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pivotTables/pivotTable15.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8.xml" ContentType="application/vnd.openxmlformats-officedocument.drawing+xml"/>
  <Override PartName="/xl/slicers/slicer2.xml" ContentType="application/vnd.ms-excel.slicer+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charts/chart17.xml" ContentType="application/vnd.openxmlformats-officedocument.drawingml.chart+xml"/>
  <Override PartName="/xl/drawings/drawing9.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style6.xml" ContentType="application/vnd.ms-office.chartstyle+xml"/>
  <Override PartName="/xl/charts/colors6.xml" ContentType="application/vnd.ms-office.chartcolorstyle+xml"/>
  <Override PartName="/xl/charts/chart25.xml" ContentType="application/vnd.openxmlformats-officedocument.drawingml.chart+xml"/>
  <Override PartName="/xl/charts/style7.xml" ContentType="application/vnd.ms-office.chartstyle+xml"/>
  <Override PartName="/xl/charts/colors7.xml" ContentType="application/vnd.ms-office.chartcolorstyle+xml"/>
  <Override PartName="/xl/charts/chart26.xml" ContentType="application/vnd.openxmlformats-officedocument.drawingml.chart+xml"/>
  <Override PartName="/xl/charts/chart27.xml" ContentType="application/vnd.openxmlformats-officedocument.drawingml.chart+xml"/>
  <Override PartName="/xl/drawings/drawing10.xml" ContentType="application/vnd.openxmlformats-officedocument.drawing+xml"/>
  <Override PartName="/xl/slicers/slicer3.xml" ContentType="application/vnd.ms-excel.slicer+xml"/>
  <Override PartName="/xl/charts/chart28.xml" ContentType="application/vnd.openxmlformats-officedocument.drawingml.chart+xml"/>
  <Override PartName="/xl/charts/style8.xml" ContentType="application/vnd.ms-office.chartstyle+xml"/>
  <Override PartName="/xl/charts/colors8.xml" ContentType="application/vnd.ms-office.chartcolorstyle+xml"/>
  <Override PartName="/xl/charts/chart29.xml" ContentType="application/vnd.openxmlformats-officedocument.drawingml.chart+xml"/>
  <Override PartName="/xl/charts/style9.xml" ContentType="application/vnd.ms-office.chartstyle+xml"/>
  <Override PartName="/xl/charts/colors9.xml" ContentType="application/vnd.ms-office.chartcolorstyle+xml"/>
  <Override PartName="/xl/charts/chart30.xml" ContentType="application/vnd.openxmlformats-officedocument.drawingml.chart+xml"/>
  <Override PartName="/xl/charts/style10.xml" ContentType="application/vnd.ms-office.chartstyle+xml"/>
  <Override PartName="/xl/charts/colors10.xml" ContentType="application/vnd.ms-office.chartcolorstyle+xml"/>
  <Override PartName="/xl/charts/chart31.xml" ContentType="application/vnd.openxmlformats-officedocument.drawingml.chart+xml"/>
  <Override PartName="/xl/charts/style11.xml" ContentType="application/vnd.ms-office.chartstyle+xml"/>
  <Override PartName="/xl/charts/colors11.xml" ContentType="application/vnd.ms-office.chartcolorstyle+xml"/>
  <Override PartName="/xl/charts/chart3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HP\Desktop\3MTT\DataTribe\"/>
    </mc:Choice>
  </mc:AlternateContent>
  <xr:revisionPtr revIDLastSave="0" documentId="13_ncr:1_{2667893B-B91B-440A-9292-DDDD48021A6C}" xr6:coauthVersionLast="47" xr6:coauthVersionMax="47" xr10:uidLastSave="{00000000-0000-0000-0000-000000000000}"/>
  <bookViews>
    <workbookView xWindow="-110" yWindow="-110" windowWidth="19420" windowHeight="10300" firstSheet="4" activeTab="11" xr2:uid="{89134DAE-0443-4BAB-AFA1-B8D068152276}"/>
  </bookViews>
  <sheets>
    <sheet name="Dash1" sheetId="9" state="hidden" r:id="rId1"/>
    <sheet name="Sheet4" sheetId="11" state="hidden" r:id="rId2"/>
    <sheet name="Dash2" sheetId="12" state="hidden" r:id="rId3"/>
    <sheet name="Dash3" sheetId="13" state="hidden" r:id="rId4"/>
    <sheet name="Dash4" sheetId="14" r:id="rId5"/>
    <sheet name="Dash5" sheetId="15" state="hidden" r:id="rId6"/>
    <sheet name="Dash6&amp;7" sheetId="19" state="hidden" r:id="rId7"/>
    <sheet name="Dash8" sheetId="22" state="hidden" r:id="rId8"/>
    <sheet name="Dash9" sheetId="20" state="hidden" r:id="rId9"/>
    <sheet name="Dash10" sheetId="21" r:id="rId10"/>
    <sheet name="Sheet2" sheetId="23" state="hidden" r:id="rId11"/>
    <sheet name="Modified data" sheetId="8" r:id="rId12"/>
    <sheet name="KPI" sheetId="26" state="hidden" r:id="rId13"/>
    <sheet name="Dashboard" sheetId="24" r:id="rId14"/>
    <sheet name="Report" sheetId="29" r:id="rId15"/>
    <sheet name="Dashboard (2)" sheetId="28" state="hidden" r:id="rId16"/>
    <sheet name="Sheet5" sheetId="27" state="hidden" r:id="rId17"/>
  </sheets>
  <definedNames>
    <definedName name="ExternalData_7" localSheetId="11" hidden="1">'Modified data'!$A$1:$P$1001</definedName>
    <definedName name="Slicer_CompanyName">#N/A</definedName>
    <definedName name="Slicer_Destination_Port">#N/A</definedName>
    <definedName name="Slicer_Export_Country">#N/A</definedName>
    <definedName name="Slicer_ProductName">#N/A</definedName>
    <definedName name="Slicer_Quarter">#N/A</definedName>
    <definedName name="Slicer_Year">#N/A</definedName>
  </definedNames>
  <calcPr calcId="191029"/>
  <pivotCaches>
    <pivotCache cacheId="3"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6" l="1"/>
  <c r="B7" i="26" a="1"/>
  <c r="B7" i="26" s="1"/>
  <c r="E2" i="8"/>
  <c r="E3" i="8"/>
  <c r="E4" i="8"/>
  <c r="E5" i="8"/>
  <c r="E6" i="8"/>
  <c r="E7" i="8"/>
  <c r="B5" i="26"/>
  <c r="B3" i="26"/>
  <c r="C2" i="8" l="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C430" i="8"/>
  <c r="C431" i="8"/>
  <c r="C432" i="8"/>
  <c r="C433" i="8"/>
  <c r="C434" i="8"/>
  <c r="C435" i="8"/>
  <c r="C436" i="8"/>
  <c r="C437" i="8"/>
  <c r="C438" i="8"/>
  <c r="C439" i="8"/>
  <c r="C440" i="8"/>
  <c r="C441" i="8"/>
  <c r="C442" i="8"/>
  <c r="C443" i="8"/>
  <c r="C444" i="8"/>
  <c r="C445" i="8"/>
  <c r="C446" i="8"/>
  <c r="C447" i="8"/>
  <c r="C448" i="8"/>
  <c r="C449" i="8"/>
  <c r="C450" i="8"/>
  <c r="C451" i="8"/>
  <c r="C452" i="8"/>
  <c r="C453" i="8"/>
  <c r="C454" i="8"/>
  <c r="C455" i="8"/>
  <c r="C456" i="8"/>
  <c r="C457" i="8"/>
  <c r="C458" i="8"/>
  <c r="C459" i="8"/>
  <c r="C460" i="8"/>
  <c r="C461" i="8"/>
  <c r="C462" i="8"/>
  <c r="C463" i="8"/>
  <c r="C464" i="8"/>
  <c r="C465" i="8"/>
  <c r="C466" i="8"/>
  <c r="C467" i="8"/>
  <c r="C468" i="8"/>
  <c r="C469" i="8"/>
  <c r="C470" i="8"/>
  <c r="C471" i="8"/>
  <c r="C472" i="8"/>
  <c r="C473" i="8"/>
  <c r="C474" i="8"/>
  <c r="C475" i="8"/>
  <c r="C476" i="8"/>
  <c r="C477" i="8"/>
  <c r="C478" i="8"/>
  <c r="C479" i="8"/>
  <c r="C480" i="8"/>
  <c r="C481" i="8"/>
  <c r="C482" i="8"/>
  <c r="C483" i="8"/>
  <c r="C484" i="8"/>
  <c r="C485" i="8"/>
  <c r="C486" i="8"/>
  <c r="C487" i="8"/>
  <c r="C488" i="8"/>
  <c r="C489" i="8"/>
  <c r="C490" i="8"/>
  <c r="C491" i="8"/>
  <c r="C492" i="8"/>
  <c r="C493" i="8"/>
  <c r="C494" i="8"/>
  <c r="C495" i="8"/>
  <c r="C496" i="8"/>
  <c r="C497" i="8"/>
  <c r="C498" i="8"/>
  <c r="C499" i="8"/>
  <c r="C500" i="8"/>
  <c r="C501" i="8"/>
  <c r="C502" i="8"/>
  <c r="C503" i="8"/>
  <c r="C504" i="8"/>
  <c r="C505" i="8"/>
  <c r="C506" i="8"/>
  <c r="C507" i="8"/>
  <c r="C508" i="8"/>
  <c r="C509" i="8"/>
  <c r="C510" i="8"/>
  <c r="C511" i="8"/>
  <c r="C512" i="8"/>
  <c r="C513" i="8"/>
  <c r="C514" i="8"/>
  <c r="C515" i="8"/>
  <c r="C516" i="8"/>
  <c r="C517" i="8"/>
  <c r="C518" i="8"/>
  <c r="C519" i="8"/>
  <c r="C520" i="8"/>
  <c r="C521" i="8"/>
  <c r="C522" i="8"/>
  <c r="C523" i="8"/>
  <c r="C524" i="8"/>
  <c r="C525" i="8"/>
  <c r="C526" i="8"/>
  <c r="C527" i="8"/>
  <c r="C528" i="8"/>
  <c r="C529" i="8"/>
  <c r="C530" i="8"/>
  <c r="C531" i="8"/>
  <c r="C532" i="8"/>
  <c r="C533" i="8"/>
  <c r="C534" i="8"/>
  <c r="C535" i="8"/>
  <c r="C536" i="8"/>
  <c r="C537" i="8"/>
  <c r="C538" i="8"/>
  <c r="C539" i="8"/>
  <c r="C540" i="8"/>
  <c r="C541" i="8"/>
  <c r="C542" i="8"/>
  <c r="C543" i="8"/>
  <c r="C544" i="8"/>
  <c r="C545" i="8"/>
  <c r="C546" i="8"/>
  <c r="C547" i="8"/>
  <c r="C548" i="8"/>
  <c r="C549" i="8"/>
  <c r="C550" i="8"/>
  <c r="C551" i="8"/>
  <c r="C552" i="8"/>
  <c r="C553" i="8"/>
  <c r="C554" i="8"/>
  <c r="C555" i="8"/>
  <c r="C556" i="8"/>
  <c r="C557" i="8"/>
  <c r="C558" i="8"/>
  <c r="C559" i="8"/>
  <c r="C560" i="8"/>
  <c r="C561" i="8"/>
  <c r="C562" i="8"/>
  <c r="C563" i="8"/>
  <c r="C564" i="8"/>
  <c r="C565" i="8"/>
  <c r="C566" i="8"/>
  <c r="C567" i="8"/>
  <c r="C568" i="8"/>
  <c r="C569" i="8"/>
  <c r="C570" i="8"/>
  <c r="C571" i="8"/>
  <c r="C572" i="8"/>
  <c r="C573" i="8"/>
  <c r="C574" i="8"/>
  <c r="C575" i="8"/>
  <c r="C576" i="8"/>
  <c r="C577" i="8"/>
  <c r="C578" i="8"/>
  <c r="C579" i="8"/>
  <c r="C580" i="8"/>
  <c r="C581" i="8"/>
  <c r="C582" i="8"/>
  <c r="C583" i="8"/>
  <c r="C584" i="8"/>
  <c r="C585" i="8"/>
  <c r="C586" i="8"/>
  <c r="C587" i="8"/>
  <c r="C588" i="8"/>
  <c r="C589" i="8"/>
  <c r="C590" i="8"/>
  <c r="C591" i="8"/>
  <c r="C592" i="8"/>
  <c r="C593" i="8"/>
  <c r="C594" i="8"/>
  <c r="C595" i="8"/>
  <c r="C596" i="8"/>
  <c r="C597" i="8"/>
  <c r="C598" i="8"/>
  <c r="C599" i="8"/>
  <c r="C600" i="8"/>
  <c r="C601" i="8"/>
  <c r="C602" i="8"/>
  <c r="C603" i="8"/>
  <c r="C604" i="8"/>
  <c r="C605" i="8"/>
  <c r="C606" i="8"/>
  <c r="C607" i="8"/>
  <c r="C608" i="8"/>
  <c r="C609" i="8"/>
  <c r="C610" i="8"/>
  <c r="C611" i="8"/>
  <c r="C612" i="8"/>
  <c r="C613" i="8"/>
  <c r="C614" i="8"/>
  <c r="C615" i="8"/>
  <c r="C616" i="8"/>
  <c r="C617" i="8"/>
  <c r="C618" i="8"/>
  <c r="C619" i="8"/>
  <c r="C620" i="8"/>
  <c r="C621" i="8"/>
  <c r="C622" i="8"/>
  <c r="C623" i="8"/>
  <c r="C624" i="8"/>
  <c r="C625" i="8"/>
  <c r="C626" i="8"/>
  <c r="C627" i="8"/>
  <c r="C628" i="8"/>
  <c r="C629" i="8"/>
  <c r="C630" i="8"/>
  <c r="C631" i="8"/>
  <c r="C632" i="8"/>
  <c r="C633" i="8"/>
  <c r="C634" i="8"/>
  <c r="C635" i="8"/>
  <c r="C636" i="8"/>
  <c r="C637" i="8"/>
  <c r="C638" i="8"/>
  <c r="C639" i="8"/>
  <c r="C640" i="8"/>
  <c r="C641" i="8"/>
  <c r="C642" i="8"/>
  <c r="C643" i="8"/>
  <c r="C644" i="8"/>
  <c r="C645" i="8"/>
  <c r="C646" i="8"/>
  <c r="C647" i="8"/>
  <c r="C648" i="8"/>
  <c r="C649" i="8"/>
  <c r="C650" i="8"/>
  <c r="C651" i="8"/>
  <c r="C652" i="8"/>
  <c r="C653" i="8"/>
  <c r="C654" i="8"/>
  <c r="C655" i="8"/>
  <c r="C656" i="8"/>
  <c r="C657" i="8"/>
  <c r="C658" i="8"/>
  <c r="C659" i="8"/>
  <c r="C660" i="8"/>
  <c r="C661" i="8"/>
  <c r="C662" i="8"/>
  <c r="C663" i="8"/>
  <c r="C664" i="8"/>
  <c r="C665" i="8"/>
  <c r="C666" i="8"/>
  <c r="C667" i="8"/>
  <c r="C668" i="8"/>
  <c r="C669" i="8"/>
  <c r="C670" i="8"/>
  <c r="C671" i="8"/>
  <c r="C672" i="8"/>
  <c r="C673" i="8"/>
  <c r="C674" i="8"/>
  <c r="C675" i="8"/>
  <c r="C676" i="8"/>
  <c r="C677" i="8"/>
  <c r="C678" i="8"/>
  <c r="C679" i="8"/>
  <c r="C680" i="8"/>
  <c r="C681" i="8"/>
  <c r="C682" i="8"/>
  <c r="C683" i="8"/>
  <c r="C684" i="8"/>
  <c r="C685" i="8"/>
  <c r="C686" i="8"/>
  <c r="C687" i="8"/>
  <c r="C688" i="8"/>
  <c r="C689" i="8"/>
  <c r="C690" i="8"/>
  <c r="C691" i="8"/>
  <c r="C692" i="8"/>
  <c r="C693" i="8"/>
  <c r="C694" i="8"/>
  <c r="C695" i="8"/>
  <c r="C696" i="8"/>
  <c r="C697" i="8"/>
  <c r="C698" i="8"/>
  <c r="C699" i="8"/>
  <c r="C700" i="8"/>
  <c r="C701" i="8"/>
  <c r="C702" i="8"/>
  <c r="C703" i="8"/>
  <c r="C704" i="8"/>
  <c r="C705" i="8"/>
  <c r="C706" i="8"/>
  <c r="C707" i="8"/>
  <c r="C708" i="8"/>
  <c r="C709" i="8"/>
  <c r="C710" i="8"/>
  <c r="C711" i="8"/>
  <c r="C712" i="8"/>
  <c r="C713" i="8"/>
  <c r="C714" i="8"/>
  <c r="C715" i="8"/>
  <c r="C716" i="8"/>
  <c r="C717" i="8"/>
  <c r="C718" i="8"/>
  <c r="C719" i="8"/>
  <c r="C720" i="8"/>
  <c r="C721" i="8"/>
  <c r="C722" i="8"/>
  <c r="C723" i="8"/>
  <c r="C724" i="8"/>
  <c r="C725" i="8"/>
  <c r="C726" i="8"/>
  <c r="C727" i="8"/>
  <c r="C728" i="8"/>
  <c r="C729" i="8"/>
  <c r="C730" i="8"/>
  <c r="C731" i="8"/>
  <c r="C732" i="8"/>
  <c r="C733" i="8"/>
  <c r="C734" i="8"/>
  <c r="C735" i="8"/>
  <c r="C736" i="8"/>
  <c r="C737" i="8"/>
  <c r="C738" i="8"/>
  <c r="C739" i="8"/>
  <c r="C740" i="8"/>
  <c r="C741" i="8"/>
  <c r="C742" i="8"/>
  <c r="C743" i="8"/>
  <c r="C744" i="8"/>
  <c r="C745" i="8"/>
  <c r="C746" i="8"/>
  <c r="C747" i="8"/>
  <c r="C748" i="8"/>
  <c r="C749" i="8"/>
  <c r="C750" i="8"/>
  <c r="C751" i="8"/>
  <c r="C752" i="8"/>
  <c r="C753" i="8"/>
  <c r="C754" i="8"/>
  <c r="C755" i="8"/>
  <c r="C756" i="8"/>
  <c r="C757" i="8"/>
  <c r="C758" i="8"/>
  <c r="C759" i="8"/>
  <c r="C760" i="8"/>
  <c r="C761" i="8"/>
  <c r="C762" i="8"/>
  <c r="C763" i="8"/>
  <c r="C764" i="8"/>
  <c r="C765" i="8"/>
  <c r="C766" i="8"/>
  <c r="C767" i="8"/>
  <c r="C768" i="8"/>
  <c r="C769" i="8"/>
  <c r="C770" i="8"/>
  <c r="C771" i="8"/>
  <c r="C772" i="8"/>
  <c r="C773" i="8"/>
  <c r="C774" i="8"/>
  <c r="C775" i="8"/>
  <c r="C776" i="8"/>
  <c r="C777" i="8"/>
  <c r="C778" i="8"/>
  <c r="C779" i="8"/>
  <c r="C780" i="8"/>
  <c r="C781" i="8"/>
  <c r="C782" i="8"/>
  <c r="C783" i="8"/>
  <c r="C784" i="8"/>
  <c r="C785" i="8"/>
  <c r="C786" i="8"/>
  <c r="C787" i="8"/>
  <c r="C788" i="8"/>
  <c r="C789" i="8"/>
  <c r="C790" i="8"/>
  <c r="C791" i="8"/>
  <c r="C792" i="8"/>
  <c r="C793" i="8"/>
  <c r="C794" i="8"/>
  <c r="C795" i="8"/>
  <c r="C796" i="8"/>
  <c r="C797" i="8"/>
  <c r="C798" i="8"/>
  <c r="C799" i="8"/>
  <c r="C800" i="8"/>
  <c r="C801" i="8"/>
  <c r="C802" i="8"/>
  <c r="C803" i="8"/>
  <c r="C804" i="8"/>
  <c r="C805" i="8"/>
  <c r="C806" i="8"/>
  <c r="C807" i="8"/>
  <c r="C808" i="8"/>
  <c r="C809" i="8"/>
  <c r="C810" i="8"/>
  <c r="C811" i="8"/>
  <c r="C812" i="8"/>
  <c r="C813" i="8"/>
  <c r="C814" i="8"/>
  <c r="C815" i="8"/>
  <c r="C816" i="8"/>
  <c r="C817" i="8"/>
  <c r="C818" i="8"/>
  <c r="C819" i="8"/>
  <c r="C820" i="8"/>
  <c r="C821" i="8"/>
  <c r="C822" i="8"/>
  <c r="C823" i="8"/>
  <c r="C824" i="8"/>
  <c r="C825" i="8"/>
  <c r="C826" i="8"/>
  <c r="C827" i="8"/>
  <c r="C828" i="8"/>
  <c r="C829" i="8"/>
  <c r="C830" i="8"/>
  <c r="C831" i="8"/>
  <c r="C832" i="8"/>
  <c r="C833" i="8"/>
  <c r="C834" i="8"/>
  <c r="C835" i="8"/>
  <c r="C836" i="8"/>
  <c r="C837" i="8"/>
  <c r="C838" i="8"/>
  <c r="C839" i="8"/>
  <c r="C840" i="8"/>
  <c r="C841" i="8"/>
  <c r="C842" i="8"/>
  <c r="C843" i="8"/>
  <c r="C844" i="8"/>
  <c r="C845" i="8"/>
  <c r="C846" i="8"/>
  <c r="C847" i="8"/>
  <c r="C848" i="8"/>
  <c r="C849" i="8"/>
  <c r="C850" i="8"/>
  <c r="C851" i="8"/>
  <c r="C852" i="8"/>
  <c r="C853" i="8"/>
  <c r="C854" i="8"/>
  <c r="C855" i="8"/>
  <c r="C856" i="8"/>
  <c r="C857" i="8"/>
  <c r="C858" i="8"/>
  <c r="C859" i="8"/>
  <c r="C860" i="8"/>
  <c r="C861" i="8"/>
  <c r="C862" i="8"/>
  <c r="C863" i="8"/>
  <c r="C864" i="8"/>
  <c r="C865" i="8"/>
  <c r="C866" i="8"/>
  <c r="C867" i="8"/>
  <c r="C868" i="8"/>
  <c r="C869" i="8"/>
  <c r="C870" i="8"/>
  <c r="C871" i="8"/>
  <c r="C872" i="8"/>
  <c r="C873" i="8"/>
  <c r="C874" i="8"/>
  <c r="C875" i="8"/>
  <c r="C876" i="8"/>
  <c r="C877" i="8"/>
  <c r="C878" i="8"/>
  <c r="C879" i="8"/>
  <c r="C880" i="8"/>
  <c r="C881" i="8"/>
  <c r="C882" i="8"/>
  <c r="C883" i="8"/>
  <c r="C884" i="8"/>
  <c r="C885" i="8"/>
  <c r="C886" i="8"/>
  <c r="C887" i="8"/>
  <c r="C888" i="8"/>
  <c r="C889" i="8"/>
  <c r="C890" i="8"/>
  <c r="C891" i="8"/>
  <c r="C892" i="8"/>
  <c r="C893" i="8"/>
  <c r="C894" i="8"/>
  <c r="C895" i="8"/>
  <c r="C896" i="8"/>
  <c r="C897" i="8"/>
  <c r="C898" i="8"/>
  <c r="C899" i="8"/>
  <c r="C900" i="8"/>
  <c r="C901" i="8"/>
  <c r="C902" i="8"/>
  <c r="C903" i="8"/>
  <c r="C904" i="8"/>
  <c r="C905" i="8"/>
  <c r="C906" i="8"/>
  <c r="C907" i="8"/>
  <c r="C908" i="8"/>
  <c r="C909" i="8"/>
  <c r="C910" i="8"/>
  <c r="C911" i="8"/>
  <c r="C912" i="8"/>
  <c r="C913" i="8"/>
  <c r="C914" i="8"/>
  <c r="C915" i="8"/>
  <c r="C916" i="8"/>
  <c r="C917" i="8"/>
  <c r="C918" i="8"/>
  <c r="C919" i="8"/>
  <c r="C920" i="8"/>
  <c r="C921" i="8"/>
  <c r="C922" i="8"/>
  <c r="C923" i="8"/>
  <c r="C924" i="8"/>
  <c r="C925" i="8"/>
  <c r="C926" i="8"/>
  <c r="C927" i="8"/>
  <c r="C928" i="8"/>
  <c r="C929" i="8"/>
  <c r="C930" i="8"/>
  <c r="C931" i="8"/>
  <c r="C932" i="8"/>
  <c r="C933" i="8"/>
  <c r="C934" i="8"/>
  <c r="C935" i="8"/>
  <c r="C936" i="8"/>
  <c r="C937" i="8"/>
  <c r="C938" i="8"/>
  <c r="C939" i="8"/>
  <c r="C940" i="8"/>
  <c r="C941" i="8"/>
  <c r="C942" i="8"/>
  <c r="C943" i="8"/>
  <c r="C944" i="8"/>
  <c r="C945" i="8"/>
  <c r="C946" i="8"/>
  <c r="C947" i="8"/>
  <c r="C948" i="8"/>
  <c r="C949" i="8"/>
  <c r="C950" i="8"/>
  <c r="C951" i="8"/>
  <c r="C952" i="8"/>
  <c r="C953" i="8"/>
  <c r="C954" i="8"/>
  <c r="C955" i="8"/>
  <c r="C956" i="8"/>
  <c r="C957" i="8"/>
  <c r="C958" i="8"/>
  <c r="C959" i="8"/>
  <c r="C960" i="8"/>
  <c r="C961" i="8"/>
  <c r="C962" i="8"/>
  <c r="C963" i="8"/>
  <c r="C964" i="8"/>
  <c r="C965" i="8"/>
  <c r="C966" i="8"/>
  <c r="C967" i="8"/>
  <c r="C968" i="8"/>
  <c r="C969" i="8"/>
  <c r="C970" i="8"/>
  <c r="C971" i="8"/>
  <c r="C972" i="8"/>
  <c r="C973" i="8"/>
  <c r="C974" i="8"/>
  <c r="C975" i="8"/>
  <c r="C976" i="8"/>
  <c r="C977" i="8"/>
  <c r="C978" i="8"/>
  <c r="C979" i="8"/>
  <c r="C980" i="8"/>
  <c r="C981" i="8"/>
  <c r="C982" i="8"/>
  <c r="C983" i="8"/>
  <c r="C984" i="8"/>
  <c r="C985" i="8"/>
  <c r="C986" i="8"/>
  <c r="C987" i="8"/>
  <c r="C988" i="8"/>
  <c r="C989" i="8"/>
  <c r="C990" i="8"/>
  <c r="C991" i="8"/>
  <c r="C992" i="8"/>
  <c r="C993" i="8"/>
  <c r="C994" i="8"/>
  <c r="C995" i="8"/>
  <c r="C996" i="8"/>
  <c r="C997" i="8"/>
  <c r="C998" i="8"/>
  <c r="C999" i="8"/>
  <c r="C1000" i="8"/>
  <c r="C1001" i="8"/>
  <c r="F566"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G65" i="8" s="1"/>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G129" i="8" s="1"/>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G193" i="8" s="1"/>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G257" i="8" s="1"/>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G313" i="8" s="1"/>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 r="E536" i="8"/>
  <c r="E537" i="8"/>
  <c r="E538" i="8"/>
  <c r="E539" i="8"/>
  <c r="E540" i="8"/>
  <c r="E541" i="8"/>
  <c r="E542" i="8"/>
  <c r="E543" i="8"/>
  <c r="E544" i="8"/>
  <c r="E545" i="8"/>
  <c r="E546" i="8"/>
  <c r="E547" i="8"/>
  <c r="E548" i="8"/>
  <c r="E549" i="8"/>
  <c r="E550" i="8"/>
  <c r="E551" i="8"/>
  <c r="E552" i="8"/>
  <c r="E553" i="8"/>
  <c r="E554" i="8"/>
  <c r="E555" i="8"/>
  <c r="E556" i="8"/>
  <c r="E557" i="8"/>
  <c r="E558" i="8"/>
  <c r="E559" i="8"/>
  <c r="E560" i="8"/>
  <c r="E561" i="8"/>
  <c r="E562" i="8"/>
  <c r="E563" i="8"/>
  <c r="E564" i="8"/>
  <c r="E565" i="8"/>
  <c r="E566" i="8"/>
  <c r="E567" i="8"/>
  <c r="E568" i="8"/>
  <c r="E569" i="8"/>
  <c r="E570" i="8"/>
  <c r="E571" i="8"/>
  <c r="E572" i="8"/>
  <c r="E573" i="8"/>
  <c r="E574" i="8"/>
  <c r="E575" i="8"/>
  <c r="E576" i="8"/>
  <c r="E577" i="8"/>
  <c r="E578" i="8"/>
  <c r="E579" i="8"/>
  <c r="E580" i="8"/>
  <c r="E581" i="8"/>
  <c r="E582" i="8"/>
  <c r="E583" i="8"/>
  <c r="E584" i="8"/>
  <c r="E585" i="8"/>
  <c r="E586" i="8"/>
  <c r="E587" i="8"/>
  <c r="E588" i="8"/>
  <c r="E589" i="8"/>
  <c r="E590" i="8"/>
  <c r="E591" i="8"/>
  <c r="E592" i="8"/>
  <c r="E593" i="8"/>
  <c r="E594" i="8"/>
  <c r="E595" i="8"/>
  <c r="E596" i="8"/>
  <c r="E597" i="8"/>
  <c r="E598" i="8"/>
  <c r="E599" i="8"/>
  <c r="E600" i="8"/>
  <c r="E601" i="8"/>
  <c r="E602" i="8"/>
  <c r="E603" i="8"/>
  <c r="E604" i="8"/>
  <c r="E605" i="8"/>
  <c r="G605" i="8" s="1"/>
  <c r="E606" i="8"/>
  <c r="E607" i="8"/>
  <c r="E608" i="8"/>
  <c r="E609" i="8"/>
  <c r="E610" i="8"/>
  <c r="E611" i="8"/>
  <c r="E612" i="8"/>
  <c r="E613" i="8"/>
  <c r="E614" i="8"/>
  <c r="E615" i="8"/>
  <c r="E616" i="8"/>
  <c r="E617" i="8"/>
  <c r="E618" i="8"/>
  <c r="E619" i="8"/>
  <c r="E620" i="8"/>
  <c r="E621" i="8"/>
  <c r="E622" i="8"/>
  <c r="E623" i="8"/>
  <c r="E624" i="8"/>
  <c r="E625" i="8"/>
  <c r="E626" i="8"/>
  <c r="E627" i="8"/>
  <c r="E628" i="8"/>
  <c r="E629" i="8"/>
  <c r="E630" i="8"/>
  <c r="E631" i="8"/>
  <c r="E632" i="8"/>
  <c r="E633" i="8"/>
  <c r="E634" i="8"/>
  <c r="E635" i="8"/>
  <c r="E636" i="8"/>
  <c r="E637" i="8"/>
  <c r="E638" i="8"/>
  <c r="E639" i="8"/>
  <c r="E640" i="8"/>
  <c r="E641" i="8"/>
  <c r="E642" i="8"/>
  <c r="E643" i="8"/>
  <c r="E644" i="8"/>
  <c r="E645" i="8"/>
  <c r="E646" i="8"/>
  <c r="E647" i="8"/>
  <c r="E648" i="8"/>
  <c r="E649" i="8"/>
  <c r="E650" i="8"/>
  <c r="E651" i="8"/>
  <c r="E652" i="8"/>
  <c r="E653" i="8"/>
  <c r="E654" i="8"/>
  <c r="E655" i="8"/>
  <c r="E656" i="8"/>
  <c r="E657" i="8"/>
  <c r="E658" i="8"/>
  <c r="E659" i="8"/>
  <c r="E660" i="8"/>
  <c r="E661" i="8"/>
  <c r="E662" i="8"/>
  <c r="E663" i="8"/>
  <c r="E664" i="8"/>
  <c r="E665" i="8"/>
  <c r="E666" i="8"/>
  <c r="E667" i="8"/>
  <c r="E668" i="8"/>
  <c r="E669" i="8"/>
  <c r="E670" i="8"/>
  <c r="E671" i="8"/>
  <c r="E672" i="8"/>
  <c r="E673" i="8"/>
  <c r="E674" i="8"/>
  <c r="E675" i="8"/>
  <c r="E676" i="8"/>
  <c r="E677" i="8"/>
  <c r="E678" i="8"/>
  <c r="E679" i="8"/>
  <c r="E680" i="8"/>
  <c r="E681" i="8"/>
  <c r="E682" i="8"/>
  <c r="E683" i="8"/>
  <c r="E684" i="8"/>
  <c r="E685" i="8"/>
  <c r="E686" i="8"/>
  <c r="E687" i="8"/>
  <c r="E688" i="8"/>
  <c r="E689" i="8"/>
  <c r="E690" i="8"/>
  <c r="E691" i="8"/>
  <c r="E692" i="8"/>
  <c r="E693" i="8"/>
  <c r="E694" i="8"/>
  <c r="E695" i="8"/>
  <c r="E696" i="8"/>
  <c r="E697" i="8"/>
  <c r="E698" i="8"/>
  <c r="E699" i="8"/>
  <c r="E700" i="8"/>
  <c r="E701" i="8"/>
  <c r="E702" i="8"/>
  <c r="E703" i="8"/>
  <c r="E704" i="8"/>
  <c r="E705" i="8"/>
  <c r="E706" i="8"/>
  <c r="E707" i="8"/>
  <c r="E708" i="8"/>
  <c r="E709" i="8"/>
  <c r="E710" i="8"/>
  <c r="E711" i="8"/>
  <c r="E712" i="8"/>
  <c r="E713" i="8"/>
  <c r="E714" i="8"/>
  <c r="E715" i="8"/>
  <c r="E716" i="8"/>
  <c r="E717" i="8"/>
  <c r="E718" i="8"/>
  <c r="E719" i="8"/>
  <c r="E720" i="8"/>
  <c r="E721" i="8"/>
  <c r="E722" i="8"/>
  <c r="E723" i="8"/>
  <c r="E724" i="8"/>
  <c r="E725" i="8"/>
  <c r="E726" i="8"/>
  <c r="E727" i="8"/>
  <c r="E728" i="8"/>
  <c r="E729" i="8"/>
  <c r="E730" i="8"/>
  <c r="E731" i="8"/>
  <c r="E732" i="8"/>
  <c r="E733" i="8"/>
  <c r="E734" i="8"/>
  <c r="E735" i="8"/>
  <c r="E736" i="8"/>
  <c r="E737" i="8"/>
  <c r="E738" i="8"/>
  <c r="E739" i="8"/>
  <c r="E740" i="8"/>
  <c r="E741" i="8"/>
  <c r="E742" i="8"/>
  <c r="E743" i="8"/>
  <c r="E744" i="8"/>
  <c r="E745" i="8"/>
  <c r="E746" i="8"/>
  <c r="E747" i="8"/>
  <c r="E748" i="8"/>
  <c r="E749" i="8"/>
  <c r="E750" i="8"/>
  <c r="E751" i="8"/>
  <c r="E752" i="8"/>
  <c r="E753" i="8"/>
  <c r="E754" i="8"/>
  <c r="E755" i="8"/>
  <c r="E756" i="8"/>
  <c r="E757" i="8"/>
  <c r="E758" i="8"/>
  <c r="E759" i="8"/>
  <c r="E760" i="8"/>
  <c r="E761" i="8"/>
  <c r="E762" i="8"/>
  <c r="E763" i="8"/>
  <c r="E764" i="8"/>
  <c r="E765" i="8"/>
  <c r="E766" i="8"/>
  <c r="E767" i="8"/>
  <c r="E768" i="8"/>
  <c r="E769" i="8"/>
  <c r="E770" i="8"/>
  <c r="E771" i="8"/>
  <c r="E772" i="8"/>
  <c r="E773" i="8"/>
  <c r="E774" i="8"/>
  <c r="E775" i="8"/>
  <c r="E776" i="8"/>
  <c r="E777" i="8"/>
  <c r="E778" i="8"/>
  <c r="E779" i="8"/>
  <c r="E780" i="8"/>
  <c r="E781" i="8"/>
  <c r="E782" i="8"/>
  <c r="E783" i="8"/>
  <c r="E784" i="8"/>
  <c r="E785" i="8"/>
  <c r="E786" i="8"/>
  <c r="E787" i="8"/>
  <c r="E788" i="8"/>
  <c r="E789" i="8"/>
  <c r="E790" i="8"/>
  <c r="E791" i="8"/>
  <c r="E792" i="8"/>
  <c r="E793" i="8"/>
  <c r="E794" i="8"/>
  <c r="E795" i="8"/>
  <c r="E796" i="8"/>
  <c r="E797" i="8"/>
  <c r="E798" i="8"/>
  <c r="E799" i="8"/>
  <c r="E800" i="8"/>
  <c r="E801" i="8"/>
  <c r="E802" i="8"/>
  <c r="E803" i="8"/>
  <c r="E804" i="8"/>
  <c r="E805" i="8"/>
  <c r="E806" i="8"/>
  <c r="E807" i="8"/>
  <c r="E808" i="8"/>
  <c r="E809" i="8"/>
  <c r="E810" i="8"/>
  <c r="E811" i="8"/>
  <c r="E812" i="8"/>
  <c r="E813" i="8"/>
  <c r="E814" i="8"/>
  <c r="E815" i="8"/>
  <c r="E816" i="8"/>
  <c r="E817" i="8"/>
  <c r="E818" i="8"/>
  <c r="E819" i="8"/>
  <c r="E820" i="8"/>
  <c r="E821" i="8"/>
  <c r="E822" i="8"/>
  <c r="E823" i="8"/>
  <c r="E824" i="8"/>
  <c r="E825" i="8"/>
  <c r="E826" i="8"/>
  <c r="E827" i="8"/>
  <c r="E828" i="8"/>
  <c r="E829" i="8"/>
  <c r="E830" i="8"/>
  <c r="E831" i="8"/>
  <c r="E832" i="8"/>
  <c r="E833" i="8"/>
  <c r="E834" i="8"/>
  <c r="E835" i="8"/>
  <c r="E836" i="8"/>
  <c r="E837" i="8"/>
  <c r="E838" i="8"/>
  <c r="E839" i="8"/>
  <c r="E840" i="8"/>
  <c r="F840" i="8" s="1"/>
  <c r="E841" i="8"/>
  <c r="E842" i="8"/>
  <c r="E843" i="8"/>
  <c r="E844" i="8"/>
  <c r="E845" i="8"/>
  <c r="E846" i="8"/>
  <c r="E847" i="8"/>
  <c r="E848" i="8"/>
  <c r="E849" i="8"/>
  <c r="E850" i="8"/>
  <c r="E851" i="8"/>
  <c r="E852" i="8"/>
  <c r="E853" i="8"/>
  <c r="E854" i="8"/>
  <c r="E855" i="8"/>
  <c r="E856" i="8"/>
  <c r="E857" i="8"/>
  <c r="E858" i="8"/>
  <c r="E859" i="8"/>
  <c r="E860" i="8"/>
  <c r="E861" i="8"/>
  <c r="E862" i="8"/>
  <c r="E863" i="8"/>
  <c r="E864" i="8"/>
  <c r="E865" i="8"/>
  <c r="E866" i="8"/>
  <c r="E867" i="8"/>
  <c r="E868" i="8"/>
  <c r="E869" i="8"/>
  <c r="E870" i="8"/>
  <c r="E871" i="8"/>
  <c r="E872" i="8"/>
  <c r="F872" i="8" s="1"/>
  <c r="E873" i="8"/>
  <c r="E874" i="8"/>
  <c r="E875" i="8"/>
  <c r="E876" i="8"/>
  <c r="E877" i="8"/>
  <c r="E878" i="8"/>
  <c r="E879" i="8"/>
  <c r="E880" i="8"/>
  <c r="E881" i="8"/>
  <c r="E882" i="8"/>
  <c r="E883" i="8"/>
  <c r="E884" i="8"/>
  <c r="E885" i="8"/>
  <c r="E886" i="8"/>
  <c r="E887" i="8"/>
  <c r="E888" i="8"/>
  <c r="E889" i="8"/>
  <c r="E890" i="8"/>
  <c r="E891" i="8"/>
  <c r="E892" i="8"/>
  <c r="E893" i="8"/>
  <c r="E894" i="8"/>
  <c r="E895" i="8"/>
  <c r="E896" i="8"/>
  <c r="E897" i="8"/>
  <c r="E898" i="8"/>
  <c r="E899" i="8"/>
  <c r="E900" i="8"/>
  <c r="E901" i="8"/>
  <c r="E902" i="8"/>
  <c r="E903" i="8"/>
  <c r="E904" i="8"/>
  <c r="E905" i="8"/>
  <c r="E906" i="8"/>
  <c r="E907" i="8"/>
  <c r="E908" i="8"/>
  <c r="E909" i="8"/>
  <c r="E910" i="8"/>
  <c r="E911" i="8"/>
  <c r="E912" i="8"/>
  <c r="E913" i="8"/>
  <c r="E914" i="8"/>
  <c r="E915" i="8"/>
  <c r="E916" i="8"/>
  <c r="E917" i="8"/>
  <c r="E918" i="8"/>
  <c r="E919" i="8"/>
  <c r="E920" i="8"/>
  <c r="E921" i="8"/>
  <c r="E922" i="8"/>
  <c r="E923" i="8"/>
  <c r="E924" i="8"/>
  <c r="E925" i="8"/>
  <c r="E926" i="8"/>
  <c r="E927" i="8"/>
  <c r="E928" i="8"/>
  <c r="E929" i="8"/>
  <c r="E930" i="8"/>
  <c r="E931" i="8"/>
  <c r="E932" i="8"/>
  <c r="E933" i="8"/>
  <c r="E934" i="8"/>
  <c r="E935" i="8"/>
  <c r="E936" i="8"/>
  <c r="E937" i="8"/>
  <c r="E938" i="8"/>
  <c r="E939" i="8"/>
  <c r="E940" i="8"/>
  <c r="E941" i="8"/>
  <c r="E942" i="8"/>
  <c r="E943" i="8"/>
  <c r="E944" i="8"/>
  <c r="E945" i="8"/>
  <c r="E946" i="8"/>
  <c r="E947" i="8"/>
  <c r="E948" i="8"/>
  <c r="E949" i="8"/>
  <c r="E950" i="8"/>
  <c r="E951" i="8"/>
  <c r="E952" i="8"/>
  <c r="E953" i="8"/>
  <c r="E954" i="8"/>
  <c r="E955" i="8"/>
  <c r="E956" i="8"/>
  <c r="E957" i="8"/>
  <c r="E958" i="8"/>
  <c r="E959" i="8"/>
  <c r="E960" i="8"/>
  <c r="E961" i="8"/>
  <c r="E962" i="8"/>
  <c r="E963" i="8"/>
  <c r="E964" i="8"/>
  <c r="E965" i="8"/>
  <c r="E966" i="8"/>
  <c r="E967" i="8"/>
  <c r="E968" i="8"/>
  <c r="F968" i="8" s="1"/>
  <c r="E969" i="8"/>
  <c r="E970" i="8"/>
  <c r="E971" i="8"/>
  <c r="E972" i="8"/>
  <c r="E973" i="8"/>
  <c r="E974" i="8"/>
  <c r="E975" i="8"/>
  <c r="E976" i="8"/>
  <c r="E977" i="8"/>
  <c r="E978" i="8"/>
  <c r="E979" i="8"/>
  <c r="E980" i="8"/>
  <c r="E981" i="8"/>
  <c r="E982" i="8"/>
  <c r="E983" i="8"/>
  <c r="E984" i="8"/>
  <c r="E985" i="8"/>
  <c r="E986" i="8"/>
  <c r="E987" i="8"/>
  <c r="E988" i="8"/>
  <c r="E989" i="8"/>
  <c r="E990" i="8"/>
  <c r="E991" i="8"/>
  <c r="E992" i="8"/>
  <c r="E993" i="8"/>
  <c r="E994" i="8"/>
  <c r="E995" i="8"/>
  <c r="E996" i="8"/>
  <c r="E997" i="8"/>
  <c r="E998" i="8"/>
  <c r="E999" i="8"/>
  <c r="E1000" i="8"/>
  <c r="F1000" i="8" s="1"/>
  <c r="E1001" i="8"/>
  <c r="F502" i="8"/>
  <c r="F679" i="8"/>
  <c r="F750" i="8"/>
  <c r="F814" i="8"/>
  <c r="F862" i="8"/>
  <c r="F904" i="8"/>
  <c r="F947" i="8"/>
  <c r="F990" i="8"/>
  <c r="G2" i="8"/>
  <c r="G3" i="8"/>
  <c r="G4" i="8"/>
  <c r="G6" i="8"/>
  <c r="G7" i="8"/>
  <c r="G8" i="8"/>
  <c r="G10" i="8"/>
  <c r="G11" i="8"/>
  <c r="G12" i="8"/>
  <c r="G14" i="8"/>
  <c r="G15" i="8"/>
  <c r="G16" i="8"/>
  <c r="G18" i="8"/>
  <c r="G19" i="8"/>
  <c r="G20" i="8"/>
  <c r="G22" i="8"/>
  <c r="G23" i="8"/>
  <c r="G24" i="8"/>
  <c r="G26" i="8"/>
  <c r="G27" i="8"/>
  <c r="G28" i="8"/>
  <c r="G30" i="8"/>
  <c r="G31" i="8"/>
  <c r="G32" i="8"/>
  <c r="G34" i="8"/>
  <c r="G35" i="8"/>
  <c r="G36" i="8"/>
  <c r="G38" i="8"/>
  <c r="G39" i="8"/>
  <c r="G40" i="8"/>
  <c r="G42" i="8"/>
  <c r="G43" i="8"/>
  <c r="G44" i="8"/>
  <c r="G46" i="8"/>
  <c r="G47" i="8"/>
  <c r="G48" i="8"/>
  <c r="G50" i="8"/>
  <c r="G51" i="8"/>
  <c r="G52" i="8"/>
  <c r="G54" i="8"/>
  <c r="G55" i="8"/>
  <c r="G56" i="8"/>
  <c r="G58" i="8"/>
  <c r="G59" i="8"/>
  <c r="G60" i="8"/>
  <c r="G62" i="8"/>
  <c r="G63" i="8"/>
  <c r="G64" i="8"/>
  <c r="G66" i="8"/>
  <c r="G67" i="8"/>
  <c r="G68" i="8"/>
  <c r="G70" i="8"/>
  <c r="G71" i="8"/>
  <c r="G72" i="8"/>
  <c r="G74" i="8"/>
  <c r="G75" i="8"/>
  <c r="G76" i="8"/>
  <c r="G78" i="8"/>
  <c r="G79" i="8"/>
  <c r="G80" i="8"/>
  <c r="G82" i="8"/>
  <c r="G83" i="8"/>
  <c r="G84" i="8"/>
  <c r="G86" i="8"/>
  <c r="G87" i="8"/>
  <c r="G88" i="8"/>
  <c r="G90" i="8"/>
  <c r="G91" i="8"/>
  <c r="G92" i="8"/>
  <c r="G94" i="8"/>
  <c r="G95" i="8"/>
  <c r="G96" i="8"/>
  <c r="G98" i="8"/>
  <c r="G99" i="8"/>
  <c r="G100" i="8"/>
  <c r="G102" i="8"/>
  <c r="G103" i="8"/>
  <c r="G104" i="8"/>
  <c r="G106" i="8"/>
  <c r="G107" i="8"/>
  <c r="G108" i="8"/>
  <c r="G110" i="8"/>
  <c r="G111" i="8"/>
  <c r="G112" i="8"/>
  <c r="G114" i="8"/>
  <c r="G115" i="8"/>
  <c r="G116" i="8"/>
  <c r="G118" i="8"/>
  <c r="G119" i="8"/>
  <c r="G120" i="8"/>
  <c r="G122" i="8"/>
  <c r="G123" i="8"/>
  <c r="G124" i="8"/>
  <c r="G126" i="8"/>
  <c r="G127" i="8"/>
  <c r="G128" i="8"/>
  <c r="G130" i="8"/>
  <c r="G131" i="8"/>
  <c r="G132" i="8"/>
  <c r="G134" i="8"/>
  <c r="G135" i="8"/>
  <c r="G136" i="8"/>
  <c r="G138" i="8"/>
  <c r="G139" i="8"/>
  <c r="G140" i="8"/>
  <c r="G142" i="8"/>
  <c r="G143" i="8"/>
  <c r="G144" i="8"/>
  <c r="G146" i="8"/>
  <c r="G147" i="8"/>
  <c r="G148" i="8"/>
  <c r="G150" i="8"/>
  <c r="G151" i="8"/>
  <c r="G152" i="8"/>
  <c r="G154" i="8"/>
  <c r="G155" i="8"/>
  <c r="G156" i="8"/>
  <c r="G158" i="8"/>
  <c r="G159" i="8"/>
  <c r="G160" i="8"/>
  <c r="G162" i="8"/>
  <c r="G163" i="8"/>
  <c r="G164" i="8"/>
  <c r="G166" i="8"/>
  <c r="G167" i="8"/>
  <c r="G168" i="8"/>
  <c r="G170" i="8"/>
  <c r="G171" i="8"/>
  <c r="G172" i="8"/>
  <c r="G174" i="8"/>
  <c r="G175" i="8"/>
  <c r="G176" i="8"/>
  <c r="G178" i="8"/>
  <c r="G179" i="8"/>
  <c r="G180" i="8"/>
  <c r="G182" i="8"/>
  <c r="G183" i="8"/>
  <c r="G184" i="8"/>
  <c r="G186" i="8"/>
  <c r="G187" i="8"/>
  <c r="G188" i="8"/>
  <c r="G190" i="8"/>
  <c r="G191" i="8"/>
  <c r="G192" i="8"/>
  <c r="G194" i="8"/>
  <c r="G195" i="8"/>
  <c r="G196" i="8"/>
  <c r="G198" i="8"/>
  <c r="G199" i="8"/>
  <c r="G200" i="8"/>
  <c r="G202" i="8"/>
  <c r="G203" i="8"/>
  <c r="G204" i="8"/>
  <c r="G206" i="8"/>
  <c r="G207" i="8"/>
  <c r="G208" i="8"/>
  <c r="G210" i="8"/>
  <c r="G211" i="8"/>
  <c r="G212" i="8"/>
  <c r="G214" i="8"/>
  <c r="G215" i="8"/>
  <c r="G216" i="8"/>
  <c r="G218" i="8"/>
  <c r="G219" i="8"/>
  <c r="G220" i="8"/>
  <c r="G222" i="8"/>
  <c r="G223" i="8"/>
  <c r="G224" i="8"/>
  <c r="G226" i="8"/>
  <c r="G227" i="8"/>
  <c r="G228" i="8"/>
  <c r="G230" i="8"/>
  <c r="G231" i="8"/>
  <c r="G232" i="8"/>
  <c r="G234" i="8"/>
  <c r="G235" i="8"/>
  <c r="G236" i="8"/>
  <c r="G238" i="8"/>
  <c r="G239" i="8"/>
  <c r="G240" i="8"/>
  <c r="G242" i="8"/>
  <c r="G243" i="8"/>
  <c r="G244" i="8"/>
  <c r="G246" i="8"/>
  <c r="G247" i="8"/>
  <c r="G248" i="8"/>
  <c r="G250" i="8"/>
  <c r="G251" i="8"/>
  <c r="G252" i="8"/>
  <c r="G254" i="8"/>
  <c r="G255" i="8"/>
  <c r="G256" i="8"/>
  <c r="G258" i="8"/>
  <c r="G259" i="8"/>
  <c r="G260" i="8"/>
  <c r="G262" i="8"/>
  <c r="G263" i="8"/>
  <c r="G264" i="8"/>
  <c r="G266" i="8"/>
  <c r="G267" i="8"/>
  <c r="G268" i="8"/>
  <c r="G270" i="8"/>
  <c r="G271" i="8"/>
  <c r="G272" i="8"/>
  <c r="G274" i="8"/>
  <c r="G275" i="8"/>
  <c r="G276" i="8"/>
  <c r="G278" i="8"/>
  <c r="G279" i="8"/>
  <c r="G280" i="8"/>
  <c r="G282" i="8"/>
  <c r="G283" i="8"/>
  <c r="G284" i="8"/>
  <c r="G286" i="8"/>
  <c r="G287" i="8"/>
  <c r="G288" i="8"/>
  <c r="G290" i="8"/>
  <c r="G291" i="8"/>
  <c r="G292" i="8"/>
  <c r="G294" i="8"/>
  <c r="G295" i="8"/>
  <c r="G296" i="8"/>
  <c r="G298" i="8"/>
  <c r="G299" i="8"/>
  <c r="G300" i="8"/>
  <c r="G302" i="8"/>
  <c r="G303" i="8"/>
  <c r="G304" i="8"/>
  <c r="G306" i="8"/>
  <c r="G307" i="8"/>
  <c r="G308" i="8"/>
  <c r="G310" i="8"/>
  <c r="G311" i="8"/>
  <c r="G312" i="8"/>
  <c r="G314" i="8"/>
  <c r="G315" i="8"/>
  <c r="G316" i="8"/>
  <c r="G318" i="8"/>
  <c r="G319" i="8"/>
  <c r="G320" i="8"/>
  <c r="G322" i="8"/>
  <c r="G323" i="8"/>
  <c r="G324" i="8"/>
  <c r="G326" i="8"/>
  <c r="G327" i="8"/>
  <c r="G328" i="8"/>
  <c r="G330" i="8"/>
  <c r="G331" i="8"/>
  <c r="G332" i="8"/>
  <c r="G334" i="8"/>
  <c r="G335" i="8"/>
  <c r="G336" i="8"/>
  <c r="G338" i="8"/>
  <c r="G339" i="8"/>
  <c r="G340" i="8"/>
  <c r="G342" i="8"/>
  <c r="G343" i="8"/>
  <c r="G344" i="8"/>
  <c r="G346" i="8"/>
  <c r="G347" i="8"/>
  <c r="G348" i="8"/>
  <c r="G350" i="8"/>
  <c r="G351" i="8"/>
  <c r="G352" i="8"/>
  <c r="G354" i="8"/>
  <c r="G355" i="8"/>
  <c r="G356" i="8"/>
  <c r="G358" i="8"/>
  <c r="G359" i="8"/>
  <c r="G360" i="8"/>
  <c r="G362" i="8"/>
  <c r="G363" i="8"/>
  <c r="G364" i="8"/>
  <c r="G366" i="8"/>
  <c r="G367" i="8"/>
  <c r="G368" i="8"/>
  <c r="G370" i="8"/>
  <c r="G371" i="8"/>
  <c r="G372" i="8"/>
  <c r="G374" i="8"/>
  <c r="G375" i="8"/>
  <c r="G376" i="8"/>
  <c r="G378" i="8"/>
  <c r="G379" i="8"/>
  <c r="G380" i="8"/>
  <c r="G382" i="8"/>
  <c r="G383" i="8"/>
  <c r="G384" i="8"/>
  <c r="G386" i="8"/>
  <c r="G387" i="8"/>
  <c r="G388" i="8"/>
  <c r="G390" i="8"/>
  <c r="G391" i="8"/>
  <c r="G392" i="8"/>
  <c r="G394" i="8"/>
  <c r="G395" i="8"/>
  <c r="G396" i="8"/>
  <c r="G398" i="8"/>
  <c r="G399" i="8"/>
  <c r="G400" i="8"/>
  <c r="G402" i="8"/>
  <c r="G403" i="8"/>
  <c r="G404" i="8"/>
  <c r="G406" i="8"/>
  <c r="G407" i="8"/>
  <c r="G408" i="8"/>
  <c r="G410" i="8"/>
  <c r="G411" i="8"/>
  <c r="G412" i="8"/>
  <c r="G414" i="8"/>
  <c r="G415" i="8"/>
  <c r="G416" i="8"/>
  <c r="G418" i="8"/>
  <c r="G419" i="8"/>
  <c r="G420" i="8"/>
  <c r="G422" i="8"/>
  <c r="G423" i="8"/>
  <c r="G424" i="8"/>
  <c r="G426" i="8"/>
  <c r="G427" i="8"/>
  <c r="G428" i="8"/>
  <c r="G430" i="8"/>
  <c r="G431" i="8"/>
  <c r="G432" i="8"/>
  <c r="G434" i="8"/>
  <c r="G435" i="8"/>
  <c r="G436" i="8"/>
  <c r="G438" i="8"/>
  <c r="G439" i="8"/>
  <c r="G440" i="8"/>
  <c r="G442" i="8"/>
  <c r="G443" i="8"/>
  <c r="G444" i="8"/>
  <c r="G446" i="8"/>
  <c r="G447" i="8"/>
  <c r="G448" i="8"/>
  <c r="G450" i="8"/>
  <c r="G451" i="8"/>
  <c r="G452" i="8"/>
  <c r="G454" i="8"/>
  <c r="G455" i="8"/>
  <c r="G456" i="8"/>
  <c r="G458" i="8"/>
  <c r="G459" i="8"/>
  <c r="G460" i="8"/>
  <c r="G462" i="8"/>
  <c r="G463" i="8"/>
  <c r="G464" i="8"/>
  <c r="G466" i="8"/>
  <c r="G467" i="8"/>
  <c r="G468" i="8"/>
  <c r="G470" i="8"/>
  <c r="G471" i="8"/>
  <c r="G472" i="8"/>
  <c r="G474" i="8"/>
  <c r="G475" i="8"/>
  <c r="G476" i="8"/>
  <c r="G478" i="8"/>
  <c r="G479" i="8"/>
  <c r="G480" i="8"/>
  <c r="G482" i="8"/>
  <c r="G483" i="8"/>
  <c r="G484" i="8"/>
  <c r="G486" i="8"/>
  <c r="G487" i="8"/>
  <c r="G488" i="8"/>
  <c r="G490" i="8"/>
  <c r="G491" i="8"/>
  <c r="G492" i="8"/>
  <c r="G494" i="8"/>
  <c r="G495" i="8"/>
  <c r="G496" i="8"/>
  <c r="G498" i="8"/>
  <c r="G499" i="8"/>
  <c r="G500" i="8"/>
  <c r="G502" i="8"/>
  <c r="G503" i="8"/>
  <c r="G504" i="8"/>
  <c r="G506" i="8"/>
  <c r="G507" i="8"/>
  <c r="G508" i="8"/>
  <c r="G510" i="8"/>
  <c r="G511" i="8"/>
  <c r="G512" i="8"/>
  <c r="G514" i="8"/>
  <c r="G515" i="8"/>
  <c r="G516" i="8"/>
  <c r="G518" i="8"/>
  <c r="G519" i="8"/>
  <c r="G520" i="8"/>
  <c r="G522" i="8"/>
  <c r="G523" i="8"/>
  <c r="G524" i="8"/>
  <c r="G526" i="8"/>
  <c r="G527" i="8"/>
  <c r="G528" i="8"/>
  <c r="G530" i="8"/>
  <c r="G531" i="8"/>
  <c r="G532" i="8"/>
  <c r="G534" i="8"/>
  <c r="G535" i="8"/>
  <c r="G536" i="8"/>
  <c r="G538" i="8"/>
  <c r="G539" i="8"/>
  <c r="G540" i="8"/>
  <c r="G542" i="8"/>
  <c r="G543" i="8"/>
  <c r="G544" i="8"/>
  <c r="G546" i="8"/>
  <c r="G547" i="8"/>
  <c r="G548" i="8"/>
  <c r="G550" i="8"/>
  <c r="G551" i="8"/>
  <c r="G552" i="8"/>
  <c r="G554" i="8"/>
  <c r="G555" i="8"/>
  <c r="G556" i="8"/>
  <c r="G558" i="8"/>
  <c r="G559" i="8"/>
  <c r="G560" i="8"/>
  <c r="G562" i="8"/>
  <c r="G563" i="8"/>
  <c r="G564" i="8"/>
  <c r="G566" i="8"/>
  <c r="G567" i="8"/>
  <c r="G568" i="8"/>
  <c r="G570" i="8"/>
  <c r="G571" i="8"/>
  <c r="G572" i="8"/>
  <c r="G574" i="8"/>
  <c r="G575" i="8"/>
  <c r="G576" i="8"/>
  <c r="G578" i="8"/>
  <c r="G579" i="8"/>
  <c r="G580" i="8"/>
  <c r="G582" i="8"/>
  <c r="G583" i="8"/>
  <c r="G584" i="8"/>
  <c r="G586" i="8"/>
  <c r="G587" i="8"/>
  <c r="G588" i="8"/>
  <c r="G590" i="8"/>
  <c r="G591" i="8"/>
  <c r="G592" i="8"/>
  <c r="G594" i="8"/>
  <c r="G595" i="8"/>
  <c r="G596" i="8"/>
  <c r="G598" i="8"/>
  <c r="G599" i="8"/>
  <c r="G600" i="8"/>
  <c r="G602" i="8"/>
  <c r="G603" i="8"/>
  <c r="G604" i="8"/>
  <c r="G606" i="8"/>
  <c r="G607" i="8"/>
  <c r="G608" i="8"/>
  <c r="G610" i="8"/>
  <c r="G611" i="8"/>
  <c r="G612" i="8"/>
  <c r="G614" i="8"/>
  <c r="G615" i="8"/>
  <c r="G616" i="8"/>
  <c r="G618" i="8"/>
  <c r="G619" i="8"/>
  <c r="G620" i="8"/>
  <c r="G622" i="8"/>
  <c r="G623" i="8"/>
  <c r="G624" i="8"/>
  <c r="G626" i="8"/>
  <c r="G627" i="8"/>
  <c r="G628" i="8"/>
  <c r="G630" i="8"/>
  <c r="G631" i="8"/>
  <c r="G632" i="8"/>
  <c r="G634" i="8"/>
  <c r="G635" i="8"/>
  <c r="G636" i="8"/>
  <c r="G638" i="8"/>
  <c r="G639" i="8"/>
  <c r="G640" i="8"/>
  <c r="G642" i="8"/>
  <c r="G643" i="8"/>
  <c r="G644" i="8"/>
  <c r="G646" i="8"/>
  <c r="G647" i="8"/>
  <c r="G648" i="8"/>
  <c r="G650" i="8"/>
  <c r="G651" i="8"/>
  <c r="G652" i="8"/>
  <c r="G654" i="8"/>
  <c r="G655" i="8"/>
  <c r="G656" i="8"/>
  <c r="G658" i="8"/>
  <c r="G659" i="8"/>
  <c r="G660" i="8"/>
  <c r="G662" i="8"/>
  <c r="G663" i="8"/>
  <c r="G664" i="8"/>
  <c r="G666" i="8"/>
  <c r="G667" i="8"/>
  <c r="G668" i="8"/>
  <c r="G670" i="8"/>
  <c r="G671" i="8"/>
  <c r="G672" i="8"/>
  <c r="G674" i="8"/>
  <c r="G675" i="8"/>
  <c r="G676" i="8"/>
  <c r="G678" i="8"/>
  <c r="G679" i="8"/>
  <c r="G680" i="8"/>
  <c r="G682" i="8"/>
  <c r="G683" i="8"/>
  <c r="G684" i="8"/>
  <c r="G686" i="8"/>
  <c r="G687" i="8"/>
  <c r="G688" i="8"/>
  <c r="G690" i="8"/>
  <c r="G691" i="8"/>
  <c r="G692" i="8"/>
  <c r="G694" i="8"/>
  <c r="G695" i="8"/>
  <c r="G696" i="8"/>
  <c r="G698" i="8"/>
  <c r="G699" i="8"/>
  <c r="G700" i="8"/>
  <c r="G702" i="8"/>
  <c r="G703" i="8"/>
  <c r="G704" i="8"/>
  <c r="G706" i="8"/>
  <c r="G707" i="8"/>
  <c r="G708" i="8"/>
  <c r="G710" i="8"/>
  <c r="G711" i="8"/>
  <c r="G712" i="8"/>
  <c r="G714" i="8"/>
  <c r="G715" i="8"/>
  <c r="G716" i="8"/>
  <c r="G718" i="8"/>
  <c r="G719" i="8"/>
  <c r="G720" i="8"/>
  <c r="G722" i="8"/>
  <c r="G723" i="8"/>
  <c r="G724" i="8"/>
  <c r="G726" i="8"/>
  <c r="G727" i="8"/>
  <c r="G728" i="8"/>
  <c r="G730" i="8"/>
  <c r="G731" i="8"/>
  <c r="G732" i="8"/>
  <c r="G734" i="8"/>
  <c r="G735" i="8"/>
  <c r="G736" i="8"/>
  <c r="G738" i="8"/>
  <c r="G739" i="8"/>
  <c r="G740" i="8"/>
  <c r="G742" i="8"/>
  <c r="G743" i="8"/>
  <c r="G744" i="8"/>
  <c r="G746" i="8"/>
  <c r="G747" i="8"/>
  <c r="G748" i="8"/>
  <c r="G750" i="8"/>
  <c r="G751" i="8"/>
  <c r="G752" i="8"/>
  <c r="G754" i="8"/>
  <c r="G755" i="8"/>
  <c r="G756" i="8"/>
  <c r="G758" i="8"/>
  <c r="G759" i="8"/>
  <c r="G760" i="8"/>
  <c r="G762" i="8"/>
  <c r="G763" i="8"/>
  <c r="G764" i="8"/>
  <c r="G766" i="8"/>
  <c r="G767" i="8"/>
  <c r="G768" i="8"/>
  <c r="G770" i="8"/>
  <c r="G771" i="8"/>
  <c r="G772" i="8"/>
  <c r="G774" i="8"/>
  <c r="G775" i="8"/>
  <c r="G776" i="8"/>
  <c r="G778" i="8"/>
  <c r="G779" i="8"/>
  <c r="G780" i="8"/>
  <c r="G782" i="8"/>
  <c r="G783" i="8"/>
  <c r="G784" i="8"/>
  <c r="G786" i="8"/>
  <c r="G787" i="8"/>
  <c r="G788" i="8"/>
  <c r="G790" i="8"/>
  <c r="G791" i="8"/>
  <c r="G792" i="8"/>
  <c r="G794" i="8"/>
  <c r="G795" i="8"/>
  <c r="G796" i="8"/>
  <c r="G798" i="8"/>
  <c r="G799" i="8"/>
  <c r="G800" i="8"/>
  <c r="G802" i="8"/>
  <c r="G803" i="8"/>
  <c r="G804" i="8"/>
  <c r="G806" i="8"/>
  <c r="G807" i="8"/>
  <c r="G808" i="8"/>
  <c r="G810" i="8"/>
  <c r="G811" i="8"/>
  <c r="G812" i="8"/>
  <c r="G814" i="8"/>
  <c r="G815" i="8"/>
  <c r="G816" i="8"/>
  <c r="G818" i="8"/>
  <c r="G819" i="8"/>
  <c r="G820" i="8"/>
  <c r="G822" i="8"/>
  <c r="G823" i="8"/>
  <c r="G824" i="8"/>
  <c r="G826" i="8"/>
  <c r="G827" i="8"/>
  <c r="G828" i="8"/>
  <c r="G830" i="8"/>
  <c r="G831" i="8"/>
  <c r="G832" i="8"/>
  <c r="G834" i="8"/>
  <c r="G835" i="8"/>
  <c r="G836" i="8"/>
  <c r="G838" i="8"/>
  <c r="G839" i="8"/>
  <c r="G840" i="8"/>
  <c r="G842" i="8"/>
  <c r="G843" i="8"/>
  <c r="G844" i="8"/>
  <c r="G846" i="8"/>
  <c r="G847" i="8"/>
  <c r="G848" i="8"/>
  <c r="G850" i="8"/>
  <c r="G851" i="8"/>
  <c r="G852" i="8"/>
  <c r="G854" i="8"/>
  <c r="G855" i="8"/>
  <c r="G856" i="8"/>
  <c r="G858" i="8"/>
  <c r="G859" i="8"/>
  <c r="G860" i="8"/>
  <c r="G862" i="8"/>
  <c r="G863" i="8"/>
  <c r="G864" i="8"/>
  <c r="G866" i="8"/>
  <c r="G867" i="8"/>
  <c r="G868" i="8"/>
  <c r="G870" i="8"/>
  <c r="G871" i="8"/>
  <c r="G872" i="8"/>
  <c r="G874" i="8"/>
  <c r="G875" i="8"/>
  <c r="G876" i="8"/>
  <c r="G878" i="8"/>
  <c r="G879" i="8"/>
  <c r="G880" i="8"/>
  <c r="G882" i="8"/>
  <c r="G883" i="8"/>
  <c r="G884" i="8"/>
  <c r="G886" i="8"/>
  <c r="G887" i="8"/>
  <c r="G888" i="8"/>
  <c r="G890" i="8"/>
  <c r="G891" i="8"/>
  <c r="G892" i="8"/>
  <c r="G894" i="8"/>
  <c r="G895" i="8"/>
  <c r="G896" i="8"/>
  <c r="G898" i="8"/>
  <c r="G899" i="8"/>
  <c r="G900" i="8"/>
  <c r="G902" i="8"/>
  <c r="G903" i="8"/>
  <c r="G904" i="8"/>
  <c r="G906" i="8"/>
  <c r="G907" i="8"/>
  <c r="G908" i="8"/>
  <c r="G910" i="8"/>
  <c r="G911" i="8"/>
  <c r="G912" i="8"/>
  <c r="G914" i="8"/>
  <c r="G915" i="8"/>
  <c r="G916" i="8"/>
  <c r="G918" i="8"/>
  <c r="G919" i="8"/>
  <c r="G920" i="8"/>
  <c r="G922" i="8"/>
  <c r="G923" i="8"/>
  <c r="G924" i="8"/>
  <c r="G926" i="8"/>
  <c r="G927" i="8"/>
  <c r="G928" i="8"/>
  <c r="G930" i="8"/>
  <c r="G931" i="8"/>
  <c r="G932" i="8"/>
  <c r="G934" i="8"/>
  <c r="G935" i="8"/>
  <c r="G936" i="8"/>
  <c r="G938" i="8"/>
  <c r="G939" i="8"/>
  <c r="G940" i="8"/>
  <c r="G942" i="8"/>
  <c r="G943" i="8"/>
  <c r="G944" i="8"/>
  <c r="G946" i="8"/>
  <c r="G947" i="8"/>
  <c r="G948" i="8"/>
  <c r="G950" i="8"/>
  <c r="G951" i="8"/>
  <c r="G952" i="8"/>
  <c r="G954" i="8"/>
  <c r="G955" i="8"/>
  <c r="G956" i="8"/>
  <c r="G958" i="8"/>
  <c r="G959" i="8"/>
  <c r="G960" i="8"/>
  <c r="G962" i="8"/>
  <c r="G963" i="8"/>
  <c r="G964" i="8"/>
  <c r="G966" i="8"/>
  <c r="G967" i="8"/>
  <c r="G968" i="8"/>
  <c r="G970" i="8"/>
  <c r="G971" i="8"/>
  <c r="G972" i="8"/>
  <c r="G974" i="8"/>
  <c r="G975" i="8"/>
  <c r="G976" i="8"/>
  <c r="G978" i="8"/>
  <c r="G979" i="8"/>
  <c r="G980" i="8"/>
  <c r="G982" i="8"/>
  <c r="G983" i="8"/>
  <c r="G984" i="8"/>
  <c r="G986" i="8"/>
  <c r="G987" i="8"/>
  <c r="G988" i="8"/>
  <c r="G990" i="8"/>
  <c r="G991" i="8"/>
  <c r="G992" i="8"/>
  <c r="G994" i="8"/>
  <c r="G995" i="8"/>
  <c r="G996" i="8"/>
  <c r="G998" i="8"/>
  <c r="G999" i="8"/>
  <c r="G1000" i="8"/>
  <c r="A11" i="19" l="1"/>
  <c r="F979" i="8"/>
  <c r="F936" i="8"/>
  <c r="F894" i="8"/>
  <c r="F851" i="8"/>
  <c r="F798" i="8"/>
  <c r="F734" i="8"/>
  <c r="F647" i="8"/>
  <c r="F438" i="8"/>
  <c r="F926" i="8"/>
  <c r="F883" i="8"/>
  <c r="F782" i="8"/>
  <c r="F718" i="8"/>
  <c r="F615" i="8"/>
  <c r="F374" i="8"/>
  <c r="F958" i="8"/>
  <c r="F915" i="8"/>
  <c r="F830" i="8"/>
  <c r="F766" i="8"/>
  <c r="F702" i="8"/>
  <c r="F257" i="8"/>
  <c r="B2" i="26"/>
  <c r="B6" i="26" s="1"/>
  <c r="B4" i="26"/>
  <c r="F993" i="8"/>
  <c r="G993" i="8"/>
  <c r="F985" i="8"/>
  <c r="G985" i="8"/>
  <c r="F973" i="8"/>
  <c r="G973" i="8"/>
  <c r="F961" i="8"/>
  <c r="G961" i="8"/>
  <c r="F953" i="8"/>
  <c r="G953" i="8"/>
  <c r="F941" i="8"/>
  <c r="G941" i="8"/>
  <c r="F929" i="8"/>
  <c r="G929" i="8"/>
  <c r="F921" i="8"/>
  <c r="G921" i="8"/>
  <c r="F909" i="8"/>
  <c r="G909" i="8"/>
  <c r="F897" i="8"/>
  <c r="G897" i="8"/>
  <c r="F889" i="8"/>
  <c r="G889" i="8"/>
  <c r="F877" i="8"/>
  <c r="G877" i="8"/>
  <c r="F869" i="8"/>
  <c r="G869" i="8"/>
  <c r="F861" i="8"/>
  <c r="G861" i="8"/>
  <c r="F849" i="8"/>
  <c r="G849" i="8"/>
  <c r="F841" i="8"/>
  <c r="G841" i="8"/>
  <c r="F833" i="8"/>
  <c r="G833" i="8"/>
  <c r="F821" i="8"/>
  <c r="G821" i="8"/>
  <c r="F813" i="8"/>
  <c r="G813" i="8"/>
  <c r="F801" i="8"/>
  <c r="G801" i="8"/>
  <c r="F789" i="8"/>
  <c r="G789" i="8"/>
  <c r="F777" i="8"/>
  <c r="G777" i="8"/>
  <c r="F769" i="8"/>
  <c r="G769" i="8"/>
  <c r="F757" i="8"/>
  <c r="G757" i="8"/>
  <c r="F749" i="8"/>
  <c r="G749" i="8"/>
  <c r="F737" i="8"/>
  <c r="G737" i="8"/>
  <c r="F729" i="8"/>
  <c r="G729" i="8"/>
  <c r="F713" i="8"/>
  <c r="G713" i="8"/>
  <c r="F701" i="8"/>
  <c r="G701" i="8"/>
  <c r="F697" i="8"/>
  <c r="G697" i="8"/>
  <c r="F685" i="8"/>
  <c r="G685" i="8"/>
  <c r="F677" i="8"/>
  <c r="G677" i="8"/>
  <c r="F661" i="8"/>
  <c r="G661" i="8"/>
  <c r="F649" i="8"/>
  <c r="G649" i="8"/>
  <c r="F641" i="8"/>
  <c r="G641" i="8"/>
  <c r="F633" i="8"/>
  <c r="G633" i="8"/>
  <c r="F621" i="8"/>
  <c r="G621" i="8"/>
  <c r="F609" i="8"/>
  <c r="G609" i="8"/>
  <c r="F597" i="8"/>
  <c r="G597" i="8"/>
  <c r="F585" i="8"/>
  <c r="G585" i="8"/>
  <c r="G581" i="8"/>
  <c r="F581" i="8"/>
  <c r="F569" i="8"/>
  <c r="G569" i="8"/>
  <c r="F561" i="8"/>
  <c r="G561" i="8"/>
  <c r="G549" i="8"/>
  <c r="F549" i="8"/>
  <c r="G533" i="8"/>
  <c r="F533" i="8"/>
  <c r="F521" i="8"/>
  <c r="G521" i="8"/>
  <c r="F513" i="8"/>
  <c r="G513" i="8"/>
  <c r="F505" i="8"/>
  <c r="G505" i="8"/>
  <c r="F489" i="8"/>
  <c r="G489" i="8"/>
  <c r="F477" i="8"/>
  <c r="G477" i="8"/>
  <c r="G469" i="8"/>
  <c r="F469" i="8"/>
  <c r="F457" i="8"/>
  <c r="G457" i="8"/>
  <c r="F449" i="8"/>
  <c r="G449" i="8"/>
  <c r="G437" i="8"/>
  <c r="F437" i="8"/>
  <c r="F425" i="8"/>
  <c r="G425" i="8"/>
  <c r="F417" i="8"/>
  <c r="G417" i="8"/>
  <c r="G405" i="8"/>
  <c r="F405" i="8"/>
  <c r="F393" i="8"/>
  <c r="G393" i="8"/>
  <c r="F385" i="8"/>
  <c r="G385" i="8"/>
  <c r="G373" i="8"/>
  <c r="F373" i="8"/>
  <c r="F361" i="8"/>
  <c r="G361" i="8"/>
  <c r="F349" i="8"/>
  <c r="G349" i="8"/>
  <c r="G341" i="8"/>
  <c r="F341" i="8"/>
  <c r="F329" i="8"/>
  <c r="G329" i="8"/>
  <c r="F305" i="8"/>
  <c r="G305" i="8"/>
  <c r="F297" i="8"/>
  <c r="G297" i="8"/>
  <c r="F281" i="8"/>
  <c r="G281" i="8"/>
  <c r="F269" i="8"/>
  <c r="G269" i="8"/>
  <c r="F265" i="8"/>
  <c r="G265" i="8"/>
  <c r="G253" i="8"/>
  <c r="F253" i="8"/>
  <c r="F245" i="8"/>
  <c r="G245" i="8"/>
  <c r="F233" i="8"/>
  <c r="G233" i="8"/>
  <c r="F221" i="8"/>
  <c r="G221" i="8"/>
  <c r="F209" i="8"/>
  <c r="G209" i="8"/>
  <c r="F181" i="8"/>
  <c r="G181" i="8"/>
  <c r="F173" i="8"/>
  <c r="G173" i="8"/>
  <c r="F161" i="8"/>
  <c r="G161" i="8"/>
  <c r="F153" i="8"/>
  <c r="G153" i="8"/>
  <c r="F141" i="8"/>
  <c r="G141" i="8"/>
  <c r="F133" i="8"/>
  <c r="G133" i="8"/>
  <c r="G125" i="8"/>
  <c r="F125" i="8"/>
  <c r="F113" i="8"/>
  <c r="G113" i="8"/>
  <c r="F101" i="8"/>
  <c r="G101" i="8"/>
  <c r="G93" i="8"/>
  <c r="F93" i="8"/>
  <c r="F81" i="8"/>
  <c r="G81" i="8"/>
  <c r="F49" i="8"/>
  <c r="G49" i="8"/>
  <c r="F37" i="8"/>
  <c r="G37" i="8"/>
  <c r="G29" i="8"/>
  <c r="F29" i="8"/>
  <c r="F17" i="8"/>
  <c r="G17" i="8"/>
  <c r="F2" i="8"/>
  <c r="F6" i="8"/>
  <c r="F10" i="8"/>
  <c r="F14" i="8"/>
  <c r="F18" i="8"/>
  <c r="F22" i="8"/>
  <c r="F26" i="8"/>
  <c r="F30" i="8"/>
  <c r="F34" i="8"/>
  <c r="F38" i="8"/>
  <c r="F42" i="8"/>
  <c r="F46" i="8"/>
  <c r="F50" i="8"/>
  <c r="F54" i="8"/>
  <c r="F58" i="8"/>
  <c r="F62" i="8"/>
  <c r="F66" i="8"/>
  <c r="F70" i="8"/>
  <c r="F74" i="8"/>
  <c r="F78" i="8"/>
  <c r="F82" i="8"/>
  <c r="F86" i="8"/>
  <c r="F90" i="8"/>
  <c r="F94" i="8"/>
  <c r="F98" i="8"/>
  <c r="F102" i="8"/>
  <c r="F106" i="8"/>
  <c r="F110" i="8"/>
  <c r="F114" i="8"/>
  <c r="F118" i="8"/>
  <c r="F122" i="8"/>
  <c r="F126" i="8"/>
  <c r="F130" i="8"/>
  <c r="F134" i="8"/>
  <c r="F138" i="8"/>
  <c r="F142" i="8"/>
  <c r="F146" i="8"/>
  <c r="F150" i="8"/>
  <c r="F154" i="8"/>
  <c r="F158" i="8"/>
  <c r="F162" i="8"/>
  <c r="F166" i="8"/>
  <c r="F170" i="8"/>
  <c r="F174" i="8"/>
  <c r="F178" i="8"/>
  <c r="F182" i="8"/>
  <c r="F186" i="8"/>
  <c r="F190" i="8"/>
  <c r="F194" i="8"/>
  <c r="F198" i="8"/>
  <c r="F202" i="8"/>
  <c r="F206" i="8"/>
  <c r="F210" i="8"/>
  <c r="F214" i="8"/>
  <c r="F218" i="8"/>
  <c r="F222" i="8"/>
  <c r="F226" i="8"/>
  <c r="F230" i="8"/>
  <c r="F234" i="8"/>
  <c r="F238" i="8"/>
  <c r="F242" i="8"/>
  <c r="F246" i="8"/>
  <c r="F250" i="8"/>
  <c r="F254" i="8"/>
  <c r="F258" i="8"/>
  <c r="F262" i="8"/>
  <c r="F266" i="8"/>
  <c r="F270" i="8"/>
  <c r="F274" i="8"/>
  <c r="F278" i="8"/>
  <c r="F282" i="8"/>
  <c r="F286" i="8"/>
  <c r="F290" i="8"/>
  <c r="F294" i="8"/>
  <c r="F298" i="8"/>
  <c r="F302" i="8"/>
  <c r="F306" i="8"/>
  <c r="F310" i="8"/>
  <c r="F314" i="8"/>
  <c r="F318" i="8"/>
  <c r="F322" i="8"/>
  <c r="F326" i="8"/>
  <c r="F330" i="8"/>
  <c r="F334" i="8"/>
  <c r="F338" i="8"/>
  <c r="F3" i="8"/>
  <c r="F7" i="8"/>
  <c r="F11" i="8"/>
  <c r="F15" i="8"/>
  <c r="F19" i="8"/>
  <c r="F23" i="8"/>
  <c r="F27" i="8"/>
  <c r="F31" i="8"/>
  <c r="F35" i="8"/>
  <c r="F39" i="8"/>
  <c r="F43" i="8"/>
  <c r="F47" i="8"/>
  <c r="F51" i="8"/>
  <c r="F55" i="8"/>
  <c r="F59" i="8"/>
  <c r="F63" i="8"/>
  <c r="F67" i="8"/>
  <c r="F71" i="8"/>
  <c r="F75" i="8"/>
  <c r="F79" i="8"/>
  <c r="F83" i="8"/>
  <c r="F87" i="8"/>
  <c r="F91" i="8"/>
  <c r="F95" i="8"/>
  <c r="F99"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F251" i="8"/>
  <c r="F255" i="8"/>
  <c r="F259" i="8"/>
  <c r="F263" i="8"/>
  <c r="F267" i="8"/>
  <c r="F271" i="8"/>
  <c r="F275" i="8"/>
  <c r="F279" i="8"/>
  <c r="F283" i="8"/>
  <c r="F287" i="8"/>
  <c r="F291" i="8"/>
  <c r="F295" i="8"/>
  <c r="F299" i="8"/>
  <c r="F303" i="8"/>
  <c r="F4" i="8"/>
  <c r="F8" i="8"/>
  <c r="F12" i="8"/>
  <c r="F16" i="8"/>
  <c r="F20" i="8"/>
  <c r="F24" i="8"/>
  <c r="F28" i="8"/>
  <c r="F32" i="8"/>
  <c r="F36" i="8"/>
  <c r="F40" i="8"/>
  <c r="F44" i="8"/>
  <c r="F48" i="8"/>
  <c r="F52" i="8"/>
  <c r="F56" i="8"/>
  <c r="F60" i="8"/>
  <c r="F64" i="8"/>
  <c r="F68" i="8"/>
  <c r="F72" i="8"/>
  <c r="F76" i="8"/>
  <c r="F80" i="8"/>
  <c r="F84" i="8"/>
  <c r="F88" i="8"/>
  <c r="F92" i="8"/>
  <c r="F96" i="8"/>
  <c r="F100" i="8"/>
  <c r="F104" i="8"/>
  <c r="F108" i="8"/>
  <c r="F112" i="8"/>
  <c r="F116" i="8"/>
  <c r="F120" i="8"/>
  <c r="F124" i="8"/>
  <c r="F128" i="8"/>
  <c r="F132" i="8"/>
  <c r="F136" i="8"/>
  <c r="F140" i="8"/>
  <c r="F144" i="8"/>
  <c r="F148" i="8"/>
  <c r="F152" i="8"/>
  <c r="F156" i="8"/>
  <c r="F160" i="8"/>
  <c r="F164" i="8"/>
  <c r="F168" i="8"/>
  <c r="F172" i="8"/>
  <c r="F176" i="8"/>
  <c r="F180" i="8"/>
  <c r="F184" i="8"/>
  <c r="F188" i="8"/>
  <c r="F192" i="8"/>
  <c r="F196" i="8"/>
  <c r="F200" i="8"/>
  <c r="F204" i="8"/>
  <c r="F208" i="8"/>
  <c r="F212" i="8"/>
  <c r="F216" i="8"/>
  <c r="F220" i="8"/>
  <c r="F224" i="8"/>
  <c r="F228" i="8"/>
  <c r="F232" i="8"/>
  <c r="F236" i="8"/>
  <c r="F240" i="8"/>
  <c r="F244" i="8"/>
  <c r="F248" i="8"/>
  <c r="F252" i="8"/>
  <c r="F256" i="8"/>
  <c r="F260" i="8"/>
  <c r="F264" i="8"/>
  <c r="F268" i="8"/>
  <c r="F272" i="8"/>
  <c r="F276" i="8"/>
  <c r="F280" i="8"/>
  <c r="F284" i="8"/>
  <c r="F288" i="8"/>
  <c r="F292" i="8"/>
  <c r="F296" i="8"/>
  <c r="F300" i="8"/>
  <c r="F304" i="8"/>
  <c r="F308" i="8"/>
  <c r="F312" i="8"/>
  <c r="F316" i="8"/>
  <c r="F320" i="8"/>
  <c r="F324" i="8"/>
  <c r="F328" i="8"/>
  <c r="F332" i="8"/>
  <c r="F336" i="8"/>
  <c r="F5" i="8"/>
  <c r="F307" i="8"/>
  <c r="F315" i="8"/>
  <c r="F323" i="8"/>
  <c r="F331" i="8"/>
  <c r="F339" i="8"/>
  <c r="F343" i="8"/>
  <c r="F347" i="8"/>
  <c r="F351" i="8"/>
  <c r="F355" i="8"/>
  <c r="F359" i="8"/>
  <c r="F363" i="8"/>
  <c r="F367" i="8"/>
  <c r="F371" i="8"/>
  <c r="F375" i="8"/>
  <c r="F379" i="8"/>
  <c r="F383" i="8"/>
  <c r="F387" i="8"/>
  <c r="F391" i="8"/>
  <c r="F395" i="8"/>
  <c r="F399" i="8"/>
  <c r="F403" i="8"/>
  <c r="F407" i="8"/>
  <c r="F411" i="8"/>
  <c r="F415" i="8"/>
  <c r="F419" i="8"/>
  <c r="F423" i="8"/>
  <c r="F427" i="8"/>
  <c r="F431" i="8"/>
  <c r="F435" i="8"/>
  <c r="F439" i="8"/>
  <c r="F443" i="8"/>
  <c r="F447" i="8"/>
  <c r="F451" i="8"/>
  <c r="F455" i="8"/>
  <c r="F459" i="8"/>
  <c r="F463" i="8"/>
  <c r="F467" i="8"/>
  <c r="F471" i="8"/>
  <c r="F475" i="8"/>
  <c r="F479" i="8"/>
  <c r="F483" i="8"/>
  <c r="F487" i="8"/>
  <c r="F491" i="8"/>
  <c r="F495" i="8"/>
  <c r="F499" i="8"/>
  <c r="F503" i="8"/>
  <c r="F507" i="8"/>
  <c r="F511" i="8"/>
  <c r="F515" i="8"/>
  <c r="F519" i="8"/>
  <c r="F523" i="8"/>
  <c r="F527" i="8"/>
  <c r="F531" i="8"/>
  <c r="F535" i="8"/>
  <c r="F539" i="8"/>
  <c r="F543" i="8"/>
  <c r="F547" i="8"/>
  <c r="F551" i="8"/>
  <c r="F555" i="8"/>
  <c r="F559" i="8"/>
  <c r="F563" i="8"/>
  <c r="F567" i="8"/>
  <c r="F571" i="8"/>
  <c r="F575" i="8"/>
  <c r="F579" i="8"/>
  <c r="F583" i="8"/>
  <c r="F587" i="8"/>
  <c r="F591" i="8"/>
  <c r="F595" i="8"/>
  <c r="F599" i="8"/>
  <c r="F603" i="8"/>
  <c r="F607" i="8"/>
  <c r="F611" i="8"/>
  <c r="F340" i="8"/>
  <c r="F344" i="8"/>
  <c r="F348" i="8"/>
  <c r="F352" i="8"/>
  <c r="F356" i="8"/>
  <c r="F360" i="8"/>
  <c r="F364" i="8"/>
  <c r="F368" i="8"/>
  <c r="F372" i="8"/>
  <c r="F376" i="8"/>
  <c r="F380" i="8"/>
  <c r="F384" i="8"/>
  <c r="F388" i="8"/>
  <c r="F392" i="8"/>
  <c r="F396" i="8"/>
  <c r="F400" i="8"/>
  <c r="F404" i="8"/>
  <c r="F408" i="8"/>
  <c r="F412" i="8"/>
  <c r="F416" i="8"/>
  <c r="F420" i="8"/>
  <c r="F424" i="8"/>
  <c r="F428" i="8"/>
  <c r="F432" i="8"/>
  <c r="F436" i="8"/>
  <c r="F440" i="8"/>
  <c r="F444" i="8"/>
  <c r="F448" i="8"/>
  <c r="F452" i="8"/>
  <c r="F456" i="8"/>
  <c r="F460" i="8"/>
  <c r="F464" i="8"/>
  <c r="F468" i="8"/>
  <c r="F472" i="8"/>
  <c r="F476" i="8"/>
  <c r="F480" i="8"/>
  <c r="F484" i="8"/>
  <c r="F488" i="8"/>
  <c r="F492" i="8"/>
  <c r="F496" i="8"/>
  <c r="F500" i="8"/>
  <c r="F504" i="8"/>
  <c r="F508" i="8"/>
  <c r="F512" i="8"/>
  <c r="F516" i="8"/>
  <c r="F520" i="8"/>
  <c r="F524" i="8"/>
  <c r="F528" i="8"/>
  <c r="F532" i="8"/>
  <c r="F536" i="8"/>
  <c r="F540" i="8"/>
  <c r="F544" i="8"/>
  <c r="F548" i="8"/>
  <c r="F552" i="8"/>
  <c r="F556" i="8"/>
  <c r="F560" i="8"/>
  <c r="F564" i="8"/>
  <c r="F568" i="8"/>
  <c r="F572" i="8"/>
  <c r="F576" i="8"/>
  <c r="F580" i="8"/>
  <c r="F584" i="8"/>
  <c r="F319" i="8"/>
  <c r="F335" i="8"/>
  <c r="F590" i="8"/>
  <c r="F596" i="8"/>
  <c r="F606" i="8"/>
  <c r="F612" i="8"/>
  <c r="F616" i="8"/>
  <c r="F620" i="8"/>
  <c r="F624" i="8"/>
  <c r="F628" i="8"/>
  <c r="F632" i="8"/>
  <c r="F636" i="8"/>
  <c r="F640" i="8"/>
  <c r="F644" i="8"/>
  <c r="F648" i="8"/>
  <c r="F652" i="8"/>
  <c r="F656" i="8"/>
  <c r="F660" i="8"/>
  <c r="F664" i="8"/>
  <c r="F668" i="8"/>
  <c r="F672" i="8"/>
  <c r="F676" i="8"/>
  <c r="F680" i="8"/>
  <c r="F684" i="8"/>
  <c r="F688" i="8"/>
  <c r="F692" i="8"/>
  <c r="F696" i="8"/>
  <c r="F700" i="8"/>
  <c r="F704" i="8"/>
  <c r="F708" i="8"/>
  <c r="F712" i="8"/>
  <c r="F716" i="8"/>
  <c r="F720" i="8"/>
  <c r="F724" i="8"/>
  <c r="F728" i="8"/>
  <c r="F732" i="8"/>
  <c r="F736" i="8"/>
  <c r="F740" i="8"/>
  <c r="F744" i="8"/>
  <c r="F748" i="8"/>
  <c r="F752" i="8"/>
  <c r="F756" i="8"/>
  <c r="F760" i="8"/>
  <c r="F764" i="8"/>
  <c r="F768" i="8"/>
  <c r="F772" i="8"/>
  <c r="F776" i="8"/>
  <c r="F780" i="8"/>
  <c r="F784" i="8"/>
  <c r="F788" i="8"/>
  <c r="F792" i="8"/>
  <c r="F796" i="8"/>
  <c r="F800" i="8"/>
  <c r="F804" i="8"/>
  <c r="F808" i="8"/>
  <c r="F812" i="8"/>
  <c r="F816" i="8"/>
  <c r="F820" i="8"/>
  <c r="F824" i="8"/>
  <c r="F828" i="8"/>
  <c r="F346" i="8"/>
  <c r="F354" i="8"/>
  <c r="F362" i="8"/>
  <c r="F370" i="8"/>
  <c r="F378" i="8"/>
  <c r="F386" i="8"/>
  <c r="F394" i="8"/>
  <c r="F402" i="8"/>
  <c r="F410" i="8"/>
  <c r="F418" i="8"/>
  <c r="F426" i="8"/>
  <c r="F434" i="8"/>
  <c r="F442" i="8"/>
  <c r="F450" i="8"/>
  <c r="F458" i="8"/>
  <c r="F466" i="8"/>
  <c r="F474" i="8"/>
  <c r="F482" i="8"/>
  <c r="F490" i="8"/>
  <c r="F498" i="8"/>
  <c r="F506" i="8"/>
  <c r="F514" i="8"/>
  <c r="F522" i="8"/>
  <c r="F530" i="8"/>
  <c r="F538" i="8"/>
  <c r="F546" i="8"/>
  <c r="F554" i="8"/>
  <c r="F562" i="8"/>
  <c r="F570" i="8"/>
  <c r="F578" i="8"/>
  <c r="F586" i="8"/>
  <c r="F592" i="8"/>
  <c r="F602" i="8"/>
  <c r="F608" i="8"/>
  <c r="G5" i="8"/>
  <c r="F327" i="8"/>
  <c r="F588" i="8"/>
  <c r="F598" i="8"/>
  <c r="F618" i="8"/>
  <c r="F626" i="8"/>
  <c r="F634" i="8"/>
  <c r="F642" i="8"/>
  <c r="F650" i="8"/>
  <c r="F658" i="8"/>
  <c r="F666" i="8"/>
  <c r="F674" i="8"/>
  <c r="F682" i="8"/>
  <c r="F690" i="8"/>
  <c r="F698" i="8"/>
  <c r="F706" i="8"/>
  <c r="F714" i="8"/>
  <c r="F722" i="8"/>
  <c r="F730" i="8"/>
  <c r="F738" i="8"/>
  <c r="F746" i="8"/>
  <c r="F754" i="8"/>
  <c r="F762" i="8"/>
  <c r="F770" i="8"/>
  <c r="F778" i="8"/>
  <c r="F786" i="8"/>
  <c r="F794" i="8"/>
  <c r="F802" i="8"/>
  <c r="F810" i="8"/>
  <c r="F818" i="8"/>
  <c r="F826" i="8"/>
  <c r="F832" i="8"/>
  <c r="F838" i="8"/>
  <c r="F843" i="8"/>
  <c r="F848" i="8"/>
  <c r="F854" i="8"/>
  <c r="F859" i="8"/>
  <c r="F864" i="8"/>
  <c r="F870" i="8"/>
  <c r="F875" i="8"/>
  <c r="F880" i="8"/>
  <c r="F886" i="8"/>
  <c r="F891" i="8"/>
  <c r="F896" i="8"/>
  <c r="F902" i="8"/>
  <c r="F907" i="8"/>
  <c r="F912" i="8"/>
  <c r="F918" i="8"/>
  <c r="F923" i="8"/>
  <c r="F928" i="8"/>
  <c r="F934" i="8"/>
  <c r="F939" i="8"/>
  <c r="F944" i="8"/>
  <c r="F950" i="8"/>
  <c r="F955" i="8"/>
  <c r="F960" i="8"/>
  <c r="F966" i="8"/>
  <c r="F971" i="8"/>
  <c r="F976" i="8"/>
  <c r="F982" i="8"/>
  <c r="F987" i="8"/>
  <c r="F992" i="8"/>
  <c r="F998" i="8"/>
  <c r="F350" i="8"/>
  <c r="F366" i="8"/>
  <c r="F382" i="8"/>
  <c r="F398" i="8"/>
  <c r="F414" i="8"/>
  <c r="F430" i="8"/>
  <c r="F446" i="8"/>
  <c r="F462" i="8"/>
  <c r="F478" i="8"/>
  <c r="F494" i="8"/>
  <c r="F510" i="8"/>
  <c r="F526" i="8"/>
  <c r="F542" i="8"/>
  <c r="F558" i="8"/>
  <c r="F574" i="8"/>
  <c r="F600" i="8"/>
  <c r="F610" i="8"/>
  <c r="F619" i="8"/>
  <c r="F627" i="8"/>
  <c r="F635" i="8"/>
  <c r="F643" i="8"/>
  <c r="F651" i="8"/>
  <c r="F659" i="8"/>
  <c r="F667" i="8"/>
  <c r="F675" i="8"/>
  <c r="F683" i="8"/>
  <c r="F691" i="8"/>
  <c r="F699" i="8"/>
  <c r="F707" i="8"/>
  <c r="F715" i="8"/>
  <c r="F723" i="8"/>
  <c r="F731" i="8"/>
  <c r="F739" i="8"/>
  <c r="F747" i="8"/>
  <c r="F755" i="8"/>
  <c r="F763" i="8"/>
  <c r="F771" i="8"/>
  <c r="F779" i="8"/>
  <c r="F787" i="8"/>
  <c r="F795" i="8"/>
  <c r="F803" i="8"/>
  <c r="F811" i="8"/>
  <c r="F819" i="8"/>
  <c r="F827" i="8"/>
  <c r="F834" i="8"/>
  <c r="F839" i="8"/>
  <c r="F844" i="8"/>
  <c r="F850" i="8"/>
  <c r="F855" i="8"/>
  <c r="F860" i="8"/>
  <c r="F866" i="8"/>
  <c r="F871" i="8"/>
  <c r="F876" i="8"/>
  <c r="F882" i="8"/>
  <c r="F887" i="8"/>
  <c r="F892" i="8"/>
  <c r="F898" i="8"/>
  <c r="F903" i="8"/>
  <c r="F908" i="8"/>
  <c r="F914" i="8"/>
  <c r="F919" i="8"/>
  <c r="F924" i="8"/>
  <c r="F930" i="8"/>
  <c r="F935" i="8"/>
  <c r="F940" i="8"/>
  <c r="F946" i="8"/>
  <c r="F951" i="8"/>
  <c r="F956" i="8"/>
  <c r="F962" i="8"/>
  <c r="F967" i="8"/>
  <c r="F972" i="8"/>
  <c r="F978" i="8"/>
  <c r="F983" i="8"/>
  <c r="F988" i="8"/>
  <c r="F994" i="8"/>
  <c r="F999" i="8"/>
  <c r="F311" i="8"/>
  <c r="F604" i="8"/>
  <c r="F614" i="8"/>
  <c r="F622" i="8"/>
  <c r="F630" i="8"/>
  <c r="F638" i="8"/>
  <c r="F646" i="8"/>
  <c r="F654" i="8"/>
  <c r="F662" i="8"/>
  <c r="F670" i="8"/>
  <c r="F678" i="8"/>
  <c r="F686" i="8"/>
  <c r="F1001" i="8"/>
  <c r="G1001" i="8"/>
  <c r="F989" i="8"/>
  <c r="G989" i="8"/>
  <c r="F977" i="8"/>
  <c r="G977" i="8"/>
  <c r="F965" i="8"/>
  <c r="G965" i="8"/>
  <c r="F957" i="8"/>
  <c r="G957" i="8"/>
  <c r="F945" i="8"/>
  <c r="G945" i="8"/>
  <c r="F937" i="8"/>
  <c r="G937" i="8"/>
  <c r="F925" i="8"/>
  <c r="G925" i="8"/>
  <c r="F913" i="8"/>
  <c r="G913" i="8"/>
  <c r="F905" i="8"/>
  <c r="G905" i="8"/>
  <c r="F893" i="8"/>
  <c r="G893" i="8"/>
  <c r="F881" i="8"/>
  <c r="G881" i="8"/>
  <c r="F873" i="8"/>
  <c r="G873" i="8"/>
  <c r="F857" i="8"/>
  <c r="G857" i="8"/>
  <c r="F845" i="8"/>
  <c r="G845" i="8"/>
  <c r="F837" i="8"/>
  <c r="G837" i="8"/>
  <c r="F825" i="8"/>
  <c r="G825" i="8"/>
  <c r="F817" i="8"/>
  <c r="G817" i="8"/>
  <c r="F805" i="8"/>
  <c r="G805" i="8"/>
  <c r="F793" i="8"/>
  <c r="G793" i="8"/>
  <c r="F785" i="8"/>
  <c r="G785" i="8"/>
  <c r="F773" i="8"/>
  <c r="G773" i="8"/>
  <c r="F765" i="8"/>
  <c r="G765" i="8"/>
  <c r="F753" i="8"/>
  <c r="G753" i="8"/>
  <c r="F745" i="8"/>
  <c r="G745" i="8"/>
  <c r="F733" i="8"/>
  <c r="G733" i="8"/>
  <c r="F725" i="8"/>
  <c r="G725" i="8"/>
  <c r="F717" i="8"/>
  <c r="G717" i="8"/>
  <c r="F705" i="8"/>
  <c r="G705" i="8"/>
  <c r="F689" i="8"/>
  <c r="G689" i="8"/>
  <c r="F681" i="8"/>
  <c r="G681" i="8"/>
  <c r="F669" i="8"/>
  <c r="G669" i="8"/>
  <c r="F665" i="8"/>
  <c r="G665" i="8"/>
  <c r="F653" i="8"/>
  <c r="G653" i="8"/>
  <c r="F645" i="8"/>
  <c r="G645" i="8"/>
  <c r="F637" i="8"/>
  <c r="G637" i="8"/>
  <c r="F625" i="8"/>
  <c r="G625" i="8"/>
  <c r="F617" i="8"/>
  <c r="G617" i="8"/>
  <c r="F613" i="8"/>
  <c r="G613" i="8"/>
  <c r="F601" i="8"/>
  <c r="G601" i="8"/>
  <c r="F589" i="8"/>
  <c r="G589" i="8"/>
  <c r="F577" i="8"/>
  <c r="G577" i="8"/>
  <c r="G565" i="8"/>
  <c r="F565" i="8"/>
  <c r="F553" i="8"/>
  <c r="G553" i="8"/>
  <c r="F545" i="8"/>
  <c r="G545" i="8"/>
  <c r="F537" i="8"/>
  <c r="G537" i="8"/>
  <c r="F525" i="8"/>
  <c r="G525" i="8"/>
  <c r="G517" i="8"/>
  <c r="F517" i="8"/>
  <c r="G501" i="8"/>
  <c r="F501" i="8"/>
  <c r="F493" i="8"/>
  <c r="G493" i="8"/>
  <c r="G485" i="8"/>
  <c r="F485" i="8"/>
  <c r="F473" i="8"/>
  <c r="G473" i="8"/>
  <c r="F465" i="8"/>
  <c r="G465" i="8"/>
  <c r="G453" i="8"/>
  <c r="F453" i="8"/>
  <c r="F441" i="8"/>
  <c r="G441" i="8"/>
  <c r="F429" i="8"/>
  <c r="G429" i="8"/>
  <c r="G421" i="8"/>
  <c r="F421" i="8"/>
  <c r="F409" i="8"/>
  <c r="G409" i="8"/>
  <c r="F401" i="8"/>
  <c r="G401" i="8"/>
  <c r="G389" i="8"/>
  <c r="F389" i="8"/>
  <c r="F377" i="8"/>
  <c r="G377" i="8"/>
  <c r="F365" i="8"/>
  <c r="G365" i="8"/>
  <c r="G357" i="8"/>
  <c r="F357" i="8"/>
  <c r="F345" i="8"/>
  <c r="G345" i="8"/>
  <c r="F333" i="8"/>
  <c r="G333" i="8"/>
  <c r="F325" i="8"/>
  <c r="G325" i="8"/>
  <c r="F317" i="8"/>
  <c r="G317" i="8"/>
  <c r="F301" i="8"/>
  <c r="G301" i="8"/>
  <c r="F293" i="8"/>
  <c r="G293" i="8"/>
  <c r="F285" i="8"/>
  <c r="G285" i="8"/>
  <c r="F273" i="8"/>
  <c r="G273" i="8"/>
  <c r="F249" i="8"/>
  <c r="G249" i="8"/>
  <c r="F237" i="8"/>
  <c r="G237" i="8"/>
  <c r="F225" i="8"/>
  <c r="G225" i="8"/>
  <c r="F217" i="8"/>
  <c r="G217" i="8"/>
  <c r="F205" i="8"/>
  <c r="G205" i="8"/>
  <c r="F197" i="8"/>
  <c r="G197" i="8"/>
  <c r="G189" i="8"/>
  <c r="F189" i="8"/>
  <c r="F177" i="8"/>
  <c r="G177" i="8"/>
  <c r="F169" i="8"/>
  <c r="G169" i="8"/>
  <c r="F157" i="8"/>
  <c r="G157" i="8"/>
  <c r="F145" i="8"/>
  <c r="G145" i="8"/>
  <c r="F117" i="8"/>
  <c r="G117" i="8"/>
  <c r="F109" i="8"/>
  <c r="G109" i="8"/>
  <c r="G97" i="8"/>
  <c r="F97" i="8"/>
  <c r="F85" i="8"/>
  <c r="G85" i="8"/>
  <c r="F77" i="8"/>
  <c r="G77" i="8"/>
  <c r="F69" i="8"/>
  <c r="G69" i="8"/>
  <c r="G61" i="8"/>
  <c r="F61" i="8"/>
  <c r="F53" i="8"/>
  <c r="G53" i="8"/>
  <c r="F41" i="8"/>
  <c r="G41" i="8"/>
  <c r="G33" i="8"/>
  <c r="F33" i="8"/>
  <c r="F21" i="8"/>
  <c r="G21" i="8"/>
  <c r="F9" i="8"/>
  <c r="G9" i="8"/>
  <c r="F996" i="8"/>
  <c r="F986" i="8"/>
  <c r="F964" i="8"/>
  <c r="F943" i="8"/>
  <c r="F932" i="8"/>
  <c r="F911" i="8"/>
  <c r="F890" i="8"/>
  <c r="F879" i="8"/>
  <c r="F858" i="8"/>
  <c r="F836" i="8"/>
  <c r="F823" i="8"/>
  <c r="F791" i="8"/>
  <c r="F759" i="8"/>
  <c r="F727" i="8"/>
  <c r="F711" i="8"/>
  <c r="F671" i="8"/>
  <c r="F639" i="8"/>
  <c r="F605" i="8"/>
  <c r="F486" i="8"/>
  <c r="F422" i="8"/>
  <c r="F358" i="8"/>
  <c r="F193" i="8"/>
  <c r="F997" i="8"/>
  <c r="G997" i="8"/>
  <c r="F981" i="8"/>
  <c r="G981" i="8"/>
  <c r="F969" i="8"/>
  <c r="G969" i="8"/>
  <c r="F949" i="8"/>
  <c r="G949" i="8"/>
  <c r="F933" i="8"/>
  <c r="G933" i="8"/>
  <c r="F917" i="8"/>
  <c r="G917" i="8"/>
  <c r="F901" i="8"/>
  <c r="G901" i="8"/>
  <c r="F885" i="8"/>
  <c r="G885" i="8"/>
  <c r="F865" i="8"/>
  <c r="G865" i="8"/>
  <c r="F853" i="8"/>
  <c r="G853" i="8"/>
  <c r="F829" i="8"/>
  <c r="G829" i="8"/>
  <c r="F809" i="8"/>
  <c r="G809" i="8"/>
  <c r="F797" i="8"/>
  <c r="G797" i="8"/>
  <c r="F781" i="8"/>
  <c r="G781" i="8"/>
  <c r="F761" i="8"/>
  <c r="G761" i="8"/>
  <c r="F741" i="8"/>
  <c r="G741" i="8"/>
  <c r="F721" i="8"/>
  <c r="G721" i="8"/>
  <c r="F709" i="8"/>
  <c r="G709" i="8"/>
  <c r="F693" i="8"/>
  <c r="G693" i="8"/>
  <c r="F673" i="8"/>
  <c r="G673" i="8"/>
  <c r="F657" i="8"/>
  <c r="G657" i="8"/>
  <c r="F629" i="8"/>
  <c r="G629" i="8"/>
  <c r="G593" i="8"/>
  <c r="F593" i="8"/>
  <c r="F573" i="8"/>
  <c r="G573" i="8"/>
  <c r="F557" i="8"/>
  <c r="G557" i="8"/>
  <c r="F541" i="8"/>
  <c r="G541" i="8"/>
  <c r="F529" i="8"/>
  <c r="G529" i="8"/>
  <c r="F509" i="8"/>
  <c r="G509" i="8"/>
  <c r="F497" i="8"/>
  <c r="G497" i="8"/>
  <c r="F481" i="8"/>
  <c r="G481" i="8"/>
  <c r="F461" i="8"/>
  <c r="G461" i="8"/>
  <c r="F445" i="8"/>
  <c r="G445" i="8"/>
  <c r="F433" i="8"/>
  <c r="G433" i="8"/>
  <c r="F413" i="8"/>
  <c r="G413" i="8"/>
  <c r="F397" i="8"/>
  <c r="G397" i="8"/>
  <c r="F381" i="8"/>
  <c r="G381" i="8"/>
  <c r="F369" i="8"/>
  <c r="G369" i="8"/>
  <c r="F353" i="8"/>
  <c r="G353" i="8"/>
  <c r="F337" i="8"/>
  <c r="G337" i="8"/>
  <c r="F321" i="8"/>
  <c r="G321" i="8"/>
  <c r="F309" i="8"/>
  <c r="G309" i="8"/>
  <c r="F289" i="8"/>
  <c r="G289" i="8"/>
  <c r="F277" i="8"/>
  <c r="G277" i="8"/>
  <c r="F261" i="8"/>
  <c r="G261" i="8"/>
  <c r="F241" i="8"/>
  <c r="G241" i="8"/>
  <c r="F229" i="8"/>
  <c r="G229" i="8"/>
  <c r="F213" i="8"/>
  <c r="G213" i="8"/>
  <c r="F201" i="8"/>
  <c r="G201" i="8"/>
  <c r="F185" i="8"/>
  <c r="G185" i="8"/>
  <c r="F165" i="8"/>
  <c r="G165" i="8"/>
  <c r="F149" i="8"/>
  <c r="G149" i="8"/>
  <c r="F137" i="8"/>
  <c r="G137" i="8"/>
  <c r="F121" i="8"/>
  <c r="G121" i="8"/>
  <c r="F105" i="8"/>
  <c r="G105" i="8"/>
  <c r="F89" i="8"/>
  <c r="G89" i="8"/>
  <c r="F73" i="8"/>
  <c r="G73" i="8"/>
  <c r="F57" i="8"/>
  <c r="G57" i="8"/>
  <c r="F45" i="8"/>
  <c r="G45" i="8"/>
  <c r="F25" i="8"/>
  <c r="G25" i="8"/>
  <c r="F13" i="8"/>
  <c r="G13" i="8"/>
  <c r="F975" i="8"/>
  <c r="F954" i="8"/>
  <c r="F922" i="8"/>
  <c r="F900" i="8"/>
  <c r="F868" i="8"/>
  <c r="F847" i="8"/>
  <c r="F807" i="8"/>
  <c r="F775" i="8"/>
  <c r="F743" i="8"/>
  <c r="F695" i="8"/>
  <c r="F550" i="8"/>
  <c r="F995" i="8"/>
  <c r="F984" i="8"/>
  <c r="F974" i="8"/>
  <c r="F963" i="8"/>
  <c r="F952" i="8"/>
  <c r="F942" i="8"/>
  <c r="F931" i="8"/>
  <c r="F920" i="8"/>
  <c r="F910" i="8"/>
  <c r="F899" i="8"/>
  <c r="F888" i="8"/>
  <c r="F878" i="8"/>
  <c r="F867" i="8"/>
  <c r="F856" i="8"/>
  <c r="F846" i="8"/>
  <c r="F835" i="8"/>
  <c r="F822" i="8"/>
  <c r="F806" i="8"/>
  <c r="F790" i="8"/>
  <c r="F774" i="8"/>
  <c r="F758" i="8"/>
  <c r="F742" i="8"/>
  <c r="F726" i="8"/>
  <c r="F710" i="8"/>
  <c r="F694" i="8"/>
  <c r="F663" i="8"/>
  <c r="F631" i="8"/>
  <c r="F594" i="8"/>
  <c r="F534" i="8"/>
  <c r="F470" i="8"/>
  <c r="F406" i="8"/>
  <c r="F342" i="8"/>
  <c r="F129" i="8"/>
  <c r="F991" i="8"/>
  <c r="F980" i="8"/>
  <c r="F970" i="8"/>
  <c r="F959" i="8"/>
  <c r="F948" i="8"/>
  <c r="F938" i="8"/>
  <c r="F927" i="8"/>
  <c r="F916" i="8"/>
  <c r="F906" i="8"/>
  <c r="F895" i="8"/>
  <c r="F884" i="8"/>
  <c r="F874" i="8"/>
  <c r="F863" i="8"/>
  <c r="F852" i="8"/>
  <c r="F842" i="8"/>
  <c r="F831" i="8"/>
  <c r="F815" i="8"/>
  <c r="F799" i="8"/>
  <c r="F783" i="8"/>
  <c r="F767" i="8"/>
  <c r="F751" i="8"/>
  <c r="F735" i="8"/>
  <c r="F719" i="8"/>
  <c r="F703" i="8"/>
  <c r="F687" i="8"/>
  <c r="F655" i="8"/>
  <c r="F623" i="8"/>
  <c r="F582" i="8"/>
  <c r="F518" i="8"/>
  <c r="F454" i="8"/>
  <c r="F390" i="8"/>
  <c r="F313" i="8"/>
  <c r="F6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0E2AB0-FCB8-4AC9-8E63-DC330BB7101B}" keepAlive="1" name="Query - companies" description="Connection to the 'companies' query in the workbook." type="5" refreshedVersion="0" background="1">
    <dbPr connection="Provider=Microsoft.Mashup.OleDb.1;Data Source=$Workbook$;Location=companies;Extended Properties=&quot;&quot;" command="SELECT * FROM [companies]"/>
  </connection>
  <connection id="2" xr16:uid="{DB992F16-CCD3-43E0-A4CB-D62AFF438BAB}" keepAlive="1" name="Query - exports_basic" description="Connection to the 'exports_basic' query in the workbook." type="5" refreshedVersion="0" background="1">
    <dbPr connection="Provider=Microsoft.Mashup.OleDb.1;Data Source=$Workbook$;Location=exports_basic;Extended Properties=&quot;&quot;" command="SELECT * FROM [exports_basic]"/>
  </connection>
  <connection id="3" xr16:uid="{00E07925-5CE8-4C6A-9A78-80062E33C796}" keepAlive="1" name="Query - exports_detailed" description="Connection to the 'exports_detailed' query in the workbook." type="5" refreshedVersion="8" background="1" saveData="1">
    <dbPr connection="Provider=Microsoft.Mashup.OleDb.1;Data Source=$Workbook$;Location=exports_detailed;Extended Properties=&quot;&quot;" command="SELECT * FROM [exports_detailed]"/>
  </connection>
  <connection id="4" xr16:uid="{D7C8AA62-0EB2-4D2B-8393-F0F60A742532}"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5" xr16:uid="{780591B4-4152-4DC3-8C88-92F9F640CEC8}"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6" xr16:uid="{710C80B7-286F-4B0B-9C4D-FEC50B3D3BC7}" keepAlive="1" name="Query - Modified data" description="Connection to the 'Modified data' query in the workbook." type="5" refreshedVersion="8" background="1" saveData="1">
    <dbPr connection="Provider=Microsoft.Mashup.OleDb.1;Data Source=$Workbook$;Location=&quot;Modified data&quot;;Extended Properties=&quot;&quot;" command="SELECT * FROM [Modified data]"/>
  </connection>
  <connection id="7" xr16:uid="{F05CDEAF-524C-44C8-B930-88E7CBD35698}"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<sst xmlns="http://schemas.openxmlformats.org/spreadsheetml/2006/main" count="8289" uniqueCount="90">
  <si>
    <t>CompanyName</t>
  </si>
  <si>
    <t>Farmgate Nigeria Limited</t>
  </si>
  <si>
    <t>Prime Agro Exports Nigeria Limited</t>
  </si>
  <si>
    <t>Nigerian Export Promotion Council (NEPC)</t>
  </si>
  <si>
    <t>Nigeria Agro Export Company</t>
  </si>
  <si>
    <t>Greenfield Agro Exporters Nigeria Limited</t>
  </si>
  <si>
    <t>Solid Agro Nigeria Limited</t>
  </si>
  <si>
    <t>Agro Export Nigeria Ltd</t>
  </si>
  <si>
    <t>Golden Farms Nigeria Limited</t>
  </si>
  <si>
    <t>Agriplus Nigeria Limited</t>
  </si>
  <si>
    <t>Agro Allied Exporters Nigeria Limited</t>
  </si>
  <si>
    <t>Export Country</t>
  </si>
  <si>
    <t>Austria</t>
  </si>
  <si>
    <t>Germany</t>
  </si>
  <si>
    <t>Belgium</t>
  </si>
  <si>
    <t>France</t>
  </si>
  <si>
    <t>Netherlands</t>
  </si>
  <si>
    <t>Denmark</t>
  </si>
  <si>
    <t>Sweden</t>
  </si>
  <si>
    <t>Switzerland</t>
  </si>
  <si>
    <t>Italy</t>
  </si>
  <si>
    <t>Spain</t>
  </si>
  <si>
    <t>Units Sold</t>
  </si>
  <si>
    <t>Profit per unit</t>
  </si>
  <si>
    <t>Export Value</t>
  </si>
  <si>
    <t>Destination Port</t>
  </si>
  <si>
    <t>Transportation Mode</t>
  </si>
  <si>
    <t>ProductName</t>
  </si>
  <si>
    <t>Lagos</t>
  </si>
  <si>
    <t>Sea</t>
  </si>
  <si>
    <t>Rubber</t>
  </si>
  <si>
    <t>Warri</t>
  </si>
  <si>
    <t>Palm Oil</t>
  </si>
  <si>
    <t>Calabar</t>
  </si>
  <si>
    <t>Cassava</t>
  </si>
  <si>
    <t>Sesame</t>
  </si>
  <si>
    <t>Cashew</t>
  </si>
  <si>
    <t>Ginger</t>
  </si>
  <si>
    <t>Plantain</t>
  </si>
  <si>
    <t>Port Harcourt</t>
  </si>
  <si>
    <t>Cocoa</t>
  </si>
  <si>
    <t>Year</t>
  </si>
  <si>
    <t>Month Name</t>
  </si>
  <si>
    <t>Quarter</t>
  </si>
  <si>
    <t>Day Name</t>
  </si>
  <si>
    <t>Nov</t>
  </si>
  <si>
    <t>4th</t>
  </si>
  <si>
    <t>Thu</t>
  </si>
  <si>
    <t>Oct</t>
  </si>
  <si>
    <t>Wed</t>
  </si>
  <si>
    <t>Dec</t>
  </si>
  <si>
    <t>Sat</t>
  </si>
  <si>
    <t>Mar</t>
  </si>
  <si>
    <t>1st</t>
  </si>
  <si>
    <t>Mon</t>
  </si>
  <si>
    <t>Jan</t>
  </si>
  <si>
    <t>Fri</t>
  </si>
  <si>
    <t>Feb</t>
  </si>
  <si>
    <t>Tue</t>
  </si>
  <si>
    <t>Aug</t>
  </si>
  <si>
    <t>3rd</t>
  </si>
  <si>
    <t>Jul</t>
  </si>
  <si>
    <t>Jun</t>
  </si>
  <si>
    <t>2nd</t>
  </si>
  <si>
    <t>Sun</t>
  </si>
  <si>
    <t>Sep</t>
  </si>
  <si>
    <t>Apr</t>
  </si>
  <si>
    <t>May</t>
  </si>
  <si>
    <t>TotalProfit</t>
  </si>
  <si>
    <t>Profit Margin</t>
  </si>
  <si>
    <t>Unit_Price</t>
  </si>
  <si>
    <t>Row Labels</t>
  </si>
  <si>
    <t>Grand Total</t>
  </si>
  <si>
    <t>Sum of Export Value</t>
  </si>
  <si>
    <t>Average of Profit Margin</t>
  </si>
  <si>
    <t>Profit%</t>
  </si>
  <si>
    <t>Sum of Profit%</t>
  </si>
  <si>
    <t>Sum of TotalProfit</t>
  </si>
  <si>
    <t>Average of Profit per unit</t>
  </si>
  <si>
    <t>Sum of Units Sold</t>
  </si>
  <si>
    <t>Column Labels</t>
  </si>
  <si>
    <t>Sum of Profit per unit</t>
  </si>
  <si>
    <t>Total export value</t>
  </si>
  <si>
    <t>Average profit</t>
  </si>
  <si>
    <t>Total units sold</t>
  </si>
  <si>
    <t>Total profit</t>
  </si>
  <si>
    <t>Profit margin</t>
  </si>
  <si>
    <t>Number of export countries</t>
  </si>
  <si>
    <t>Total Profit</t>
  </si>
  <si>
    <t>Total Export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</si>
</sst>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quot;$&quot;#,##0.00"/>
    <numFmt numFmtId="165" formatCode="&quot;$&quot;#,##0.0000"/>
    <numFmt numFmtId="166" formatCode="[$₦-466]\ #,##0.00"/>
    <numFmt numFmtId="167" formatCode="_(* #,##0_);_(* \(#,##0\);_(* &quot;-&quot;??_);_(@_)"/>
    <numFmt numFmtId="168" formatCode="[$₦-466]\ #,##0.00;\-[$₦-466]\ #,##0.00"/>
    <numFmt numFmtId="169" formatCode="0.0%"/>
    <numFmt numFmtId="170" formatCode="[$₦-468]\ #,##0.00"/>
  </numFmts>
  <fonts count="4" x14ac:knownFonts="1">
    <font>
      <sz val="11"/>
      <color theme="1"/>
      <name val="Calibri"/>
      <family val="2"/>
      <scheme val="minor"/>
    </font>
    <font>
      <sz val="11"/>
      <color theme="1"/>
      <name val="Calibri"/>
      <family val="2"/>
      <scheme val="minor"/>
    </font>
    <font>
      <sz val="8"/>
      <name val="Calibri"/>
      <family val="2"/>
      <scheme val="minor"/>
    </font>
    <font>
      <sz val="11"/>
      <color theme="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0"/>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right>
      <top/>
      <bottom style="thin">
        <color indexed="64"/>
      </bottom>
      <diagonal/>
    </border>
    <border>
      <left style="thin">
        <color indexed="64"/>
      </left>
      <right style="thin">
        <color theme="0"/>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indexed="64"/>
      </right>
      <top/>
      <bottom style="thin">
        <color theme="0"/>
      </bottom>
      <diagonal/>
    </border>
    <border>
      <left/>
      <right style="thin">
        <color indexed="64"/>
      </right>
      <top/>
      <bottom style="thin">
        <color indexed="64"/>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right style="thin">
        <color indexed="64"/>
      </right>
      <top style="thin">
        <color indexed="64"/>
      </top>
      <bottom style="thin">
        <color theme="0"/>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6">
    <xf numFmtId="0" fontId="0" fillId="0" borderId="0" xfId="0"/>
    <xf numFmtId="9" fontId="0" fillId="0" borderId="0" xfId="1" applyFont="1"/>
    <xf numFmtId="0" fontId="0" fillId="2" borderId="0" xfId="0" applyFill="1"/>
    <xf numFmtId="9" fontId="0" fillId="2" borderId="0" xfId="1" applyFont="1" applyFill="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3" borderId="0" xfId="0" applyFill="1"/>
    <xf numFmtId="10" fontId="0" fillId="0" borderId="0" xfId="0" applyNumberFormat="1"/>
    <xf numFmtId="0" fontId="0" fillId="0" borderId="0" xfId="0" applyAlignment="1">
      <alignment horizontal="left" indent="1"/>
    </xf>
    <xf numFmtId="0" fontId="0" fillId="0" borderId="1" xfId="0" applyBorder="1" applyAlignment="1">
      <alignment horizontal="left"/>
    </xf>
    <xf numFmtId="166" fontId="0" fillId="0" borderId="0" xfId="0" applyNumberFormat="1"/>
    <xf numFmtId="166" fontId="0" fillId="2" borderId="0" xfId="0" applyNumberFormat="1" applyFill="1"/>
    <xf numFmtId="166" fontId="0" fillId="0" borderId="0" xfId="1" applyNumberFormat="1" applyFont="1"/>
    <xf numFmtId="166" fontId="0" fillId="0" borderId="1" xfId="0" applyNumberFormat="1" applyBorder="1"/>
    <xf numFmtId="0" fontId="0" fillId="4" borderId="0" xfId="0" applyFill="1" applyAlignment="1">
      <alignment horizontal="center"/>
    </xf>
    <xf numFmtId="167" fontId="0" fillId="0" borderId="0" xfId="0" applyNumberFormat="1"/>
    <xf numFmtId="0" fontId="3" fillId="5" borderId="2" xfId="0" applyFont="1" applyFill="1" applyBorder="1"/>
    <xf numFmtId="0" fontId="3" fillId="5" borderId="4" xfId="0" applyFont="1" applyFill="1" applyBorder="1"/>
    <xf numFmtId="0" fontId="3" fillId="5" borderId="5" xfId="0" applyFont="1" applyFill="1" applyBorder="1"/>
    <xf numFmtId="0" fontId="3" fillId="5" borderId="6" xfId="0" applyFont="1" applyFill="1" applyBorder="1"/>
    <xf numFmtId="169" fontId="3" fillId="5" borderId="8" xfId="1" applyNumberFormat="1" applyFont="1" applyFill="1" applyBorder="1"/>
    <xf numFmtId="167" fontId="3" fillId="5" borderId="8" xfId="2" applyNumberFormat="1" applyFont="1" applyFill="1" applyBorder="1"/>
    <xf numFmtId="166" fontId="3" fillId="5" borderId="7" xfId="0" applyNumberFormat="1" applyFont="1" applyFill="1" applyBorder="1"/>
    <xf numFmtId="168" fontId="3" fillId="5" borderId="8" xfId="2" applyNumberFormat="1" applyFont="1" applyFill="1" applyBorder="1"/>
    <xf numFmtId="166" fontId="3" fillId="5" borderId="10" xfId="0" applyNumberFormat="1" applyFont="1" applyFill="1" applyBorder="1"/>
    <xf numFmtId="0" fontId="3" fillId="5" borderId="3" xfId="0" applyFont="1" applyFill="1" applyBorder="1"/>
    <xf numFmtId="0" fontId="3" fillId="5" borderId="9" xfId="0" applyFont="1" applyFill="1" applyBorder="1"/>
    <xf numFmtId="0" fontId="3" fillId="5" borderId="11" xfId="0" applyFont="1" applyFill="1" applyBorder="1"/>
    <xf numFmtId="0" fontId="3" fillId="5" borderId="12" xfId="0" applyFont="1" applyFill="1" applyBorder="1"/>
    <xf numFmtId="0" fontId="0" fillId="0" borderId="0" xfId="0" applyNumberFormat="1"/>
    <xf numFmtId="0" fontId="0" fillId="0" borderId="0" xfId="0" applyAlignment="1">
      <alignment horizontal="center"/>
    </xf>
    <xf numFmtId="166" fontId="0" fillId="0" borderId="0" xfId="0" applyNumberFormat="1" applyBorder="1"/>
    <xf numFmtId="0" fontId="0" fillId="0" borderId="0" xfId="0" applyBorder="1" applyAlignment="1">
      <alignment horizontal="left"/>
    </xf>
    <xf numFmtId="170" fontId="0" fillId="0" borderId="0" xfId="0" applyNumberFormat="1"/>
  </cellXfs>
  <cellStyles count="3">
    <cellStyle name="Comma" xfId="2" builtinId="3"/>
    <cellStyle name="Normal" xfId="0" builtinId="0"/>
    <cellStyle name="Percent" xfId="1" builtinId="5"/>
  </cellStyles>
  <dxfs count="39">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466]\ #,##0.00"/>
    </dxf>
    <dxf>
      <font>
        <b val="0"/>
        <i val="0"/>
        <strike val="0"/>
        <condense val="0"/>
        <extend val="0"/>
        <outline val="0"/>
        <shadow val="0"/>
        <u val="none"/>
        <vertAlign val="baseline"/>
        <sz val="11"/>
        <color theme="1"/>
        <name val="Calibri"/>
        <family val="2"/>
        <scheme val="minor"/>
      </font>
    </dxf>
    <dxf>
      <numFmt numFmtId="166" formatCode="[$₦-466]\ #,##0.00"/>
    </dxf>
    <dxf>
      <numFmt numFmtId="166" formatCode="[$₦-466]\ #,##0.00"/>
    </dxf>
    <dxf>
      <numFmt numFmtId="166" formatCode="[$₦-466]\ #,##0.00"/>
    </dxf>
    <dxf>
      <numFmt numFmtId="166" formatCode="[$₦-466]\ #,##0.00"/>
    </dxf>
    <dxf>
      <numFmt numFmtId="0" formatCode="General"/>
    </dxf>
    <dxf>
      <numFmt numFmtId="166" formatCode="[$₦-466]\ #,##0.00"/>
    </dxf>
    <dxf>
      <numFmt numFmtId="166" formatCode="[$₦-466]\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vertical/>
        <horizontal/>
      </border>
    </dxf>
    <dxf>
      <border>
        <left/>
        <right/>
        <top/>
        <vertical/>
        <horizontal/>
      </border>
    </dxf>
    <dxf>
      <border>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66]\ #,##0.00"/>
    </dxf>
    <dxf>
      <numFmt numFmtId="166" formatCode="[$₦-466]\ #,##0.00"/>
    </dxf>
    <dxf>
      <numFmt numFmtId="166" formatCode="[$₦-466]\ #,##0.00"/>
    </dxf>
    <dxf>
      <numFmt numFmtId="170" formatCode="[$₦-468]\ #,##0.00"/>
    </dxf>
    <dxf>
      <numFmt numFmtId="166" formatCode="[$₦-466]\ #,##0.00"/>
    </dxf>
    <dxf>
      <font>
        <b/>
        <i val="0"/>
        <sz val="10"/>
        <color theme="1"/>
      </font>
      <border>
        <left style="thin">
          <color rgb="FF025464"/>
        </left>
        <right style="thin">
          <color rgb="FF025464"/>
        </right>
        <top style="thin">
          <color rgb="FF025464"/>
        </top>
        <bottom style="thin">
          <color rgb="FF025464"/>
        </bottom>
        <vertical/>
        <horizontal/>
      </border>
    </dxf>
    <dxf>
      <font>
        <sz val="11"/>
        <color theme="1"/>
        <name val="Corbel"/>
        <family val="2"/>
        <scheme val="none"/>
      </font>
      <border diagonalUp="0">
        <left style="thin">
          <color rgb="FF025464"/>
        </left>
        <right style="thin">
          <color rgb="FF025464"/>
        </right>
        <top style="thin">
          <color rgb="FF025464"/>
        </top>
        <bottom style="thin">
          <color rgb="FF025464"/>
        </bottom>
        <vertical/>
        <horizontal/>
      </border>
    </dxf>
    <dxf>
      <font>
        <b/>
        <i val="0"/>
        <sz val="10"/>
        <color theme="1"/>
      </font>
      <border>
        <left style="thin">
          <color rgb="FF7A173C"/>
        </left>
        <right style="thin">
          <color rgb="FF7A173C"/>
        </right>
        <top style="thin">
          <color rgb="FF7A173C"/>
        </top>
        <bottom style="thin">
          <color rgb="FF7A173C"/>
        </bottom>
        <vertical/>
        <horizontal/>
      </border>
    </dxf>
    <dxf>
      <font>
        <sz val="10"/>
        <color theme="1"/>
      </font>
      <border diagonalUp="0">
        <left style="thin">
          <color rgb="FF025464"/>
        </left>
        <right style="thin">
          <color rgb="FF025464"/>
        </right>
        <top style="thin">
          <color rgb="FF025464"/>
        </top>
        <bottom style="thin">
          <color rgb="FF025464"/>
        </bottom>
        <vertical/>
        <horizontal/>
      </border>
    </dxf>
    <dxf>
      <font>
        <sz val="10"/>
        <color theme="1"/>
      </font>
      <border>
        <left style="thin">
          <color rgb="FF7A173C"/>
        </left>
        <right style="thin">
          <color rgb="FF7A173C"/>
        </right>
        <top style="thin">
          <color rgb="FF7A173C"/>
        </top>
        <bottom style="thin">
          <color rgb="FF7A173C"/>
        </bottom>
        <vertical/>
        <horizontal/>
      </border>
    </dxf>
    <dxf>
      <font>
        <sz val="10"/>
        <color theme="1"/>
      </font>
      <border diagonalUp="0">
        <left style="thin">
          <color rgb="FF7A173C"/>
        </left>
        <right style="thin">
          <color rgb="FF7A173C"/>
        </right>
        <top style="thin">
          <color rgb="FF7A173C"/>
        </top>
        <bottom style="thin">
          <color rgb="FF7A173C"/>
        </bottom>
        <vertical/>
        <horizontal/>
      </border>
    </dxf>
  </dxfs>
  <tableStyles count="3" defaultTableStyle="TableStyleMedium2" defaultPivotStyle="PivotStyleLight16">
    <tableStyle name="SlicerStyleLight1 2" pivot="0" table="0" count="10" xr9:uid="{953EEFDA-7AAE-477E-B94D-BB9317063AA0}">
      <tableStyleElement type="wholeTable" dxfId="38"/>
      <tableStyleElement type="headerRow" dxfId="37"/>
    </tableStyle>
    <tableStyle name="SlicerStyleLight1 2 2" pivot="0" table="0" count="10" xr9:uid="{4059517D-330B-422E-B2F3-22001B4BE2A0}">
      <tableStyleElement type="wholeTable" dxfId="36"/>
      <tableStyleElement type="headerRow" dxfId="35"/>
    </tableStyle>
    <tableStyle name="SlicerStyleLight1 2 2 2" pivot="0" table="0" count="10" xr9:uid="{5968CAD1-51E2-4DB1-AA77-E31730EB82CD}">
      <tableStyleElement type="wholeTable" dxfId="34"/>
      <tableStyleElement type="headerRow" dxfId="33"/>
    </tableStyle>
  </tableStyles>
  <colors>
    <mruColors>
      <color rgb="FF025464"/>
      <color rgb="FF7A173C"/>
      <color rgb="FF757575"/>
      <color rgb="FF646464"/>
      <color rgb="FF3B3B3B"/>
      <color rgb="FF222F36"/>
      <color rgb="FF8DA2C1"/>
      <color rgb="FFCE92C8"/>
      <color rgb="FFC783C1"/>
      <color rgb="FFCA5CD2"/>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25464"/>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25464"/>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25464"/>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25464"/>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25464"/>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25464"/>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7A173C"/>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7A173C"/>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7A173C"/>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openxmlformats.org/officeDocument/2006/relationships/styles" Target="styles.xml"/><Relationship Id="rId30" Type="http://schemas.openxmlformats.org/officeDocument/2006/relationships/calcChain" Target="calcChai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2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3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data.xlsx]Dash1!PivotTable1</c:name>
    <c:fmtId val="0"/>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mn-lt"/>
                <a:ea typeface="+mn-ea"/>
                <a:cs typeface="+mn-cs"/>
              </a:defRPr>
            </a:pPr>
            <a:r>
              <a:rPr lang="en-US" sz="1100">
                <a:solidFill>
                  <a:schemeClr val="bg2">
                    <a:lumMod val="25000"/>
                  </a:schemeClr>
                </a:solidFill>
                <a:latin typeface="Corbel" panose="020B0503020204020204" pitchFamily="34" charset="0"/>
              </a:rPr>
              <a:t>Destination countries by total export value (in</a:t>
            </a:r>
            <a:r>
              <a:rPr lang="en-US" sz="1100" baseline="0">
                <a:solidFill>
                  <a:schemeClr val="bg2">
                    <a:lumMod val="25000"/>
                  </a:schemeClr>
                </a:solidFill>
                <a:latin typeface="Corbel" panose="020B0503020204020204" pitchFamily="34" charset="0"/>
              </a:rPr>
              <a:t> Billion naira</a:t>
            </a:r>
            <a:r>
              <a:rPr lang="en-US" sz="1100">
                <a:solidFill>
                  <a:schemeClr val="bg2">
                    <a:lumMod val="25000"/>
                  </a:schemeClr>
                </a:solidFill>
                <a:latin typeface="Corbel" panose="020B0503020204020204" pitchFamily="34" charset="0"/>
              </a:rPr>
              <a:t>)</a:t>
            </a:r>
          </a:p>
        </c:rich>
      </c:tx>
      <c:layout>
        <c:manualLayout>
          <c:xMode val="edge"/>
          <c:yMode val="edge"/>
          <c:x val="0.15962571084864396"/>
          <c:y val="1.423904101539546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2"/>
        <c:spPr>
          <a:solidFill>
            <a:srgbClr val="A76F6F"/>
          </a:solidFill>
          <a:ln>
            <a:noFill/>
          </a:ln>
          <a:effectLst/>
        </c:spPr>
      </c:pivotFmt>
    </c:pivotFmts>
    <c:plotArea>
      <c:layout>
        <c:manualLayout>
          <c:layoutTarget val="inner"/>
          <c:xMode val="edge"/>
          <c:yMode val="edge"/>
          <c:x val="0.21003232490675508"/>
          <c:y val="0.18008534850640115"/>
          <c:w val="0.76891504351429751"/>
          <c:h val="0.74594594594594599"/>
        </c:manualLayout>
      </c:layout>
      <c:barChart>
        <c:barDir val="bar"/>
        <c:grouping val="clustered"/>
        <c:varyColors val="0"/>
        <c:ser>
          <c:idx val="0"/>
          <c:order val="0"/>
          <c:tx>
            <c:strRef>
              <c:f>Dash1!$B$3</c:f>
              <c:strCache>
                <c:ptCount val="1"/>
                <c:pt idx="0">
                  <c:v>Total</c:v>
                </c:pt>
              </c:strCache>
            </c:strRef>
          </c:tx>
          <c:spPr>
            <a:solidFill>
              <a:srgbClr val="A76F6F"/>
            </a:solidFill>
            <a:ln>
              <a:noFill/>
            </a:ln>
            <a:effectLst/>
          </c:spPr>
          <c:invertIfNegative val="0"/>
          <c:dPt>
            <c:idx val="2"/>
            <c:invertIfNegative val="0"/>
            <c:bubble3D val="0"/>
            <c:extLst>
              <c:ext xmlns:c16="http://schemas.microsoft.com/office/drawing/2014/chart" uri="{C3380CC4-5D6E-409C-BE32-E72D297353CC}">
                <c16:uniqueId val="{00000001-F35E-419A-B4CE-3516E69C1992}"/>
              </c:ext>
            </c:extLst>
          </c:dPt>
          <c:dPt>
            <c:idx val="3"/>
            <c:invertIfNegative val="0"/>
            <c:bubble3D val="0"/>
            <c:extLst>
              <c:ext xmlns:c16="http://schemas.microsoft.com/office/drawing/2014/chart" uri="{C3380CC4-5D6E-409C-BE32-E72D297353CC}">
                <c16:uniqueId val="{00000003-F35E-419A-B4CE-3516E69C1992}"/>
              </c:ext>
            </c:extLst>
          </c:dPt>
          <c:dPt>
            <c:idx val="4"/>
            <c:invertIfNegative val="0"/>
            <c:bubble3D val="0"/>
            <c:extLst>
              <c:ext xmlns:c16="http://schemas.microsoft.com/office/drawing/2014/chart" uri="{C3380CC4-5D6E-409C-BE32-E72D297353CC}">
                <c16:uniqueId val="{00000005-F35E-419A-B4CE-3516E69C1992}"/>
              </c:ext>
            </c:extLst>
          </c:dPt>
          <c:dPt>
            <c:idx val="7"/>
            <c:invertIfNegative val="0"/>
            <c:bubble3D val="0"/>
            <c:spPr>
              <a:solidFill>
                <a:srgbClr val="A76F6F"/>
              </a:solidFill>
              <a:ln>
                <a:noFill/>
              </a:ln>
              <a:effectLst/>
            </c:spPr>
          </c:dPt>
          <c:dPt>
            <c:idx val="8"/>
            <c:invertIfNegative val="0"/>
            <c:bubble3D val="0"/>
            <c:spPr>
              <a:solidFill>
                <a:srgbClr val="7A173C"/>
              </a:solidFill>
              <a:ln>
                <a:noFill/>
              </a:ln>
              <a:effectLst/>
            </c:spPr>
            <c:extLst>
              <c:ext xmlns:c16="http://schemas.microsoft.com/office/drawing/2014/chart" uri="{C3380CC4-5D6E-409C-BE32-E72D297353CC}">
                <c16:uniqueId val="{00000006-F35E-419A-B4CE-3516E69C1992}"/>
              </c:ext>
            </c:extLst>
          </c:dPt>
          <c:dPt>
            <c:idx val="9"/>
            <c:invertIfNegative val="0"/>
            <c:bubble3D val="0"/>
            <c:spPr>
              <a:solidFill>
                <a:srgbClr val="7A173C"/>
              </a:solidFill>
              <a:ln>
                <a:noFill/>
              </a:ln>
              <a:effectLst/>
            </c:spPr>
            <c:extLst>
              <c:ext xmlns:c16="http://schemas.microsoft.com/office/drawing/2014/chart" uri="{C3380CC4-5D6E-409C-BE32-E72D297353CC}">
                <c16:uniqueId val="{00000007-F35E-419A-B4CE-3516E69C1992}"/>
              </c:ext>
            </c:extLst>
          </c:dPt>
          <c:dLbls>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Dash1!$A$4:$A$14</c:f>
              <c:strCache>
                <c:ptCount val="10"/>
                <c:pt idx="0">
                  <c:v>Germany</c:v>
                </c:pt>
                <c:pt idx="1">
                  <c:v>Spain</c:v>
                </c:pt>
                <c:pt idx="2">
                  <c:v>Sweden</c:v>
                </c:pt>
                <c:pt idx="3">
                  <c:v>Austria</c:v>
                </c:pt>
                <c:pt idx="4">
                  <c:v>Netherlands</c:v>
                </c:pt>
                <c:pt idx="5">
                  <c:v>Belgium</c:v>
                </c:pt>
                <c:pt idx="6">
                  <c:v>Switzerland</c:v>
                </c:pt>
                <c:pt idx="7">
                  <c:v>France</c:v>
                </c:pt>
                <c:pt idx="8">
                  <c:v>Denmark</c:v>
                </c:pt>
                <c:pt idx="9">
                  <c:v>Italy</c:v>
                </c:pt>
              </c:strCache>
            </c:strRef>
          </c:cat>
          <c:val>
            <c:numRef>
              <c:f>Dash1!$B$4:$B$14</c:f>
              <c:numCache>
                <c:formatCode>General</c:formatCode>
                <c:ptCount val="10"/>
                <c:pt idx="0">
                  <c:v>1396340967.6399996</c:v>
                </c:pt>
                <c:pt idx="1">
                  <c:v>1489988920.1499996</c:v>
                </c:pt>
                <c:pt idx="2">
                  <c:v>1497262525.7900002</c:v>
                </c:pt>
                <c:pt idx="3">
                  <c:v>1530520956.6399999</c:v>
                </c:pt>
                <c:pt idx="4">
                  <c:v>1534358434.5100005</c:v>
                </c:pt>
                <c:pt idx="5">
                  <c:v>1605706575.0699997</c:v>
                </c:pt>
                <c:pt idx="6">
                  <c:v>1663789719.9299996</c:v>
                </c:pt>
                <c:pt idx="7">
                  <c:v>1805863662.7999995</c:v>
                </c:pt>
                <c:pt idx="8">
                  <c:v>1831246092.8400002</c:v>
                </c:pt>
                <c:pt idx="9">
                  <c:v>1962586623.2000008</c:v>
                </c:pt>
              </c:numCache>
            </c:numRef>
          </c:val>
          <c:extLst>
            <c:ext xmlns:c16="http://schemas.microsoft.com/office/drawing/2014/chart" uri="{C3380CC4-5D6E-409C-BE32-E72D297353CC}">
              <c16:uniqueId val="{00000005-9EE8-451A-A16D-7AB10D134683}"/>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0,,,&quot;B&quot;" sourceLinked="0"/>
        <c:majorTickMark val="out"/>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data.xlsx]Dash1!PivotTable2</c:name>
    <c:fmtId val="0"/>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baseline="0">
                <a:solidFill>
                  <a:schemeClr val="tx1"/>
                </a:solidFill>
                <a:latin typeface="Corbel" panose="020B0503020204020204" pitchFamily="34" charset="0"/>
              </a:rPr>
              <a:t>Destination countries </a:t>
            </a:r>
            <a:r>
              <a:rPr lang="en-US" sz="1100" b="0" i="0" u="none" strike="noStrike" kern="1200" spc="0" baseline="0">
                <a:solidFill>
                  <a:schemeClr val="tx1"/>
                </a:solidFill>
                <a:latin typeface="Corbel" panose="020B0503020204020204" pitchFamily="34" charset="0"/>
              </a:rPr>
              <a:t>by average profit margin of products</a:t>
            </a:r>
            <a:endParaRPr lang="en-US" sz="1100">
              <a:solidFill>
                <a:schemeClr val="tx1"/>
              </a:solidFill>
              <a:latin typeface="Corbel" panose="020B0503020204020204" pitchFamily="34" charset="0"/>
            </a:endParaRPr>
          </a:p>
        </c:rich>
      </c:tx>
      <c:layout>
        <c:manualLayout>
          <c:xMode val="edge"/>
          <c:yMode val="edge"/>
          <c:x val="0.1526365122026985"/>
          <c:y val="3.7549561623945963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501679876506"/>
          <c:y val="0.2151820728291316"/>
          <c:w val="0.76652648237751175"/>
          <c:h val="0.72319327731092442"/>
        </c:manualLayout>
      </c:layout>
      <c:barChart>
        <c:barDir val="bar"/>
        <c:grouping val="clustered"/>
        <c:varyColors val="0"/>
        <c:ser>
          <c:idx val="0"/>
          <c:order val="0"/>
          <c:tx>
            <c:strRef>
              <c:f>Dash1!$B$17</c:f>
              <c:strCache>
                <c:ptCount val="1"/>
                <c:pt idx="0">
                  <c:v>Total</c:v>
                </c:pt>
              </c:strCache>
            </c:strRef>
          </c:tx>
          <c:spPr>
            <a:solidFill>
              <a:srgbClr val="617B89"/>
            </a:solidFill>
            <a:ln>
              <a:noFill/>
            </a:ln>
            <a:effectLst/>
          </c:spPr>
          <c:invertIfNegative val="0"/>
          <c:dPt>
            <c:idx val="2"/>
            <c:invertIfNegative val="0"/>
            <c:bubble3D val="0"/>
            <c:extLst>
              <c:ext xmlns:c16="http://schemas.microsoft.com/office/drawing/2014/chart" uri="{C3380CC4-5D6E-409C-BE32-E72D297353CC}">
                <c16:uniqueId val="{00000001-5036-4930-9BAB-EAB0A9EC448F}"/>
              </c:ext>
            </c:extLst>
          </c:dPt>
          <c:dPt>
            <c:idx val="3"/>
            <c:invertIfNegative val="0"/>
            <c:bubble3D val="0"/>
            <c:extLst>
              <c:ext xmlns:c16="http://schemas.microsoft.com/office/drawing/2014/chart" uri="{C3380CC4-5D6E-409C-BE32-E72D297353CC}">
                <c16:uniqueId val="{00000003-5036-4930-9BAB-EAB0A9EC448F}"/>
              </c:ext>
            </c:extLst>
          </c:dPt>
          <c:dPt>
            <c:idx val="4"/>
            <c:invertIfNegative val="0"/>
            <c:bubble3D val="0"/>
            <c:extLst>
              <c:ext xmlns:c16="http://schemas.microsoft.com/office/drawing/2014/chart" uri="{C3380CC4-5D6E-409C-BE32-E72D297353CC}">
                <c16:uniqueId val="{00000005-5036-4930-9BAB-EAB0A9EC448F}"/>
              </c:ext>
            </c:extLst>
          </c:dPt>
          <c:dPt>
            <c:idx val="7"/>
            <c:invertIfNegative val="0"/>
            <c:bubble3D val="0"/>
            <c:spPr>
              <a:solidFill>
                <a:srgbClr val="718893"/>
              </a:solidFill>
              <a:ln>
                <a:noFill/>
              </a:ln>
              <a:effectLst/>
            </c:spPr>
            <c:extLst>
              <c:ext xmlns:c16="http://schemas.microsoft.com/office/drawing/2014/chart" uri="{C3380CC4-5D6E-409C-BE32-E72D297353CC}">
                <c16:uniqueId val="{0000000A-3330-4054-BB06-E2710C287E4D}"/>
              </c:ext>
            </c:extLst>
          </c:dPt>
          <c:dPt>
            <c:idx val="8"/>
            <c:invertIfNegative val="0"/>
            <c:bubble3D val="0"/>
            <c:spPr>
              <a:solidFill>
                <a:srgbClr val="025464"/>
              </a:solidFill>
              <a:ln>
                <a:noFill/>
              </a:ln>
              <a:effectLst/>
            </c:spPr>
            <c:extLst>
              <c:ext xmlns:c16="http://schemas.microsoft.com/office/drawing/2014/chart" uri="{C3380CC4-5D6E-409C-BE32-E72D297353CC}">
                <c16:uniqueId val="{0000000C-3330-4054-BB06-E2710C287E4D}"/>
              </c:ext>
            </c:extLst>
          </c:dPt>
          <c:dPt>
            <c:idx val="9"/>
            <c:invertIfNegative val="0"/>
            <c:bubble3D val="0"/>
            <c:spPr>
              <a:solidFill>
                <a:srgbClr val="025464"/>
              </a:solidFill>
              <a:ln>
                <a:noFill/>
              </a:ln>
              <a:effectLst/>
            </c:spPr>
            <c:extLst>
              <c:ext xmlns:c16="http://schemas.microsoft.com/office/drawing/2014/chart" uri="{C3380CC4-5D6E-409C-BE32-E72D297353CC}">
                <c16:uniqueId val="{0000000E-3330-4054-BB06-E2710C287E4D}"/>
              </c:ext>
            </c:extLst>
          </c:dPt>
          <c:dLbls>
            <c:dLbl>
              <c:idx val="8"/>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3330-4054-BB06-E2710C287E4D}"/>
                </c:ext>
              </c:extLst>
            </c:dLbl>
            <c:dLbl>
              <c:idx val="9"/>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E-3330-4054-BB06-E2710C287E4D}"/>
                </c:ext>
              </c:extLst>
            </c:dLbl>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Dash1!$A$18:$A$28</c:f>
              <c:strCache>
                <c:ptCount val="10"/>
                <c:pt idx="0">
                  <c:v>Italy</c:v>
                </c:pt>
                <c:pt idx="1">
                  <c:v>Netherlands</c:v>
                </c:pt>
                <c:pt idx="2">
                  <c:v>Belgium</c:v>
                </c:pt>
                <c:pt idx="3">
                  <c:v>Switzerland</c:v>
                </c:pt>
                <c:pt idx="4">
                  <c:v>Denmark</c:v>
                </c:pt>
                <c:pt idx="5">
                  <c:v>Sweden</c:v>
                </c:pt>
                <c:pt idx="6">
                  <c:v>France</c:v>
                </c:pt>
                <c:pt idx="7">
                  <c:v>Spain</c:v>
                </c:pt>
                <c:pt idx="8">
                  <c:v>Austria</c:v>
                </c:pt>
                <c:pt idx="9">
                  <c:v>Germany</c:v>
                </c:pt>
              </c:strCache>
            </c:strRef>
          </c:cat>
          <c:val>
            <c:numRef>
              <c:f>Dash1!$B$18:$B$28</c:f>
              <c:numCache>
                <c:formatCode>0%</c:formatCode>
                <c:ptCount val="10"/>
                <c:pt idx="0">
                  <c:v>0.22576778020784066</c:v>
                </c:pt>
                <c:pt idx="1">
                  <c:v>0.23860812905775597</c:v>
                </c:pt>
                <c:pt idx="2">
                  <c:v>0.23996541748957179</c:v>
                </c:pt>
                <c:pt idx="3">
                  <c:v>0.24425538858977081</c:v>
                </c:pt>
                <c:pt idx="4">
                  <c:v>0.24726155382378942</c:v>
                </c:pt>
                <c:pt idx="5">
                  <c:v>0.24728776366859945</c:v>
                </c:pt>
                <c:pt idx="6">
                  <c:v>0.24822336087439592</c:v>
                </c:pt>
                <c:pt idx="7">
                  <c:v>0.25480817827743918</c:v>
                </c:pt>
                <c:pt idx="8">
                  <c:v>0.25593964654885004</c:v>
                </c:pt>
                <c:pt idx="9">
                  <c:v>0.2571617651630847</c:v>
                </c:pt>
              </c:numCache>
            </c:numRef>
          </c:val>
          <c:extLst>
            <c:ext xmlns:c16="http://schemas.microsoft.com/office/drawing/2014/chart" uri="{C3380CC4-5D6E-409C-BE32-E72D297353CC}">
              <c16:uniqueId val="{0000000F-3330-4054-BB06-E2710C287E4D}"/>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 sourceLinked="0"/>
        <c:majorTickMark val="none"/>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data.xlsx]Dash2!PivotTable5</c:name>
    <c:fmtId val="0"/>
  </c:pivotSource>
  <c:chart>
    <c:title>
      <c:tx>
        <c:rich>
          <a:bodyPr/>
          <a:lstStyle/>
          <a:p>
            <a:pPr>
              <a:defRPr sz="1100">
                <a:solidFill>
                  <a:schemeClr val="bg2">
                    <a:lumMod val="25000"/>
                  </a:schemeClr>
                </a:solidFill>
              </a:defRPr>
            </a:pPr>
            <a:r>
              <a:rPr lang="en-US" sz="1100" b="0">
                <a:solidFill>
                  <a:schemeClr val="bg2">
                    <a:lumMod val="25000"/>
                  </a:schemeClr>
                </a:solidFill>
                <a:latin typeface="Corbel" panose="020B0503020204020204" pitchFamily="34" charset="0"/>
              </a:rPr>
              <a:t>Average</a:t>
            </a:r>
            <a:r>
              <a:rPr lang="en-US" sz="1100" b="0" baseline="0">
                <a:solidFill>
                  <a:schemeClr val="bg2">
                    <a:lumMod val="25000"/>
                  </a:schemeClr>
                </a:solidFill>
                <a:latin typeface="Corbel" panose="020B0503020204020204" pitchFamily="34" charset="0"/>
              </a:rPr>
              <a:t> profit margin of exported products</a:t>
            </a:r>
            <a:endParaRPr lang="en-US" sz="1100" b="0">
              <a:solidFill>
                <a:schemeClr val="bg2">
                  <a:lumMod val="25000"/>
                </a:schemeClr>
              </a:solidFill>
              <a:latin typeface="Corbel" panose="020B0503020204020204" pitchFamily="34" charset="0"/>
            </a:endParaRPr>
          </a:p>
        </c:rich>
      </c:tx>
      <c:layout>
        <c:manualLayout>
          <c:xMode val="edge"/>
          <c:yMode val="edge"/>
          <c:x val="0.13050423985463358"/>
          <c:y val="1.8590965602983837E-2"/>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18893"/>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25464"/>
          </a:solidFill>
          <a:ln>
            <a:noFill/>
          </a:ln>
          <a:effectLst/>
        </c:spPr>
      </c:pivotFmt>
      <c:pivotFmt>
        <c:idx val="13"/>
        <c:spPr>
          <a:solidFill>
            <a:srgbClr val="025464"/>
          </a:solidFill>
          <a:ln>
            <a:noFill/>
          </a:ln>
          <a:effectLst/>
        </c:spPr>
      </c:pivotFmt>
      <c:pivotFmt>
        <c:idx val="14"/>
      </c:pivotFmt>
      <c:pivotFmt>
        <c:idx val="15"/>
      </c:pivotFmt>
    </c:pivotFmts>
    <c:plotArea>
      <c:layout>
        <c:manualLayout>
          <c:layoutTarget val="inner"/>
          <c:xMode val="edge"/>
          <c:yMode val="edge"/>
          <c:x val="7.793882495457298E-2"/>
          <c:y val="0.23356765437215085"/>
          <c:w val="0.85754283267593578"/>
          <c:h val="0.49434162348980171"/>
        </c:manualLayout>
      </c:layout>
      <c:barChart>
        <c:barDir val="col"/>
        <c:grouping val="clustered"/>
        <c:varyColors val="0"/>
        <c:ser>
          <c:idx val="0"/>
          <c:order val="0"/>
          <c:tx>
            <c:strRef>
              <c:f>Dash2!$B$3</c:f>
              <c:strCache>
                <c:ptCount val="1"/>
                <c:pt idx="0">
                  <c:v>Total</c:v>
                </c:pt>
              </c:strCache>
            </c:strRef>
          </c:tx>
          <c:spPr>
            <a:solidFill>
              <a:srgbClr val="718893"/>
            </a:solidFill>
            <a:ln>
              <a:noFill/>
            </a:ln>
            <a:effectLst/>
          </c:spPr>
          <c:invertIfNegative val="0"/>
          <c:dPt>
            <c:idx val="0"/>
            <c:invertIfNegative val="0"/>
            <c:bubble3D val="0"/>
            <c:spPr>
              <a:solidFill>
                <a:srgbClr val="025464"/>
              </a:solidFill>
              <a:ln>
                <a:noFill/>
              </a:ln>
              <a:effectLst/>
            </c:spPr>
            <c:extLst>
              <c:ext xmlns:c16="http://schemas.microsoft.com/office/drawing/2014/chart" uri="{C3380CC4-5D6E-409C-BE32-E72D297353CC}">
                <c16:uniqueId val="{0000001D-D1C3-4F39-A126-F9C71586498B}"/>
              </c:ext>
            </c:extLst>
          </c:dPt>
          <c:dPt>
            <c:idx val="1"/>
            <c:invertIfNegative val="0"/>
            <c:bubble3D val="0"/>
            <c:spPr>
              <a:solidFill>
                <a:srgbClr val="025464"/>
              </a:solidFill>
              <a:ln>
                <a:noFill/>
              </a:ln>
              <a:effectLst/>
            </c:spPr>
            <c:extLst>
              <c:ext xmlns:c16="http://schemas.microsoft.com/office/drawing/2014/chart" uri="{C3380CC4-5D6E-409C-BE32-E72D297353CC}">
                <c16:uniqueId val="{0000001E-D1C3-4F39-A126-F9C71586498B}"/>
              </c:ext>
            </c:extLst>
          </c:dPt>
          <c:dPt>
            <c:idx val="2"/>
            <c:invertIfNegative val="0"/>
            <c:bubble3D val="0"/>
            <c:extLst>
              <c:ext xmlns:c16="http://schemas.microsoft.com/office/drawing/2014/chart" uri="{C3380CC4-5D6E-409C-BE32-E72D297353CC}">
                <c16:uniqueId val="{0000001F-D1C3-4F39-A126-F9C71586498B}"/>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Dash2!$A$4:$A$12</c:f>
              <c:strCache>
                <c:ptCount val="8"/>
                <c:pt idx="0">
                  <c:v>Cassava</c:v>
                </c:pt>
                <c:pt idx="1">
                  <c:v>Sesame</c:v>
                </c:pt>
                <c:pt idx="2">
                  <c:v>Ginger</c:v>
                </c:pt>
                <c:pt idx="3">
                  <c:v>Cashew</c:v>
                </c:pt>
                <c:pt idx="4">
                  <c:v>Palm Oil</c:v>
                </c:pt>
                <c:pt idx="5">
                  <c:v>Plantain</c:v>
                </c:pt>
                <c:pt idx="6">
                  <c:v>Rubber</c:v>
                </c:pt>
                <c:pt idx="7">
                  <c:v>Cocoa</c:v>
                </c:pt>
              </c:strCache>
            </c:strRef>
          </c:cat>
          <c:val>
            <c:numRef>
              <c:f>Dash2!$B$4:$B$12</c:f>
              <c:numCache>
                <c:formatCode>0%</c:formatCode>
                <c:ptCount val="8"/>
                <c:pt idx="0">
                  <c:v>0.27820745504742778</c:v>
                </c:pt>
                <c:pt idx="1">
                  <c:v>0.25582391680763245</c:v>
                </c:pt>
                <c:pt idx="2">
                  <c:v>0.25482493241197557</c:v>
                </c:pt>
                <c:pt idx="3">
                  <c:v>0.25025140525311973</c:v>
                </c:pt>
                <c:pt idx="4">
                  <c:v>0.24991463240909415</c:v>
                </c:pt>
                <c:pt idx="5">
                  <c:v>0.23863585467490578</c:v>
                </c:pt>
                <c:pt idx="6">
                  <c:v>0.22280542449802171</c:v>
                </c:pt>
                <c:pt idx="7">
                  <c:v>0.21869123935180118</c:v>
                </c:pt>
              </c:numCache>
            </c:numRef>
          </c:val>
          <c:extLst>
            <c:ext xmlns:c16="http://schemas.microsoft.com/office/drawing/2014/chart" uri="{C3380CC4-5D6E-409C-BE32-E72D297353CC}">
              <c16:uniqueId val="{0000001B-D1C3-4F39-A126-F9C71586498B}"/>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0%" sourceLinked="1"/>
        <c:majorTickMark val="none"/>
        <c:minorTickMark val="none"/>
        <c:tickLblPos val="nextTo"/>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data.xlsx]Dash2!PivotTable6</c:name>
    <c:fmtId val="0"/>
  </c:pivotSource>
  <c:chart>
    <c:title>
      <c:tx>
        <c:rich>
          <a:bodyPr/>
          <a:lstStyle/>
          <a:p>
            <a:pPr>
              <a:defRPr sz="1100">
                <a:solidFill>
                  <a:schemeClr val="bg2">
                    <a:lumMod val="25000"/>
                  </a:schemeClr>
                </a:solidFill>
              </a:defRPr>
            </a:pPr>
            <a:r>
              <a:rPr lang="en-US" sz="1100" b="0">
                <a:solidFill>
                  <a:schemeClr val="bg2">
                    <a:lumMod val="25000"/>
                  </a:schemeClr>
                </a:solidFill>
                <a:latin typeface="Corbel" panose="020B0503020204020204" pitchFamily="34" charset="0"/>
              </a:rPr>
              <a:t>Total Profit generated by each product (In billions)</a:t>
            </a:r>
          </a:p>
        </c:rich>
      </c:tx>
      <c:layout>
        <c:manualLayout>
          <c:xMode val="edge"/>
          <c:yMode val="edge"/>
          <c:x val="8.8903425533346792E-2"/>
          <c:y val="5.0420919607271318E-2"/>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pivotFmt>
      <c:pivotFmt>
        <c:idx val="16"/>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A173C"/>
          </a:solidFill>
          <a:ln>
            <a:noFill/>
          </a:ln>
          <a:effectLst/>
        </c:spPr>
      </c:pivotFmt>
      <c:pivotFmt>
        <c:idx val="26"/>
        <c:spPr>
          <a:solidFill>
            <a:srgbClr val="7A173C"/>
          </a:solidFill>
          <a:ln>
            <a:noFill/>
          </a:ln>
          <a:effectLst/>
        </c:spPr>
      </c:pivotFmt>
      <c:pivotFmt>
        <c:idx val="27"/>
        <c:spPr>
          <a:solidFill>
            <a:srgbClr val="A76F6F"/>
          </a:solidFill>
          <a:ln>
            <a:noFill/>
          </a:ln>
          <a:effectLst/>
        </c:spPr>
      </c:pivotFmt>
    </c:pivotFmts>
    <c:plotArea>
      <c:layout>
        <c:manualLayout>
          <c:layoutTarget val="inner"/>
          <c:xMode val="edge"/>
          <c:yMode val="edge"/>
          <c:x val="6.2014836569866054E-2"/>
          <c:y val="0.2434498774072994"/>
          <c:w val="0.8746661633049293"/>
          <c:h val="0.53275050495231302"/>
        </c:manualLayout>
      </c:layout>
      <c:barChart>
        <c:barDir val="col"/>
        <c:grouping val="clustered"/>
        <c:varyColors val="0"/>
        <c:ser>
          <c:idx val="0"/>
          <c:order val="0"/>
          <c:tx>
            <c:strRef>
              <c:f>Dash2!$B$15</c:f>
              <c:strCache>
                <c:ptCount val="1"/>
                <c:pt idx="0">
                  <c:v>Total</c:v>
                </c:pt>
              </c:strCache>
            </c:strRef>
          </c:tx>
          <c:spPr>
            <a:solidFill>
              <a:srgbClr val="A76F6F"/>
            </a:solidFill>
            <a:ln>
              <a:noFill/>
            </a:ln>
            <a:effectLst/>
          </c:spPr>
          <c:invertIfNegative val="0"/>
          <c:dPt>
            <c:idx val="0"/>
            <c:invertIfNegative val="0"/>
            <c:bubble3D val="0"/>
            <c:spPr>
              <a:solidFill>
                <a:srgbClr val="7A173C"/>
              </a:solidFill>
              <a:ln>
                <a:noFill/>
              </a:ln>
              <a:effectLst/>
            </c:spPr>
            <c:extLst>
              <c:ext xmlns:c16="http://schemas.microsoft.com/office/drawing/2014/chart" uri="{C3380CC4-5D6E-409C-BE32-E72D297353CC}">
                <c16:uniqueId val="{00000012-2B3B-45EB-A383-A9CED9A1BF8A}"/>
              </c:ext>
            </c:extLst>
          </c:dPt>
          <c:dPt>
            <c:idx val="1"/>
            <c:invertIfNegative val="0"/>
            <c:bubble3D val="0"/>
            <c:spPr>
              <a:solidFill>
                <a:srgbClr val="7A173C"/>
              </a:solidFill>
              <a:ln>
                <a:noFill/>
              </a:ln>
              <a:effectLst/>
            </c:spPr>
            <c:extLst>
              <c:ext xmlns:c16="http://schemas.microsoft.com/office/drawing/2014/chart" uri="{C3380CC4-5D6E-409C-BE32-E72D297353CC}">
                <c16:uniqueId val="{00000014-2B3B-45EB-A383-A9CED9A1BF8A}"/>
              </c:ext>
            </c:extLst>
          </c:dPt>
          <c:dPt>
            <c:idx val="2"/>
            <c:invertIfNegative val="0"/>
            <c:bubble3D val="0"/>
            <c:spPr>
              <a:solidFill>
                <a:srgbClr val="A76F6F"/>
              </a:solidFill>
              <a:ln>
                <a:noFill/>
              </a:ln>
              <a:effectLst/>
            </c:spPr>
            <c:extLst>
              <c:ext xmlns:c16="http://schemas.microsoft.com/office/drawing/2014/chart" uri="{C3380CC4-5D6E-409C-BE32-E72D297353CC}">
                <c16:uniqueId val="{00000016-2B3B-45EB-A383-A9CED9A1BF8A}"/>
              </c:ext>
            </c:extLst>
          </c:dPt>
          <c:dLbls>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Dash2!$A$16:$A$24</c:f>
              <c:strCache>
                <c:ptCount val="8"/>
                <c:pt idx="0">
                  <c:v>Sesame</c:v>
                </c:pt>
                <c:pt idx="1">
                  <c:v>Cocoa</c:v>
                </c:pt>
                <c:pt idx="2">
                  <c:v>Cashew</c:v>
                </c:pt>
                <c:pt idx="3">
                  <c:v>Cassava</c:v>
                </c:pt>
                <c:pt idx="4">
                  <c:v>Rubber</c:v>
                </c:pt>
                <c:pt idx="5">
                  <c:v>Plantain</c:v>
                </c:pt>
                <c:pt idx="6">
                  <c:v>Palm Oil</c:v>
                </c:pt>
                <c:pt idx="7">
                  <c:v>Ginger</c:v>
                </c:pt>
              </c:strCache>
            </c:strRef>
          </c:cat>
          <c:val>
            <c:numRef>
              <c:f>Dash2!$B$16:$B$24</c:f>
              <c:numCache>
                <c:formatCode>[$₦-466]\ #,##0.00</c:formatCode>
                <c:ptCount val="8"/>
                <c:pt idx="0">
                  <c:v>477487002.58999985</c:v>
                </c:pt>
                <c:pt idx="1">
                  <c:v>450351412.31999999</c:v>
                </c:pt>
                <c:pt idx="2">
                  <c:v>438624304.48000008</c:v>
                </c:pt>
                <c:pt idx="3">
                  <c:v>416503461.03999996</c:v>
                </c:pt>
                <c:pt idx="4">
                  <c:v>395731339.02000004</c:v>
                </c:pt>
                <c:pt idx="5">
                  <c:v>387736296.23000002</c:v>
                </c:pt>
                <c:pt idx="6">
                  <c:v>385392110.74000001</c:v>
                </c:pt>
                <c:pt idx="7">
                  <c:v>336623228.97000009</c:v>
                </c:pt>
              </c:numCache>
            </c:numRef>
          </c:val>
          <c:extLst>
            <c:ext xmlns:c16="http://schemas.microsoft.com/office/drawing/2014/chart" uri="{C3380CC4-5D6E-409C-BE32-E72D297353CC}">
              <c16:uniqueId val="{00000017-2B3B-45EB-A383-A9CED9A1BF8A}"/>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466]\ #,##0.00" sourceLinked="1"/>
        <c:majorTickMark val="none"/>
        <c:minorTickMark val="none"/>
        <c:tickLblPos val="nextTo"/>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data.xlsx]Dash3!PivotTable7</c:name>
    <c:fmtId val="0"/>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r>
              <a:rPr lang="en-US" sz="1100">
                <a:solidFill>
                  <a:schemeClr val="bg2">
                    <a:lumMod val="25000"/>
                  </a:schemeClr>
                </a:solidFill>
                <a:latin typeface="Corbel" panose="020B0503020204020204" pitchFamily="34" charset="0"/>
              </a:rPr>
              <a:t>Total</a:t>
            </a:r>
            <a:r>
              <a:rPr lang="en-US" sz="1100" baseline="0">
                <a:solidFill>
                  <a:schemeClr val="bg2">
                    <a:lumMod val="25000"/>
                  </a:schemeClr>
                </a:solidFill>
                <a:latin typeface="Corbel" panose="020B0503020204020204" pitchFamily="34" charset="0"/>
              </a:rPr>
              <a:t> profit and Total export value by quater of year</a:t>
            </a:r>
          </a:p>
          <a:p>
            <a:pPr>
              <a:defRPr sz="1100">
                <a:solidFill>
                  <a:schemeClr val="bg2">
                    <a:lumMod val="25000"/>
                  </a:schemeClr>
                </a:solidFill>
                <a:latin typeface="Corbel" panose="020B0503020204020204" pitchFamily="34" charset="0"/>
              </a:defRPr>
            </a:pPr>
            <a:r>
              <a:rPr lang="en-US" sz="1000" baseline="0">
                <a:solidFill>
                  <a:schemeClr val="bg2">
                    <a:lumMod val="50000"/>
                  </a:schemeClr>
                </a:solidFill>
                <a:latin typeface="Corbel" panose="020B0503020204020204" pitchFamily="34" charset="0"/>
              </a:rPr>
              <a:t>(The line represents the total export value, the bars represent the total profit)</a:t>
            </a:r>
            <a:endParaRPr lang="en-US" sz="1000">
              <a:solidFill>
                <a:schemeClr val="bg2">
                  <a:lumMod val="50000"/>
                </a:schemeClr>
              </a:solidFill>
              <a:latin typeface="Corbel" panose="020B0503020204020204" pitchFamily="34" charset="0"/>
            </a:endParaRPr>
          </a:p>
        </c:rich>
      </c:tx>
      <c:layout>
        <c:manualLayout>
          <c:xMode val="edge"/>
          <c:yMode val="edge"/>
          <c:x val="0.23357453163182187"/>
          <c:y val="2.323228346456692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endParaRPr lang="en-US"/>
        </a:p>
      </c:txPr>
    </c:title>
    <c:autoTitleDeleted val="0"/>
    <c:pivotFmts>
      <c:pivotFmt>
        <c:idx val="0"/>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pivotFmt>
      <c:pivotFmt>
        <c:idx val="3"/>
        <c:spPr>
          <a:solidFill>
            <a:srgbClr val="025464"/>
          </a:solidFill>
          <a:ln>
            <a:noFill/>
          </a:ln>
          <a:effectLst/>
        </c:spPr>
      </c:pivotFmt>
      <c:pivotFmt>
        <c:idx val="4"/>
        <c:spPr>
          <a:solidFill>
            <a:srgbClr val="025464"/>
          </a:solidFill>
          <a:ln>
            <a:noFill/>
          </a:ln>
          <a:effectLst/>
        </c:spPr>
      </c:pivotFmt>
      <c:pivotFmt>
        <c:idx val="5"/>
        <c:spPr>
          <a:solidFill>
            <a:srgbClr val="025464"/>
          </a:solidFill>
          <a:ln>
            <a:noFill/>
          </a:ln>
          <a:effectLst/>
        </c:spPr>
      </c:pivotFmt>
      <c:pivotFmt>
        <c:idx val="6"/>
        <c:spPr>
          <a:ln w="22225" cap="rnd">
            <a:solidFill>
              <a:srgbClr val="7A173C"/>
            </a:solidFill>
            <a:round/>
            <a:tailEnd type="triangle"/>
          </a:ln>
          <a:effectLst/>
        </c:spPr>
        <c:marker>
          <c:symbol val="circle"/>
          <c:size val="6"/>
        </c:marker>
      </c:pivotFmt>
      <c:pivotFmt>
        <c:idx val="7"/>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1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Dash3!$B$3</c:f>
              <c:strCache>
                <c:ptCount val="1"/>
                <c:pt idx="0">
                  <c:v>Total Profit</c:v>
                </c:pt>
              </c:strCache>
            </c:strRef>
          </c:tx>
          <c:spPr>
            <a:solidFill>
              <a:srgbClr val="617B89"/>
            </a:solidFill>
            <a:ln>
              <a:noFill/>
            </a:ln>
            <a:effectLst/>
          </c:spPr>
          <c:invertIfNegative val="0"/>
          <c:dPt>
            <c:idx val="2"/>
            <c:invertIfNegative val="0"/>
            <c:bubble3D val="0"/>
            <c:spPr>
              <a:solidFill>
                <a:srgbClr val="025464"/>
              </a:solidFill>
              <a:ln>
                <a:noFill/>
              </a:ln>
              <a:effectLst/>
            </c:spPr>
            <c:extLst>
              <c:ext xmlns:c16="http://schemas.microsoft.com/office/drawing/2014/chart" uri="{C3380CC4-5D6E-409C-BE32-E72D297353CC}">
                <c16:uniqueId val="{0000000E-DAFD-4143-AF48-5C5FD8095105}"/>
              </c:ext>
            </c:extLst>
          </c:dPt>
          <c:dPt>
            <c:idx val="7"/>
            <c:invertIfNegative val="0"/>
            <c:bubble3D val="0"/>
            <c:spPr>
              <a:solidFill>
                <a:srgbClr val="025464"/>
              </a:solidFill>
              <a:ln>
                <a:noFill/>
              </a:ln>
              <a:effectLst/>
            </c:spPr>
            <c:extLst>
              <c:ext xmlns:c16="http://schemas.microsoft.com/office/drawing/2014/chart" uri="{C3380CC4-5D6E-409C-BE32-E72D297353CC}">
                <c16:uniqueId val="{0000000C-DAFD-4143-AF48-5C5FD8095105}"/>
              </c:ext>
            </c:extLst>
          </c:dPt>
          <c:dPt>
            <c:idx val="9"/>
            <c:invertIfNegative val="0"/>
            <c:bubble3D val="0"/>
            <c:spPr>
              <a:solidFill>
                <a:srgbClr val="025464"/>
              </a:solidFill>
              <a:ln>
                <a:noFill/>
              </a:ln>
              <a:effectLst/>
            </c:spPr>
            <c:extLst>
              <c:ext xmlns:c16="http://schemas.microsoft.com/office/drawing/2014/chart" uri="{C3380CC4-5D6E-409C-BE32-E72D297353CC}">
                <c16:uniqueId val="{0000000F-DAFD-4143-AF48-5C5FD8095105}"/>
              </c:ext>
            </c:extLst>
          </c:dPt>
          <c:dPt>
            <c:idx val="15"/>
            <c:invertIfNegative val="0"/>
            <c:bubble3D val="0"/>
            <c:spPr>
              <a:solidFill>
                <a:srgbClr val="025464"/>
              </a:solidFill>
              <a:ln>
                <a:noFill/>
              </a:ln>
              <a:effectLst/>
            </c:spPr>
            <c:extLst>
              <c:ext xmlns:c16="http://schemas.microsoft.com/office/drawing/2014/chart" uri="{C3380CC4-5D6E-409C-BE32-E72D297353CC}">
                <c16:uniqueId val="{0000000D-DAFD-4143-AF48-5C5FD8095105}"/>
              </c:ext>
            </c:extLst>
          </c:dPt>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Dash3!$B$4:$B$24</c:f>
              <c:numCache>
                <c:formatCode>[$₦-466]\ #,##0.00</c:formatCode>
                <c:ptCount val="16"/>
                <c:pt idx="0">
                  <c:v>180666152.20999989</c:v>
                </c:pt>
                <c:pt idx="1">
                  <c:v>178822062.60999995</c:v>
                </c:pt>
                <c:pt idx="2">
                  <c:v>249444999.82999995</c:v>
                </c:pt>
                <c:pt idx="3">
                  <c:v>228757714.18000007</c:v>
                </c:pt>
                <c:pt idx="4">
                  <c:v>227469345.08999991</c:v>
                </c:pt>
                <c:pt idx="5">
                  <c:v>216665531.02999997</c:v>
                </c:pt>
                <c:pt idx="6">
                  <c:v>141126636.91000003</c:v>
                </c:pt>
                <c:pt idx="7">
                  <c:v>292785207.52000004</c:v>
                </c:pt>
                <c:pt idx="8">
                  <c:v>198695197.53999999</c:v>
                </c:pt>
                <c:pt idx="9">
                  <c:v>234712882.73000002</c:v>
                </c:pt>
                <c:pt idx="10">
                  <c:v>193108540.08000001</c:v>
                </c:pt>
                <c:pt idx="11">
                  <c:v>139699864.18000004</c:v>
                </c:pt>
                <c:pt idx="12">
                  <c:v>179674071.01000002</c:v>
                </c:pt>
                <c:pt idx="13">
                  <c:v>163865384.71000001</c:v>
                </c:pt>
                <c:pt idx="14">
                  <c:v>207490516.95000008</c:v>
                </c:pt>
                <c:pt idx="15">
                  <c:v>255465048.81000003</c:v>
                </c:pt>
              </c:numCache>
            </c:numRef>
          </c:val>
          <c:extLst>
            <c:ext xmlns:c16="http://schemas.microsoft.com/office/drawing/2014/chart" uri="{C3380CC4-5D6E-409C-BE32-E72D297353CC}">
              <c16:uniqueId val="{00000000-D642-4AC3-A5C8-DBE1F6E37BB6}"/>
            </c:ext>
          </c:extLst>
        </c:ser>
        <c:dLbls>
          <c:showLegendKey val="0"/>
          <c:showVal val="0"/>
          <c:showCatName val="0"/>
          <c:showSerName val="0"/>
          <c:showPercent val="0"/>
          <c:showBubbleSize val="0"/>
        </c:dLbls>
        <c:gapWidth val="219"/>
        <c:overlap val="-27"/>
        <c:axId val="917593184"/>
        <c:axId val="917605664"/>
      </c:barChart>
      <c:lineChart>
        <c:grouping val="standard"/>
        <c:varyColors val="0"/>
        <c:ser>
          <c:idx val="1"/>
          <c:order val="1"/>
          <c:tx>
            <c:strRef>
              <c:f>Dash3!$C$3</c:f>
              <c:strCache>
                <c:ptCount val="1"/>
                <c:pt idx="0">
                  <c:v>Total Export Value</c:v>
                </c:pt>
              </c:strCache>
            </c:strRef>
          </c:tx>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Pt>
            <c:idx val="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F-DAFD-4143-AF48-5C5FD8095105}"/>
              </c:ext>
            </c:extLst>
          </c:dPt>
          <c:dPt>
            <c:idx val="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E-DAFD-4143-AF48-5C5FD8095105}"/>
              </c:ext>
            </c:extLst>
          </c:dPt>
          <c:dPt>
            <c:idx val="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D-DAFD-4143-AF48-5C5FD8095105}"/>
              </c:ext>
            </c:extLst>
          </c:dPt>
          <c:dPt>
            <c:idx val="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C-DAFD-4143-AF48-5C5FD8095105}"/>
              </c:ext>
            </c:extLst>
          </c:dPt>
          <c:dPt>
            <c:idx val="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B-DAFD-4143-AF48-5C5FD8095105}"/>
              </c:ext>
            </c:extLst>
          </c:dPt>
          <c:dPt>
            <c:idx val="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A-DAFD-4143-AF48-5C5FD8095105}"/>
              </c:ext>
            </c:extLst>
          </c:dPt>
          <c:dPt>
            <c:idx val="6"/>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9-DAFD-4143-AF48-5C5FD8095105}"/>
              </c:ext>
            </c:extLst>
          </c:dPt>
          <c:dPt>
            <c:idx val="7"/>
            <c:marker>
              <c:symbol val="circle"/>
              <c:size val="6"/>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0-DAFD-4143-AF48-5C5FD8095105}"/>
              </c:ext>
            </c:extLst>
          </c:dPt>
          <c:dPt>
            <c:idx val="8"/>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7-DAFD-4143-AF48-5C5FD8095105}"/>
              </c:ext>
            </c:extLst>
          </c:dPt>
          <c:dPt>
            <c:idx val="9"/>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8-DAFD-4143-AF48-5C5FD8095105}"/>
              </c:ext>
            </c:extLst>
          </c:dPt>
          <c:dPt>
            <c:idx val="1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5-DAFD-4143-AF48-5C5FD8095105}"/>
              </c:ext>
            </c:extLst>
          </c:dPt>
          <c:dPt>
            <c:idx val="1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6-DAFD-4143-AF48-5C5FD8095105}"/>
              </c:ext>
            </c:extLst>
          </c:dPt>
          <c:dPt>
            <c:idx val="1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4-DAFD-4143-AF48-5C5FD8095105}"/>
              </c:ext>
            </c:extLst>
          </c:dPt>
          <c:dPt>
            <c:idx val="1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3-DAFD-4143-AF48-5C5FD8095105}"/>
              </c:ext>
            </c:extLst>
          </c:dPt>
          <c:dPt>
            <c:idx val="1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2-DAFD-4143-AF48-5C5FD8095105}"/>
              </c:ext>
            </c:extLst>
          </c:dPt>
          <c:dPt>
            <c:idx val="1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1-DAFD-4143-AF48-5C5FD8095105}"/>
              </c:ext>
            </c:extLst>
          </c:dPt>
          <c:dLbls>
            <c:dLbl>
              <c:idx val="0"/>
              <c:delete val="1"/>
              <c:extLst>
                <c:ext xmlns:c15="http://schemas.microsoft.com/office/drawing/2012/chart" uri="{CE6537A1-D6FC-4f65-9D91-7224C49458BB}"/>
                <c:ext xmlns:c16="http://schemas.microsoft.com/office/drawing/2014/chart" uri="{C3380CC4-5D6E-409C-BE32-E72D297353CC}">
                  <c16:uniqueId val="{0000001F-DAFD-4143-AF48-5C5FD8095105}"/>
                </c:ext>
              </c:extLst>
            </c:dLbl>
            <c:dLbl>
              <c:idx val="1"/>
              <c:delete val="1"/>
              <c:extLst>
                <c:ext xmlns:c15="http://schemas.microsoft.com/office/drawing/2012/chart" uri="{CE6537A1-D6FC-4f65-9D91-7224C49458BB}"/>
                <c:ext xmlns:c16="http://schemas.microsoft.com/office/drawing/2014/chart" uri="{C3380CC4-5D6E-409C-BE32-E72D297353CC}">
                  <c16:uniqueId val="{0000001E-DAFD-4143-AF48-5C5FD8095105}"/>
                </c:ext>
              </c:extLst>
            </c:dLbl>
            <c:dLbl>
              <c:idx val="2"/>
              <c:delete val="1"/>
              <c:extLst>
                <c:ext xmlns:c15="http://schemas.microsoft.com/office/drawing/2012/chart" uri="{CE6537A1-D6FC-4f65-9D91-7224C49458BB}"/>
                <c:ext xmlns:c16="http://schemas.microsoft.com/office/drawing/2014/chart" uri="{C3380CC4-5D6E-409C-BE32-E72D297353CC}">
                  <c16:uniqueId val="{0000001D-DAFD-4143-AF48-5C5FD8095105}"/>
                </c:ext>
              </c:extLst>
            </c:dLbl>
            <c:dLbl>
              <c:idx val="3"/>
              <c:delete val="1"/>
              <c:extLst>
                <c:ext xmlns:c15="http://schemas.microsoft.com/office/drawing/2012/chart" uri="{CE6537A1-D6FC-4f65-9D91-7224C49458BB}"/>
                <c:ext xmlns:c16="http://schemas.microsoft.com/office/drawing/2014/chart" uri="{C3380CC4-5D6E-409C-BE32-E72D297353CC}">
                  <c16:uniqueId val="{0000001C-DAFD-4143-AF48-5C5FD8095105}"/>
                </c:ext>
              </c:extLst>
            </c:dLbl>
            <c:dLbl>
              <c:idx val="4"/>
              <c:delete val="1"/>
              <c:extLst>
                <c:ext xmlns:c15="http://schemas.microsoft.com/office/drawing/2012/chart" uri="{CE6537A1-D6FC-4f65-9D91-7224C49458BB}"/>
                <c:ext xmlns:c16="http://schemas.microsoft.com/office/drawing/2014/chart" uri="{C3380CC4-5D6E-409C-BE32-E72D297353CC}">
                  <c16:uniqueId val="{0000001B-DAFD-4143-AF48-5C5FD8095105}"/>
                </c:ext>
              </c:extLst>
            </c:dLbl>
            <c:dLbl>
              <c:idx val="5"/>
              <c:delete val="1"/>
              <c:extLst>
                <c:ext xmlns:c15="http://schemas.microsoft.com/office/drawing/2012/chart" uri="{CE6537A1-D6FC-4f65-9D91-7224C49458BB}"/>
                <c:ext xmlns:c16="http://schemas.microsoft.com/office/drawing/2014/chart" uri="{C3380CC4-5D6E-409C-BE32-E72D297353CC}">
                  <c16:uniqueId val="{0000001A-DAFD-4143-AF48-5C5FD8095105}"/>
                </c:ext>
              </c:extLst>
            </c:dLbl>
            <c:dLbl>
              <c:idx val="6"/>
              <c:delete val="1"/>
              <c:extLst>
                <c:ext xmlns:c15="http://schemas.microsoft.com/office/drawing/2012/chart" uri="{CE6537A1-D6FC-4f65-9D91-7224C49458BB}"/>
                <c:ext xmlns:c16="http://schemas.microsoft.com/office/drawing/2014/chart" uri="{C3380CC4-5D6E-409C-BE32-E72D297353CC}">
                  <c16:uniqueId val="{00000019-DAFD-4143-AF48-5C5FD8095105}"/>
                </c:ext>
              </c:extLst>
            </c:dLbl>
            <c:dLbl>
              <c:idx val="8"/>
              <c:delete val="1"/>
              <c:extLst>
                <c:ext xmlns:c15="http://schemas.microsoft.com/office/drawing/2012/chart" uri="{CE6537A1-D6FC-4f65-9D91-7224C49458BB}"/>
                <c:ext xmlns:c16="http://schemas.microsoft.com/office/drawing/2014/chart" uri="{C3380CC4-5D6E-409C-BE32-E72D297353CC}">
                  <c16:uniqueId val="{00000017-DAFD-4143-AF48-5C5FD8095105}"/>
                </c:ext>
              </c:extLst>
            </c:dLbl>
            <c:dLbl>
              <c:idx val="9"/>
              <c:delete val="1"/>
              <c:extLst>
                <c:ext xmlns:c15="http://schemas.microsoft.com/office/drawing/2012/chart" uri="{CE6537A1-D6FC-4f65-9D91-7224C49458BB}"/>
                <c:ext xmlns:c16="http://schemas.microsoft.com/office/drawing/2014/chart" uri="{C3380CC4-5D6E-409C-BE32-E72D297353CC}">
                  <c16:uniqueId val="{00000018-DAFD-4143-AF48-5C5FD8095105}"/>
                </c:ext>
              </c:extLst>
            </c:dLbl>
            <c:dLbl>
              <c:idx val="10"/>
              <c:delete val="1"/>
              <c:extLst>
                <c:ext xmlns:c15="http://schemas.microsoft.com/office/drawing/2012/chart" uri="{CE6537A1-D6FC-4f65-9D91-7224C49458BB}"/>
                <c:ext xmlns:c16="http://schemas.microsoft.com/office/drawing/2014/chart" uri="{C3380CC4-5D6E-409C-BE32-E72D297353CC}">
                  <c16:uniqueId val="{00000015-DAFD-4143-AF48-5C5FD8095105}"/>
                </c:ext>
              </c:extLst>
            </c:dLbl>
            <c:dLbl>
              <c:idx val="11"/>
              <c:delete val="1"/>
              <c:extLst>
                <c:ext xmlns:c15="http://schemas.microsoft.com/office/drawing/2012/chart" uri="{CE6537A1-D6FC-4f65-9D91-7224C49458BB}"/>
                <c:ext xmlns:c16="http://schemas.microsoft.com/office/drawing/2014/chart" uri="{C3380CC4-5D6E-409C-BE32-E72D297353CC}">
                  <c16:uniqueId val="{00000016-DAFD-4143-AF48-5C5FD8095105}"/>
                </c:ext>
              </c:extLst>
            </c:dLbl>
            <c:dLbl>
              <c:idx val="12"/>
              <c:delete val="1"/>
              <c:extLst>
                <c:ext xmlns:c15="http://schemas.microsoft.com/office/drawing/2012/chart" uri="{CE6537A1-D6FC-4f65-9D91-7224C49458BB}">
                  <c15:layout>
                    <c:manualLayout>
                      <c:w val="0.10786259309462526"/>
                      <c:h val="6.7397780096765003E-2"/>
                    </c:manualLayout>
                  </c15:layout>
                </c:ext>
                <c:ext xmlns:c16="http://schemas.microsoft.com/office/drawing/2014/chart" uri="{C3380CC4-5D6E-409C-BE32-E72D297353CC}">
                  <c16:uniqueId val="{00000014-DAFD-4143-AF48-5C5FD8095105}"/>
                </c:ext>
              </c:extLst>
            </c:dLbl>
            <c:dLbl>
              <c:idx val="13"/>
              <c:delete val="1"/>
              <c:extLst>
                <c:ext xmlns:c15="http://schemas.microsoft.com/office/drawing/2012/chart" uri="{CE6537A1-D6FC-4f65-9D91-7224C49458BB}"/>
                <c:ext xmlns:c16="http://schemas.microsoft.com/office/drawing/2014/chart" uri="{C3380CC4-5D6E-409C-BE32-E72D297353CC}">
                  <c16:uniqueId val="{00000013-DAFD-4143-AF48-5C5FD8095105}"/>
                </c:ext>
              </c:extLst>
            </c:dLbl>
            <c:dLbl>
              <c:idx val="14"/>
              <c:delete val="1"/>
              <c:extLst>
                <c:ext xmlns:c15="http://schemas.microsoft.com/office/drawing/2012/chart" uri="{CE6537A1-D6FC-4f65-9D91-7224C49458BB}"/>
                <c:ext xmlns:c16="http://schemas.microsoft.com/office/drawing/2014/chart" uri="{C3380CC4-5D6E-409C-BE32-E72D297353CC}">
                  <c16:uniqueId val="{00000012-DAFD-4143-AF48-5C5FD8095105}"/>
                </c:ext>
              </c:extLst>
            </c:dLbl>
            <c:dLbl>
              <c:idx val="15"/>
              <c:delete val="1"/>
              <c:extLst>
                <c:ext xmlns:c15="http://schemas.microsoft.com/office/drawing/2012/chart" uri="{CE6537A1-D6FC-4f65-9D91-7224C49458BB}"/>
                <c:ext xmlns:c16="http://schemas.microsoft.com/office/drawing/2014/chart" uri="{C3380CC4-5D6E-409C-BE32-E72D297353CC}">
                  <c16:uniqueId val="{00000011-DAFD-4143-AF48-5C5FD8095105}"/>
                </c:ext>
              </c:extLst>
            </c:dLbl>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Dash3!$C$4:$C$24</c:f>
              <c:numCache>
                <c:formatCode>[$₦-466]\ #,##0.00</c:formatCode>
                <c:ptCount val="16"/>
                <c:pt idx="0">
                  <c:v>844744394.55000007</c:v>
                </c:pt>
                <c:pt idx="1">
                  <c:v>849609853.40999997</c:v>
                </c:pt>
                <c:pt idx="2">
                  <c:v>1161792645.1199996</c:v>
                </c:pt>
                <c:pt idx="3">
                  <c:v>1035580356.6599996</c:v>
                </c:pt>
                <c:pt idx="4">
                  <c:v>1178870373.9699998</c:v>
                </c:pt>
                <c:pt idx="5">
                  <c:v>1089659039.6300004</c:v>
                </c:pt>
                <c:pt idx="6">
                  <c:v>671479868.49000013</c:v>
                </c:pt>
                <c:pt idx="7">
                  <c:v>1521988475.7700002</c:v>
                </c:pt>
                <c:pt idx="8">
                  <c:v>1010144035.55</c:v>
                </c:pt>
                <c:pt idx="9">
                  <c:v>1171182999.3300006</c:v>
                </c:pt>
                <c:pt idx="10">
                  <c:v>929251937.06000006</c:v>
                </c:pt>
                <c:pt idx="11">
                  <c:v>665589690.74000001</c:v>
                </c:pt>
                <c:pt idx="12">
                  <c:v>974343498.56000006</c:v>
                </c:pt>
                <c:pt idx="13">
                  <c:v>975004879.72000027</c:v>
                </c:pt>
                <c:pt idx="14">
                  <c:v>1010905404.7200001</c:v>
                </c:pt>
                <c:pt idx="15">
                  <c:v>1227517025.29</c:v>
                </c:pt>
              </c:numCache>
            </c:numRef>
          </c:val>
          <c:smooth val="1"/>
          <c:extLst>
            <c:ext xmlns:c16="http://schemas.microsoft.com/office/drawing/2014/chart" uri="{C3380CC4-5D6E-409C-BE32-E72D297353CC}">
              <c16:uniqueId val="{00000001-D642-4AC3-A5C8-DBE1F6E37BB6}"/>
            </c:ext>
          </c:extLst>
        </c:ser>
        <c:dLbls>
          <c:showLegendKey val="0"/>
          <c:showVal val="0"/>
          <c:showCatName val="0"/>
          <c:showSerName val="0"/>
          <c:showPercent val="0"/>
          <c:showBubbleSize val="0"/>
        </c:dLbls>
        <c:marker val="1"/>
        <c:smooth val="0"/>
        <c:axId val="917596064"/>
        <c:axId val="917585984"/>
      </c:lineChart>
      <c:catAx>
        <c:axId val="9175931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25000"/>
                  </a:schemeClr>
                </a:solidFill>
                <a:latin typeface="+mn-lt"/>
                <a:ea typeface="+mn-ea"/>
                <a:cs typeface="+mn-cs"/>
              </a:defRPr>
            </a:pPr>
            <a:endParaRPr lang="en-US"/>
          </a:p>
        </c:txPr>
        <c:crossAx val="917605664"/>
        <c:crosses val="autoZero"/>
        <c:auto val="1"/>
        <c:lblAlgn val="ctr"/>
        <c:lblOffset val="100"/>
        <c:noMultiLvlLbl val="0"/>
      </c:catAx>
      <c:valAx>
        <c:axId val="917605664"/>
        <c:scaling>
          <c:orientation val="minMax"/>
        </c:scaling>
        <c:delete val="0"/>
        <c:axPos val="l"/>
        <c:majorGridlines>
          <c:spPr>
            <a:ln w="3175" cap="flat" cmpd="sng" algn="ctr">
              <a:solidFill>
                <a:schemeClr val="tx1">
                  <a:lumMod val="15000"/>
                  <a:lumOff val="85000"/>
                </a:schemeClr>
              </a:solidFill>
              <a:round/>
            </a:ln>
            <a:effectLst>
              <a:softEdge rad="0"/>
            </a:effectLst>
          </c:spPr>
        </c:majorGridlines>
        <c:numFmt formatCode="0.00,,,&quot;B&quot;"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617B89"/>
                </a:solidFill>
                <a:latin typeface="+mn-lt"/>
                <a:ea typeface="+mn-ea"/>
                <a:cs typeface="+mn-cs"/>
              </a:defRPr>
            </a:pPr>
            <a:endParaRPr lang="en-US"/>
          </a:p>
        </c:txPr>
        <c:crossAx val="917593184"/>
        <c:crosses val="autoZero"/>
        <c:crossBetween val="between"/>
      </c:valAx>
      <c:valAx>
        <c:axId val="917585984"/>
        <c:scaling>
          <c:orientation val="minMax"/>
        </c:scaling>
        <c:delete val="0"/>
        <c:axPos val="r"/>
        <c:numFmt formatCode="0.0,,,&quot;B&quot;" sourceLinked="0"/>
        <c:majorTickMark val="in"/>
        <c:minorTickMark val="none"/>
        <c:tickLblPos val="nextTo"/>
        <c:spPr>
          <a:noFill/>
          <a:ln>
            <a:solidFill>
              <a:srgbClr val="025464"/>
            </a:solidFill>
          </a:ln>
          <a:effectLst/>
        </c:spPr>
        <c:txPr>
          <a:bodyPr rot="-60000000" spcFirstLastPara="1" vertOverflow="ellipsis" vert="horz" wrap="square" anchor="ctr" anchorCtr="1"/>
          <a:lstStyle/>
          <a:p>
            <a:pPr>
              <a:defRPr sz="800" b="0" i="0" u="none" strike="noStrike" kern="1200" baseline="0">
                <a:solidFill>
                  <a:srgbClr val="A76F6F"/>
                </a:solidFill>
                <a:latin typeface="+mn-lt"/>
                <a:ea typeface="+mn-ea"/>
                <a:cs typeface="+mn-cs"/>
              </a:defRPr>
            </a:pPr>
            <a:endParaRPr lang="en-US"/>
          </a:p>
        </c:txPr>
        <c:crossAx val="917596064"/>
        <c:crosses val="max"/>
        <c:crossBetween val="between"/>
      </c:valAx>
      <c:catAx>
        <c:axId val="917596064"/>
        <c:scaling>
          <c:orientation val="minMax"/>
        </c:scaling>
        <c:delete val="1"/>
        <c:axPos val="b"/>
        <c:numFmt formatCode="General" sourceLinked="1"/>
        <c:majorTickMark val="out"/>
        <c:minorTickMark val="none"/>
        <c:tickLblPos val="nextTo"/>
        <c:crossAx val="917585984"/>
        <c:crosses val="autoZero"/>
        <c:auto val="1"/>
        <c:lblAlgn val="ctr"/>
        <c:lblOffset val="100"/>
        <c:noMultiLvlLbl val="0"/>
      </c:catAx>
      <c:spPr>
        <a:noFill/>
        <a:ln>
          <a:noFill/>
        </a:ln>
        <a:effectLst/>
      </c:spPr>
    </c:plotArea>
    <c:legend>
      <c:legendPos val="r"/>
      <c:layout>
        <c:manualLayout>
          <c:xMode val="edge"/>
          <c:yMode val="edge"/>
          <c:x val="0"/>
          <c:y val="7.060773085182534E-2"/>
          <c:w val="0.23035756726728177"/>
          <c:h val="9.1436278798483525E-2"/>
        </c:manualLayout>
      </c:layout>
      <c:overlay val="1"/>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data.xlsx]Dash3!PivotTable8</c:name>
    <c:fmtId val="0"/>
  </c:pivotSource>
  <c:chart>
    <c:title>
      <c:tx>
        <c:rich>
          <a:bodyPr rot="0" spcFirstLastPara="1" vertOverflow="ellipsis" vert="horz" wrap="square" anchor="ctr" anchorCtr="1"/>
          <a:lstStyle/>
          <a:p>
            <a:pPr>
              <a:defRPr sz="1400" b="0" i="0" u="none" strike="noStrike" kern="1200" cap="none" spc="20" baseline="0">
                <a:solidFill>
                  <a:schemeClr val="bg2">
                    <a:lumMod val="25000"/>
                  </a:schemeClr>
                </a:solidFill>
                <a:latin typeface="+mn-lt"/>
                <a:ea typeface="+mn-ea"/>
                <a:cs typeface="+mn-cs"/>
              </a:defRPr>
            </a:pPr>
            <a:r>
              <a:rPr lang="en-US" sz="1200">
                <a:solidFill>
                  <a:schemeClr val="bg2">
                    <a:lumMod val="25000"/>
                  </a:schemeClr>
                </a:solidFill>
                <a:latin typeface="Corbel" panose="020B0503020204020204" pitchFamily="34" charset="0"/>
              </a:rPr>
              <a:t>Total product units sold by</a:t>
            </a:r>
            <a:r>
              <a:rPr lang="en-US" sz="1200" baseline="0">
                <a:solidFill>
                  <a:schemeClr val="bg2">
                    <a:lumMod val="25000"/>
                  </a:schemeClr>
                </a:solidFill>
                <a:latin typeface="Corbel" panose="020B0503020204020204" pitchFamily="34" charset="0"/>
              </a:rPr>
              <a:t> quater of year</a:t>
            </a:r>
            <a:endParaRPr lang="en-US" sz="1200">
              <a:solidFill>
                <a:schemeClr val="bg2">
                  <a:lumMod val="25000"/>
                </a:schemeClr>
              </a:solidFill>
              <a:latin typeface="Corbel" panose="020B0503020204020204" pitchFamily="34" charset="0"/>
            </a:endParaRPr>
          </a:p>
        </c:rich>
      </c:tx>
      <c:layout>
        <c:manualLayout>
          <c:xMode val="edge"/>
          <c:yMode val="edge"/>
          <c:x val="0.275923114401119"/>
          <c:y val="1.388888888888888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2">
                  <a:lumMod val="2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0"/>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15875" cap="rnd" cmpd="sng" algn="ctr">
            <a:solidFill>
              <a:srgbClr val="025464"/>
            </a:solidFill>
            <a:round/>
            <a:tailEnd type="triangle"/>
          </a:ln>
          <a:effectLst/>
        </c:spPr>
        <c:marker>
          <c:symbol val="circle"/>
          <c:size val="5"/>
        </c:marker>
        <c:dLbl>
          <c:idx val="0"/>
          <c:layout>
            <c:manualLayout>
              <c:x val="-1.5604681404421327E-2"/>
              <c:y val="5.4462960898167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15875" cap="rnd" cmpd="sng" algn="ctr">
            <a:solidFill>
              <a:srgbClr val="025464"/>
            </a:solidFill>
            <a:round/>
            <a:tailEnd type="triangle"/>
          </a:ln>
          <a:effectLst/>
        </c:spPr>
        <c:marker>
          <c:symbol val="circle"/>
          <c:size val="5"/>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3"/>
        <c:spPr>
          <a:ln w="15875" cap="rnd" cmpd="sng" algn="ctr">
            <a:solidFill>
              <a:srgbClr val="025464"/>
            </a:solidFill>
            <a:round/>
            <a:tailEnd type="triangle"/>
          </a:ln>
          <a:effectLst/>
        </c:spPr>
        <c:marker>
          <c:symbol val="circle"/>
          <c:size val="5"/>
        </c:marker>
        <c:dLbl>
          <c:idx val="0"/>
          <c:layout>
            <c:manualLayout>
              <c:x val="-5.1914030902184043E-2"/>
              <c:y val="8.140664057400053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4131736526946108E-2"/>
              <c:y val="3.859944590259542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4333166091559748E-2"/>
              <c:y val="4.7494274956472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4.1933997522091371E-2"/>
              <c:y val="5.212434136983638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8988764044943923E-2"/>
              <c:y val="-7.236842105263158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Lst>
        </c:dLbl>
      </c:pivotFmt>
      <c:pivotFmt>
        <c:idx val="28"/>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7009102730819345E-2"/>
              <c:y val="-6.216353754799464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6.3016905071521453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2.1404421326397919E-2"/>
              <c:y val="7.701958474732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7.3420026007802244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Dash3!$F$3</c:f>
              <c:strCache>
                <c:ptCount val="1"/>
                <c:pt idx="0">
                  <c:v>Total</c:v>
                </c:pt>
              </c:strCache>
            </c:strRef>
          </c:tx>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Pt>
            <c:idx val="1"/>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A-6417-4AB3-831D-26D62B21A970}"/>
              </c:ext>
            </c:extLst>
          </c:dPt>
          <c:dPt>
            <c:idx val="3"/>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C-6417-4AB3-831D-26D62B21A970}"/>
              </c:ext>
            </c:extLst>
          </c:dPt>
          <c:dPt>
            <c:idx val="5"/>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E-6417-4AB3-831D-26D62B21A970}"/>
              </c:ext>
            </c:extLst>
          </c:dPt>
          <c:dPt>
            <c:idx val="6"/>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0-6417-4AB3-831D-26D62B21A970}"/>
              </c:ext>
            </c:extLst>
          </c:dPt>
          <c:dPt>
            <c:idx val="7"/>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3-6417-4AB3-831D-26D62B21A970}"/>
              </c:ext>
            </c:extLst>
          </c:dPt>
          <c:dPt>
            <c:idx val="8"/>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1-6417-4AB3-831D-26D62B21A970}"/>
              </c:ext>
            </c:extLst>
          </c:dPt>
          <c:dPt>
            <c:idx val="10"/>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4-6417-4AB3-831D-26D62B21A970}"/>
              </c:ext>
            </c:extLst>
          </c:dPt>
          <c:dPt>
            <c:idx val="11"/>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2-6417-4AB3-831D-26D62B21A970}"/>
              </c:ext>
            </c:extLst>
          </c:dPt>
          <c:dPt>
            <c:idx val="12"/>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5-6417-4AB3-831D-26D62B21A970}"/>
              </c:ext>
            </c:extLst>
          </c:dPt>
          <c:dPt>
            <c:idx val="13"/>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6-6417-4AB3-831D-26D62B21A970}"/>
              </c:ext>
            </c:extLst>
          </c:dPt>
          <c:dPt>
            <c:idx val="14"/>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7-6417-4AB3-831D-26D62B21A970}"/>
              </c:ext>
            </c:extLst>
          </c:dPt>
          <c:dLbls>
            <c:dLbl>
              <c:idx val="1"/>
              <c:layout>
                <c:manualLayout>
                  <c:x val="-1.5604681404421327E-2"/>
                  <c:y val="5.44629608981671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417-4AB3-831D-26D62B21A970}"/>
                </c:ext>
              </c:extLst>
            </c:dLbl>
            <c:dLbl>
              <c:idx val="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417-4AB3-831D-26D62B21A970}"/>
                </c:ext>
              </c:extLst>
            </c:dLbl>
            <c:dLbl>
              <c:idx val="5"/>
              <c:layout>
                <c:manualLayout>
                  <c:x val="-5.1914030902184043E-2"/>
                  <c:y val="8.1406640574000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417-4AB3-831D-26D62B21A970}"/>
                </c:ext>
              </c:extLst>
            </c:dLbl>
            <c:dLbl>
              <c:idx val="6"/>
              <c:layout>
                <c:manualLayout>
                  <c:x val="-3.4131736526946108E-2"/>
                  <c:y val="3.85994459025954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417-4AB3-831D-26D62B21A970}"/>
                </c:ext>
              </c:extLst>
            </c:dLbl>
            <c:dLbl>
              <c:idx val="7"/>
              <c:layout>
                <c:manualLayout>
                  <c:x val="-5.8988764044943923E-2"/>
                  <c:y val="-7.236842105263158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13-6417-4AB3-831D-26D62B21A970}"/>
                </c:ext>
              </c:extLst>
            </c:dLbl>
            <c:dLbl>
              <c:idx val="8"/>
              <c:layout>
                <c:manualLayout>
                  <c:x val="-5.4333166091559748E-2"/>
                  <c:y val="4.749427495647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417-4AB3-831D-26D62B21A970}"/>
                </c:ext>
              </c:extLst>
            </c:dLbl>
            <c:dLbl>
              <c:idx val="10"/>
              <c:layout>
                <c:manualLayout>
                  <c:x val="-3.7009102730819345E-2"/>
                  <c:y val="-6.21635375479946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6417-4AB3-831D-26D62B21A970}"/>
                </c:ext>
              </c:extLst>
            </c:dLbl>
            <c:dLbl>
              <c:idx val="11"/>
              <c:layout>
                <c:manualLayout>
                  <c:x val="-4.1933997522091371E-2"/>
                  <c:y val="5.21243413698363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417-4AB3-831D-26D62B21A970}"/>
                </c:ext>
              </c:extLst>
            </c:dLbl>
            <c:dLbl>
              <c:idx val="12"/>
              <c:layout>
                <c:manualLayout>
                  <c:x val="-6.3016905071521453E-2"/>
                  <c:y val="-6.82149776477909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6417-4AB3-831D-26D62B21A970}"/>
                </c:ext>
              </c:extLst>
            </c:dLbl>
            <c:dLbl>
              <c:idx val="13"/>
              <c:layout>
                <c:manualLayout>
                  <c:x val="-2.1404421326397919E-2"/>
                  <c:y val="7.7019584747321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6417-4AB3-831D-26D62B21A970}"/>
                </c:ext>
              </c:extLst>
            </c:dLbl>
            <c:dLbl>
              <c:idx val="14"/>
              <c:layout>
                <c:manualLayout>
                  <c:x val="-7.3420026007802244E-2"/>
                  <c:y val="-6.82149776477909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6417-4AB3-831D-26D62B21A970}"/>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Dash3!$E$4:$E$24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Dash3!$F$4:$F$24</c:f>
              <c:numCache>
                <c:formatCode>General</c:formatCode>
                <c:ptCount val="16"/>
                <c:pt idx="0">
                  <c:v>30007</c:v>
                </c:pt>
                <c:pt idx="1">
                  <c:v>27994</c:v>
                </c:pt>
                <c:pt idx="2">
                  <c:v>40052</c:v>
                </c:pt>
                <c:pt idx="3">
                  <c:v>34712</c:v>
                </c:pt>
                <c:pt idx="4">
                  <c:v>37922</c:v>
                </c:pt>
                <c:pt idx="5">
                  <c:v>35255</c:v>
                </c:pt>
                <c:pt idx="6">
                  <c:v>22028</c:v>
                </c:pt>
                <c:pt idx="7">
                  <c:v>47372</c:v>
                </c:pt>
                <c:pt idx="8">
                  <c:v>33698</c:v>
                </c:pt>
                <c:pt idx="9">
                  <c:v>36432</c:v>
                </c:pt>
                <c:pt idx="10">
                  <c:v>32318</c:v>
                </c:pt>
                <c:pt idx="11">
                  <c:v>23424</c:v>
                </c:pt>
                <c:pt idx="12">
                  <c:v>31988</c:v>
                </c:pt>
                <c:pt idx="13">
                  <c:v>30204</c:v>
                </c:pt>
                <c:pt idx="14">
                  <c:v>34716</c:v>
                </c:pt>
                <c:pt idx="15">
                  <c:v>38682</c:v>
                </c:pt>
              </c:numCache>
            </c:numRef>
          </c:val>
          <c:smooth val="0"/>
          <c:extLst>
            <c:ext xmlns:c16="http://schemas.microsoft.com/office/drawing/2014/chart" uri="{C3380CC4-5D6E-409C-BE32-E72D297353CC}">
              <c16:uniqueId val="{0000000F-6417-4AB3-831D-26D62B21A970}"/>
            </c:ext>
          </c:extLst>
        </c:ser>
        <c:dLbls>
          <c:dLblPos val="t"/>
          <c:showLegendKey val="0"/>
          <c:showVal val="1"/>
          <c:showCatName val="0"/>
          <c:showSerName val="0"/>
          <c:showPercent val="0"/>
          <c:showBubbleSize val="0"/>
        </c:dLbls>
        <c:dropLines>
          <c:spPr>
            <a:ln w="12700" cap="flat" cmpd="sng" algn="ctr">
              <a:solidFill>
                <a:schemeClr val="bg2">
                  <a:lumMod val="90000"/>
                  <a:alpha val="33000"/>
                </a:schemeClr>
              </a:solidFill>
              <a:round/>
            </a:ln>
            <a:effectLst/>
          </c:spPr>
        </c:dropLines>
        <c:marker val="1"/>
        <c:smooth val="0"/>
        <c:axId val="262128080"/>
        <c:axId val="262156816"/>
      </c:lineChart>
      <c:catAx>
        <c:axId val="26212808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2">
                    <a:lumMod val="25000"/>
                  </a:schemeClr>
                </a:solidFill>
                <a:latin typeface="+mn-lt"/>
                <a:ea typeface="+mn-ea"/>
                <a:cs typeface="+mn-cs"/>
              </a:defRPr>
            </a:pPr>
            <a:endParaRPr lang="en-US"/>
          </a:p>
        </c:txPr>
        <c:crossAx val="262156816"/>
        <c:crosses val="autoZero"/>
        <c:auto val="1"/>
        <c:lblAlgn val="ctr"/>
        <c:lblOffset val="100"/>
        <c:noMultiLvlLbl val="0"/>
      </c:catAx>
      <c:valAx>
        <c:axId val="262156816"/>
        <c:scaling>
          <c:orientation val="minMax"/>
          <c:min val="6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2128080"/>
        <c:crosses val="autoZero"/>
        <c:crossBetween val="between"/>
      </c:valAx>
      <c:spPr>
        <a:noFill/>
        <a:ln>
          <a:noFill/>
        </a:ln>
        <a:effectLst/>
      </c:spPr>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data.xlsx]Dash4!PivotTable9</c:name>
    <c:fmtId val="0"/>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mn-lt"/>
                <a:ea typeface="+mn-ea"/>
                <a:cs typeface="+mn-cs"/>
              </a:defRPr>
            </a:pPr>
            <a:r>
              <a:rPr lang="en-US" sz="1100">
                <a:solidFill>
                  <a:schemeClr val="bg2">
                    <a:lumMod val="25000"/>
                  </a:schemeClr>
                </a:solidFill>
                <a:latin typeface="Corbel" panose="020B0503020204020204" pitchFamily="34" charset="0"/>
              </a:rPr>
              <a:t>Total value(in billion naira)</a:t>
            </a:r>
            <a:r>
              <a:rPr lang="en-US" sz="1100" baseline="0">
                <a:solidFill>
                  <a:schemeClr val="bg2">
                    <a:lumMod val="25000"/>
                  </a:schemeClr>
                </a:solidFill>
                <a:latin typeface="Corbel" panose="020B0503020204020204" pitchFamily="34" charset="0"/>
              </a:rPr>
              <a:t> of products exported by top 5 export company</a:t>
            </a:r>
          </a:p>
          <a:p>
            <a:pPr>
              <a:defRPr sz="1100" b="0" i="0" u="none" strike="noStrike" kern="1200" spc="0" baseline="0">
                <a:solidFill>
                  <a:schemeClr val="bg2">
                    <a:lumMod val="25000"/>
                  </a:schemeClr>
                </a:solidFill>
                <a:latin typeface="+mn-lt"/>
                <a:ea typeface="+mn-ea"/>
                <a:cs typeface="+mn-cs"/>
              </a:defRPr>
            </a:pPr>
            <a:r>
              <a:rPr lang="en-US" sz="1000" baseline="0">
                <a:solidFill>
                  <a:schemeClr val="bg2">
                    <a:lumMod val="50000"/>
                  </a:schemeClr>
                </a:solidFill>
                <a:latin typeface="Corbel" panose="020B0503020204020204" pitchFamily="34" charset="0"/>
              </a:rPr>
              <a:t>(Hover on company name to see full company name)</a:t>
            </a:r>
            <a:endParaRPr lang="en-US" sz="1000">
              <a:solidFill>
                <a:schemeClr val="bg2">
                  <a:lumMod val="50000"/>
                </a:schemeClr>
              </a:solidFill>
              <a:latin typeface="Corbel" panose="020B0503020204020204" pitchFamily="34" charset="0"/>
            </a:endParaRPr>
          </a:p>
        </c:rich>
      </c:tx>
      <c:layout>
        <c:manualLayout>
          <c:xMode val="edge"/>
          <c:yMode val="edge"/>
          <c:x val="0.11504944275363103"/>
          <c:y val="1.0844002589861944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A76F6F"/>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674290302527976"/>
          <c:y val="0.18008541305218204"/>
          <c:w val="0.76891504351429751"/>
          <c:h val="0.74594594594594599"/>
        </c:manualLayout>
      </c:layout>
      <c:barChart>
        <c:barDir val="bar"/>
        <c:grouping val="clustered"/>
        <c:varyColors val="0"/>
        <c:ser>
          <c:idx val="0"/>
          <c:order val="0"/>
          <c:tx>
            <c:strRef>
              <c:f>Dash4!$B$3</c:f>
              <c:strCache>
                <c:ptCount val="1"/>
                <c:pt idx="0">
                  <c:v>Total</c:v>
                </c:pt>
              </c:strCache>
            </c:strRef>
          </c:tx>
          <c:spPr>
            <a:solidFill>
              <a:srgbClr val="A76F6F"/>
            </a:solidFill>
            <a:ln>
              <a:noFill/>
            </a:ln>
            <a:effectLst/>
          </c:spPr>
          <c:invertIfNegative val="0"/>
          <c:dPt>
            <c:idx val="2"/>
            <c:invertIfNegative val="0"/>
            <c:bubble3D val="0"/>
            <c:extLst>
              <c:ext xmlns:c16="http://schemas.microsoft.com/office/drawing/2014/chart" uri="{C3380CC4-5D6E-409C-BE32-E72D297353CC}">
                <c16:uniqueId val="{00000001-CA38-41D5-8718-BFDCDA83171B}"/>
              </c:ext>
            </c:extLst>
          </c:dPt>
          <c:dPt>
            <c:idx val="3"/>
            <c:invertIfNegative val="0"/>
            <c:bubble3D val="0"/>
            <c:extLst>
              <c:ext xmlns:c16="http://schemas.microsoft.com/office/drawing/2014/chart" uri="{C3380CC4-5D6E-409C-BE32-E72D297353CC}">
                <c16:uniqueId val="{00000003-CA38-41D5-8718-BFDCDA83171B}"/>
              </c:ext>
            </c:extLst>
          </c:dPt>
          <c:dPt>
            <c:idx val="4"/>
            <c:invertIfNegative val="0"/>
            <c:bubble3D val="0"/>
            <c:extLst>
              <c:ext xmlns:c16="http://schemas.microsoft.com/office/drawing/2014/chart" uri="{C3380CC4-5D6E-409C-BE32-E72D297353CC}">
                <c16:uniqueId val="{00000005-CA38-41D5-8718-BFDCDA83171B}"/>
              </c:ext>
            </c:extLst>
          </c:dPt>
          <c:dPt>
            <c:idx val="7"/>
            <c:invertIfNegative val="0"/>
            <c:bubble3D val="0"/>
            <c:spPr>
              <a:solidFill>
                <a:srgbClr val="A76F6F"/>
              </a:solidFill>
              <a:ln>
                <a:noFill/>
              </a:ln>
              <a:effectLst/>
            </c:spPr>
            <c:extLst>
              <c:ext xmlns:c16="http://schemas.microsoft.com/office/drawing/2014/chart" uri="{C3380CC4-5D6E-409C-BE32-E72D297353CC}">
                <c16:uniqueId val="{0000001A-31D8-4EBE-B87B-E71593FC1C94}"/>
              </c:ext>
            </c:extLst>
          </c:dPt>
          <c:dPt>
            <c:idx val="8"/>
            <c:invertIfNegative val="0"/>
            <c:bubble3D val="0"/>
            <c:spPr>
              <a:solidFill>
                <a:srgbClr val="7A173C"/>
              </a:solidFill>
              <a:ln>
                <a:noFill/>
              </a:ln>
              <a:effectLst/>
            </c:spPr>
            <c:extLst>
              <c:ext xmlns:c16="http://schemas.microsoft.com/office/drawing/2014/chart" uri="{C3380CC4-5D6E-409C-BE32-E72D297353CC}">
                <c16:uniqueId val="{0000001C-31D8-4EBE-B87B-E71593FC1C94}"/>
              </c:ext>
            </c:extLst>
          </c:dPt>
          <c:dPt>
            <c:idx val="9"/>
            <c:invertIfNegative val="0"/>
            <c:bubble3D val="0"/>
            <c:spPr>
              <a:solidFill>
                <a:srgbClr val="7A173C"/>
              </a:solidFill>
              <a:ln>
                <a:noFill/>
              </a:ln>
              <a:effectLst/>
            </c:spPr>
            <c:extLst>
              <c:ext xmlns:c16="http://schemas.microsoft.com/office/drawing/2014/chart" uri="{C3380CC4-5D6E-409C-BE32-E72D297353CC}">
                <c16:uniqueId val="{0000001E-31D8-4EBE-B87B-E71593FC1C94}"/>
              </c:ext>
            </c:extLst>
          </c:dPt>
          <c:dLbls>
            <c:dLbl>
              <c:idx val="7"/>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A-31D8-4EBE-B87B-E71593FC1C94}"/>
                </c:ext>
              </c:extLst>
            </c:dLbl>
            <c:dLbl>
              <c:idx val="8"/>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C-31D8-4EBE-B87B-E71593FC1C94}"/>
                </c:ext>
              </c:extLst>
            </c:dLbl>
            <c:dLbl>
              <c:idx val="9"/>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1E-31D8-4EBE-B87B-E71593FC1C94}"/>
                </c:ext>
              </c:extLst>
            </c:dLbl>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Dash4!$A$4:$A$14</c:f>
              <c:strCache>
                <c:ptCount val="10"/>
                <c:pt idx="0">
                  <c:v>Agro Allied Exporters Nigeria Limited</c:v>
                </c:pt>
                <c:pt idx="1">
                  <c:v>Agriplus Nigeria Limited</c:v>
                </c:pt>
                <c:pt idx="2">
                  <c:v>Greenfield Agro Exporters Nigeria Limited</c:v>
                </c:pt>
                <c:pt idx="3">
                  <c:v>Solid Agro Nigeria Limited</c:v>
                </c:pt>
                <c:pt idx="4">
                  <c:v>Farmgate Nigeria Limited</c:v>
                </c:pt>
                <c:pt idx="5">
                  <c:v>Nigerian Export Promotion Council (NEPC)</c:v>
                </c:pt>
                <c:pt idx="6">
                  <c:v>Nigeria Agro Export Company</c:v>
                </c:pt>
                <c:pt idx="7">
                  <c:v>Prime Agro Exports Nigeria Limited</c:v>
                </c:pt>
                <c:pt idx="8">
                  <c:v>Golden Farms Nigeria Limited</c:v>
                </c:pt>
                <c:pt idx="9">
                  <c:v>Agro Export Nigeria Ltd</c:v>
                </c:pt>
              </c:strCache>
            </c:strRef>
          </c:cat>
          <c:val>
            <c:numRef>
              <c:f>Dash4!$B$4:$B$14</c:f>
              <c:numCache>
                <c:formatCode>[$₦-466]\ #,##0.00</c:formatCode>
                <c:ptCount val="10"/>
                <c:pt idx="0">
                  <c:v>1493038016.4699996</c:v>
                </c:pt>
                <c:pt idx="1">
                  <c:v>1503023344.3000002</c:v>
                </c:pt>
                <c:pt idx="2">
                  <c:v>1506892570.6000001</c:v>
                </c:pt>
                <c:pt idx="3">
                  <c:v>1541529740.6000001</c:v>
                </c:pt>
                <c:pt idx="4">
                  <c:v>1615237652.0799999</c:v>
                </c:pt>
                <c:pt idx="5">
                  <c:v>1647087954.7200003</c:v>
                </c:pt>
                <c:pt idx="6">
                  <c:v>1704147641.2899992</c:v>
                </c:pt>
                <c:pt idx="7">
                  <c:v>1706071643.6099999</c:v>
                </c:pt>
                <c:pt idx="8">
                  <c:v>1732721289.72</c:v>
                </c:pt>
                <c:pt idx="9">
                  <c:v>1867914625.1799994</c:v>
                </c:pt>
              </c:numCache>
            </c:numRef>
          </c:val>
          <c:extLst>
            <c:ext xmlns:c16="http://schemas.microsoft.com/office/drawing/2014/chart" uri="{C3380CC4-5D6E-409C-BE32-E72D297353CC}">
              <c16:uniqueId val="{0000001F-31D8-4EBE-B87B-E71593FC1C94}"/>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0,,,&quot;B&quot;" sourceLinked="0"/>
        <c:majorTickMark val="out"/>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data.xlsx]Dash4!PivotTable10</c:name>
    <c:fmtId val="0"/>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kern="1200" spc="0" baseline="0">
                <a:solidFill>
                  <a:schemeClr val="bg2">
                    <a:lumMod val="25000"/>
                  </a:schemeClr>
                </a:solidFill>
                <a:latin typeface="Corbel" panose="020B0503020204020204" pitchFamily="34" charset="0"/>
              </a:rPr>
              <a:t>Top 5 export company by average profit margin of products exported</a:t>
            </a:r>
          </a:p>
          <a:p>
            <a:pPr>
              <a:defRPr sz="1050" b="0" i="0" u="none" strike="noStrike" kern="1200" spc="0" baseline="0">
                <a:solidFill>
                  <a:schemeClr val="tx1"/>
                </a:solidFill>
                <a:latin typeface="+mn-lt"/>
                <a:ea typeface="+mn-ea"/>
                <a:cs typeface="+mn-cs"/>
              </a:defRPr>
            </a:pPr>
            <a:r>
              <a:rPr lang="en-US" sz="900" b="0" i="0" u="none" strike="noStrike" kern="1200" spc="0" baseline="0">
                <a:solidFill>
                  <a:schemeClr val="bg2">
                    <a:lumMod val="50000"/>
                  </a:schemeClr>
                </a:solidFill>
                <a:latin typeface="Corbel" panose="020B0503020204020204" pitchFamily="34" charset="0"/>
              </a:rPr>
              <a:t>(Hover on company name to see full company name)</a:t>
            </a:r>
          </a:p>
        </c:rich>
      </c:tx>
      <c:layout>
        <c:manualLayout>
          <c:xMode val="edge"/>
          <c:yMode val="edge"/>
          <c:x val="0.15949746397021625"/>
          <c:y val="3.9215686274509803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501679876506"/>
          <c:y val="0.2151820728291316"/>
          <c:w val="0.76652648237751175"/>
          <c:h val="0.72319327731092442"/>
        </c:manualLayout>
      </c:layout>
      <c:barChart>
        <c:barDir val="bar"/>
        <c:grouping val="clustered"/>
        <c:varyColors val="0"/>
        <c:ser>
          <c:idx val="0"/>
          <c:order val="0"/>
          <c:tx>
            <c:strRef>
              <c:f>Dash4!$B$18</c:f>
              <c:strCache>
                <c:ptCount val="1"/>
                <c:pt idx="0">
                  <c:v>Total</c:v>
                </c:pt>
              </c:strCache>
            </c:strRef>
          </c:tx>
          <c:spPr>
            <a:solidFill>
              <a:srgbClr val="617B89"/>
            </a:solidFill>
            <a:ln>
              <a:noFill/>
            </a:ln>
            <a:effectLst/>
          </c:spPr>
          <c:invertIfNegative val="0"/>
          <c:dPt>
            <c:idx val="2"/>
            <c:invertIfNegative val="0"/>
            <c:bubble3D val="0"/>
            <c:extLst>
              <c:ext xmlns:c16="http://schemas.microsoft.com/office/drawing/2014/chart" uri="{C3380CC4-5D6E-409C-BE32-E72D297353CC}">
                <c16:uniqueId val="{00000001-91DE-49FE-AABA-A5D938CF48AE}"/>
              </c:ext>
            </c:extLst>
          </c:dPt>
          <c:dPt>
            <c:idx val="3"/>
            <c:invertIfNegative val="0"/>
            <c:bubble3D val="0"/>
            <c:extLst>
              <c:ext xmlns:c16="http://schemas.microsoft.com/office/drawing/2014/chart" uri="{C3380CC4-5D6E-409C-BE32-E72D297353CC}">
                <c16:uniqueId val="{00000003-91DE-49FE-AABA-A5D938CF48AE}"/>
              </c:ext>
            </c:extLst>
          </c:dPt>
          <c:dPt>
            <c:idx val="4"/>
            <c:invertIfNegative val="0"/>
            <c:bubble3D val="0"/>
            <c:extLst>
              <c:ext xmlns:c16="http://schemas.microsoft.com/office/drawing/2014/chart" uri="{C3380CC4-5D6E-409C-BE32-E72D297353CC}">
                <c16:uniqueId val="{00000005-91DE-49FE-AABA-A5D938CF48AE}"/>
              </c:ext>
            </c:extLst>
          </c:dPt>
          <c:dPt>
            <c:idx val="7"/>
            <c:invertIfNegative val="0"/>
            <c:bubble3D val="0"/>
            <c:spPr>
              <a:solidFill>
                <a:srgbClr val="718893"/>
              </a:solidFill>
              <a:ln>
                <a:noFill/>
              </a:ln>
              <a:effectLst/>
            </c:spPr>
            <c:extLst>
              <c:ext xmlns:c16="http://schemas.microsoft.com/office/drawing/2014/chart" uri="{C3380CC4-5D6E-409C-BE32-E72D297353CC}">
                <c16:uniqueId val="{0000000A-5DDC-4A41-AD78-2AF9CC398372}"/>
              </c:ext>
            </c:extLst>
          </c:dPt>
          <c:dPt>
            <c:idx val="8"/>
            <c:invertIfNegative val="0"/>
            <c:bubble3D val="0"/>
            <c:spPr>
              <a:solidFill>
                <a:srgbClr val="025464"/>
              </a:solidFill>
              <a:ln>
                <a:noFill/>
              </a:ln>
              <a:effectLst/>
            </c:spPr>
            <c:extLst>
              <c:ext xmlns:c16="http://schemas.microsoft.com/office/drawing/2014/chart" uri="{C3380CC4-5D6E-409C-BE32-E72D297353CC}">
                <c16:uniqueId val="{0000000C-5DDC-4A41-AD78-2AF9CC398372}"/>
              </c:ext>
            </c:extLst>
          </c:dPt>
          <c:dPt>
            <c:idx val="9"/>
            <c:invertIfNegative val="0"/>
            <c:bubble3D val="0"/>
            <c:spPr>
              <a:solidFill>
                <a:srgbClr val="025464"/>
              </a:solidFill>
              <a:ln>
                <a:noFill/>
              </a:ln>
              <a:effectLst/>
            </c:spPr>
            <c:extLst>
              <c:ext xmlns:c16="http://schemas.microsoft.com/office/drawing/2014/chart" uri="{C3380CC4-5D6E-409C-BE32-E72D297353CC}">
                <c16:uniqueId val="{0000000E-5DDC-4A41-AD78-2AF9CC398372}"/>
              </c:ext>
            </c:extLst>
          </c:dPt>
          <c:dLbls>
            <c:dLbl>
              <c:idx val="7"/>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A-5DDC-4A41-AD78-2AF9CC398372}"/>
                </c:ext>
              </c:extLst>
            </c:dLbl>
            <c:dLbl>
              <c:idx val="8"/>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C-5DDC-4A41-AD78-2AF9CC398372}"/>
                </c:ext>
              </c:extLst>
            </c:dLbl>
            <c:dLbl>
              <c:idx val="9"/>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E-5DDC-4A41-AD78-2AF9CC398372}"/>
                </c:ext>
              </c:extLst>
            </c:dLbl>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Dash4!$A$19:$A$29</c:f>
              <c:strCache>
                <c:ptCount val="10"/>
                <c:pt idx="0">
                  <c:v>Prime Agro Exports Nigeria Limited</c:v>
                </c:pt>
                <c:pt idx="1">
                  <c:v>Agro Allied Exporters Nigeria Limited</c:v>
                </c:pt>
                <c:pt idx="2">
                  <c:v>Nigeria Agro Export Company</c:v>
                </c:pt>
                <c:pt idx="3">
                  <c:v>Greenfield Agro Exporters Nigeria Limited</c:v>
                </c:pt>
                <c:pt idx="4">
                  <c:v>Farmgate Nigeria Limited</c:v>
                </c:pt>
                <c:pt idx="5">
                  <c:v>Solid Agro Nigeria Limited</c:v>
                </c:pt>
                <c:pt idx="6">
                  <c:v>Agro Export Nigeria Ltd</c:v>
                </c:pt>
                <c:pt idx="7">
                  <c:v>Nigerian Export Promotion Council (NEPC)</c:v>
                </c:pt>
                <c:pt idx="8">
                  <c:v>Agriplus Nigeria Limited</c:v>
                </c:pt>
                <c:pt idx="9">
                  <c:v>Golden Farms Nigeria Limited</c:v>
                </c:pt>
              </c:strCache>
            </c:strRef>
          </c:cat>
          <c:val>
            <c:numRef>
              <c:f>Dash4!$B$19:$B$29</c:f>
              <c:numCache>
                <c:formatCode>0%</c:formatCode>
                <c:ptCount val="10"/>
                <c:pt idx="0">
                  <c:v>0.22017813603097997</c:v>
                </c:pt>
                <c:pt idx="1">
                  <c:v>0.22112533282153221</c:v>
                </c:pt>
                <c:pt idx="2">
                  <c:v>0.23419440697105992</c:v>
                </c:pt>
                <c:pt idx="3">
                  <c:v>0.24314062041616483</c:v>
                </c:pt>
                <c:pt idx="4">
                  <c:v>0.24343914223882482</c:v>
                </c:pt>
                <c:pt idx="5">
                  <c:v>0.25375223298907207</c:v>
                </c:pt>
                <c:pt idx="6">
                  <c:v>0.25447723678685658</c:v>
                </c:pt>
                <c:pt idx="7">
                  <c:v>0.25452990471375464</c:v>
                </c:pt>
                <c:pt idx="8">
                  <c:v>0.25694358615422902</c:v>
                </c:pt>
                <c:pt idx="9">
                  <c:v>0.27290098322498607</c:v>
                </c:pt>
              </c:numCache>
            </c:numRef>
          </c:val>
          <c:extLst>
            <c:ext xmlns:c16="http://schemas.microsoft.com/office/drawing/2014/chart" uri="{C3380CC4-5D6E-409C-BE32-E72D297353CC}">
              <c16:uniqueId val="{0000000F-5DDC-4A41-AD78-2AF9CC398372}"/>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 sourceLinked="0"/>
        <c:majorTickMark val="none"/>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data.xlsx]Dash6&amp;7!PivotTable16</c:name>
    <c:fmtId val="0"/>
  </c:pivotSource>
  <c:chart>
    <c:title>
      <c:tx>
        <c:rich>
          <a:bodyPr/>
          <a:lstStyle/>
          <a:p>
            <a:pPr>
              <a:defRPr sz="1050"/>
            </a:pPr>
            <a:r>
              <a:rPr lang="en-US" sz="1050" b="0">
                <a:latin typeface="Corbel" panose="020B0503020204020204" pitchFamily="34" charset="0"/>
              </a:rPr>
              <a:t>Total</a:t>
            </a:r>
            <a:r>
              <a:rPr lang="en-US" sz="1050" b="0" baseline="0">
                <a:latin typeface="Corbel" panose="020B0503020204020204" pitchFamily="34" charset="0"/>
              </a:rPr>
              <a:t> export value and total profit by export port (in billion naira)</a:t>
            </a:r>
            <a:endParaRPr lang="en-US" sz="1050" b="0">
              <a:latin typeface="Corbel" panose="020B0503020204020204" pitchFamily="34" charset="0"/>
            </a:endParaRPr>
          </a:p>
        </c:rich>
      </c:tx>
      <c:layout>
        <c:manualLayout>
          <c:xMode val="edge"/>
          <c:yMode val="edge"/>
          <c:x val="0.11033130806746044"/>
          <c:y val="3.7036919376432414E-2"/>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6"/>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pivotFmt>
    </c:pivotFmts>
    <c:plotArea>
      <c:layout>
        <c:manualLayout>
          <c:layoutTarget val="inner"/>
          <c:xMode val="edge"/>
          <c:yMode val="edge"/>
          <c:x val="3.8062283737024222E-2"/>
          <c:y val="0.3663180725163846"/>
          <c:w val="0.92387543252595161"/>
          <c:h val="0.42890188127681644"/>
        </c:manualLayout>
      </c:layout>
      <c:barChart>
        <c:barDir val="col"/>
        <c:grouping val="clustered"/>
        <c:varyColors val="0"/>
        <c:ser>
          <c:idx val="0"/>
          <c:order val="0"/>
          <c:tx>
            <c:strRef>
              <c:f>'Dash6&amp;7'!$B$3</c:f>
              <c:strCache>
                <c:ptCount val="1"/>
                <c:pt idx="0">
                  <c:v>Total Export Value</c:v>
                </c:pt>
              </c:strCache>
            </c:strRef>
          </c:tx>
          <c:spPr>
            <a:solidFill>
              <a:srgbClr val="718893"/>
            </a:solidFill>
            <a:ln>
              <a:noFill/>
            </a:ln>
            <a:effectLst/>
          </c:spPr>
          <c:invertIfNegative val="0"/>
          <c:dPt>
            <c:idx val="1"/>
            <c:invertIfNegative val="0"/>
            <c:bubble3D val="0"/>
            <c:spPr>
              <a:solidFill>
                <a:srgbClr val="025464"/>
              </a:solidFill>
              <a:ln>
                <a:noFill/>
              </a:ln>
              <a:effectLst/>
            </c:spPr>
            <c:extLst>
              <c:ext xmlns:c16="http://schemas.microsoft.com/office/drawing/2014/chart" uri="{C3380CC4-5D6E-409C-BE32-E72D297353CC}">
                <c16:uniqueId val="{00000004-6CAF-4678-A886-A0E03CD00096}"/>
              </c:ext>
            </c:extLst>
          </c:dPt>
          <c:dLbls>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'Dash6&amp;7'!$B$4:$B$8</c:f>
              <c:numCache>
                <c:formatCode>[$₦-466]\ #,##0.00</c:formatCode>
                <c:ptCount val="4"/>
                <c:pt idx="0">
                  <c:v>2078187640.3300002</c:v>
                </c:pt>
                <c:pt idx="1">
                  <c:v>9738667212.6199913</c:v>
                </c:pt>
                <c:pt idx="2">
                  <c:v>2152910058.0699997</c:v>
                </c:pt>
                <c:pt idx="3">
                  <c:v>2347899567.5499988</c:v>
                </c:pt>
              </c:numCache>
            </c:numRef>
          </c:val>
          <c:extLst>
            <c:ext xmlns:c16="http://schemas.microsoft.com/office/drawing/2014/chart" uri="{C3380CC4-5D6E-409C-BE32-E72D297353CC}">
              <c16:uniqueId val="{00000005-71A7-45CA-A95A-3D6825D60648}"/>
            </c:ext>
          </c:extLst>
        </c:ser>
        <c:ser>
          <c:idx val="1"/>
          <c:order val="1"/>
          <c:tx>
            <c:strRef>
              <c:f>'Dash6&amp;7'!$C$3</c:f>
              <c:strCache>
                <c:ptCount val="1"/>
                <c:pt idx="0">
                  <c:v>Total Profit</c:v>
                </c:pt>
              </c:strCache>
            </c:strRef>
          </c:tx>
          <c:spPr>
            <a:solidFill>
              <a:schemeClr val="bg1">
                <a:lumMod val="50000"/>
              </a:schemeClr>
            </a:solidFill>
            <a:ln>
              <a:noFill/>
            </a:ln>
            <a:effectLst/>
          </c:spPr>
          <c:invertIfNegative val="0"/>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2-6CAF-4678-A886-A0E03CD00096}"/>
              </c:ext>
            </c:extLst>
          </c:dPt>
          <c:dLbls>
            <c:dLbl>
              <c:idx val="0"/>
              <c:layout>
                <c:manualLayout>
                  <c:x val="1.7301038062283704E-2"/>
                  <c:y val="3.16535433070866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AF-4678-A886-A0E03CD00096}"/>
                </c:ext>
              </c:extLst>
            </c:dLbl>
            <c:dLbl>
              <c:idx val="1"/>
              <c:layout>
                <c:manualLayout>
                  <c:x val="6.9204152249134317E-3"/>
                  <c:y val="1.941747572815533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CAF-4678-A886-A0E03CD00096}"/>
                </c:ext>
              </c:extLst>
            </c:dLbl>
            <c:dLbl>
              <c:idx val="2"/>
              <c:layout>
                <c:manualLayout>
                  <c:x val="2.4221453287197232E-2"/>
                  <c:y val="3.23624595469255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AF-4678-A886-A0E03CD00096}"/>
                </c:ext>
              </c:extLst>
            </c:dLbl>
            <c:dLbl>
              <c:idx val="3"/>
              <c:layout>
                <c:manualLayout>
                  <c:x val="2.4221453287197232E-2"/>
                  <c:y val="3.16535433070866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CAF-4678-A886-A0E03CD00096}"/>
                </c:ext>
              </c:extLst>
            </c:dLbl>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'Dash6&amp;7'!$C$4:$C$8</c:f>
              <c:numCache>
                <c:formatCode>[$₦-466]\ #,##0.00</c:formatCode>
                <c:ptCount val="4"/>
                <c:pt idx="0">
                  <c:v>438472690.25000006</c:v>
                </c:pt>
                <c:pt idx="1">
                  <c:v>1912576389.650001</c:v>
                </c:pt>
                <c:pt idx="2">
                  <c:v>420591639.30999988</c:v>
                </c:pt>
                <c:pt idx="3">
                  <c:v>516808436.17999995</c:v>
                </c:pt>
              </c:numCache>
            </c:numRef>
          </c:val>
          <c:extLst>
            <c:ext xmlns:c16="http://schemas.microsoft.com/office/drawing/2014/chart" uri="{C3380CC4-5D6E-409C-BE32-E72D297353CC}">
              <c16:uniqueId val="{00000007-71A7-45CA-A95A-3D6825D60648}"/>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1"/>
        <c:axPos val="l"/>
        <c:numFmt formatCode="0,,,&quot;B&quot;" sourceLinked="0"/>
        <c:majorTickMark val="out"/>
        <c:minorTickMark val="none"/>
        <c:tickLblPos val="nextTo"/>
        <c:crossAx val="3745568"/>
        <c:crosses val="autoZero"/>
        <c:crossBetween val="between"/>
      </c:valAx>
      <c:spPr>
        <a:ln w="6350">
          <a:solidFill>
            <a:schemeClr val="bg2">
              <a:lumMod val="75000"/>
            </a:schemeClr>
          </a:solidFill>
        </a:ln>
      </c:spPr>
    </c:plotArea>
    <c:legend>
      <c:legendPos val="t"/>
      <c:layout>
        <c:manualLayout>
          <c:xMode val="edge"/>
          <c:yMode val="edge"/>
          <c:x val="0.23793668092526496"/>
          <c:y val="0.25436893203883493"/>
          <c:w val="0.53104705337438352"/>
          <c:h val="0.1092240654384221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'Modified data'!$E$1</c:f>
              <c:strCache>
                <c:ptCount val="1"/>
                <c:pt idx="0">
                  <c:v>TotalProfit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1"/>
            <c:dispEq val="1"/>
            <c:trendlineLbl>
              <c:layout>
                <c:manualLayout>
                  <c:x val="5.3468285214348203E-2"/>
                  <c:y val="-0.359354899914619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'Modified data'!$B$2:$B$1001</c:f>
              <c:numCache>
                <c:formatCode>General</c:formatCode>
                <c:ptCount val="1000"/>
                <c:pt idx="0">
                  <c:v>721</c:v>
                </c:pt>
                <c:pt idx="1">
                  <c:v>702</c:v>
                </c:pt>
                <c:pt idx="2">
                  <c:v>191</c:v>
                </c:pt>
                <c:pt idx="3">
                  <c:v>990</c:v>
                </c:pt>
                <c:pt idx="4">
                  <c:v>192</c:v>
                </c:pt>
                <c:pt idx="5">
                  <c:v>881</c:v>
                </c:pt>
                <c:pt idx="6">
                  <c:v>142</c:v>
                </c:pt>
                <c:pt idx="7">
                  <c:v>606</c:v>
                </c:pt>
                <c:pt idx="8">
                  <c:v>373</c:v>
                </c:pt>
                <c:pt idx="9">
                  <c:v>593</c:v>
                </c:pt>
                <c:pt idx="10">
                  <c:v>900</c:v>
                </c:pt>
                <c:pt idx="11">
                  <c:v>566</c:v>
                </c:pt>
                <c:pt idx="12">
                  <c:v>220</c:v>
                </c:pt>
                <c:pt idx="13">
                  <c:v>963</c:v>
                </c:pt>
                <c:pt idx="14">
                  <c:v>700</c:v>
                </c:pt>
                <c:pt idx="15">
                  <c:v>341</c:v>
                </c:pt>
                <c:pt idx="16">
                  <c:v>250</c:v>
                </c:pt>
                <c:pt idx="17">
                  <c:v>641</c:v>
                </c:pt>
                <c:pt idx="18">
                  <c:v>393</c:v>
                </c:pt>
                <c:pt idx="19">
                  <c:v>592</c:v>
                </c:pt>
                <c:pt idx="20">
                  <c:v>194</c:v>
                </c:pt>
                <c:pt idx="21">
                  <c:v>438</c:v>
                </c:pt>
                <c:pt idx="22">
                  <c:v>347</c:v>
                </c:pt>
                <c:pt idx="23">
                  <c:v>238</c:v>
                </c:pt>
                <c:pt idx="24">
                  <c:v>246</c:v>
                </c:pt>
                <c:pt idx="25">
                  <c:v>930</c:v>
                </c:pt>
                <c:pt idx="26">
                  <c:v>218</c:v>
                </c:pt>
                <c:pt idx="27">
                  <c:v>981</c:v>
                </c:pt>
                <c:pt idx="28">
                  <c:v>449</c:v>
                </c:pt>
                <c:pt idx="29">
                  <c:v>256</c:v>
                </c:pt>
                <c:pt idx="30">
                  <c:v>309</c:v>
                </c:pt>
                <c:pt idx="31">
                  <c:v>316</c:v>
                </c:pt>
                <c:pt idx="32">
                  <c:v>519</c:v>
                </c:pt>
                <c:pt idx="33">
                  <c:v>987</c:v>
                </c:pt>
                <c:pt idx="34">
                  <c:v>536</c:v>
                </c:pt>
                <c:pt idx="35">
                  <c:v>997</c:v>
                </c:pt>
                <c:pt idx="36">
                  <c:v>408</c:v>
                </c:pt>
                <c:pt idx="37">
                  <c:v>227</c:v>
                </c:pt>
                <c:pt idx="38">
                  <c:v>273</c:v>
                </c:pt>
                <c:pt idx="39">
                  <c:v>494</c:v>
                </c:pt>
                <c:pt idx="40">
                  <c:v>537</c:v>
                </c:pt>
                <c:pt idx="41">
                  <c:v>360</c:v>
                </c:pt>
                <c:pt idx="42">
                  <c:v>698</c:v>
                </c:pt>
                <c:pt idx="43">
                  <c:v>988</c:v>
                </c:pt>
                <c:pt idx="44">
                  <c:v>482</c:v>
                </c:pt>
                <c:pt idx="45">
                  <c:v>933</c:v>
                </c:pt>
                <c:pt idx="46">
                  <c:v>409</c:v>
                </c:pt>
                <c:pt idx="47">
                  <c:v>187</c:v>
                </c:pt>
                <c:pt idx="48">
                  <c:v>640</c:v>
                </c:pt>
                <c:pt idx="49">
                  <c:v>985</c:v>
                </c:pt>
                <c:pt idx="50">
                  <c:v>746</c:v>
                </c:pt>
                <c:pt idx="51">
                  <c:v>184</c:v>
                </c:pt>
                <c:pt idx="52">
                  <c:v>610</c:v>
                </c:pt>
                <c:pt idx="53">
                  <c:v>945</c:v>
                </c:pt>
                <c:pt idx="54">
                  <c:v>864</c:v>
                </c:pt>
                <c:pt idx="55">
                  <c:v>346</c:v>
                </c:pt>
                <c:pt idx="56">
                  <c:v>617</c:v>
                </c:pt>
                <c:pt idx="57">
                  <c:v>511</c:v>
                </c:pt>
                <c:pt idx="58">
                  <c:v>493</c:v>
                </c:pt>
                <c:pt idx="59">
                  <c:v>554</c:v>
                </c:pt>
                <c:pt idx="60">
                  <c:v>594</c:v>
                </c:pt>
                <c:pt idx="61">
                  <c:v>307</c:v>
                </c:pt>
                <c:pt idx="62">
                  <c:v>456</c:v>
                </c:pt>
                <c:pt idx="63">
                  <c:v>363</c:v>
                </c:pt>
                <c:pt idx="64">
                  <c:v>337</c:v>
                </c:pt>
                <c:pt idx="65">
                  <c:v>253</c:v>
                </c:pt>
                <c:pt idx="66">
                  <c:v>631</c:v>
                </c:pt>
                <c:pt idx="67">
                  <c:v>227</c:v>
                </c:pt>
                <c:pt idx="68">
                  <c:v>494</c:v>
                </c:pt>
                <c:pt idx="69">
                  <c:v>911</c:v>
                </c:pt>
                <c:pt idx="70">
                  <c:v>172</c:v>
                </c:pt>
                <c:pt idx="71">
                  <c:v>651</c:v>
                </c:pt>
                <c:pt idx="72">
                  <c:v>238</c:v>
                </c:pt>
                <c:pt idx="73">
                  <c:v>112</c:v>
                </c:pt>
                <c:pt idx="74">
                  <c:v>118</c:v>
                </c:pt>
                <c:pt idx="75">
                  <c:v>115</c:v>
                </c:pt>
                <c:pt idx="76">
                  <c:v>999</c:v>
                </c:pt>
                <c:pt idx="77">
                  <c:v>189</c:v>
                </c:pt>
                <c:pt idx="78">
                  <c:v>371</c:v>
                </c:pt>
                <c:pt idx="79">
                  <c:v>367</c:v>
                </c:pt>
                <c:pt idx="80">
                  <c:v>284</c:v>
                </c:pt>
                <c:pt idx="81">
                  <c:v>484</c:v>
                </c:pt>
                <c:pt idx="82">
                  <c:v>671</c:v>
                </c:pt>
                <c:pt idx="83">
                  <c:v>671</c:v>
                </c:pt>
                <c:pt idx="84">
                  <c:v>604</c:v>
                </c:pt>
                <c:pt idx="85">
                  <c:v>390</c:v>
                </c:pt>
                <c:pt idx="86">
                  <c:v>444</c:v>
                </c:pt>
                <c:pt idx="87">
                  <c:v>667</c:v>
                </c:pt>
                <c:pt idx="88">
                  <c:v>272</c:v>
                </c:pt>
                <c:pt idx="89">
                  <c:v>340</c:v>
                </c:pt>
                <c:pt idx="90">
                  <c:v>359</c:v>
                </c:pt>
                <c:pt idx="91">
                  <c:v>895</c:v>
                </c:pt>
                <c:pt idx="92">
                  <c:v>805</c:v>
                </c:pt>
                <c:pt idx="93">
                  <c:v>711</c:v>
                </c:pt>
                <c:pt idx="94">
                  <c:v>785</c:v>
                </c:pt>
                <c:pt idx="95">
                  <c:v>573</c:v>
                </c:pt>
                <c:pt idx="96">
                  <c:v>329</c:v>
                </c:pt>
                <c:pt idx="97">
                  <c:v>547</c:v>
                </c:pt>
                <c:pt idx="98">
                  <c:v>346</c:v>
                </c:pt>
                <c:pt idx="99">
                  <c:v>815</c:v>
                </c:pt>
                <c:pt idx="100">
                  <c:v>386</c:v>
                </c:pt>
                <c:pt idx="101">
                  <c:v>558</c:v>
                </c:pt>
                <c:pt idx="102">
                  <c:v>275</c:v>
                </c:pt>
                <c:pt idx="103">
                  <c:v>359</c:v>
                </c:pt>
                <c:pt idx="104">
                  <c:v>540</c:v>
                </c:pt>
                <c:pt idx="105">
                  <c:v>245</c:v>
                </c:pt>
                <c:pt idx="106">
                  <c:v>151</c:v>
                </c:pt>
                <c:pt idx="107">
                  <c:v>157</c:v>
                </c:pt>
                <c:pt idx="108">
                  <c:v>711</c:v>
                </c:pt>
                <c:pt idx="109">
                  <c:v>340</c:v>
                </c:pt>
                <c:pt idx="110">
                  <c:v>115</c:v>
                </c:pt>
                <c:pt idx="111">
                  <c:v>627</c:v>
                </c:pt>
                <c:pt idx="112">
                  <c:v>844</c:v>
                </c:pt>
                <c:pt idx="113">
                  <c:v>476</c:v>
                </c:pt>
                <c:pt idx="114">
                  <c:v>199</c:v>
                </c:pt>
                <c:pt idx="115">
                  <c:v>279</c:v>
                </c:pt>
                <c:pt idx="116">
                  <c:v>332</c:v>
                </c:pt>
                <c:pt idx="117">
                  <c:v>769</c:v>
                </c:pt>
                <c:pt idx="118">
                  <c:v>413</c:v>
                </c:pt>
                <c:pt idx="119">
                  <c:v>221</c:v>
                </c:pt>
                <c:pt idx="120">
                  <c:v>103</c:v>
                </c:pt>
                <c:pt idx="121">
                  <c:v>936</c:v>
                </c:pt>
                <c:pt idx="122">
                  <c:v>762</c:v>
                </c:pt>
                <c:pt idx="123">
                  <c:v>377</c:v>
                </c:pt>
                <c:pt idx="124">
                  <c:v>396</c:v>
                </c:pt>
                <c:pt idx="125">
                  <c:v>810</c:v>
                </c:pt>
                <c:pt idx="126">
                  <c:v>166</c:v>
                </c:pt>
                <c:pt idx="127">
                  <c:v>613</c:v>
                </c:pt>
                <c:pt idx="128">
                  <c:v>567</c:v>
                </c:pt>
                <c:pt idx="129">
                  <c:v>630</c:v>
                </c:pt>
                <c:pt idx="130">
                  <c:v>779</c:v>
                </c:pt>
                <c:pt idx="131">
                  <c:v>310</c:v>
                </c:pt>
                <c:pt idx="132">
                  <c:v>755</c:v>
                </c:pt>
                <c:pt idx="133">
                  <c:v>775</c:v>
                </c:pt>
                <c:pt idx="134">
                  <c:v>474</c:v>
                </c:pt>
                <c:pt idx="135">
                  <c:v>147</c:v>
                </c:pt>
                <c:pt idx="136">
                  <c:v>662</c:v>
                </c:pt>
                <c:pt idx="137">
                  <c:v>283</c:v>
                </c:pt>
                <c:pt idx="138">
                  <c:v>676</c:v>
                </c:pt>
                <c:pt idx="139">
                  <c:v>948</c:v>
                </c:pt>
                <c:pt idx="140">
                  <c:v>158</c:v>
                </c:pt>
                <c:pt idx="141">
                  <c:v>907</c:v>
                </c:pt>
                <c:pt idx="142">
                  <c:v>737</c:v>
                </c:pt>
                <c:pt idx="143">
                  <c:v>736</c:v>
                </c:pt>
                <c:pt idx="144">
                  <c:v>167</c:v>
                </c:pt>
                <c:pt idx="145">
                  <c:v>603</c:v>
                </c:pt>
                <c:pt idx="146">
                  <c:v>576</c:v>
                </c:pt>
                <c:pt idx="147">
                  <c:v>696</c:v>
                </c:pt>
                <c:pt idx="148">
                  <c:v>312</c:v>
                </c:pt>
                <c:pt idx="149">
                  <c:v>906</c:v>
                </c:pt>
                <c:pt idx="150">
                  <c:v>290</c:v>
                </c:pt>
                <c:pt idx="151">
                  <c:v>292</c:v>
                </c:pt>
                <c:pt idx="152">
                  <c:v>615</c:v>
                </c:pt>
                <c:pt idx="153">
                  <c:v>893</c:v>
                </c:pt>
                <c:pt idx="154">
                  <c:v>304</c:v>
                </c:pt>
                <c:pt idx="155">
                  <c:v>856</c:v>
                </c:pt>
                <c:pt idx="156">
                  <c:v>595</c:v>
                </c:pt>
                <c:pt idx="157">
                  <c:v>442</c:v>
                </c:pt>
                <c:pt idx="158">
                  <c:v>223</c:v>
                </c:pt>
                <c:pt idx="159">
                  <c:v>316</c:v>
                </c:pt>
                <c:pt idx="160">
                  <c:v>366</c:v>
                </c:pt>
                <c:pt idx="161">
                  <c:v>196</c:v>
                </c:pt>
                <c:pt idx="162">
                  <c:v>232</c:v>
                </c:pt>
                <c:pt idx="163">
                  <c:v>181</c:v>
                </c:pt>
                <c:pt idx="164">
                  <c:v>990</c:v>
                </c:pt>
                <c:pt idx="165">
                  <c:v>401</c:v>
                </c:pt>
                <c:pt idx="166">
                  <c:v>631</c:v>
                </c:pt>
                <c:pt idx="167">
                  <c:v>175</c:v>
                </c:pt>
                <c:pt idx="168">
                  <c:v>737</c:v>
                </c:pt>
                <c:pt idx="169">
                  <c:v>268</c:v>
                </c:pt>
                <c:pt idx="170">
                  <c:v>661</c:v>
                </c:pt>
                <c:pt idx="171">
                  <c:v>907</c:v>
                </c:pt>
                <c:pt idx="172">
                  <c:v>738</c:v>
                </c:pt>
                <c:pt idx="173">
                  <c:v>151</c:v>
                </c:pt>
                <c:pt idx="174">
                  <c:v>804</c:v>
                </c:pt>
                <c:pt idx="175">
                  <c:v>881</c:v>
                </c:pt>
                <c:pt idx="176">
                  <c:v>141</c:v>
                </c:pt>
                <c:pt idx="177">
                  <c:v>407</c:v>
                </c:pt>
                <c:pt idx="178">
                  <c:v>864</c:v>
                </c:pt>
                <c:pt idx="179">
                  <c:v>184</c:v>
                </c:pt>
                <c:pt idx="180">
                  <c:v>890</c:v>
                </c:pt>
                <c:pt idx="181">
                  <c:v>814</c:v>
                </c:pt>
                <c:pt idx="182">
                  <c:v>999</c:v>
                </c:pt>
                <c:pt idx="183">
                  <c:v>278</c:v>
                </c:pt>
                <c:pt idx="184">
                  <c:v>267</c:v>
                </c:pt>
                <c:pt idx="185">
                  <c:v>805</c:v>
                </c:pt>
                <c:pt idx="186">
                  <c:v>568</c:v>
                </c:pt>
                <c:pt idx="187">
                  <c:v>798</c:v>
                </c:pt>
                <c:pt idx="188">
                  <c:v>405</c:v>
                </c:pt>
                <c:pt idx="189">
                  <c:v>347</c:v>
                </c:pt>
                <c:pt idx="190">
                  <c:v>346</c:v>
                </c:pt>
                <c:pt idx="191">
                  <c:v>478</c:v>
                </c:pt>
                <c:pt idx="192">
                  <c:v>406</c:v>
                </c:pt>
                <c:pt idx="193">
                  <c:v>306</c:v>
                </c:pt>
                <c:pt idx="194">
                  <c:v>673</c:v>
                </c:pt>
                <c:pt idx="195">
                  <c:v>795</c:v>
                </c:pt>
                <c:pt idx="196">
                  <c:v>293</c:v>
                </c:pt>
                <c:pt idx="197">
                  <c:v>679</c:v>
                </c:pt>
                <c:pt idx="198">
                  <c:v>331</c:v>
                </c:pt>
                <c:pt idx="199">
                  <c:v>928</c:v>
                </c:pt>
                <c:pt idx="200">
                  <c:v>706</c:v>
                </c:pt>
                <c:pt idx="201">
                  <c:v>877</c:v>
                </c:pt>
                <c:pt idx="202">
                  <c:v>957</c:v>
                </c:pt>
                <c:pt idx="203">
                  <c:v>766</c:v>
                </c:pt>
                <c:pt idx="204">
                  <c:v>223</c:v>
                </c:pt>
                <c:pt idx="205">
                  <c:v>998</c:v>
                </c:pt>
                <c:pt idx="206">
                  <c:v>301</c:v>
                </c:pt>
                <c:pt idx="207">
                  <c:v>757</c:v>
                </c:pt>
                <c:pt idx="208">
                  <c:v>967</c:v>
                </c:pt>
                <c:pt idx="209">
                  <c:v>531</c:v>
                </c:pt>
                <c:pt idx="210">
                  <c:v>228</c:v>
                </c:pt>
                <c:pt idx="211">
                  <c:v>846</c:v>
                </c:pt>
                <c:pt idx="212">
                  <c:v>246</c:v>
                </c:pt>
                <c:pt idx="213">
                  <c:v>500</c:v>
                </c:pt>
                <c:pt idx="214">
                  <c:v>662</c:v>
                </c:pt>
                <c:pt idx="215">
                  <c:v>166</c:v>
                </c:pt>
                <c:pt idx="216">
                  <c:v>113</c:v>
                </c:pt>
                <c:pt idx="217">
                  <c:v>763</c:v>
                </c:pt>
                <c:pt idx="218">
                  <c:v>319</c:v>
                </c:pt>
                <c:pt idx="219">
                  <c:v>167</c:v>
                </c:pt>
                <c:pt idx="220">
                  <c:v>554</c:v>
                </c:pt>
                <c:pt idx="221">
                  <c:v>684</c:v>
                </c:pt>
                <c:pt idx="222">
                  <c:v>619</c:v>
                </c:pt>
                <c:pt idx="223">
                  <c:v>520</c:v>
                </c:pt>
                <c:pt idx="224">
                  <c:v>899</c:v>
                </c:pt>
                <c:pt idx="225">
                  <c:v>179</c:v>
                </c:pt>
                <c:pt idx="226">
                  <c:v>481</c:v>
                </c:pt>
                <c:pt idx="227">
                  <c:v>592</c:v>
                </c:pt>
                <c:pt idx="228">
                  <c:v>339</c:v>
                </c:pt>
                <c:pt idx="229">
                  <c:v>686</c:v>
                </c:pt>
                <c:pt idx="230">
                  <c:v>787</c:v>
                </c:pt>
                <c:pt idx="231">
                  <c:v>807</c:v>
                </c:pt>
                <c:pt idx="232">
                  <c:v>663</c:v>
                </c:pt>
                <c:pt idx="233">
                  <c:v>561</c:v>
                </c:pt>
                <c:pt idx="234">
                  <c:v>163</c:v>
                </c:pt>
                <c:pt idx="235">
                  <c:v>467</c:v>
                </c:pt>
                <c:pt idx="236">
                  <c:v>211</c:v>
                </c:pt>
                <c:pt idx="237">
                  <c:v>674</c:v>
                </c:pt>
                <c:pt idx="238">
                  <c:v>564</c:v>
                </c:pt>
                <c:pt idx="239">
                  <c:v>856</c:v>
                </c:pt>
                <c:pt idx="240">
                  <c:v>228</c:v>
                </c:pt>
                <c:pt idx="241">
                  <c:v>413</c:v>
                </c:pt>
                <c:pt idx="242">
                  <c:v>780</c:v>
                </c:pt>
                <c:pt idx="243">
                  <c:v>951</c:v>
                </c:pt>
                <c:pt idx="244">
                  <c:v>385</c:v>
                </c:pt>
                <c:pt idx="245">
                  <c:v>182</c:v>
                </c:pt>
                <c:pt idx="246">
                  <c:v>322</c:v>
                </c:pt>
                <c:pt idx="247">
                  <c:v>486</c:v>
                </c:pt>
                <c:pt idx="248">
                  <c:v>460</c:v>
                </c:pt>
                <c:pt idx="249">
                  <c:v>450</c:v>
                </c:pt>
                <c:pt idx="250">
                  <c:v>931</c:v>
                </c:pt>
                <c:pt idx="251">
                  <c:v>383</c:v>
                </c:pt>
                <c:pt idx="252">
                  <c:v>229</c:v>
                </c:pt>
                <c:pt idx="253">
                  <c:v>777</c:v>
                </c:pt>
                <c:pt idx="254">
                  <c:v>973</c:v>
                </c:pt>
                <c:pt idx="255">
                  <c:v>395</c:v>
                </c:pt>
                <c:pt idx="256">
                  <c:v>663</c:v>
                </c:pt>
                <c:pt idx="257">
                  <c:v>504</c:v>
                </c:pt>
                <c:pt idx="258">
                  <c:v>461</c:v>
                </c:pt>
                <c:pt idx="259">
                  <c:v>964</c:v>
                </c:pt>
                <c:pt idx="260">
                  <c:v>464</c:v>
                </c:pt>
                <c:pt idx="261">
                  <c:v>296</c:v>
                </c:pt>
                <c:pt idx="262">
                  <c:v>371</c:v>
                </c:pt>
                <c:pt idx="263">
                  <c:v>883</c:v>
                </c:pt>
                <c:pt idx="264">
                  <c:v>158</c:v>
                </c:pt>
                <c:pt idx="265">
                  <c:v>839</c:v>
                </c:pt>
                <c:pt idx="266">
                  <c:v>752</c:v>
                </c:pt>
                <c:pt idx="267">
                  <c:v>296</c:v>
                </c:pt>
                <c:pt idx="268">
                  <c:v>896</c:v>
                </c:pt>
                <c:pt idx="269">
                  <c:v>919</c:v>
                </c:pt>
                <c:pt idx="270">
                  <c:v>824</c:v>
                </c:pt>
                <c:pt idx="271">
                  <c:v>912</c:v>
                </c:pt>
                <c:pt idx="272">
                  <c:v>296</c:v>
                </c:pt>
                <c:pt idx="273">
                  <c:v>571</c:v>
                </c:pt>
                <c:pt idx="274">
                  <c:v>999</c:v>
                </c:pt>
                <c:pt idx="275">
                  <c:v>355</c:v>
                </c:pt>
                <c:pt idx="276">
                  <c:v>368</c:v>
                </c:pt>
                <c:pt idx="277">
                  <c:v>794</c:v>
                </c:pt>
                <c:pt idx="278">
                  <c:v>426</c:v>
                </c:pt>
                <c:pt idx="279">
                  <c:v>318</c:v>
                </c:pt>
                <c:pt idx="280">
                  <c:v>553</c:v>
                </c:pt>
                <c:pt idx="281">
                  <c:v>133</c:v>
                </c:pt>
                <c:pt idx="282">
                  <c:v>361</c:v>
                </c:pt>
                <c:pt idx="283">
                  <c:v>810</c:v>
                </c:pt>
                <c:pt idx="284">
                  <c:v>205</c:v>
                </c:pt>
                <c:pt idx="285">
                  <c:v>305</c:v>
                </c:pt>
                <c:pt idx="286">
                  <c:v>892</c:v>
                </c:pt>
                <c:pt idx="287">
                  <c:v>933</c:v>
                </c:pt>
                <c:pt idx="288">
                  <c:v>608</c:v>
                </c:pt>
                <c:pt idx="289">
                  <c:v>383</c:v>
                </c:pt>
                <c:pt idx="290">
                  <c:v>662</c:v>
                </c:pt>
                <c:pt idx="291">
                  <c:v>995</c:v>
                </c:pt>
                <c:pt idx="292">
                  <c:v>914</c:v>
                </c:pt>
                <c:pt idx="293">
                  <c:v>109</c:v>
                </c:pt>
                <c:pt idx="294">
                  <c:v>706</c:v>
                </c:pt>
                <c:pt idx="295">
                  <c:v>928</c:v>
                </c:pt>
                <c:pt idx="296">
                  <c:v>535</c:v>
                </c:pt>
                <c:pt idx="297">
                  <c:v>413</c:v>
                </c:pt>
                <c:pt idx="298">
                  <c:v>953</c:v>
                </c:pt>
                <c:pt idx="299">
                  <c:v>926</c:v>
                </c:pt>
                <c:pt idx="300">
                  <c:v>951</c:v>
                </c:pt>
                <c:pt idx="301">
                  <c:v>394</c:v>
                </c:pt>
                <c:pt idx="302">
                  <c:v>317</c:v>
                </c:pt>
                <c:pt idx="303">
                  <c:v>987</c:v>
                </c:pt>
                <c:pt idx="304">
                  <c:v>427</c:v>
                </c:pt>
                <c:pt idx="305">
                  <c:v>357</c:v>
                </c:pt>
                <c:pt idx="306">
                  <c:v>596</c:v>
                </c:pt>
                <c:pt idx="307">
                  <c:v>671</c:v>
                </c:pt>
                <c:pt idx="308">
                  <c:v>660</c:v>
                </c:pt>
                <c:pt idx="309">
                  <c:v>374</c:v>
                </c:pt>
                <c:pt idx="310">
                  <c:v>471</c:v>
                </c:pt>
                <c:pt idx="311">
                  <c:v>109</c:v>
                </c:pt>
                <c:pt idx="312">
                  <c:v>643</c:v>
                </c:pt>
                <c:pt idx="313">
                  <c:v>415</c:v>
                </c:pt>
                <c:pt idx="314">
                  <c:v>507</c:v>
                </c:pt>
                <c:pt idx="315">
                  <c:v>132</c:v>
                </c:pt>
                <c:pt idx="316">
                  <c:v>636</c:v>
                </c:pt>
                <c:pt idx="317">
                  <c:v>298</c:v>
                </c:pt>
                <c:pt idx="318">
                  <c:v>405</c:v>
                </c:pt>
                <c:pt idx="319">
                  <c:v>115</c:v>
                </c:pt>
                <c:pt idx="320">
                  <c:v>883</c:v>
                </c:pt>
                <c:pt idx="321">
                  <c:v>616</c:v>
                </c:pt>
                <c:pt idx="322">
                  <c:v>895</c:v>
                </c:pt>
                <c:pt idx="323">
                  <c:v>369</c:v>
                </c:pt>
                <c:pt idx="324">
                  <c:v>506</c:v>
                </c:pt>
                <c:pt idx="325">
                  <c:v>379</c:v>
                </c:pt>
                <c:pt idx="326">
                  <c:v>269</c:v>
                </c:pt>
                <c:pt idx="327">
                  <c:v>372</c:v>
                </c:pt>
                <c:pt idx="328">
                  <c:v>182</c:v>
                </c:pt>
                <c:pt idx="329">
                  <c:v>127</c:v>
                </c:pt>
                <c:pt idx="330">
                  <c:v>639</c:v>
                </c:pt>
                <c:pt idx="331">
                  <c:v>151</c:v>
                </c:pt>
                <c:pt idx="332">
                  <c:v>748</c:v>
                </c:pt>
                <c:pt idx="333">
                  <c:v>238</c:v>
                </c:pt>
                <c:pt idx="334">
                  <c:v>778</c:v>
                </c:pt>
                <c:pt idx="335">
                  <c:v>466</c:v>
                </c:pt>
                <c:pt idx="336">
                  <c:v>837</c:v>
                </c:pt>
                <c:pt idx="337">
                  <c:v>727</c:v>
                </c:pt>
                <c:pt idx="338">
                  <c:v>618</c:v>
                </c:pt>
                <c:pt idx="339">
                  <c:v>405</c:v>
                </c:pt>
                <c:pt idx="340">
                  <c:v>498</c:v>
                </c:pt>
                <c:pt idx="341">
                  <c:v>775</c:v>
                </c:pt>
                <c:pt idx="342">
                  <c:v>617</c:v>
                </c:pt>
                <c:pt idx="343">
                  <c:v>278</c:v>
                </c:pt>
                <c:pt idx="344">
                  <c:v>123</c:v>
                </c:pt>
                <c:pt idx="345">
                  <c:v>670</c:v>
                </c:pt>
                <c:pt idx="346">
                  <c:v>779</c:v>
                </c:pt>
                <c:pt idx="347">
                  <c:v>945</c:v>
                </c:pt>
                <c:pt idx="348">
                  <c:v>740</c:v>
                </c:pt>
                <c:pt idx="349">
                  <c:v>199</c:v>
                </c:pt>
                <c:pt idx="350">
                  <c:v>216</c:v>
                </c:pt>
                <c:pt idx="351">
                  <c:v>723</c:v>
                </c:pt>
                <c:pt idx="352">
                  <c:v>673</c:v>
                </c:pt>
                <c:pt idx="353">
                  <c:v>555</c:v>
                </c:pt>
                <c:pt idx="354">
                  <c:v>710</c:v>
                </c:pt>
                <c:pt idx="355">
                  <c:v>993</c:v>
                </c:pt>
                <c:pt idx="356">
                  <c:v>559</c:v>
                </c:pt>
                <c:pt idx="357">
                  <c:v>870</c:v>
                </c:pt>
                <c:pt idx="358">
                  <c:v>569</c:v>
                </c:pt>
                <c:pt idx="359">
                  <c:v>127</c:v>
                </c:pt>
                <c:pt idx="360">
                  <c:v>430</c:v>
                </c:pt>
                <c:pt idx="361">
                  <c:v>391</c:v>
                </c:pt>
                <c:pt idx="362">
                  <c:v>839</c:v>
                </c:pt>
                <c:pt idx="363">
                  <c:v>314</c:v>
                </c:pt>
                <c:pt idx="364">
                  <c:v>188</c:v>
                </c:pt>
                <c:pt idx="365">
                  <c:v>812</c:v>
                </c:pt>
                <c:pt idx="366">
                  <c:v>709</c:v>
                </c:pt>
                <c:pt idx="367">
                  <c:v>783</c:v>
                </c:pt>
                <c:pt idx="368">
                  <c:v>684</c:v>
                </c:pt>
                <c:pt idx="369">
                  <c:v>494</c:v>
                </c:pt>
                <c:pt idx="370">
                  <c:v>248</c:v>
                </c:pt>
                <c:pt idx="371">
                  <c:v>301</c:v>
                </c:pt>
                <c:pt idx="372">
                  <c:v>586</c:v>
                </c:pt>
                <c:pt idx="373">
                  <c:v>743</c:v>
                </c:pt>
                <c:pt idx="374">
                  <c:v>428</c:v>
                </c:pt>
                <c:pt idx="375">
                  <c:v>104</c:v>
                </c:pt>
                <c:pt idx="376">
                  <c:v>599</c:v>
                </c:pt>
                <c:pt idx="377">
                  <c:v>115</c:v>
                </c:pt>
                <c:pt idx="378">
                  <c:v>762</c:v>
                </c:pt>
                <c:pt idx="379">
                  <c:v>479</c:v>
                </c:pt>
                <c:pt idx="380">
                  <c:v>887</c:v>
                </c:pt>
                <c:pt idx="381">
                  <c:v>655</c:v>
                </c:pt>
                <c:pt idx="382">
                  <c:v>909</c:v>
                </c:pt>
                <c:pt idx="383">
                  <c:v>667</c:v>
                </c:pt>
                <c:pt idx="384">
                  <c:v>295</c:v>
                </c:pt>
                <c:pt idx="385">
                  <c:v>930</c:v>
                </c:pt>
                <c:pt idx="386">
                  <c:v>808</c:v>
                </c:pt>
                <c:pt idx="387">
                  <c:v>589</c:v>
                </c:pt>
                <c:pt idx="388">
                  <c:v>212</c:v>
                </c:pt>
                <c:pt idx="389">
                  <c:v>164</c:v>
                </c:pt>
                <c:pt idx="390">
                  <c:v>589</c:v>
                </c:pt>
                <c:pt idx="391">
                  <c:v>438</c:v>
                </c:pt>
                <c:pt idx="392">
                  <c:v>880</c:v>
                </c:pt>
                <c:pt idx="393">
                  <c:v>483</c:v>
                </c:pt>
                <c:pt idx="394">
                  <c:v>551</c:v>
                </c:pt>
                <c:pt idx="395">
                  <c:v>757</c:v>
                </c:pt>
                <c:pt idx="396">
                  <c:v>131</c:v>
                </c:pt>
                <c:pt idx="397">
                  <c:v>804</c:v>
                </c:pt>
                <c:pt idx="398">
                  <c:v>614</c:v>
                </c:pt>
                <c:pt idx="399">
                  <c:v>870</c:v>
                </c:pt>
                <c:pt idx="400">
                  <c:v>539</c:v>
                </c:pt>
                <c:pt idx="401">
                  <c:v>338</c:v>
                </c:pt>
                <c:pt idx="402">
                  <c:v>506</c:v>
                </c:pt>
                <c:pt idx="403">
                  <c:v>223</c:v>
                </c:pt>
                <c:pt idx="404">
                  <c:v>873</c:v>
                </c:pt>
                <c:pt idx="405">
                  <c:v>633</c:v>
                </c:pt>
                <c:pt idx="406">
                  <c:v>874</c:v>
                </c:pt>
                <c:pt idx="407">
                  <c:v>492</c:v>
                </c:pt>
                <c:pt idx="408">
                  <c:v>816</c:v>
                </c:pt>
                <c:pt idx="409">
                  <c:v>504</c:v>
                </c:pt>
                <c:pt idx="410">
                  <c:v>665</c:v>
                </c:pt>
                <c:pt idx="411">
                  <c:v>315</c:v>
                </c:pt>
                <c:pt idx="412">
                  <c:v>179</c:v>
                </c:pt>
                <c:pt idx="413">
                  <c:v>773</c:v>
                </c:pt>
                <c:pt idx="414">
                  <c:v>276</c:v>
                </c:pt>
                <c:pt idx="415">
                  <c:v>412</c:v>
                </c:pt>
                <c:pt idx="416">
                  <c:v>949</c:v>
                </c:pt>
                <c:pt idx="417">
                  <c:v>606</c:v>
                </c:pt>
                <c:pt idx="418">
                  <c:v>336</c:v>
                </c:pt>
                <c:pt idx="419">
                  <c:v>938</c:v>
                </c:pt>
                <c:pt idx="420">
                  <c:v>305</c:v>
                </c:pt>
                <c:pt idx="421">
                  <c:v>696</c:v>
                </c:pt>
                <c:pt idx="422">
                  <c:v>397</c:v>
                </c:pt>
                <c:pt idx="423">
                  <c:v>960</c:v>
                </c:pt>
                <c:pt idx="424">
                  <c:v>442</c:v>
                </c:pt>
                <c:pt idx="425">
                  <c:v>229</c:v>
                </c:pt>
                <c:pt idx="426">
                  <c:v>730</c:v>
                </c:pt>
                <c:pt idx="427">
                  <c:v>972</c:v>
                </c:pt>
                <c:pt idx="428">
                  <c:v>903</c:v>
                </c:pt>
                <c:pt idx="429">
                  <c:v>407</c:v>
                </c:pt>
                <c:pt idx="430">
                  <c:v>627</c:v>
                </c:pt>
                <c:pt idx="431">
                  <c:v>741</c:v>
                </c:pt>
                <c:pt idx="432">
                  <c:v>224</c:v>
                </c:pt>
                <c:pt idx="433">
                  <c:v>895</c:v>
                </c:pt>
                <c:pt idx="434">
                  <c:v>180</c:v>
                </c:pt>
                <c:pt idx="435">
                  <c:v>972</c:v>
                </c:pt>
                <c:pt idx="436">
                  <c:v>304</c:v>
                </c:pt>
                <c:pt idx="437">
                  <c:v>435</c:v>
                </c:pt>
                <c:pt idx="438">
                  <c:v>234</c:v>
                </c:pt>
                <c:pt idx="439">
                  <c:v>884</c:v>
                </c:pt>
                <c:pt idx="440">
                  <c:v>646</c:v>
                </c:pt>
                <c:pt idx="441">
                  <c:v>885</c:v>
                </c:pt>
                <c:pt idx="442">
                  <c:v>463</c:v>
                </c:pt>
                <c:pt idx="443">
                  <c:v>635</c:v>
                </c:pt>
                <c:pt idx="444">
                  <c:v>331</c:v>
                </c:pt>
                <c:pt idx="445">
                  <c:v>519</c:v>
                </c:pt>
                <c:pt idx="446">
                  <c:v>558</c:v>
                </c:pt>
                <c:pt idx="447">
                  <c:v>480</c:v>
                </c:pt>
                <c:pt idx="448">
                  <c:v>858</c:v>
                </c:pt>
                <c:pt idx="449">
                  <c:v>458</c:v>
                </c:pt>
                <c:pt idx="450">
                  <c:v>345</c:v>
                </c:pt>
                <c:pt idx="451">
                  <c:v>238</c:v>
                </c:pt>
                <c:pt idx="452">
                  <c:v>972</c:v>
                </c:pt>
                <c:pt idx="453">
                  <c:v>491</c:v>
                </c:pt>
                <c:pt idx="454">
                  <c:v>954</c:v>
                </c:pt>
                <c:pt idx="455">
                  <c:v>262</c:v>
                </c:pt>
                <c:pt idx="456">
                  <c:v>673</c:v>
                </c:pt>
                <c:pt idx="457">
                  <c:v>513</c:v>
                </c:pt>
                <c:pt idx="458">
                  <c:v>684</c:v>
                </c:pt>
                <c:pt idx="459">
                  <c:v>230</c:v>
                </c:pt>
                <c:pt idx="460">
                  <c:v>877</c:v>
                </c:pt>
                <c:pt idx="461">
                  <c:v>425</c:v>
                </c:pt>
                <c:pt idx="462">
                  <c:v>384</c:v>
                </c:pt>
                <c:pt idx="463">
                  <c:v>425</c:v>
                </c:pt>
                <c:pt idx="464">
                  <c:v>842</c:v>
                </c:pt>
                <c:pt idx="465">
                  <c:v>866</c:v>
                </c:pt>
                <c:pt idx="466">
                  <c:v>282</c:v>
                </c:pt>
                <c:pt idx="467">
                  <c:v>823</c:v>
                </c:pt>
                <c:pt idx="468">
                  <c:v>343</c:v>
                </c:pt>
                <c:pt idx="469">
                  <c:v>525</c:v>
                </c:pt>
                <c:pt idx="470">
                  <c:v>562</c:v>
                </c:pt>
                <c:pt idx="471">
                  <c:v>258</c:v>
                </c:pt>
                <c:pt idx="472">
                  <c:v>385</c:v>
                </c:pt>
                <c:pt idx="473">
                  <c:v>538</c:v>
                </c:pt>
                <c:pt idx="474">
                  <c:v>499</c:v>
                </c:pt>
                <c:pt idx="475">
                  <c:v>498</c:v>
                </c:pt>
                <c:pt idx="476">
                  <c:v>586</c:v>
                </c:pt>
                <c:pt idx="477">
                  <c:v>462</c:v>
                </c:pt>
                <c:pt idx="478">
                  <c:v>797</c:v>
                </c:pt>
                <c:pt idx="479">
                  <c:v>249</c:v>
                </c:pt>
                <c:pt idx="480">
                  <c:v>407</c:v>
                </c:pt>
                <c:pt idx="481">
                  <c:v>803</c:v>
                </c:pt>
                <c:pt idx="482">
                  <c:v>326</c:v>
                </c:pt>
                <c:pt idx="483">
                  <c:v>394</c:v>
                </c:pt>
                <c:pt idx="484">
                  <c:v>280</c:v>
                </c:pt>
                <c:pt idx="485">
                  <c:v>716</c:v>
                </c:pt>
                <c:pt idx="486">
                  <c:v>522</c:v>
                </c:pt>
                <c:pt idx="487">
                  <c:v>196</c:v>
                </c:pt>
                <c:pt idx="488">
                  <c:v>578</c:v>
                </c:pt>
                <c:pt idx="489">
                  <c:v>562</c:v>
                </c:pt>
                <c:pt idx="490">
                  <c:v>900</c:v>
                </c:pt>
                <c:pt idx="491">
                  <c:v>266</c:v>
                </c:pt>
                <c:pt idx="492">
                  <c:v>403</c:v>
                </c:pt>
                <c:pt idx="493">
                  <c:v>322</c:v>
                </c:pt>
                <c:pt idx="494">
                  <c:v>492</c:v>
                </c:pt>
                <c:pt idx="495">
                  <c:v>469</c:v>
                </c:pt>
                <c:pt idx="496">
                  <c:v>617</c:v>
                </c:pt>
                <c:pt idx="497">
                  <c:v>825</c:v>
                </c:pt>
                <c:pt idx="498">
                  <c:v>243</c:v>
                </c:pt>
                <c:pt idx="499">
                  <c:v>967</c:v>
                </c:pt>
                <c:pt idx="500">
                  <c:v>185</c:v>
                </c:pt>
                <c:pt idx="501">
                  <c:v>181</c:v>
                </c:pt>
                <c:pt idx="502">
                  <c:v>173</c:v>
                </c:pt>
                <c:pt idx="503">
                  <c:v>437</c:v>
                </c:pt>
                <c:pt idx="504">
                  <c:v>326</c:v>
                </c:pt>
                <c:pt idx="505">
                  <c:v>681</c:v>
                </c:pt>
                <c:pt idx="506">
                  <c:v>222</c:v>
                </c:pt>
                <c:pt idx="507">
                  <c:v>443</c:v>
                </c:pt>
                <c:pt idx="508">
                  <c:v>928</c:v>
                </c:pt>
                <c:pt idx="509">
                  <c:v>242</c:v>
                </c:pt>
                <c:pt idx="510">
                  <c:v>485</c:v>
                </c:pt>
                <c:pt idx="511">
                  <c:v>863</c:v>
                </c:pt>
                <c:pt idx="512">
                  <c:v>231</c:v>
                </c:pt>
                <c:pt idx="513">
                  <c:v>165</c:v>
                </c:pt>
                <c:pt idx="514">
                  <c:v>169</c:v>
                </c:pt>
                <c:pt idx="515">
                  <c:v>634</c:v>
                </c:pt>
                <c:pt idx="516">
                  <c:v>180</c:v>
                </c:pt>
                <c:pt idx="517">
                  <c:v>109</c:v>
                </c:pt>
                <c:pt idx="518">
                  <c:v>495</c:v>
                </c:pt>
                <c:pt idx="519">
                  <c:v>595</c:v>
                </c:pt>
                <c:pt idx="520">
                  <c:v>881</c:v>
                </c:pt>
                <c:pt idx="521">
                  <c:v>760</c:v>
                </c:pt>
                <c:pt idx="522">
                  <c:v>212</c:v>
                </c:pt>
                <c:pt idx="523">
                  <c:v>492</c:v>
                </c:pt>
                <c:pt idx="524">
                  <c:v>539</c:v>
                </c:pt>
                <c:pt idx="525">
                  <c:v>795</c:v>
                </c:pt>
                <c:pt idx="526">
                  <c:v>995</c:v>
                </c:pt>
                <c:pt idx="527">
                  <c:v>926</c:v>
                </c:pt>
                <c:pt idx="528">
                  <c:v>537</c:v>
                </c:pt>
                <c:pt idx="529">
                  <c:v>364</c:v>
                </c:pt>
                <c:pt idx="530">
                  <c:v>296</c:v>
                </c:pt>
                <c:pt idx="531">
                  <c:v>647</c:v>
                </c:pt>
                <c:pt idx="532">
                  <c:v>988</c:v>
                </c:pt>
                <c:pt idx="533">
                  <c:v>774</c:v>
                </c:pt>
                <c:pt idx="534">
                  <c:v>181</c:v>
                </c:pt>
                <c:pt idx="535">
                  <c:v>589</c:v>
                </c:pt>
                <c:pt idx="536">
                  <c:v>282</c:v>
                </c:pt>
                <c:pt idx="537">
                  <c:v>137</c:v>
                </c:pt>
                <c:pt idx="538">
                  <c:v>689</c:v>
                </c:pt>
                <c:pt idx="539">
                  <c:v>672</c:v>
                </c:pt>
                <c:pt idx="540">
                  <c:v>435</c:v>
                </c:pt>
                <c:pt idx="541">
                  <c:v>847</c:v>
                </c:pt>
                <c:pt idx="542">
                  <c:v>872</c:v>
                </c:pt>
                <c:pt idx="543">
                  <c:v>261</c:v>
                </c:pt>
                <c:pt idx="544">
                  <c:v>206</c:v>
                </c:pt>
                <c:pt idx="545">
                  <c:v>983</c:v>
                </c:pt>
                <c:pt idx="546">
                  <c:v>540</c:v>
                </c:pt>
                <c:pt idx="547">
                  <c:v>290</c:v>
                </c:pt>
                <c:pt idx="548">
                  <c:v>776</c:v>
                </c:pt>
                <c:pt idx="549">
                  <c:v>247</c:v>
                </c:pt>
                <c:pt idx="550">
                  <c:v>321</c:v>
                </c:pt>
                <c:pt idx="551">
                  <c:v>472</c:v>
                </c:pt>
                <c:pt idx="552">
                  <c:v>155</c:v>
                </c:pt>
                <c:pt idx="553">
                  <c:v>394</c:v>
                </c:pt>
                <c:pt idx="554">
                  <c:v>435</c:v>
                </c:pt>
                <c:pt idx="555">
                  <c:v>620</c:v>
                </c:pt>
                <c:pt idx="556">
                  <c:v>309</c:v>
                </c:pt>
                <c:pt idx="557">
                  <c:v>898</c:v>
                </c:pt>
                <c:pt idx="558">
                  <c:v>518</c:v>
                </c:pt>
                <c:pt idx="559">
                  <c:v>264</c:v>
                </c:pt>
                <c:pt idx="560">
                  <c:v>329</c:v>
                </c:pt>
                <c:pt idx="561">
                  <c:v>493</c:v>
                </c:pt>
                <c:pt idx="562">
                  <c:v>884</c:v>
                </c:pt>
                <c:pt idx="563">
                  <c:v>656</c:v>
                </c:pt>
                <c:pt idx="564">
                  <c:v>741</c:v>
                </c:pt>
                <c:pt idx="565">
                  <c:v>558</c:v>
                </c:pt>
                <c:pt idx="566">
                  <c:v>967</c:v>
                </c:pt>
                <c:pt idx="567">
                  <c:v>708</c:v>
                </c:pt>
                <c:pt idx="568">
                  <c:v>150</c:v>
                </c:pt>
                <c:pt idx="569">
                  <c:v>584</c:v>
                </c:pt>
                <c:pt idx="570">
                  <c:v>357</c:v>
                </c:pt>
                <c:pt idx="571">
                  <c:v>877</c:v>
                </c:pt>
                <c:pt idx="572">
                  <c:v>118</c:v>
                </c:pt>
                <c:pt idx="573">
                  <c:v>347</c:v>
                </c:pt>
                <c:pt idx="574">
                  <c:v>195</c:v>
                </c:pt>
                <c:pt idx="575">
                  <c:v>276</c:v>
                </c:pt>
                <c:pt idx="576">
                  <c:v>489</c:v>
                </c:pt>
                <c:pt idx="577">
                  <c:v>989</c:v>
                </c:pt>
                <c:pt idx="578">
                  <c:v>564</c:v>
                </c:pt>
                <c:pt idx="579">
                  <c:v>410</c:v>
                </c:pt>
                <c:pt idx="580">
                  <c:v>794</c:v>
                </c:pt>
                <c:pt idx="581">
                  <c:v>780</c:v>
                </c:pt>
                <c:pt idx="582">
                  <c:v>997</c:v>
                </c:pt>
                <c:pt idx="583">
                  <c:v>248</c:v>
                </c:pt>
                <c:pt idx="584">
                  <c:v>471</c:v>
                </c:pt>
                <c:pt idx="585">
                  <c:v>939</c:v>
                </c:pt>
                <c:pt idx="586">
                  <c:v>544</c:v>
                </c:pt>
                <c:pt idx="587">
                  <c:v>644</c:v>
                </c:pt>
                <c:pt idx="588">
                  <c:v>341</c:v>
                </c:pt>
                <c:pt idx="589">
                  <c:v>961</c:v>
                </c:pt>
                <c:pt idx="590">
                  <c:v>719</c:v>
                </c:pt>
                <c:pt idx="591">
                  <c:v>350</c:v>
                </c:pt>
                <c:pt idx="592">
                  <c:v>387</c:v>
                </c:pt>
                <c:pt idx="593">
                  <c:v>199</c:v>
                </c:pt>
                <c:pt idx="594">
                  <c:v>687</c:v>
                </c:pt>
                <c:pt idx="595">
                  <c:v>452</c:v>
                </c:pt>
                <c:pt idx="596">
                  <c:v>659</c:v>
                </c:pt>
                <c:pt idx="597">
                  <c:v>575</c:v>
                </c:pt>
                <c:pt idx="598">
                  <c:v>608</c:v>
                </c:pt>
                <c:pt idx="599">
                  <c:v>825</c:v>
                </c:pt>
                <c:pt idx="600">
                  <c:v>499</c:v>
                </c:pt>
                <c:pt idx="601">
                  <c:v>410</c:v>
                </c:pt>
                <c:pt idx="602">
                  <c:v>743</c:v>
                </c:pt>
                <c:pt idx="603">
                  <c:v>600</c:v>
                </c:pt>
                <c:pt idx="604">
                  <c:v>851</c:v>
                </c:pt>
                <c:pt idx="605">
                  <c:v>435</c:v>
                </c:pt>
                <c:pt idx="606">
                  <c:v>797</c:v>
                </c:pt>
                <c:pt idx="607">
                  <c:v>653</c:v>
                </c:pt>
                <c:pt idx="608">
                  <c:v>137</c:v>
                </c:pt>
                <c:pt idx="609">
                  <c:v>558</c:v>
                </c:pt>
                <c:pt idx="610">
                  <c:v>315</c:v>
                </c:pt>
                <c:pt idx="611">
                  <c:v>506</c:v>
                </c:pt>
                <c:pt idx="612">
                  <c:v>574</c:v>
                </c:pt>
                <c:pt idx="613">
                  <c:v>744</c:v>
                </c:pt>
                <c:pt idx="614">
                  <c:v>230</c:v>
                </c:pt>
                <c:pt idx="615">
                  <c:v>634</c:v>
                </c:pt>
                <c:pt idx="616">
                  <c:v>654</c:v>
                </c:pt>
                <c:pt idx="617">
                  <c:v>490</c:v>
                </c:pt>
                <c:pt idx="618">
                  <c:v>825</c:v>
                </c:pt>
                <c:pt idx="619">
                  <c:v>722</c:v>
                </c:pt>
                <c:pt idx="620">
                  <c:v>313</c:v>
                </c:pt>
                <c:pt idx="621">
                  <c:v>337</c:v>
                </c:pt>
                <c:pt idx="622">
                  <c:v>626</c:v>
                </c:pt>
                <c:pt idx="623">
                  <c:v>391</c:v>
                </c:pt>
                <c:pt idx="624">
                  <c:v>445</c:v>
                </c:pt>
                <c:pt idx="625">
                  <c:v>627</c:v>
                </c:pt>
                <c:pt idx="626">
                  <c:v>298</c:v>
                </c:pt>
                <c:pt idx="627">
                  <c:v>579</c:v>
                </c:pt>
                <c:pt idx="628">
                  <c:v>415</c:v>
                </c:pt>
                <c:pt idx="629">
                  <c:v>840</c:v>
                </c:pt>
                <c:pt idx="630">
                  <c:v>376</c:v>
                </c:pt>
                <c:pt idx="631">
                  <c:v>969</c:v>
                </c:pt>
                <c:pt idx="632">
                  <c:v>647</c:v>
                </c:pt>
                <c:pt idx="633">
                  <c:v>188</c:v>
                </c:pt>
                <c:pt idx="634">
                  <c:v>108</c:v>
                </c:pt>
                <c:pt idx="635">
                  <c:v>275</c:v>
                </c:pt>
                <c:pt idx="636">
                  <c:v>234</c:v>
                </c:pt>
                <c:pt idx="637">
                  <c:v>181</c:v>
                </c:pt>
                <c:pt idx="638">
                  <c:v>750</c:v>
                </c:pt>
                <c:pt idx="639">
                  <c:v>611</c:v>
                </c:pt>
                <c:pt idx="640">
                  <c:v>541</c:v>
                </c:pt>
                <c:pt idx="641">
                  <c:v>641</c:v>
                </c:pt>
                <c:pt idx="642">
                  <c:v>250</c:v>
                </c:pt>
                <c:pt idx="643">
                  <c:v>354</c:v>
                </c:pt>
                <c:pt idx="644">
                  <c:v>304</c:v>
                </c:pt>
                <c:pt idx="645">
                  <c:v>121</c:v>
                </c:pt>
                <c:pt idx="646">
                  <c:v>609</c:v>
                </c:pt>
                <c:pt idx="647">
                  <c:v>303</c:v>
                </c:pt>
                <c:pt idx="648">
                  <c:v>651</c:v>
                </c:pt>
                <c:pt idx="649">
                  <c:v>860</c:v>
                </c:pt>
                <c:pt idx="650">
                  <c:v>144</c:v>
                </c:pt>
                <c:pt idx="651">
                  <c:v>878</c:v>
                </c:pt>
                <c:pt idx="652">
                  <c:v>910</c:v>
                </c:pt>
                <c:pt idx="653">
                  <c:v>128</c:v>
                </c:pt>
                <c:pt idx="654">
                  <c:v>424</c:v>
                </c:pt>
                <c:pt idx="655">
                  <c:v>824</c:v>
                </c:pt>
                <c:pt idx="656">
                  <c:v>386</c:v>
                </c:pt>
                <c:pt idx="657">
                  <c:v>197</c:v>
                </c:pt>
                <c:pt idx="658">
                  <c:v>493</c:v>
                </c:pt>
                <c:pt idx="659">
                  <c:v>337</c:v>
                </c:pt>
                <c:pt idx="660">
                  <c:v>747</c:v>
                </c:pt>
                <c:pt idx="661">
                  <c:v>871</c:v>
                </c:pt>
                <c:pt idx="662">
                  <c:v>396</c:v>
                </c:pt>
                <c:pt idx="663">
                  <c:v>684</c:v>
                </c:pt>
                <c:pt idx="664">
                  <c:v>996</c:v>
                </c:pt>
                <c:pt idx="665">
                  <c:v>924</c:v>
                </c:pt>
                <c:pt idx="666">
                  <c:v>485</c:v>
                </c:pt>
                <c:pt idx="667">
                  <c:v>985</c:v>
                </c:pt>
                <c:pt idx="668">
                  <c:v>395</c:v>
                </c:pt>
                <c:pt idx="669">
                  <c:v>585</c:v>
                </c:pt>
                <c:pt idx="670">
                  <c:v>579</c:v>
                </c:pt>
                <c:pt idx="671">
                  <c:v>712</c:v>
                </c:pt>
                <c:pt idx="672">
                  <c:v>310</c:v>
                </c:pt>
                <c:pt idx="673">
                  <c:v>496</c:v>
                </c:pt>
                <c:pt idx="674">
                  <c:v>699</c:v>
                </c:pt>
                <c:pt idx="675">
                  <c:v>170</c:v>
                </c:pt>
                <c:pt idx="676">
                  <c:v>708</c:v>
                </c:pt>
                <c:pt idx="677">
                  <c:v>608</c:v>
                </c:pt>
                <c:pt idx="678">
                  <c:v>160</c:v>
                </c:pt>
                <c:pt idx="679">
                  <c:v>301</c:v>
                </c:pt>
                <c:pt idx="680">
                  <c:v>513</c:v>
                </c:pt>
                <c:pt idx="681">
                  <c:v>302</c:v>
                </c:pt>
                <c:pt idx="682">
                  <c:v>611</c:v>
                </c:pt>
                <c:pt idx="683">
                  <c:v>820</c:v>
                </c:pt>
                <c:pt idx="684">
                  <c:v>472</c:v>
                </c:pt>
                <c:pt idx="685">
                  <c:v>601</c:v>
                </c:pt>
                <c:pt idx="686">
                  <c:v>525</c:v>
                </c:pt>
                <c:pt idx="687">
                  <c:v>669</c:v>
                </c:pt>
                <c:pt idx="688">
                  <c:v>142</c:v>
                </c:pt>
                <c:pt idx="689">
                  <c:v>388</c:v>
                </c:pt>
                <c:pt idx="690">
                  <c:v>357</c:v>
                </c:pt>
                <c:pt idx="691">
                  <c:v>599</c:v>
                </c:pt>
                <c:pt idx="692">
                  <c:v>934</c:v>
                </c:pt>
                <c:pt idx="693">
                  <c:v>581</c:v>
                </c:pt>
                <c:pt idx="694">
                  <c:v>807</c:v>
                </c:pt>
                <c:pt idx="695">
                  <c:v>573</c:v>
                </c:pt>
                <c:pt idx="696">
                  <c:v>285</c:v>
                </c:pt>
                <c:pt idx="697">
                  <c:v>360</c:v>
                </c:pt>
                <c:pt idx="698">
                  <c:v>795</c:v>
                </c:pt>
                <c:pt idx="699">
                  <c:v>329</c:v>
                </c:pt>
                <c:pt idx="700">
                  <c:v>519</c:v>
                </c:pt>
                <c:pt idx="701">
                  <c:v>811</c:v>
                </c:pt>
                <c:pt idx="702">
                  <c:v>497</c:v>
                </c:pt>
                <c:pt idx="703">
                  <c:v>427</c:v>
                </c:pt>
                <c:pt idx="704">
                  <c:v>375</c:v>
                </c:pt>
                <c:pt idx="705">
                  <c:v>132</c:v>
                </c:pt>
                <c:pt idx="706">
                  <c:v>525</c:v>
                </c:pt>
                <c:pt idx="707">
                  <c:v>360</c:v>
                </c:pt>
                <c:pt idx="708">
                  <c:v>104</c:v>
                </c:pt>
                <c:pt idx="709">
                  <c:v>991</c:v>
                </c:pt>
                <c:pt idx="710">
                  <c:v>687</c:v>
                </c:pt>
                <c:pt idx="711">
                  <c:v>813</c:v>
                </c:pt>
                <c:pt idx="712">
                  <c:v>709</c:v>
                </c:pt>
                <c:pt idx="713">
                  <c:v>173</c:v>
                </c:pt>
                <c:pt idx="714">
                  <c:v>374</c:v>
                </c:pt>
                <c:pt idx="715">
                  <c:v>378</c:v>
                </c:pt>
                <c:pt idx="716">
                  <c:v>883</c:v>
                </c:pt>
                <c:pt idx="717">
                  <c:v>491</c:v>
                </c:pt>
                <c:pt idx="718">
                  <c:v>276</c:v>
                </c:pt>
                <c:pt idx="719">
                  <c:v>192</c:v>
                </c:pt>
                <c:pt idx="720">
                  <c:v>371</c:v>
                </c:pt>
                <c:pt idx="721">
                  <c:v>207</c:v>
                </c:pt>
                <c:pt idx="722">
                  <c:v>765</c:v>
                </c:pt>
                <c:pt idx="723">
                  <c:v>673</c:v>
                </c:pt>
                <c:pt idx="724">
                  <c:v>884</c:v>
                </c:pt>
                <c:pt idx="725">
                  <c:v>951</c:v>
                </c:pt>
                <c:pt idx="726">
                  <c:v>274</c:v>
                </c:pt>
                <c:pt idx="727">
                  <c:v>397</c:v>
                </c:pt>
                <c:pt idx="728">
                  <c:v>615</c:v>
                </c:pt>
                <c:pt idx="729">
                  <c:v>920</c:v>
                </c:pt>
                <c:pt idx="730">
                  <c:v>161</c:v>
                </c:pt>
                <c:pt idx="731">
                  <c:v>618</c:v>
                </c:pt>
                <c:pt idx="732">
                  <c:v>109</c:v>
                </c:pt>
                <c:pt idx="733">
                  <c:v>372</c:v>
                </c:pt>
                <c:pt idx="734">
                  <c:v>662</c:v>
                </c:pt>
                <c:pt idx="735">
                  <c:v>253</c:v>
                </c:pt>
                <c:pt idx="736">
                  <c:v>568</c:v>
                </c:pt>
                <c:pt idx="737">
                  <c:v>336</c:v>
                </c:pt>
                <c:pt idx="738">
                  <c:v>720</c:v>
                </c:pt>
                <c:pt idx="739">
                  <c:v>192</c:v>
                </c:pt>
                <c:pt idx="740">
                  <c:v>729</c:v>
                </c:pt>
                <c:pt idx="741">
                  <c:v>490</c:v>
                </c:pt>
                <c:pt idx="742">
                  <c:v>455</c:v>
                </c:pt>
                <c:pt idx="743">
                  <c:v>613</c:v>
                </c:pt>
                <c:pt idx="744">
                  <c:v>807</c:v>
                </c:pt>
                <c:pt idx="745">
                  <c:v>259</c:v>
                </c:pt>
                <c:pt idx="746">
                  <c:v>389</c:v>
                </c:pt>
                <c:pt idx="747">
                  <c:v>821</c:v>
                </c:pt>
                <c:pt idx="748">
                  <c:v>965</c:v>
                </c:pt>
                <c:pt idx="749">
                  <c:v>962</c:v>
                </c:pt>
                <c:pt idx="750">
                  <c:v>661</c:v>
                </c:pt>
                <c:pt idx="751">
                  <c:v>113</c:v>
                </c:pt>
                <c:pt idx="752">
                  <c:v>459</c:v>
                </c:pt>
                <c:pt idx="753">
                  <c:v>978</c:v>
                </c:pt>
                <c:pt idx="754">
                  <c:v>258</c:v>
                </c:pt>
                <c:pt idx="755">
                  <c:v>194</c:v>
                </c:pt>
                <c:pt idx="756">
                  <c:v>648</c:v>
                </c:pt>
                <c:pt idx="757">
                  <c:v>212</c:v>
                </c:pt>
                <c:pt idx="758">
                  <c:v>283</c:v>
                </c:pt>
                <c:pt idx="759">
                  <c:v>565</c:v>
                </c:pt>
                <c:pt idx="760">
                  <c:v>422</c:v>
                </c:pt>
                <c:pt idx="761">
                  <c:v>980</c:v>
                </c:pt>
                <c:pt idx="762">
                  <c:v>486</c:v>
                </c:pt>
                <c:pt idx="763">
                  <c:v>930</c:v>
                </c:pt>
                <c:pt idx="764">
                  <c:v>517</c:v>
                </c:pt>
                <c:pt idx="765">
                  <c:v>828</c:v>
                </c:pt>
                <c:pt idx="766">
                  <c:v>323</c:v>
                </c:pt>
                <c:pt idx="767">
                  <c:v>649</c:v>
                </c:pt>
                <c:pt idx="768">
                  <c:v>604</c:v>
                </c:pt>
                <c:pt idx="769">
                  <c:v>749</c:v>
                </c:pt>
                <c:pt idx="770">
                  <c:v>989</c:v>
                </c:pt>
                <c:pt idx="771">
                  <c:v>474</c:v>
                </c:pt>
                <c:pt idx="772">
                  <c:v>204</c:v>
                </c:pt>
                <c:pt idx="773">
                  <c:v>622</c:v>
                </c:pt>
                <c:pt idx="774">
                  <c:v>378</c:v>
                </c:pt>
                <c:pt idx="775">
                  <c:v>516</c:v>
                </c:pt>
                <c:pt idx="776">
                  <c:v>893</c:v>
                </c:pt>
                <c:pt idx="777">
                  <c:v>431</c:v>
                </c:pt>
                <c:pt idx="778">
                  <c:v>963</c:v>
                </c:pt>
                <c:pt idx="779">
                  <c:v>597</c:v>
                </c:pt>
                <c:pt idx="780">
                  <c:v>512</c:v>
                </c:pt>
                <c:pt idx="781">
                  <c:v>256</c:v>
                </c:pt>
                <c:pt idx="782">
                  <c:v>433</c:v>
                </c:pt>
                <c:pt idx="783">
                  <c:v>957</c:v>
                </c:pt>
                <c:pt idx="784">
                  <c:v>226</c:v>
                </c:pt>
                <c:pt idx="785">
                  <c:v>519</c:v>
                </c:pt>
                <c:pt idx="786">
                  <c:v>922</c:v>
                </c:pt>
                <c:pt idx="787">
                  <c:v>508</c:v>
                </c:pt>
                <c:pt idx="788">
                  <c:v>385</c:v>
                </c:pt>
                <c:pt idx="789">
                  <c:v>586</c:v>
                </c:pt>
                <c:pt idx="790">
                  <c:v>270</c:v>
                </c:pt>
                <c:pt idx="791">
                  <c:v>810</c:v>
                </c:pt>
                <c:pt idx="792">
                  <c:v>320</c:v>
                </c:pt>
                <c:pt idx="793">
                  <c:v>871</c:v>
                </c:pt>
                <c:pt idx="794">
                  <c:v>172</c:v>
                </c:pt>
                <c:pt idx="795">
                  <c:v>692</c:v>
                </c:pt>
                <c:pt idx="796">
                  <c:v>370</c:v>
                </c:pt>
                <c:pt idx="797">
                  <c:v>354</c:v>
                </c:pt>
                <c:pt idx="798">
                  <c:v>769</c:v>
                </c:pt>
                <c:pt idx="799">
                  <c:v>732</c:v>
                </c:pt>
                <c:pt idx="800">
                  <c:v>507</c:v>
                </c:pt>
                <c:pt idx="801">
                  <c:v>727</c:v>
                </c:pt>
                <c:pt idx="802">
                  <c:v>141</c:v>
                </c:pt>
                <c:pt idx="803">
                  <c:v>316</c:v>
                </c:pt>
                <c:pt idx="804">
                  <c:v>448</c:v>
                </c:pt>
                <c:pt idx="805">
                  <c:v>786</c:v>
                </c:pt>
                <c:pt idx="806">
                  <c:v>825</c:v>
                </c:pt>
                <c:pt idx="807">
                  <c:v>471</c:v>
                </c:pt>
                <c:pt idx="808">
                  <c:v>354</c:v>
                </c:pt>
                <c:pt idx="809">
                  <c:v>342</c:v>
                </c:pt>
                <c:pt idx="810">
                  <c:v>869</c:v>
                </c:pt>
                <c:pt idx="811">
                  <c:v>670</c:v>
                </c:pt>
                <c:pt idx="812">
                  <c:v>606</c:v>
                </c:pt>
                <c:pt idx="813">
                  <c:v>860</c:v>
                </c:pt>
                <c:pt idx="814">
                  <c:v>474</c:v>
                </c:pt>
                <c:pt idx="815">
                  <c:v>604</c:v>
                </c:pt>
                <c:pt idx="816">
                  <c:v>579</c:v>
                </c:pt>
                <c:pt idx="817">
                  <c:v>121</c:v>
                </c:pt>
                <c:pt idx="818">
                  <c:v>420</c:v>
                </c:pt>
                <c:pt idx="819">
                  <c:v>987</c:v>
                </c:pt>
                <c:pt idx="820">
                  <c:v>249</c:v>
                </c:pt>
                <c:pt idx="821">
                  <c:v>905</c:v>
                </c:pt>
                <c:pt idx="822">
                  <c:v>583</c:v>
                </c:pt>
                <c:pt idx="823">
                  <c:v>171</c:v>
                </c:pt>
                <c:pt idx="824">
                  <c:v>414</c:v>
                </c:pt>
                <c:pt idx="825">
                  <c:v>940</c:v>
                </c:pt>
                <c:pt idx="826">
                  <c:v>859</c:v>
                </c:pt>
                <c:pt idx="827">
                  <c:v>606</c:v>
                </c:pt>
                <c:pt idx="828">
                  <c:v>915</c:v>
                </c:pt>
                <c:pt idx="829">
                  <c:v>588</c:v>
                </c:pt>
                <c:pt idx="830">
                  <c:v>305</c:v>
                </c:pt>
                <c:pt idx="831">
                  <c:v>215</c:v>
                </c:pt>
                <c:pt idx="832">
                  <c:v>949</c:v>
                </c:pt>
                <c:pt idx="833">
                  <c:v>309</c:v>
                </c:pt>
                <c:pt idx="834">
                  <c:v>647</c:v>
                </c:pt>
                <c:pt idx="835">
                  <c:v>938</c:v>
                </c:pt>
                <c:pt idx="836">
                  <c:v>669</c:v>
                </c:pt>
                <c:pt idx="837">
                  <c:v>511</c:v>
                </c:pt>
                <c:pt idx="838">
                  <c:v>586</c:v>
                </c:pt>
                <c:pt idx="839">
                  <c:v>439</c:v>
                </c:pt>
                <c:pt idx="840">
                  <c:v>763</c:v>
                </c:pt>
                <c:pt idx="841">
                  <c:v>177</c:v>
                </c:pt>
                <c:pt idx="842">
                  <c:v>531</c:v>
                </c:pt>
                <c:pt idx="843">
                  <c:v>402</c:v>
                </c:pt>
                <c:pt idx="844">
                  <c:v>741</c:v>
                </c:pt>
                <c:pt idx="845">
                  <c:v>469</c:v>
                </c:pt>
                <c:pt idx="846">
                  <c:v>796</c:v>
                </c:pt>
                <c:pt idx="847">
                  <c:v>464</c:v>
                </c:pt>
                <c:pt idx="848">
                  <c:v>228</c:v>
                </c:pt>
                <c:pt idx="849">
                  <c:v>262</c:v>
                </c:pt>
                <c:pt idx="850">
                  <c:v>768</c:v>
                </c:pt>
                <c:pt idx="851">
                  <c:v>433</c:v>
                </c:pt>
                <c:pt idx="852">
                  <c:v>605</c:v>
                </c:pt>
                <c:pt idx="853">
                  <c:v>340</c:v>
                </c:pt>
                <c:pt idx="854">
                  <c:v>501</c:v>
                </c:pt>
                <c:pt idx="855">
                  <c:v>105</c:v>
                </c:pt>
                <c:pt idx="856">
                  <c:v>220</c:v>
                </c:pt>
                <c:pt idx="857">
                  <c:v>516</c:v>
                </c:pt>
                <c:pt idx="858">
                  <c:v>204</c:v>
                </c:pt>
                <c:pt idx="859">
                  <c:v>359</c:v>
                </c:pt>
                <c:pt idx="860">
                  <c:v>509</c:v>
                </c:pt>
                <c:pt idx="861">
                  <c:v>893</c:v>
                </c:pt>
                <c:pt idx="862">
                  <c:v>210</c:v>
                </c:pt>
                <c:pt idx="863">
                  <c:v>906</c:v>
                </c:pt>
                <c:pt idx="864">
                  <c:v>911</c:v>
                </c:pt>
                <c:pt idx="865">
                  <c:v>800</c:v>
                </c:pt>
                <c:pt idx="866">
                  <c:v>662</c:v>
                </c:pt>
                <c:pt idx="867">
                  <c:v>969</c:v>
                </c:pt>
                <c:pt idx="868">
                  <c:v>315</c:v>
                </c:pt>
                <c:pt idx="869">
                  <c:v>708</c:v>
                </c:pt>
                <c:pt idx="870">
                  <c:v>287</c:v>
                </c:pt>
                <c:pt idx="871">
                  <c:v>563</c:v>
                </c:pt>
                <c:pt idx="872">
                  <c:v>778</c:v>
                </c:pt>
                <c:pt idx="873">
                  <c:v>289</c:v>
                </c:pt>
                <c:pt idx="874">
                  <c:v>272</c:v>
                </c:pt>
                <c:pt idx="875">
                  <c:v>690</c:v>
                </c:pt>
                <c:pt idx="876">
                  <c:v>248</c:v>
                </c:pt>
                <c:pt idx="877">
                  <c:v>733</c:v>
                </c:pt>
                <c:pt idx="878">
                  <c:v>291</c:v>
                </c:pt>
                <c:pt idx="879">
                  <c:v>295</c:v>
                </c:pt>
                <c:pt idx="880">
                  <c:v>507</c:v>
                </c:pt>
                <c:pt idx="881">
                  <c:v>666</c:v>
                </c:pt>
                <c:pt idx="882">
                  <c:v>924</c:v>
                </c:pt>
                <c:pt idx="883">
                  <c:v>419</c:v>
                </c:pt>
                <c:pt idx="884">
                  <c:v>913</c:v>
                </c:pt>
                <c:pt idx="885">
                  <c:v>710</c:v>
                </c:pt>
                <c:pt idx="886">
                  <c:v>142</c:v>
                </c:pt>
                <c:pt idx="887">
                  <c:v>291</c:v>
                </c:pt>
                <c:pt idx="888">
                  <c:v>410</c:v>
                </c:pt>
                <c:pt idx="889">
                  <c:v>941</c:v>
                </c:pt>
                <c:pt idx="890">
                  <c:v>323</c:v>
                </c:pt>
                <c:pt idx="891">
                  <c:v>662</c:v>
                </c:pt>
                <c:pt idx="892">
                  <c:v>568</c:v>
                </c:pt>
                <c:pt idx="893">
                  <c:v>794</c:v>
                </c:pt>
                <c:pt idx="894">
                  <c:v>545</c:v>
                </c:pt>
                <c:pt idx="895">
                  <c:v>778</c:v>
                </c:pt>
                <c:pt idx="896">
                  <c:v>930</c:v>
                </c:pt>
                <c:pt idx="897">
                  <c:v>193</c:v>
                </c:pt>
                <c:pt idx="898">
                  <c:v>131</c:v>
                </c:pt>
                <c:pt idx="899">
                  <c:v>634</c:v>
                </c:pt>
                <c:pt idx="900">
                  <c:v>377</c:v>
                </c:pt>
                <c:pt idx="901">
                  <c:v>761</c:v>
                </c:pt>
                <c:pt idx="902">
                  <c:v>522</c:v>
                </c:pt>
                <c:pt idx="903">
                  <c:v>726</c:v>
                </c:pt>
                <c:pt idx="904">
                  <c:v>221</c:v>
                </c:pt>
                <c:pt idx="905">
                  <c:v>909</c:v>
                </c:pt>
                <c:pt idx="906">
                  <c:v>108</c:v>
                </c:pt>
                <c:pt idx="907">
                  <c:v>421</c:v>
                </c:pt>
                <c:pt idx="908">
                  <c:v>619</c:v>
                </c:pt>
                <c:pt idx="909">
                  <c:v>657</c:v>
                </c:pt>
                <c:pt idx="910">
                  <c:v>285</c:v>
                </c:pt>
                <c:pt idx="911">
                  <c:v>564</c:v>
                </c:pt>
                <c:pt idx="912">
                  <c:v>855</c:v>
                </c:pt>
                <c:pt idx="913">
                  <c:v>988</c:v>
                </c:pt>
                <c:pt idx="914">
                  <c:v>430</c:v>
                </c:pt>
                <c:pt idx="915">
                  <c:v>655</c:v>
                </c:pt>
                <c:pt idx="916">
                  <c:v>646</c:v>
                </c:pt>
                <c:pt idx="917">
                  <c:v>859</c:v>
                </c:pt>
                <c:pt idx="918">
                  <c:v>347</c:v>
                </c:pt>
                <c:pt idx="919">
                  <c:v>823</c:v>
                </c:pt>
                <c:pt idx="920">
                  <c:v>217</c:v>
                </c:pt>
                <c:pt idx="921">
                  <c:v>862</c:v>
                </c:pt>
                <c:pt idx="922">
                  <c:v>324</c:v>
                </c:pt>
                <c:pt idx="923">
                  <c:v>250</c:v>
                </c:pt>
                <c:pt idx="924">
                  <c:v>764</c:v>
                </c:pt>
                <c:pt idx="925">
                  <c:v>789</c:v>
                </c:pt>
                <c:pt idx="926">
                  <c:v>388</c:v>
                </c:pt>
                <c:pt idx="927">
                  <c:v>563</c:v>
                </c:pt>
                <c:pt idx="928">
                  <c:v>793</c:v>
                </c:pt>
                <c:pt idx="929">
                  <c:v>685</c:v>
                </c:pt>
                <c:pt idx="930">
                  <c:v>649</c:v>
                </c:pt>
                <c:pt idx="931">
                  <c:v>459</c:v>
                </c:pt>
                <c:pt idx="932">
                  <c:v>457</c:v>
                </c:pt>
                <c:pt idx="933">
                  <c:v>473</c:v>
                </c:pt>
                <c:pt idx="934">
                  <c:v>709</c:v>
                </c:pt>
                <c:pt idx="935">
                  <c:v>414</c:v>
                </c:pt>
                <c:pt idx="936">
                  <c:v>476</c:v>
                </c:pt>
                <c:pt idx="937">
                  <c:v>394</c:v>
                </c:pt>
                <c:pt idx="938">
                  <c:v>823</c:v>
                </c:pt>
                <c:pt idx="939">
                  <c:v>143</c:v>
                </c:pt>
                <c:pt idx="940">
                  <c:v>594</c:v>
                </c:pt>
                <c:pt idx="941">
                  <c:v>263</c:v>
                </c:pt>
                <c:pt idx="942">
                  <c:v>401</c:v>
                </c:pt>
                <c:pt idx="943">
                  <c:v>534</c:v>
                </c:pt>
                <c:pt idx="944">
                  <c:v>129</c:v>
                </c:pt>
                <c:pt idx="945">
                  <c:v>398</c:v>
                </c:pt>
                <c:pt idx="946">
                  <c:v>512</c:v>
                </c:pt>
                <c:pt idx="947">
                  <c:v>787</c:v>
                </c:pt>
                <c:pt idx="948">
                  <c:v>566</c:v>
                </c:pt>
                <c:pt idx="949">
                  <c:v>891</c:v>
                </c:pt>
                <c:pt idx="950">
                  <c:v>627</c:v>
                </c:pt>
                <c:pt idx="951">
                  <c:v>743</c:v>
                </c:pt>
                <c:pt idx="952">
                  <c:v>775</c:v>
                </c:pt>
                <c:pt idx="953">
                  <c:v>881</c:v>
                </c:pt>
                <c:pt idx="954">
                  <c:v>905</c:v>
                </c:pt>
                <c:pt idx="955">
                  <c:v>841</c:v>
                </c:pt>
                <c:pt idx="956">
                  <c:v>487</c:v>
                </c:pt>
                <c:pt idx="957">
                  <c:v>390</c:v>
                </c:pt>
                <c:pt idx="958">
                  <c:v>409</c:v>
                </c:pt>
                <c:pt idx="959">
                  <c:v>198</c:v>
                </c:pt>
                <c:pt idx="960">
                  <c:v>748</c:v>
                </c:pt>
                <c:pt idx="961">
                  <c:v>475</c:v>
                </c:pt>
                <c:pt idx="962">
                  <c:v>375</c:v>
                </c:pt>
                <c:pt idx="963">
                  <c:v>814</c:v>
                </c:pt>
                <c:pt idx="964">
                  <c:v>222</c:v>
                </c:pt>
                <c:pt idx="965">
                  <c:v>190</c:v>
                </c:pt>
                <c:pt idx="966">
                  <c:v>567</c:v>
                </c:pt>
                <c:pt idx="967">
                  <c:v>595</c:v>
                </c:pt>
                <c:pt idx="968">
                  <c:v>705</c:v>
                </c:pt>
                <c:pt idx="969">
                  <c:v>341</c:v>
                </c:pt>
                <c:pt idx="970">
                  <c:v>654</c:v>
                </c:pt>
                <c:pt idx="971">
                  <c:v>639</c:v>
                </c:pt>
                <c:pt idx="972">
                  <c:v>462</c:v>
                </c:pt>
                <c:pt idx="973">
                  <c:v>467</c:v>
                </c:pt>
                <c:pt idx="974">
                  <c:v>902</c:v>
                </c:pt>
                <c:pt idx="975">
                  <c:v>965</c:v>
                </c:pt>
                <c:pt idx="976">
                  <c:v>344</c:v>
                </c:pt>
                <c:pt idx="977">
                  <c:v>511</c:v>
                </c:pt>
                <c:pt idx="978">
                  <c:v>205</c:v>
                </c:pt>
                <c:pt idx="979">
                  <c:v>522</c:v>
                </c:pt>
                <c:pt idx="980">
                  <c:v>292</c:v>
                </c:pt>
                <c:pt idx="981">
                  <c:v>994</c:v>
                </c:pt>
                <c:pt idx="982">
                  <c:v>290</c:v>
                </c:pt>
                <c:pt idx="983">
                  <c:v>530</c:v>
                </c:pt>
                <c:pt idx="984">
                  <c:v>208</c:v>
                </c:pt>
                <c:pt idx="985">
                  <c:v>797</c:v>
                </c:pt>
                <c:pt idx="986">
                  <c:v>925</c:v>
                </c:pt>
                <c:pt idx="987">
                  <c:v>809</c:v>
                </c:pt>
                <c:pt idx="988">
                  <c:v>343</c:v>
                </c:pt>
                <c:pt idx="989">
                  <c:v>556</c:v>
                </c:pt>
                <c:pt idx="990">
                  <c:v>225</c:v>
                </c:pt>
                <c:pt idx="991">
                  <c:v>218</c:v>
                </c:pt>
                <c:pt idx="992">
                  <c:v>715</c:v>
                </c:pt>
                <c:pt idx="993">
                  <c:v>583</c:v>
                </c:pt>
                <c:pt idx="994">
                  <c:v>619</c:v>
                </c:pt>
                <c:pt idx="995">
                  <c:v>730</c:v>
                </c:pt>
                <c:pt idx="996">
                  <c:v>952</c:v>
                </c:pt>
                <c:pt idx="997">
                  <c:v>447</c:v>
                </c:pt>
                <c:pt idx="998">
                  <c:v>315</c:v>
                </c:pt>
                <c:pt idx="999">
                  <c:v>504</c:v>
                </c:pt>
              </c:numCache>
            </c:numRef>
          </c:xVal>
          <c:yVal>
            <c:numRef>
              <c:f>'Modified data'!$E$2:$E$1001</c:f>
              <c:numCache>
                <c:formatCode>[$₦-466]\ #,##0.00</c:formatCode>
                <c:ptCount val="1000"/>
                <c:pt idx="0">
                  <c:v>4227886.32</c:v>
                </c:pt>
                <c:pt idx="1">
                  <c:v>3583717.02</c:v>
                </c:pt>
                <c:pt idx="2">
                  <c:v>1486274.14</c:v>
                </c:pt>
                <c:pt idx="3">
                  <c:v>3429548.1</c:v>
                </c:pt>
                <c:pt idx="4">
                  <c:v>540063.36</c:v>
                </c:pt>
                <c:pt idx="5">
                  <c:v>5170351.13</c:v>
                </c:pt>
                <c:pt idx="6">
                  <c:v>846866.70000000007</c:v>
                </c:pt>
                <c:pt idx="7">
                  <c:v>3227828.6999999997</c:v>
                </c:pt>
                <c:pt idx="8">
                  <c:v>3577424.35</c:v>
                </c:pt>
                <c:pt idx="9">
                  <c:v>2667598.6399999997</c:v>
                </c:pt>
                <c:pt idx="10">
                  <c:v>4921686</c:v>
                </c:pt>
                <c:pt idx="11">
                  <c:v>1722779.4800000002</c:v>
                </c:pt>
                <c:pt idx="12">
                  <c:v>1202579.4000000001</c:v>
                </c:pt>
                <c:pt idx="13">
                  <c:v>7335873.9899999993</c:v>
                </c:pt>
                <c:pt idx="14">
                  <c:v>2745435</c:v>
                </c:pt>
                <c:pt idx="15">
                  <c:v>1856025.4900000002</c:v>
                </c:pt>
                <c:pt idx="16">
                  <c:v>1183517.5</c:v>
                </c:pt>
                <c:pt idx="17">
                  <c:v>6335970.9100000001</c:v>
                </c:pt>
                <c:pt idx="18">
                  <c:v>2124239.67</c:v>
                </c:pt>
                <c:pt idx="19">
                  <c:v>4438277.28</c:v>
                </c:pt>
                <c:pt idx="20">
                  <c:v>1153128.24</c:v>
                </c:pt>
                <c:pt idx="21">
                  <c:v>4027725.36</c:v>
                </c:pt>
                <c:pt idx="22">
                  <c:v>1016651.01</c:v>
                </c:pt>
                <c:pt idx="23">
                  <c:v>2020374.8599999999</c:v>
                </c:pt>
                <c:pt idx="24">
                  <c:v>2294454.2999999998</c:v>
                </c:pt>
                <c:pt idx="25">
                  <c:v>8045541.6000000006</c:v>
                </c:pt>
                <c:pt idx="26">
                  <c:v>1147680.6200000001</c:v>
                </c:pt>
                <c:pt idx="27">
                  <c:v>5504744.1599999992</c:v>
                </c:pt>
                <c:pt idx="28">
                  <c:v>2626461.42</c:v>
                </c:pt>
                <c:pt idx="29">
                  <c:v>1671728.64</c:v>
                </c:pt>
                <c:pt idx="30">
                  <c:v>1695170.91</c:v>
                </c:pt>
                <c:pt idx="31">
                  <c:v>2576509.16</c:v>
                </c:pt>
                <c:pt idx="32">
                  <c:v>3925539.54</c:v>
                </c:pt>
                <c:pt idx="33">
                  <c:v>8901170.6699999999</c:v>
                </c:pt>
                <c:pt idx="34">
                  <c:v>5069605.92</c:v>
                </c:pt>
                <c:pt idx="35">
                  <c:v>8924725.2599999998</c:v>
                </c:pt>
                <c:pt idx="36">
                  <c:v>2278484.16</c:v>
                </c:pt>
                <c:pt idx="37">
                  <c:v>492372.08</c:v>
                </c:pt>
                <c:pt idx="38">
                  <c:v>1488488.82</c:v>
                </c:pt>
                <c:pt idx="39">
                  <c:v>2828159.8800000004</c:v>
                </c:pt>
                <c:pt idx="40">
                  <c:v>2787771.06</c:v>
                </c:pt>
                <c:pt idx="41">
                  <c:v>3411860.4</c:v>
                </c:pt>
                <c:pt idx="42">
                  <c:v>2623412.06</c:v>
                </c:pt>
                <c:pt idx="43">
                  <c:v>3555970.08</c:v>
                </c:pt>
                <c:pt idx="44">
                  <c:v>998284.66</c:v>
                </c:pt>
                <c:pt idx="45">
                  <c:v>4843734.8099999996</c:v>
                </c:pt>
                <c:pt idx="46">
                  <c:v>1531901.32</c:v>
                </c:pt>
                <c:pt idx="47">
                  <c:v>1331978.56</c:v>
                </c:pt>
                <c:pt idx="48">
                  <c:v>5044499.2</c:v>
                </c:pt>
                <c:pt idx="49">
                  <c:v>9196078.2000000011</c:v>
                </c:pt>
                <c:pt idx="50">
                  <c:v>3179235.66</c:v>
                </c:pt>
                <c:pt idx="51">
                  <c:v>839501.84000000008</c:v>
                </c:pt>
                <c:pt idx="52">
                  <c:v>4641307</c:v>
                </c:pt>
                <c:pt idx="53">
                  <c:v>4743540.8999999994</c:v>
                </c:pt>
                <c:pt idx="54">
                  <c:v>3000335.04</c:v>
                </c:pt>
                <c:pt idx="55">
                  <c:v>807477.5</c:v>
                </c:pt>
                <c:pt idx="56">
                  <c:v>4165990.17</c:v>
                </c:pt>
                <c:pt idx="57">
                  <c:v>4749836.9800000004</c:v>
                </c:pt>
                <c:pt idx="58">
                  <c:v>2677473.1399999997</c:v>
                </c:pt>
                <c:pt idx="59">
                  <c:v>2121038.86</c:v>
                </c:pt>
                <c:pt idx="60">
                  <c:v>5888613.0599999996</c:v>
                </c:pt>
                <c:pt idx="61">
                  <c:v>2344614.2600000002</c:v>
                </c:pt>
                <c:pt idx="62">
                  <c:v>1885760.64</c:v>
                </c:pt>
                <c:pt idx="63">
                  <c:v>1602024.27</c:v>
                </c:pt>
                <c:pt idx="64">
                  <c:v>823425.8</c:v>
                </c:pt>
                <c:pt idx="65">
                  <c:v>666705.6</c:v>
                </c:pt>
                <c:pt idx="66">
                  <c:v>6181869.1400000006</c:v>
                </c:pt>
                <c:pt idx="67">
                  <c:v>2054642.8300000003</c:v>
                </c:pt>
                <c:pt idx="68">
                  <c:v>1208353.6399999999</c:v>
                </c:pt>
                <c:pt idx="69">
                  <c:v>5269788.82</c:v>
                </c:pt>
                <c:pt idx="70">
                  <c:v>1670464</c:v>
                </c:pt>
                <c:pt idx="71">
                  <c:v>1890621.18</c:v>
                </c:pt>
                <c:pt idx="72">
                  <c:v>1959894.3</c:v>
                </c:pt>
                <c:pt idx="73">
                  <c:v>589716.96</c:v>
                </c:pt>
                <c:pt idx="74">
                  <c:v>564561.56000000006</c:v>
                </c:pt>
                <c:pt idx="75">
                  <c:v>336778.65</c:v>
                </c:pt>
                <c:pt idx="76">
                  <c:v>8981879.1300000008</c:v>
                </c:pt>
                <c:pt idx="77">
                  <c:v>1054451.79</c:v>
                </c:pt>
                <c:pt idx="78">
                  <c:v>2349031.02</c:v>
                </c:pt>
                <c:pt idx="79">
                  <c:v>755227.28</c:v>
                </c:pt>
                <c:pt idx="80">
                  <c:v>1579815.3199999998</c:v>
                </c:pt>
                <c:pt idx="81">
                  <c:v>1610543.8800000001</c:v>
                </c:pt>
                <c:pt idx="82">
                  <c:v>1841680.2799999998</c:v>
                </c:pt>
                <c:pt idx="83">
                  <c:v>2265383.23</c:v>
                </c:pt>
                <c:pt idx="84">
                  <c:v>2317227.88</c:v>
                </c:pt>
                <c:pt idx="85">
                  <c:v>3211782.6</c:v>
                </c:pt>
                <c:pt idx="86">
                  <c:v>2459684.52</c:v>
                </c:pt>
                <c:pt idx="87">
                  <c:v>5740168.6500000004</c:v>
                </c:pt>
                <c:pt idx="88">
                  <c:v>2427662.56</c:v>
                </c:pt>
                <c:pt idx="89">
                  <c:v>686368.2</c:v>
                </c:pt>
                <c:pt idx="90">
                  <c:v>2109656.3199999998</c:v>
                </c:pt>
                <c:pt idx="91">
                  <c:v>5803654.3499999996</c:v>
                </c:pt>
                <c:pt idx="92">
                  <c:v>4768047.2</c:v>
                </c:pt>
                <c:pt idx="93">
                  <c:v>4989684.24</c:v>
                </c:pt>
                <c:pt idx="94">
                  <c:v>3675817.4499999997</c:v>
                </c:pt>
                <c:pt idx="95">
                  <c:v>3365612.91</c:v>
                </c:pt>
                <c:pt idx="96">
                  <c:v>1673606.55</c:v>
                </c:pt>
                <c:pt idx="97">
                  <c:v>1890016.2799999998</c:v>
                </c:pt>
                <c:pt idx="98">
                  <c:v>1207799.5</c:v>
                </c:pt>
                <c:pt idx="99">
                  <c:v>5500679.5</c:v>
                </c:pt>
                <c:pt idx="100">
                  <c:v>1851622.7</c:v>
                </c:pt>
                <c:pt idx="101">
                  <c:v>2707655.94</c:v>
                </c:pt>
                <c:pt idx="102">
                  <c:v>580797.24999999988</c:v>
                </c:pt>
                <c:pt idx="103">
                  <c:v>2493312.44</c:v>
                </c:pt>
                <c:pt idx="104">
                  <c:v>4164890.4</c:v>
                </c:pt>
                <c:pt idx="105">
                  <c:v>2239557.25</c:v>
                </c:pt>
                <c:pt idx="106">
                  <c:v>1422950.01</c:v>
                </c:pt>
                <c:pt idx="107">
                  <c:v>1029447.4299999999</c:v>
                </c:pt>
                <c:pt idx="108">
                  <c:v>2276856.63</c:v>
                </c:pt>
                <c:pt idx="109">
                  <c:v>910591.4</c:v>
                </c:pt>
                <c:pt idx="110">
                  <c:v>919534.25</c:v>
                </c:pt>
                <c:pt idx="111">
                  <c:v>5900458.7400000002</c:v>
                </c:pt>
                <c:pt idx="112">
                  <c:v>2164378.92</c:v>
                </c:pt>
                <c:pt idx="113">
                  <c:v>1651067.8800000001</c:v>
                </c:pt>
                <c:pt idx="114">
                  <c:v>1460819.2</c:v>
                </c:pt>
                <c:pt idx="115">
                  <c:v>2761332.75</c:v>
                </c:pt>
                <c:pt idx="116">
                  <c:v>974589.32000000007</c:v>
                </c:pt>
                <c:pt idx="117">
                  <c:v>6267788.3300000001</c:v>
                </c:pt>
                <c:pt idx="118">
                  <c:v>1640411.22</c:v>
                </c:pt>
                <c:pt idx="119">
                  <c:v>1206898.68</c:v>
                </c:pt>
                <c:pt idx="120">
                  <c:v>926227.5</c:v>
                </c:pt>
                <c:pt idx="121">
                  <c:v>8952297.1199999992</c:v>
                </c:pt>
                <c:pt idx="122">
                  <c:v>6466918.7400000002</c:v>
                </c:pt>
                <c:pt idx="123">
                  <c:v>2682739.54</c:v>
                </c:pt>
                <c:pt idx="124">
                  <c:v>3867240.96</c:v>
                </c:pt>
                <c:pt idx="125">
                  <c:v>3171490.2</c:v>
                </c:pt>
                <c:pt idx="126">
                  <c:v>1173527.04</c:v>
                </c:pt>
                <c:pt idx="127">
                  <c:v>3825886.25</c:v>
                </c:pt>
                <c:pt idx="128">
                  <c:v>2578528.89</c:v>
                </c:pt>
                <c:pt idx="129">
                  <c:v>2609025.3000000003</c:v>
                </c:pt>
                <c:pt idx="130">
                  <c:v>3818961.81</c:v>
                </c:pt>
                <c:pt idx="131">
                  <c:v>897660.79999999993</c:v>
                </c:pt>
                <c:pt idx="132">
                  <c:v>5224917.0999999996</c:v>
                </c:pt>
                <c:pt idx="133">
                  <c:v>1688864.4999999998</c:v>
                </c:pt>
                <c:pt idx="134">
                  <c:v>1593877.1400000001</c:v>
                </c:pt>
                <c:pt idx="135">
                  <c:v>862594.52999999991</c:v>
                </c:pt>
                <c:pt idx="136">
                  <c:v>4313856.8</c:v>
                </c:pt>
                <c:pt idx="137">
                  <c:v>2490066.06</c:v>
                </c:pt>
                <c:pt idx="138">
                  <c:v>4050855.64</c:v>
                </c:pt>
                <c:pt idx="139">
                  <c:v>7434377.1600000001</c:v>
                </c:pt>
                <c:pt idx="140">
                  <c:v>857322.22</c:v>
                </c:pt>
                <c:pt idx="141">
                  <c:v>6327676.4299999997</c:v>
                </c:pt>
                <c:pt idx="142">
                  <c:v>6909323.4100000001</c:v>
                </c:pt>
                <c:pt idx="143">
                  <c:v>6565723.5199999996</c:v>
                </c:pt>
                <c:pt idx="144">
                  <c:v>928095.82</c:v>
                </c:pt>
                <c:pt idx="145">
                  <c:v>5780635.3799999999</c:v>
                </c:pt>
                <c:pt idx="146">
                  <c:v>3747680.64</c:v>
                </c:pt>
                <c:pt idx="147">
                  <c:v>3767615.04</c:v>
                </c:pt>
                <c:pt idx="148">
                  <c:v>2592763.6799999997</c:v>
                </c:pt>
                <c:pt idx="149">
                  <c:v>8713536.540000001</c:v>
                </c:pt>
                <c:pt idx="150">
                  <c:v>1998836.6</c:v>
                </c:pt>
                <c:pt idx="151">
                  <c:v>1088476.72</c:v>
                </c:pt>
                <c:pt idx="152">
                  <c:v>2725188</c:v>
                </c:pt>
                <c:pt idx="153">
                  <c:v>6707019.3799999999</c:v>
                </c:pt>
                <c:pt idx="154">
                  <c:v>3004930.5599999996</c:v>
                </c:pt>
                <c:pt idx="155">
                  <c:v>2335664.48</c:v>
                </c:pt>
                <c:pt idx="156">
                  <c:v>4188478.7</c:v>
                </c:pt>
                <c:pt idx="157">
                  <c:v>2457285.7400000002</c:v>
                </c:pt>
                <c:pt idx="158">
                  <c:v>2223740.39</c:v>
                </c:pt>
                <c:pt idx="159">
                  <c:v>3137184.8</c:v>
                </c:pt>
                <c:pt idx="160">
                  <c:v>1118543.58</c:v>
                </c:pt>
                <c:pt idx="161">
                  <c:v>1543901.8</c:v>
                </c:pt>
                <c:pt idx="162">
                  <c:v>1946654</c:v>
                </c:pt>
                <c:pt idx="163">
                  <c:v>829074.12000000011</c:v>
                </c:pt>
                <c:pt idx="164">
                  <c:v>7946918.0999999996</c:v>
                </c:pt>
                <c:pt idx="165">
                  <c:v>3890393.73</c:v>
                </c:pt>
                <c:pt idx="166">
                  <c:v>5889217.6499999994</c:v>
                </c:pt>
                <c:pt idx="167">
                  <c:v>1580414.5</c:v>
                </c:pt>
                <c:pt idx="168">
                  <c:v>6779338.7199999997</c:v>
                </c:pt>
                <c:pt idx="169">
                  <c:v>2669459.56</c:v>
                </c:pt>
                <c:pt idx="170">
                  <c:v>4116351.06</c:v>
                </c:pt>
                <c:pt idx="171">
                  <c:v>2996483.11</c:v>
                </c:pt>
                <c:pt idx="172">
                  <c:v>6805430.1000000006</c:v>
                </c:pt>
                <c:pt idx="173">
                  <c:v>1315015.21</c:v>
                </c:pt>
                <c:pt idx="174">
                  <c:v>7083223.9199999999</c:v>
                </c:pt>
                <c:pt idx="175">
                  <c:v>5996843.6600000001</c:v>
                </c:pt>
                <c:pt idx="176">
                  <c:v>1297352.28</c:v>
                </c:pt>
                <c:pt idx="177">
                  <c:v>2781621.15</c:v>
                </c:pt>
                <c:pt idx="178">
                  <c:v>8089986.2400000002</c:v>
                </c:pt>
                <c:pt idx="179">
                  <c:v>1226584.48</c:v>
                </c:pt>
                <c:pt idx="180">
                  <c:v>6987674.7999999998</c:v>
                </c:pt>
                <c:pt idx="181">
                  <c:v>1915187.3399999999</c:v>
                </c:pt>
                <c:pt idx="182">
                  <c:v>5559544.8899999997</c:v>
                </c:pt>
                <c:pt idx="183">
                  <c:v>1574744.9000000001</c:v>
                </c:pt>
                <c:pt idx="184">
                  <c:v>2563456.3199999998</c:v>
                </c:pt>
                <c:pt idx="185">
                  <c:v>7611146.2000000002</c:v>
                </c:pt>
                <c:pt idx="186">
                  <c:v>4348045.68</c:v>
                </c:pt>
                <c:pt idx="187">
                  <c:v>4562979.96</c:v>
                </c:pt>
                <c:pt idx="188">
                  <c:v>3549411.9</c:v>
                </c:pt>
                <c:pt idx="189">
                  <c:v>2802653.0700000003</c:v>
                </c:pt>
                <c:pt idx="190">
                  <c:v>3367154.36</c:v>
                </c:pt>
                <c:pt idx="191">
                  <c:v>4496555.5600000005</c:v>
                </c:pt>
                <c:pt idx="192">
                  <c:v>2122401.54</c:v>
                </c:pt>
                <c:pt idx="193">
                  <c:v>1831067.28</c:v>
                </c:pt>
                <c:pt idx="194">
                  <c:v>4061736.7100000004</c:v>
                </c:pt>
                <c:pt idx="195">
                  <c:v>7131221.5499999998</c:v>
                </c:pt>
                <c:pt idx="196">
                  <c:v>1298836.77</c:v>
                </c:pt>
                <c:pt idx="197">
                  <c:v>4363165.7299999995</c:v>
                </c:pt>
                <c:pt idx="198">
                  <c:v>665803.19000000006</c:v>
                </c:pt>
                <c:pt idx="199">
                  <c:v>4106427.84</c:v>
                </c:pt>
                <c:pt idx="200">
                  <c:v>4603120</c:v>
                </c:pt>
                <c:pt idx="201">
                  <c:v>5447213.6299999999</c:v>
                </c:pt>
                <c:pt idx="202">
                  <c:v>8861121.3900000006</c:v>
                </c:pt>
                <c:pt idx="203">
                  <c:v>3182730</c:v>
                </c:pt>
                <c:pt idx="204">
                  <c:v>1599547.78</c:v>
                </c:pt>
                <c:pt idx="205">
                  <c:v>2137905.62</c:v>
                </c:pt>
                <c:pt idx="206">
                  <c:v>2793689.3600000003</c:v>
                </c:pt>
                <c:pt idx="207">
                  <c:v>6165076.1299999999</c:v>
                </c:pt>
                <c:pt idx="208">
                  <c:v>9498502.5499999989</c:v>
                </c:pt>
                <c:pt idx="209">
                  <c:v>4137164.37</c:v>
                </c:pt>
                <c:pt idx="210">
                  <c:v>1055058.5999999999</c:v>
                </c:pt>
                <c:pt idx="211">
                  <c:v>3454962.48</c:v>
                </c:pt>
                <c:pt idx="212">
                  <c:v>621828.96000000008</c:v>
                </c:pt>
                <c:pt idx="213">
                  <c:v>1417890</c:v>
                </c:pt>
                <c:pt idx="214">
                  <c:v>1625329.16</c:v>
                </c:pt>
                <c:pt idx="215">
                  <c:v>1203971.44</c:v>
                </c:pt>
                <c:pt idx="216">
                  <c:v>688411.82000000007</c:v>
                </c:pt>
                <c:pt idx="217">
                  <c:v>1982006.95</c:v>
                </c:pt>
                <c:pt idx="218">
                  <c:v>3040452.8000000003</c:v>
                </c:pt>
                <c:pt idx="219">
                  <c:v>429555.73</c:v>
                </c:pt>
                <c:pt idx="220">
                  <c:v>3387854.04</c:v>
                </c:pt>
                <c:pt idx="221">
                  <c:v>2834769.5999999996</c:v>
                </c:pt>
                <c:pt idx="222">
                  <c:v>4358156.16</c:v>
                </c:pt>
                <c:pt idx="223">
                  <c:v>2025254.4</c:v>
                </c:pt>
                <c:pt idx="224">
                  <c:v>8454249.9399999995</c:v>
                </c:pt>
                <c:pt idx="225">
                  <c:v>1533244.1900000002</c:v>
                </c:pt>
                <c:pt idx="226">
                  <c:v>3748067.44</c:v>
                </c:pt>
                <c:pt idx="227">
                  <c:v>4295184.96</c:v>
                </c:pt>
                <c:pt idx="228">
                  <c:v>1686141.93</c:v>
                </c:pt>
                <c:pt idx="229">
                  <c:v>6059870.1799999997</c:v>
                </c:pt>
                <c:pt idx="230">
                  <c:v>3666082.1</c:v>
                </c:pt>
                <c:pt idx="231">
                  <c:v>5863427.9699999997</c:v>
                </c:pt>
                <c:pt idx="232">
                  <c:v>1805773.3199999998</c:v>
                </c:pt>
                <c:pt idx="233">
                  <c:v>1439352.09</c:v>
                </c:pt>
                <c:pt idx="234">
                  <c:v>1609566.3199999998</c:v>
                </c:pt>
                <c:pt idx="235">
                  <c:v>2273239.25</c:v>
                </c:pt>
                <c:pt idx="236">
                  <c:v>1618004.9700000002</c:v>
                </c:pt>
                <c:pt idx="237">
                  <c:v>2678428.8199999998</c:v>
                </c:pt>
                <c:pt idx="238">
                  <c:v>5559838.6800000006</c:v>
                </c:pt>
                <c:pt idx="239">
                  <c:v>6912533.8399999999</c:v>
                </c:pt>
                <c:pt idx="240">
                  <c:v>1245007.6800000002</c:v>
                </c:pt>
                <c:pt idx="241">
                  <c:v>3213214.3400000003</c:v>
                </c:pt>
                <c:pt idx="242">
                  <c:v>5537383.7999999998</c:v>
                </c:pt>
                <c:pt idx="243">
                  <c:v>8278122.1499999994</c:v>
                </c:pt>
                <c:pt idx="244">
                  <c:v>3562266.4</c:v>
                </c:pt>
                <c:pt idx="245">
                  <c:v>623218.96000000008</c:v>
                </c:pt>
                <c:pt idx="246">
                  <c:v>928892.72000000009</c:v>
                </c:pt>
                <c:pt idx="247">
                  <c:v>4800878.1000000006</c:v>
                </c:pt>
                <c:pt idx="248">
                  <c:v>1270938.5999999999</c:v>
                </c:pt>
                <c:pt idx="249">
                  <c:v>1405129.5</c:v>
                </c:pt>
                <c:pt idx="250">
                  <c:v>6987043.2800000003</c:v>
                </c:pt>
                <c:pt idx="251">
                  <c:v>946078.94</c:v>
                </c:pt>
                <c:pt idx="252">
                  <c:v>1967638.99</c:v>
                </c:pt>
                <c:pt idx="253">
                  <c:v>3879988.35</c:v>
                </c:pt>
                <c:pt idx="254">
                  <c:v>7592231.4299999997</c:v>
                </c:pt>
                <c:pt idx="255">
                  <c:v>2382971.8000000003</c:v>
                </c:pt>
                <c:pt idx="256">
                  <c:v>3964130.04</c:v>
                </c:pt>
                <c:pt idx="257">
                  <c:v>2214399.5999999996</c:v>
                </c:pt>
                <c:pt idx="258">
                  <c:v>2073886.87</c:v>
                </c:pt>
                <c:pt idx="259">
                  <c:v>6760069.2800000003</c:v>
                </c:pt>
                <c:pt idx="260">
                  <c:v>4074866.5600000005</c:v>
                </c:pt>
                <c:pt idx="261">
                  <c:v>2026537.3599999999</c:v>
                </c:pt>
                <c:pt idx="262">
                  <c:v>1912048.6700000002</c:v>
                </c:pt>
                <c:pt idx="263">
                  <c:v>2045390.0299999998</c:v>
                </c:pt>
                <c:pt idx="264">
                  <c:v>836624.22</c:v>
                </c:pt>
                <c:pt idx="265">
                  <c:v>3398730.27</c:v>
                </c:pt>
                <c:pt idx="266">
                  <c:v>1591765.92</c:v>
                </c:pt>
                <c:pt idx="267">
                  <c:v>1455819.76</c:v>
                </c:pt>
                <c:pt idx="268">
                  <c:v>7957160.96</c:v>
                </c:pt>
                <c:pt idx="269">
                  <c:v>4934267.2300000004</c:v>
                </c:pt>
                <c:pt idx="270">
                  <c:v>2829673.68</c:v>
                </c:pt>
                <c:pt idx="271">
                  <c:v>7080886.5600000005</c:v>
                </c:pt>
                <c:pt idx="272">
                  <c:v>2030086.4</c:v>
                </c:pt>
                <c:pt idx="273">
                  <c:v>3552328.04</c:v>
                </c:pt>
                <c:pt idx="274">
                  <c:v>6030513.4500000002</c:v>
                </c:pt>
                <c:pt idx="275">
                  <c:v>922691.15</c:v>
                </c:pt>
                <c:pt idx="276">
                  <c:v>859854.08</c:v>
                </c:pt>
                <c:pt idx="277">
                  <c:v>6714349.8400000008</c:v>
                </c:pt>
                <c:pt idx="278">
                  <c:v>3595290.9</c:v>
                </c:pt>
                <c:pt idx="279">
                  <c:v>3158251.98</c:v>
                </c:pt>
                <c:pt idx="280">
                  <c:v>2367818.81</c:v>
                </c:pt>
                <c:pt idx="281">
                  <c:v>296216.27</c:v>
                </c:pt>
                <c:pt idx="282">
                  <c:v>774550.77</c:v>
                </c:pt>
                <c:pt idx="283">
                  <c:v>7941807.0000000009</c:v>
                </c:pt>
                <c:pt idx="284">
                  <c:v>1660530.75</c:v>
                </c:pt>
                <c:pt idx="285">
                  <c:v>2986709.4499999997</c:v>
                </c:pt>
                <c:pt idx="286">
                  <c:v>7155731.04</c:v>
                </c:pt>
                <c:pt idx="287">
                  <c:v>5828898.8399999999</c:v>
                </c:pt>
                <c:pt idx="288">
                  <c:v>1447125.1199999999</c:v>
                </c:pt>
                <c:pt idx="289">
                  <c:v>884262.74000000011</c:v>
                </c:pt>
                <c:pt idx="290">
                  <c:v>2063003.84</c:v>
                </c:pt>
                <c:pt idx="291">
                  <c:v>8327413.7000000002</c:v>
                </c:pt>
                <c:pt idx="292">
                  <c:v>2949596.8200000003</c:v>
                </c:pt>
                <c:pt idx="293">
                  <c:v>927073.34</c:v>
                </c:pt>
                <c:pt idx="294">
                  <c:v>5762350.8200000003</c:v>
                </c:pt>
                <c:pt idx="295">
                  <c:v>7113751.04</c:v>
                </c:pt>
                <c:pt idx="296">
                  <c:v>5080568.6499999994</c:v>
                </c:pt>
                <c:pt idx="297">
                  <c:v>2578474.6399999997</c:v>
                </c:pt>
                <c:pt idx="298">
                  <c:v>6979438.4499999993</c:v>
                </c:pt>
                <c:pt idx="299">
                  <c:v>4098605.64</c:v>
                </c:pt>
                <c:pt idx="300">
                  <c:v>2836538.19</c:v>
                </c:pt>
                <c:pt idx="301">
                  <c:v>3724887.8200000003</c:v>
                </c:pt>
                <c:pt idx="302">
                  <c:v>2738601.04</c:v>
                </c:pt>
                <c:pt idx="303">
                  <c:v>3647241.3600000003</c:v>
                </c:pt>
                <c:pt idx="304">
                  <c:v>973551.46</c:v>
                </c:pt>
                <c:pt idx="305">
                  <c:v>2254073.0100000002</c:v>
                </c:pt>
                <c:pt idx="306">
                  <c:v>1680451.8</c:v>
                </c:pt>
                <c:pt idx="307">
                  <c:v>5664877.2400000002</c:v>
                </c:pt>
                <c:pt idx="308">
                  <c:v>2542828.2000000002</c:v>
                </c:pt>
                <c:pt idx="309">
                  <c:v>2541184.1399999997</c:v>
                </c:pt>
                <c:pt idx="310">
                  <c:v>3930777.6000000001</c:v>
                </c:pt>
                <c:pt idx="311">
                  <c:v>682652.83</c:v>
                </c:pt>
                <c:pt idx="312">
                  <c:v>6237710.8500000006</c:v>
                </c:pt>
                <c:pt idx="313">
                  <c:v>1187186.3500000001</c:v>
                </c:pt>
                <c:pt idx="314">
                  <c:v>2201490.3299999996</c:v>
                </c:pt>
                <c:pt idx="315">
                  <c:v>307583.75999999995</c:v>
                </c:pt>
                <c:pt idx="316">
                  <c:v>3969867.48</c:v>
                </c:pt>
                <c:pt idx="317">
                  <c:v>2587536.98</c:v>
                </c:pt>
                <c:pt idx="318">
                  <c:v>2098398.15</c:v>
                </c:pt>
                <c:pt idx="319">
                  <c:v>316431.7</c:v>
                </c:pt>
                <c:pt idx="320">
                  <c:v>7389685.7199999997</c:v>
                </c:pt>
                <c:pt idx="321">
                  <c:v>3799481.84</c:v>
                </c:pt>
                <c:pt idx="322">
                  <c:v>2191004.75</c:v>
                </c:pt>
                <c:pt idx="323">
                  <c:v>2283718.86</c:v>
                </c:pt>
                <c:pt idx="324">
                  <c:v>4300276.42</c:v>
                </c:pt>
                <c:pt idx="325">
                  <c:v>3286684.21</c:v>
                </c:pt>
                <c:pt idx="326">
                  <c:v>1206946.51</c:v>
                </c:pt>
                <c:pt idx="327">
                  <c:v>2543036.64</c:v>
                </c:pt>
                <c:pt idx="328">
                  <c:v>892881.08</c:v>
                </c:pt>
                <c:pt idx="329">
                  <c:v>1233547.19</c:v>
                </c:pt>
                <c:pt idx="330">
                  <c:v>1678199.31</c:v>
                </c:pt>
                <c:pt idx="331">
                  <c:v>1172018.21</c:v>
                </c:pt>
                <c:pt idx="332">
                  <c:v>5791375.04</c:v>
                </c:pt>
                <c:pt idx="333">
                  <c:v>679116.34</c:v>
                </c:pt>
                <c:pt idx="334">
                  <c:v>7222633.0200000005</c:v>
                </c:pt>
                <c:pt idx="335">
                  <c:v>3766011.6199999996</c:v>
                </c:pt>
                <c:pt idx="336">
                  <c:v>6849807.1200000001</c:v>
                </c:pt>
                <c:pt idx="337">
                  <c:v>5657921.1200000001</c:v>
                </c:pt>
                <c:pt idx="338">
                  <c:v>6087664.6200000001</c:v>
                </c:pt>
                <c:pt idx="339">
                  <c:v>2387159.1</c:v>
                </c:pt>
                <c:pt idx="340">
                  <c:v>1179064.8</c:v>
                </c:pt>
                <c:pt idx="341">
                  <c:v>2082130.5</c:v>
                </c:pt>
                <c:pt idx="342">
                  <c:v>2381607.66</c:v>
                </c:pt>
                <c:pt idx="343">
                  <c:v>2251316.2800000003</c:v>
                </c:pt>
                <c:pt idx="344">
                  <c:v>517550.78999999992</c:v>
                </c:pt>
                <c:pt idx="345">
                  <c:v>3338422.4000000004</c:v>
                </c:pt>
                <c:pt idx="346">
                  <c:v>2046331.73</c:v>
                </c:pt>
                <c:pt idx="347">
                  <c:v>5357412.9000000004</c:v>
                </c:pt>
                <c:pt idx="348">
                  <c:v>2391583.7999999998</c:v>
                </c:pt>
                <c:pt idx="349">
                  <c:v>1842441.5</c:v>
                </c:pt>
                <c:pt idx="350">
                  <c:v>1207103.0399999998</c:v>
                </c:pt>
                <c:pt idx="351">
                  <c:v>3084390.3000000003</c:v>
                </c:pt>
                <c:pt idx="352">
                  <c:v>4921958.58</c:v>
                </c:pt>
                <c:pt idx="353">
                  <c:v>2438708.8499999996</c:v>
                </c:pt>
                <c:pt idx="354">
                  <c:v>4166592.4</c:v>
                </c:pt>
                <c:pt idx="355">
                  <c:v>4403855.6999999993</c:v>
                </c:pt>
                <c:pt idx="356">
                  <c:v>1175800.6000000001</c:v>
                </c:pt>
                <c:pt idx="357">
                  <c:v>6425663.3999999994</c:v>
                </c:pt>
                <c:pt idx="358">
                  <c:v>5013248.47</c:v>
                </c:pt>
                <c:pt idx="359">
                  <c:v>816244.24</c:v>
                </c:pt>
                <c:pt idx="360">
                  <c:v>2543974.6</c:v>
                </c:pt>
                <c:pt idx="361">
                  <c:v>1014426.04</c:v>
                </c:pt>
                <c:pt idx="362">
                  <c:v>2286677.7200000002</c:v>
                </c:pt>
                <c:pt idx="363">
                  <c:v>2321238.7199999997</c:v>
                </c:pt>
                <c:pt idx="364">
                  <c:v>1854005.24</c:v>
                </c:pt>
                <c:pt idx="365">
                  <c:v>3985937.48</c:v>
                </c:pt>
                <c:pt idx="366">
                  <c:v>5770139.7800000003</c:v>
                </c:pt>
                <c:pt idx="367">
                  <c:v>5637435.5700000003</c:v>
                </c:pt>
                <c:pt idx="368">
                  <c:v>3260628</c:v>
                </c:pt>
                <c:pt idx="369">
                  <c:v>4205995.04</c:v>
                </c:pt>
                <c:pt idx="370">
                  <c:v>1217670.08</c:v>
                </c:pt>
                <c:pt idx="371">
                  <c:v>1059402.6100000001</c:v>
                </c:pt>
                <c:pt idx="372">
                  <c:v>4447359.1000000006</c:v>
                </c:pt>
                <c:pt idx="373">
                  <c:v>2139282.75</c:v>
                </c:pt>
                <c:pt idx="374">
                  <c:v>3967350.2800000003</c:v>
                </c:pt>
                <c:pt idx="375">
                  <c:v>702445.12</c:v>
                </c:pt>
                <c:pt idx="376">
                  <c:v>3603062.87</c:v>
                </c:pt>
                <c:pt idx="377">
                  <c:v>609698.94999999995</c:v>
                </c:pt>
                <c:pt idx="378">
                  <c:v>4214888.7</c:v>
                </c:pt>
                <c:pt idx="379">
                  <c:v>3257875.39</c:v>
                </c:pt>
                <c:pt idx="380">
                  <c:v>3831458.59</c:v>
                </c:pt>
                <c:pt idx="381">
                  <c:v>4094699.75</c:v>
                </c:pt>
                <c:pt idx="382">
                  <c:v>4689730.9800000004</c:v>
                </c:pt>
                <c:pt idx="383">
                  <c:v>6145851.3899999997</c:v>
                </c:pt>
                <c:pt idx="384">
                  <c:v>1679381.9</c:v>
                </c:pt>
                <c:pt idx="385">
                  <c:v>6940664.4000000004</c:v>
                </c:pt>
                <c:pt idx="386">
                  <c:v>3440060</c:v>
                </c:pt>
                <c:pt idx="387">
                  <c:v>2835581.4699999997</c:v>
                </c:pt>
                <c:pt idx="388">
                  <c:v>1753280.28</c:v>
                </c:pt>
                <c:pt idx="389">
                  <c:v>980770.84000000008</c:v>
                </c:pt>
                <c:pt idx="390">
                  <c:v>3207169.79</c:v>
                </c:pt>
                <c:pt idx="391">
                  <c:v>2685338.58</c:v>
                </c:pt>
                <c:pt idx="392">
                  <c:v>6022359.2000000002</c:v>
                </c:pt>
                <c:pt idx="393">
                  <c:v>1515286.92</c:v>
                </c:pt>
                <c:pt idx="394">
                  <c:v>3318981.56</c:v>
                </c:pt>
                <c:pt idx="395">
                  <c:v>2136685.4900000002</c:v>
                </c:pt>
                <c:pt idx="396">
                  <c:v>427784.43000000005</c:v>
                </c:pt>
                <c:pt idx="397">
                  <c:v>3897253.32</c:v>
                </c:pt>
                <c:pt idx="398">
                  <c:v>1902030.78</c:v>
                </c:pt>
                <c:pt idx="399">
                  <c:v>3469934.0999999996</c:v>
                </c:pt>
                <c:pt idx="400">
                  <c:v>2555991.9000000004</c:v>
                </c:pt>
                <c:pt idx="401">
                  <c:v>3282483.62</c:v>
                </c:pt>
                <c:pt idx="402">
                  <c:v>3539798.9</c:v>
                </c:pt>
                <c:pt idx="403">
                  <c:v>1958076.03</c:v>
                </c:pt>
                <c:pt idx="404">
                  <c:v>6984785.6999999993</c:v>
                </c:pt>
                <c:pt idx="405">
                  <c:v>1646926.7400000002</c:v>
                </c:pt>
                <c:pt idx="406">
                  <c:v>2342180.16</c:v>
                </c:pt>
                <c:pt idx="407">
                  <c:v>1491330.72</c:v>
                </c:pt>
                <c:pt idx="408">
                  <c:v>6126005.7599999998</c:v>
                </c:pt>
                <c:pt idx="409">
                  <c:v>2316797.2799999998</c:v>
                </c:pt>
                <c:pt idx="410">
                  <c:v>5151788.25</c:v>
                </c:pt>
                <c:pt idx="411">
                  <c:v>2839485.6</c:v>
                </c:pt>
                <c:pt idx="412">
                  <c:v>1286881.1199999999</c:v>
                </c:pt>
                <c:pt idx="413">
                  <c:v>6209934.1500000004</c:v>
                </c:pt>
                <c:pt idx="414">
                  <c:v>1299670.2</c:v>
                </c:pt>
                <c:pt idx="415">
                  <c:v>3172099.24</c:v>
                </c:pt>
                <c:pt idx="416">
                  <c:v>3446682.59</c:v>
                </c:pt>
                <c:pt idx="417">
                  <c:v>3903591.42</c:v>
                </c:pt>
                <c:pt idx="418">
                  <c:v>2040833.76</c:v>
                </c:pt>
                <c:pt idx="419">
                  <c:v>5287112.04</c:v>
                </c:pt>
                <c:pt idx="420">
                  <c:v>1594067.25</c:v>
                </c:pt>
                <c:pt idx="421">
                  <c:v>3352144.8000000003</c:v>
                </c:pt>
                <c:pt idx="422">
                  <c:v>2405915.2799999998</c:v>
                </c:pt>
                <c:pt idx="423">
                  <c:v>6999609.6000000006</c:v>
                </c:pt>
                <c:pt idx="424">
                  <c:v>2869662.9</c:v>
                </c:pt>
                <c:pt idx="425">
                  <c:v>738884.53</c:v>
                </c:pt>
                <c:pt idx="426">
                  <c:v>2314757</c:v>
                </c:pt>
                <c:pt idx="427">
                  <c:v>4607037</c:v>
                </c:pt>
                <c:pt idx="428">
                  <c:v>7981291.9199999999</c:v>
                </c:pt>
                <c:pt idx="429">
                  <c:v>2073196.9500000002</c:v>
                </c:pt>
                <c:pt idx="430">
                  <c:v>6197424.75</c:v>
                </c:pt>
                <c:pt idx="431">
                  <c:v>5017488.84</c:v>
                </c:pt>
                <c:pt idx="432">
                  <c:v>1588204.8</c:v>
                </c:pt>
                <c:pt idx="433">
                  <c:v>5867727.3999999994</c:v>
                </c:pt>
                <c:pt idx="434">
                  <c:v>579589.19999999995</c:v>
                </c:pt>
                <c:pt idx="435">
                  <c:v>6549540.1200000001</c:v>
                </c:pt>
                <c:pt idx="436">
                  <c:v>1084027.52</c:v>
                </c:pt>
                <c:pt idx="437">
                  <c:v>3157351.8</c:v>
                </c:pt>
                <c:pt idx="438">
                  <c:v>1406019.42</c:v>
                </c:pt>
                <c:pt idx="439">
                  <c:v>4683043.04</c:v>
                </c:pt>
                <c:pt idx="440">
                  <c:v>5266398.72</c:v>
                </c:pt>
                <c:pt idx="441">
                  <c:v>4657825.8</c:v>
                </c:pt>
                <c:pt idx="442">
                  <c:v>2616848.2199999997</c:v>
                </c:pt>
                <c:pt idx="443">
                  <c:v>2840412.15</c:v>
                </c:pt>
                <c:pt idx="444">
                  <c:v>1912597.44</c:v>
                </c:pt>
                <c:pt idx="445">
                  <c:v>5116374.66</c:v>
                </c:pt>
                <c:pt idx="446">
                  <c:v>4903692.84</c:v>
                </c:pt>
                <c:pt idx="447">
                  <c:v>4219651.2</c:v>
                </c:pt>
                <c:pt idx="448">
                  <c:v>1802366.2799999998</c:v>
                </c:pt>
                <c:pt idx="449">
                  <c:v>1455134.7</c:v>
                </c:pt>
                <c:pt idx="450">
                  <c:v>2926514.25</c:v>
                </c:pt>
                <c:pt idx="451">
                  <c:v>690545.1</c:v>
                </c:pt>
                <c:pt idx="452">
                  <c:v>7990083</c:v>
                </c:pt>
                <c:pt idx="453">
                  <c:v>3127935.14</c:v>
                </c:pt>
                <c:pt idx="454">
                  <c:v>6557452.5600000005</c:v>
                </c:pt>
                <c:pt idx="455">
                  <c:v>559155.15999999992</c:v>
                </c:pt>
                <c:pt idx="456">
                  <c:v>1724925.92</c:v>
                </c:pt>
                <c:pt idx="457">
                  <c:v>2965591.44</c:v>
                </c:pt>
                <c:pt idx="458">
                  <c:v>6227902.080000001</c:v>
                </c:pt>
                <c:pt idx="459">
                  <c:v>1741113.8</c:v>
                </c:pt>
                <c:pt idx="460">
                  <c:v>4968783.82</c:v>
                </c:pt>
                <c:pt idx="461">
                  <c:v>3588691.5</c:v>
                </c:pt>
                <c:pt idx="462">
                  <c:v>1724375.04</c:v>
                </c:pt>
                <c:pt idx="463">
                  <c:v>2271136.25</c:v>
                </c:pt>
                <c:pt idx="464">
                  <c:v>3147067.62</c:v>
                </c:pt>
                <c:pt idx="465">
                  <c:v>6952949.46</c:v>
                </c:pt>
                <c:pt idx="466">
                  <c:v>999625.14</c:v>
                </c:pt>
                <c:pt idx="467">
                  <c:v>6133078.3000000007</c:v>
                </c:pt>
                <c:pt idx="468">
                  <c:v>2124205.8600000003</c:v>
                </c:pt>
                <c:pt idx="469">
                  <c:v>4979651.25</c:v>
                </c:pt>
                <c:pt idx="470">
                  <c:v>1839611.46</c:v>
                </c:pt>
                <c:pt idx="471">
                  <c:v>1011912.12</c:v>
                </c:pt>
                <c:pt idx="472">
                  <c:v>1149802.5</c:v>
                </c:pt>
                <c:pt idx="473">
                  <c:v>5109542.0200000005</c:v>
                </c:pt>
                <c:pt idx="474">
                  <c:v>4689791.6199999992</c:v>
                </c:pt>
                <c:pt idx="475">
                  <c:v>3656266.1999999997</c:v>
                </c:pt>
                <c:pt idx="476">
                  <c:v>5761522.7000000002</c:v>
                </c:pt>
                <c:pt idx="477">
                  <c:v>2765301</c:v>
                </c:pt>
                <c:pt idx="478">
                  <c:v>6793380.9300000006</c:v>
                </c:pt>
                <c:pt idx="479">
                  <c:v>1365214.71</c:v>
                </c:pt>
                <c:pt idx="480">
                  <c:v>2954128.1</c:v>
                </c:pt>
                <c:pt idx="481">
                  <c:v>3844587.34</c:v>
                </c:pt>
                <c:pt idx="482">
                  <c:v>2373237.62</c:v>
                </c:pt>
                <c:pt idx="483">
                  <c:v>3331652.1799999997</c:v>
                </c:pt>
                <c:pt idx="484">
                  <c:v>1762776.4000000001</c:v>
                </c:pt>
                <c:pt idx="485">
                  <c:v>5085225.32</c:v>
                </c:pt>
                <c:pt idx="486">
                  <c:v>3805954.2</c:v>
                </c:pt>
                <c:pt idx="487">
                  <c:v>1112899.76</c:v>
                </c:pt>
                <c:pt idx="488">
                  <c:v>3950722.48</c:v>
                </c:pt>
                <c:pt idx="489">
                  <c:v>2486518.42</c:v>
                </c:pt>
                <c:pt idx="490">
                  <c:v>6942681</c:v>
                </c:pt>
                <c:pt idx="491">
                  <c:v>1294379.94</c:v>
                </c:pt>
                <c:pt idx="492">
                  <c:v>1593732.01</c:v>
                </c:pt>
                <c:pt idx="493">
                  <c:v>3163131.5799999996</c:v>
                </c:pt>
                <c:pt idx="494">
                  <c:v>3585617.2800000003</c:v>
                </c:pt>
                <c:pt idx="495">
                  <c:v>4341509.5500000007</c:v>
                </c:pt>
                <c:pt idx="496">
                  <c:v>4395304.3899999997</c:v>
                </c:pt>
                <c:pt idx="497">
                  <c:v>3761496.7500000005</c:v>
                </c:pt>
                <c:pt idx="498">
                  <c:v>2378041.7400000002</c:v>
                </c:pt>
                <c:pt idx="499">
                  <c:v>2033233.5399999998</c:v>
                </c:pt>
                <c:pt idx="500">
                  <c:v>655791.70000000007</c:v>
                </c:pt>
                <c:pt idx="501">
                  <c:v>909883.37999999989</c:v>
                </c:pt>
                <c:pt idx="502">
                  <c:v>564877.87</c:v>
                </c:pt>
                <c:pt idx="503">
                  <c:v>4025460.46</c:v>
                </c:pt>
                <c:pt idx="504">
                  <c:v>2133432.02</c:v>
                </c:pt>
                <c:pt idx="505">
                  <c:v>5940322.1400000006</c:v>
                </c:pt>
                <c:pt idx="506">
                  <c:v>2153810.7000000002</c:v>
                </c:pt>
                <c:pt idx="507">
                  <c:v>3292925.32</c:v>
                </c:pt>
                <c:pt idx="508">
                  <c:v>6668106.8799999999</c:v>
                </c:pt>
                <c:pt idx="509">
                  <c:v>1083187.1599999999</c:v>
                </c:pt>
                <c:pt idx="510">
                  <c:v>1788888.5499999998</c:v>
                </c:pt>
                <c:pt idx="511">
                  <c:v>4297714.1100000003</c:v>
                </c:pt>
                <c:pt idx="512">
                  <c:v>1391982.9</c:v>
                </c:pt>
                <c:pt idx="513">
                  <c:v>1087356.6000000001</c:v>
                </c:pt>
                <c:pt idx="514">
                  <c:v>711743.5</c:v>
                </c:pt>
                <c:pt idx="515">
                  <c:v>3441770.44</c:v>
                </c:pt>
                <c:pt idx="516">
                  <c:v>574839</c:v>
                </c:pt>
                <c:pt idx="517">
                  <c:v>958592.87</c:v>
                </c:pt>
                <c:pt idx="518">
                  <c:v>1614704.85</c:v>
                </c:pt>
                <c:pt idx="519">
                  <c:v>2309010.5499999998</c:v>
                </c:pt>
                <c:pt idx="520">
                  <c:v>8305451.2999999998</c:v>
                </c:pt>
                <c:pt idx="521">
                  <c:v>6621218.7999999998</c:v>
                </c:pt>
                <c:pt idx="522">
                  <c:v>934294.60000000009</c:v>
                </c:pt>
                <c:pt idx="523">
                  <c:v>1605336.96</c:v>
                </c:pt>
                <c:pt idx="524">
                  <c:v>3708266.0999999996</c:v>
                </c:pt>
                <c:pt idx="525">
                  <c:v>3051567.75</c:v>
                </c:pt>
                <c:pt idx="526">
                  <c:v>7584427.2999999998</c:v>
                </c:pt>
                <c:pt idx="527">
                  <c:v>6840250.8799999999</c:v>
                </c:pt>
                <c:pt idx="528">
                  <c:v>2964417.21</c:v>
                </c:pt>
                <c:pt idx="529">
                  <c:v>2211871.48</c:v>
                </c:pt>
                <c:pt idx="530">
                  <c:v>2549252.64</c:v>
                </c:pt>
                <c:pt idx="531">
                  <c:v>3015531.13</c:v>
                </c:pt>
                <c:pt idx="532">
                  <c:v>4451631.5999999996</c:v>
                </c:pt>
                <c:pt idx="533">
                  <c:v>4680571.5</c:v>
                </c:pt>
                <c:pt idx="534">
                  <c:v>886474.64999999991</c:v>
                </c:pt>
                <c:pt idx="535">
                  <c:v>1263092.8299999998</c:v>
                </c:pt>
                <c:pt idx="536">
                  <c:v>1571963.8800000001</c:v>
                </c:pt>
                <c:pt idx="537">
                  <c:v>1141418.24</c:v>
                </c:pt>
                <c:pt idx="538">
                  <c:v>2515290.96</c:v>
                </c:pt>
                <c:pt idx="539">
                  <c:v>5807215.6800000006</c:v>
                </c:pt>
                <c:pt idx="540">
                  <c:v>2562467.5499999998</c:v>
                </c:pt>
                <c:pt idx="541">
                  <c:v>7484617.1400000006</c:v>
                </c:pt>
                <c:pt idx="542">
                  <c:v>4168186.1599999997</c:v>
                </c:pt>
                <c:pt idx="543">
                  <c:v>526457.88</c:v>
                </c:pt>
                <c:pt idx="544">
                  <c:v>1436196.98</c:v>
                </c:pt>
                <c:pt idx="545">
                  <c:v>5528785.1999999993</c:v>
                </c:pt>
                <c:pt idx="546">
                  <c:v>4874256</c:v>
                </c:pt>
                <c:pt idx="547">
                  <c:v>2668406</c:v>
                </c:pt>
                <c:pt idx="548">
                  <c:v>4889017.28</c:v>
                </c:pt>
                <c:pt idx="549">
                  <c:v>610013.43000000005</c:v>
                </c:pt>
                <c:pt idx="550">
                  <c:v>1895944.77</c:v>
                </c:pt>
                <c:pt idx="551">
                  <c:v>1510206.48</c:v>
                </c:pt>
                <c:pt idx="552">
                  <c:v>1447208.65</c:v>
                </c:pt>
                <c:pt idx="553">
                  <c:v>3706677.1399999997</c:v>
                </c:pt>
                <c:pt idx="554">
                  <c:v>2373186</c:v>
                </c:pt>
                <c:pt idx="555">
                  <c:v>1407381.4</c:v>
                </c:pt>
                <c:pt idx="556">
                  <c:v>993036.39</c:v>
                </c:pt>
                <c:pt idx="557">
                  <c:v>5084170.68</c:v>
                </c:pt>
                <c:pt idx="558">
                  <c:v>4828505.92</c:v>
                </c:pt>
                <c:pt idx="559">
                  <c:v>1056852.72</c:v>
                </c:pt>
                <c:pt idx="560">
                  <c:v>2268599.7599999998</c:v>
                </c:pt>
                <c:pt idx="561">
                  <c:v>1207780.98</c:v>
                </c:pt>
                <c:pt idx="562">
                  <c:v>2852058.04</c:v>
                </c:pt>
                <c:pt idx="563">
                  <c:v>5569518.7200000007</c:v>
                </c:pt>
                <c:pt idx="564">
                  <c:v>5755576.71</c:v>
                </c:pt>
                <c:pt idx="565">
                  <c:v>4275356.9400000004</c:v>
                </c:pt>
                <c:pt idx="566">
                  <c:v>8457004.870000001</c:v>
                </c:pt>
                <c:pt idx="567">
                  <c:v>2876299.56</c:v>
                </c:pt>
                <c:pt idx="568">
                  <c:v>741487.5</c:v>
                </c:pt>
                <c:pt idx="569">
                  <c:v>4114577.8400000003</c:v>
                </c:pt>
                <c:pt idx="570">
                  <c:v>994644.84</c:v>
                </c:pt>
                <c:pt idx="571">
                  <c:v>6758126.9199999999</c:v>
                </c:pt>
                <c:pt idx="572">
                  <c:v>502701.24000000005</c:v>
                </c:pt>
                <c:pt idx="573">
                  <c:v>1634487.98</c:v>
                </c:pt>
                <c:pt idx="574">
                  <c:v>1633914.7499999998</c:v>
                </c:pt>
                <c:pt idx="575">
                  <c:v>2007314.8800000001</c:v>
                </c:pt>
                <c:pt idx="576">
                  <c:v>3873647.73</c:v>
                </c:pt>
                <c:pt idx="577">
                  <c:v>7516993.4000000004</c:v>
                </c:pt>
                <c:pt idx="578">
                  <c:v>3382494.12</c:v>
                </c:pt>
                <c:pt idx="579">
                  <c:v>3534282.0000000005</c:v>
                </c:pt>
                <c:pt idx="580">
                  <c:v>3620370.04</c:v>
                </c:pt>
                <c:pt idx="581">
                  <c:v>2238342.6</c:v>
                </c:pt>
                <c:pt idx="582">
                  <c:v>5424796.6399999997</c:v>
                </c:pt>
                <c:pt idx="583">
                  <c:v>632067.67999999993</c:v>
                </c:pt>
                <c:pt idx="584">
                  <c:v>3866307.1199999996</c:v>
                </c:pt>
                <c:pt idx="585">
                  <c:v>6219579.1799999997</c:v>
                </c:pt>
                <c:pt idx="586">
                  <c:v>3435175.04</c:v>
                </c:pt>
                <c:pt idx="587">
                  <c:v>1914508.9600000002</c:v>
                </c:pt>
                <c:pt idx="588">
                  <c:v>3291833.2699999996</c:v>
                </c:pt>
                <c:pt idx="589">
                  <c:v>2841321.43</c:v>
                </c:pt>
                <c:pt idx="590">
                  <c:v>3370125.56</c:v>
                </c:pt>
                <c:pt idx="591">
                  <c:v>1322048</c:v>
                </c:pt>
                <c:pt idx="592">
                  <c:v>1904906.88</c:v>
                </c:pt>
                <c:pt idx="593">
                  <c:v>955080.6</c:v>
                </c:pt>
                <c:pt idx="594">
                  <c:v>4465850.37</c:v>
                </c:pt>
                <c:pt idx="595">
                  <c:v>1407998.08</c:v>
                </c:pt>
                <c:pt idx="596">
                  <c:v>5377169.8100000005</c:v>
                </c:pt>
                <c:pt idx="597">
                  <c:v>2391879.25</c:v>
                </c:pt>
                <c:pt idx="598">
                  <c:v>5663927.3600000003</c:v>
                </c:pt>
                <c:pt idx="599">
                  <c:v>6184975.5</c:v>
                </c:pt>
                <c:pt idx="600">
                  <c:v>3020846.2</c:v>
                </c:pt>
                <c:pt idx="601">
                  <c:v>3751147.4</c:v>
                </c:pt>
                <c:pt idx="602">
                  <c:v>2824061.27</c:v>
                </c:pt>
                <c:pt idx="603">
                  <c:v>3309306</c:v>
                </c:pt>
                <c:pt idx="604">
                  <c:v>6732031.2299999995</c:v>
                </c:pt>
                <c:pt idx="605">
                  <c:v>2092515.3</c:v>
                </c:pt>
                <c:pt idx="606">
                  <c:v>2393231.6</c:v>
                </c:pt>
                <c:pt idx="607">
                  <c:v>3427662.3000000003</c:v>
                </c:pt>
                <c:pt idx="608">
                  <c:v>574510.87</c:v>
                </c:pt>
                <c:pt idx="609">
                  <c:v>2820338.46</c:v>
                </c:pt>
                <c:pt idx="610">
                  <c:v>689213.7</c:v>
                </c:pt>
                <c:pt idx="611">
                  <c:v>2684603.2399999998</c:v>
                </c:pt>
                <c:pt idx="612">
                  <c:v>4692903.46</c:v>
                </c:pt>
                <c:pt idx="613">
                  <c:v>5781408.2400000002</c:v>
                </c:pt>
                <c:pt idx="614">
                  <c:v>941240.5</c:v>
                </c:pt>
                <c:pt idx="615">
                  <c:v>6079762.0200000005</c:v>
                </c:pt>
                <c:pt idx="616">
                  <c:v>6383922.9000000004</c:v>
                </c:pt>
                <c:pt idx="617">
                  <c:v>2836384.6</c:v>
                </c:pt>
                <c:pt idx="618">
                  <c:v>4407018</c:v>
                </c:pt>
                <c:pt idx="619">
                  <c:v>2993570.8400000003</c:v>
                </c:pt>
                <c:pt idx="620">
                  <c:v>2357271.86</c:v>
                </c:pt>
                <c:pt idx="621">
                  <c:v>1139477.8799999999</c:v>
                </c:pt>
                <c:pt idx="622">
                  <c:v>4907408.0600000005</c:v>
                </c:pt>
                <c:pt idx="623">
                  <c:v>1613320.7400000002</c:v>
                </c:pt>
                <c:pt idx="624">
                  <c:v>2805854.05</c:v>
                </c:pt>
                <c:pt idx="625">
                  <c:v>3970916.4</c:v>
                </c:pt>
                <c:pt idx="626">
                  <c:v>742562.3600000001</c:v>
                </c:pt>
                <c:pt idx="627">
                  <c:v>2240631.5699999998</c:v>
                </c:pt>
                <c:pt idx="628">
                  <c:v>3017543.8499999996</c:v>
                </c:pt>
                <c:pt idx="629">
                  <c:v>3842714.4</c:v>
                </c:pt>
                <c:pt idx="630">
                  <c:v>2846857.68</c:v>
                </c:pt>
                <c:pt idx="631">
                  <c:v>6440555.4000000004</c:v>
                </c:pt>
                <c:pt idx="632">
                  <c:v>5727276.3499999996</c:v>
                </c:pt>
                <c:pt idx="633">
                  <c:v>1839705.96</c:v>
                </c:pt>
                <c:pt idx="634">
                  <c:v>1041702.1199999999</c:v>
                </c:pt>
                <c:pt idx="635">
                  <c:v>1450237.25</c:v>
                </c:pt>
                <c:pt idx="636">
                  <c:v>1514557.98</c:v>
                </c:pt>
                <c:pt idx="637">
                  <c:v>1754340.69</c:v>
                </c:pt>
                <c:pt idx="638">
                  <c:v>7106077.5</c:v>
                </c:pt>
                <c:pt idx="639">
                  <c:v>4289574.38</c:v>
                </c:pt>
                <c:pt idx="640">
                  <c:v>3131832.77</c:v>
                </c:pt>
                <c:pt idx="641">
                  <c:v>4807980.75</c:v>
                </c:pt>
                <c:pt idx="642">
                  <c:v>2076920</c:v>
                </c:pt>
                <c:pt idx="643">
                  <c:v>3148355.64</c:v>
                </c:pt>
                <c:pt idx="644">
                  <c:v>788797.92</c:v>
                </c:pt>
                <c:pt idx="645">
                  <c:v>335522.11</c:v>
                </c:pt>
                <c:pt idx="646">
                  <c:v>1331371.44</c:v>
                </c:pt>
                <c:pt idx="647">
                  <c:v>735290.1</c:v>
                </c:pt>
                <c:pt idx="648">
                  <c:v>4300597.1400000006</c:v>
                </c:pt>
                <c:pt idx="649">
                  <c:v>8278824.4000000004</c:v>
                </c:pt>
                <c:pt idx="650">
                  <c:v>1404110.8800000001</c:v>
                </c:pt>
                <c:pt idx="651">
                  <c:v>4418526.22</c:v>
                </c:pt>
                <c:pt idx="652">
                  <c:v>3046634.5</c:v>
                </c:pt>
                <c:pt idx="653">
                  <c:v>1011343.36</c:v>
                </c:pt>
                <c:pt idx="654">
                  <c:v>2933507.5999999996</c:v>
                </c:pt>
                <c:pt idx="655">
                  <c:v>7228952</c:v>
                </c:pt>
                <c:pt idx="656">
                  <c:v>3328809.9600000004</c:v>
                </c:pt>
                <c:pt idx="657">
                  <c:v>682015.97000000009</c:v>
                </c:pt>
                <c:pt idx="658">
                  <c:v>2455795.69</c:v>
                </c:pt>
                <c:pt idx="659">
                  <c:v>1342998.92</c:v>
                </c:pt>
                <c:pt idx="660">
                  <c:v>5504613.1200000001</c:v>
                </c:pt>
                <c:pt idx="661">
                  <c:v>7964798.5300000003</c:v>
                </c:pt>
                <c:pt idx="662">
                  <c:v>2687434.1999999997</c:v>
                </c:pt>
                <c:pt idx="663">
                  <c:v>3147747.48</c:v>
                </c:pt>
                <c:pt idx="664">
                  <c:v>6476141.3999999994</c:v>
                </c:pt>
                <c:pt idx="665">
                  <c:v>5889797.7599999998</c:v>
                </c:pt>
                <c:pt idx="666">
                  <c:v>4138194.6</c:v>
                </c:pt>
                <c:pt idx="667">
                  <c:v>2078675.0499999998</c:v>
                </c:pt>
                <c:pt idx="668">
                  <c:v>3942886.05</c:v>
                </c:pt>
                <c:pt idx="669">
                  <c:v>4438102.5</c:v>
                </c:pt>
                <c:pt idx="670">
                  <c:v>2422292.8199999998</c:v>
                </c:pt>
                <c:pt idx="671">
                  <c:v>3275434.96</c:v>
                </c:pt>
                <c:pt idx="672">
                  <c:v>942434.10000000009</c:v>
                </c:pt>
                <c:pt idx="673">
                  <c:v>3657662.7199999997</c:v>
                </c:pt>
                <c:pt idx="674">
                  <c:v>5506449.3899999997</c:v>
                </c:pt>
                <c:pt idx="675">
                  <c:v>629368.9</c:v>
                </c:pt>
                <c:pt idx="676">
                  <c:v>4007216.28</c:v>
                </c:pt>
                <c:pt idx="677">
                  <c:v>4022078.08</c:v>
                </c:pt>
                <c:pt idx="678">
                  <c:v>728308.8</c:v>
                </c:pt>
                <c:pt idx="679">
                  <c:v>2113805.61</c:v>
                </c:pt>
                <c:pt idx="680">
                  <c:v>2521872.0900000003</c:v>
                </c:pt>
                <c:pt idx="681">
                  <c:v>2433189.84</c:v>
                </c:pt>
                <c:pt idx="682">
                  <c:v>3477781.4499999997</c:v>
                </c:pt>
                <c:pt idx="683">
                  <c:v>7155041.2000000002</c:v>
                </c:pt>
                <c:pt idx="684">
                  <c:v>944141.6</c:v>
                </c:pt>
                <c:pt idx="685">
                  <c:v>2689258.64</c:v>
                </c:pt>
                <c:pt idx="686">
                  <c:v>2108032.5</c:v>
                </c:pt>
                <c:pt idx="687">
                  <c:v>1934025.48</c:v>
                </c:pt>
                <c:pt idx="688">
                  <c:v>1101982.48</c:v>
                </c:pt>
                <c:pt idx="689">
                  <c:v>2881955.36</c:v>
                </c:pt>
                <c:pt idx="690">
                  <c:v>2077290.18</c:v>
                </c:pt>
                <c:pt idx="691">
                  <c:v>5239812.4000000004</c:v>
                </c:pt>
                <c:pt idx="692">
                  <c:v>8004762.9399999995</c:v>
                </c:pt>
                <c:pt idx="693">
                  <c:v>5443470.3399999999</c:v>
                </c:pt>
                <c:pt idx="694">
                  <c:v>3028485.39</c:v>
                </c:pt>
                <c:pt idx="695">
                  <c:v>5342594.7</c:v>
                </c:pt>
                <c:pt idx="696">
                  <c:v>2000206.9500000002</c:v>
                </c:pt>
                <c:pt idx="697">
                  <c:v>2373296.4</c:v>
                </c:pt>
                <c:pt idx="698">
                  <c:v>3708500.0999999996</c:v>
                </c:pt>
                <c:pt idx="699">
                  <c:v>1307594.05</c:v>
                </c:pt>
                <c:pt idx="700">
                  <c:v>3559089.21</c:v>
                </c:pt>
                <c:pt idx="701">
                  <c:v>6670393.8999999994</c:v>
                </c:pt>
                <c:pt idx="702">
                  <c:v>3083005.3099999996</c:v>
                </c:pt>
                <c:pt idx="703">
                  <c:v>1597778.49</c:v>
                </c:pt>
                <c:pt idx="704">
                  <c:v>1395566.25</c:v>
                </c:pt>
                <c:pt idx="705">
                  <c:v>1131943.56</c:v>
                </c:pt>
                <c:pt idx="706">
                  <c:v>4493275.5</c:v>
                </c:pt>
                <c:pt idx="707">
                  <c:v>1131962.4000000001</c:v>
                </c:pt>
                <c:pt idx="708">
                  <c:v>585926.64</c:v>
                </c:pt>
                <c:pt idx="709">
                  <c:v>3732115.91</c:v>
                </c:pt>
                <c:pt idx="710">
                  <c:v>3445311.87</c:v>
                </c:pt>
                <c:pt idx="711">
                  <c:v>3965838.3899999997</c:v>
                </c:pt>
                <c:pt idx="712">
                  <c:v>4366255.97</c:v>
                </c:pt>
                <c:pt idx="713">
                  <c:v>706300.17999999993</c:v>
                </c:pt>
                <c:pt idx="714">
                  <c:v>3115173.16</c:v>
                </c:pt>
                <c:pt idx="715">
                  <c:v>3496530.2399999998</c:v>
                </c:pt>
                <c:pt idx="716">
                  <c:v>7577093.6399999997</c:v>
                </c:pt>
                <c:pt idx="717">
                  <c:v>3818217.31</c:v>
                </c:pt>
                <c:pt idx="718">
                  <c:v>1937354.4</c:v>
                </c:pt>
                <c:pt idx="719">
                  <c:v>1673769.5999999999</c:v>
                </c:pt>
                <c:pt idx="720">
                  <c:v>1150838.2899999998</c:v>
                </c:pt>
                <c:pt idx="721">
                  <c:v>975593.07000000007</c:v>
                </c:pt>
                <c:pt idx="722">
                  <c:v>6608337.75</c:v>
                </c:pt>
                <c:pt idx="723">
                  <c:v>6546129.6700000009</c:v>
                </c:pt>
                <c:pt idx="724">
                  <c:v>6219426.2000000002</c:v>
                </c:pt>
                <c:pt idx="725">
                  <c:v>5016049.5</c:v>
                </c:pt>
                <c:pt idx="726">
                  <c:v>1410461.58</c:v>
                </c:pt>
                <c:pt idx="727">
                  <c:v>897398.64999999991</c:v>
                </c:pt>
                <c:pt idx="728">
                  <c:v>3864998.25</c:v>
                </c:pt>
                <c:pt idx="729">
                  <c:v>4068562.0000000005</c:v>
                </c:pt>
                <c:pt idx="730">
                  <c:v>1130017.1399999999</c:v>
                </c:pt>
                <c:pt idx="731">
                  <c:v>6159902.6399999997</c:v>
                </c:pt>
                <c:pt idx="732">
                  <c:v>252491.96</c:v>
                </c:pt>
                <c:pt idx="733">
                  <c:v>2469436.44</c:v>
                </c:pt>
                <c:pt idx="734">
                  <c:v>5677643</c:v>
                </c:pt>
                <c:pt idx="735">
                  <c:v>668216.01</c:v>
                </c:pt>
                <c:pt idx="736">
                  <c:v>4573882.4799999995</c:v>
                </c:pt>
                <c:pt idx="737">
                  <c:v>2656106.88</c:v>
                </c:pt>
                <c:pt idx="738">
                  <c:v>2787048</c:v>
                </c:pt>
                <c:pt idx="739">
                  <c:v>974749.44</c:v>
                </c:pt>
                <c:pt idx="740">
                  <c:v>5447088</c:v>
                </c:pt>
                <c:pt idx="741">
                  <c:v>4014819.9</c:v>
                </c:pt>
                <c:pt idx="742">
                  <c:v>3178434.35</c:v>
                </c:pt>
                <c:pt idx="743">
                  <c:v>5108251.6000000006</c:v>
                </c:pt>
                <c:pt idx="744">
                  <c:v>5526110.04</c:v>
                </c:pt>
                <c:pt idx="745">
                  <c:v>2245379.7799999998</c:v>
                </c:pt>
                <c:pt idx="746">
                  <c:v>1306775.48</c:v>
                </c:pt>
                <c:pt idx="747">
                  <c:v>2794757.89</c:v>
                </c:pt>
                <c:pt idx="748">
                  <c:v>3599585.1</c:v>
                </c:pt>
                <c:pt idx="749">
                  <c:v>6729382.3999999994</c:v>
                </c:pt>
                <c:pt idx="750">
                  <c:v>4461538.4800000004</c:v>
                </c:pt>
                <c:pt idx="751">
                  <c:v>711052.5</c:v>
                </c:pt>
                <c:pt idx="752">
                  <c:v>4190091.6599999997</c:v>
                </c:pt>
                <c:pt idx="753">
                  <c:v>3935667.5999999996</c:v>
                </c:pt>
                <c:pt idx="754">
                  <c:v>1660160.3399999999</c:v>
                </c:pt>
                <c:pt idx="755">
                  <c:v>1817122.34</c:v>
                </c:pt>
                <c:pt idx="756">
                  <c:v>2060685.36</c:v>
                </c:pt>
                <c:pt idx="757">
                  <c:v>918388.24000000011</c:v>
                </c:pt>
                <c:pt idx="758">
                  <c:v>902220.98</c:v>
                </c:pt>
                <c:pt idx="759">
                  <c:v>4433617.1499999994</c:v>
                </c:pt>
                <c:pt idx="760">
                  <c:v>4052018.68</c:v>
                </c:pt>
                <c:pt idx="761">
                  <c:v>3785553.8</c:v>
                </c:pt>
                <c:pt idx="762">
                  <c:v>1937511.9000000001</c:v>
                </c:pt>
                <c:pt idx="763">
                  <c:v>7142493</c:v>
                </c:pt>
                <c:pt idx="764">
                  <c:v>4101174.8800000004</c:v>
                </c:pt>
                <c:pt idx="765">
                  <c:v>4109753.16</c:v>
                </c:pt>
                <c:pt idx="766">
                  <c:v>2294020.29</c:v>
                </c:pt>
                <c:pt idx="767">
                  <c:v>1608994.31</c:v>
                </c:pt>
                <c:pt idx="768">
                  <c:v>3309503.24</c:v>
                </c:pt>
                <c:pt idx="769">
                  <c:v>4638691.82</c:v>
                </c:pt>
                <c:pt idx="770">
                  <c:v>6942503.0800000001</c:v>
                </c:pt>
                <c:pt idx="771">
                  <c:v>2255249.34</c:v>
                </c:pt>
                <c:pt idx="772">
                  <c:v>1965752.1600000001</c:v>
                </c:pt>
                <c:pt idx="773">
                  <c:v>1270820.6399999999</c:v>
                </c:pt>
                <c:pt idx="774">
                  <c:v>2300681.88</c:v>
                </c:pt>
                <c:pt idx="775">
                  <c:v>3874442.76</c:v>
                </c:pt>
                <c:pt idx="776">
                  <c:v>5713806.9199999999</c:v>
                </c:pt>
                <c:pt idx="777">
                  <c:v>2092401.56</c:v>
                </c:pt>
                <c:pt idx="778">
                  <c:v>7559068.5</c:v>
                </c:pt>
                <c:pt idx="779">
                  <c:v>2335392.36</c:v>
                </c:pt>
                <c:pt idx="780">
                  <c:v>4606689.2800000003</c:v>
                </c:pt>
                <c:pt idx="781">
                  <c:v>1254612.48</c:v>
                </c:pt>
                <c:pt idx="782">
                  <c:v>3903915.01</c:v>
                </c:pt>
                <c:pt idx="783">
                  <c:v>8165487.6599999992</c:v>
                </c:pt>
                <c:pt idx="784">
                  <c:v>895504.65999999992</c:v>
                </c:pt>
                <c:pt idx="785">
                  <c:v>2174770.89</c:v>
                </c:pt>
                <c:pt idx="786">
                  <c:v>4583013.0599999996</c:v>
                </c:pt>
                <c:pt idx="787">
                  <c:v>4145122.52</c:v>
                </c:pt>
                <c:pt idx="788">
                  <c:v>783513.5</c:v>
                </c:pt>
                <c:pt idx="789">
                  <c:v>5632151.4800000004</c:v>
                </c:pt>
                <c:pt idx="790">
                  <c:v>1188016.2000000002</c:v>
                </c:pt>
                <c:pt idx="791">
                  <c:v>7035117.2999999998</c:v>
                </c:pt>
                <c:pt idx="792">
                  <c:v>2698585.6</c:v>
                </c:pt>
                <c:pt idx="793">
                  <c:v>3868259.07</c:v>
                </c:pt>
                <c:pt idx="794">
                  <c:v>1701475.5999999999</c:v>
                </c:pt>
                <c:pt idx="795">
                  <c:v>3136400.04</c:v>
                </c:pt>
                <c:pt idx="796">
                  <c:v>1372274.5</c:v>
                </c:pt>
                <c:pt idx="797">
                  <c:v>2585389.44</c:v>
                </c:pt>
                <c:pt idx="798">
                  <c:v>6979067.1900000004</c:v>
                </c:pt>
                <c:pt idx="799">
                  <c:v>4971509.7599999998</c:v>
                </c:pt>
                <c:pt idx="800">
                  <c:v>4753885.5</c:v>
                </c:pt>
                <c:pt idx="801">
                  <c:v>2153468.5100000002</c:v>
                </c:pt>
                <c:pt idx="802">
                  <c:v>842651.25</c:v>
                </c:pt>
                <c:pt idx="803">
                  <c:v>865584.04</c:v>
                </c:pt>
                <c:pt idx="804">
                  <c:v>1329919.3600000001</c:v>
                </c:pt>
                <c:pt idx="805">
                  <c:v>2183555.16</c:v>
                </c:pt>
                <c:pt idx="806">
                  <c:v>3579031.5</c:v>
                </c:pt>
                <c:pt idx="807">
                  <c:v>2013313.05</c:v>
                </c:pt>
                <c:pt idx="808">
                  <c:v>3370168.5</c:v>
                </c:pt>
                <c:pt idx="809">
                  <c:v>1119044.52</c:v>
                </c:pt>
                <c:pt idx="810">
                  <c:v>6063708.2000000002</c:v>
                </c:pt>
                <c:pt idx="811">
                  <c:v>5115450</c:v>
                </c:pt>
                <c:pt idx="812">
                  <c:v>3061990.7399999998</c:v>
                </c:pt>
                <c:pt idx="813">
                  <c:v>6528922.2000000002</c:v>
                </c:pt>
                <c:pt idx="814">
                  <c:v>2750607.7800000003</c:v>
                </c:pt>
                <c:pt idx="815">
                  <c:v>3330776.1199999996</c:v>
                </c:pt>
                <c:pt idx="816">
                  <c:v>4064753.7</c:v>
                </c:pt>
                <c:pt idx="817">
                  <c:v>501325.98999999993</c:v>
                </c:pt>
                <c:pt idx="818">
                  <c:v>2696114.4</c:v>
                </c:pt>
                <c:pt idx="819">
                  <c:v>6953089.29</c:v>
                </c:pt>
                <c:pt idx="820">
                  <c:v>1455322.83</c:v>
                </c:pt>
                <c:pt idx="821">
                  <c:v>3342101.65</c:v>
                </c:pt>
                <c:pt idx="822">
                  <c:v>4239844.18</c:v>
                </c:pt>
                <c:pt idx="823">
                  <c:v>357195.06</c:v>
                </c:pt>
                <c:pt idx="824">
                  <c:v>4077672.3000000003</c:v>
                </c:pt>
                <c:pt idx="825">
                  <c:v>5905521.7999999998</c:v>
                </c:pt>
                <c:pt idx="826">
                  <c:v>8312963.9100000001</c:v>
                </c:pt>
                <c:pt idx="827">
                  <c:v>1961312.94</c:v>
                </c:pt>
                <c:pt idx="828">
                  <c:v>9074759.5500000007</c:v>
                </c:pt>
                <c:pt idx="829">
                  <c:v>2781098.8800000004</c:v>
                </c:pt>
                <c:pt idx="830">
                  <c:v>2321437.35</c:v>
                </c:pt>
                <c:pt idx="831">
                  <c:v>1849380.55</c:v>
                </c:pt>
                <c:pt idx="832">
                  <c:v>5969912.2599999998</c:v>
                </c:pt>
                <c:pt idx="833">
                  <c:v>1321005.9000000001</c:v>
                </c:pt>
                <c:pt idx="834">
                  <c:v>6405934.0599999996</c:v>
                </c:pt>
                <c:pt idx="835">
                  <c:v>3337347.72</c:v>
                </c:pt>
                <c:pt idx="836">
                  <c:v>6207998.8799999999</c:v>
                </c:pt>
                <c:pt idx="837">
                  <c:v>2491768.8600000003</c:v>
                </c:pt>
                <c:pt idx="838">
                  <c:v>3516474.66</c:v>
                </c:pt>
                <c:pt idx="839">
                  <c:v>2692558.21</c:v>
                </c:pt>
                <c:pt idx="840">
                  <c:v>4826600.66</c:v>
                </c:pt>
                <c:pt idx="841">
                  <c:v>606706.43999999994</c:v>
                </c:pt>
                <c:pt idx="842">
                  <c:v>4095618.9299999997</c:v>
                </c:pt>
                <c:pt idx="843">
                  <c:v>3214902.54</c:v>
                </c:pt>
                <c:pt idx="844">
                  <c:v>5253386.1900000004</c:v>
                </c:pt>
                <c:pt idx="845">
                  <c:v>2226652.54</c:v>
                </c:pt>
                <c:pt idx="846">
                  <c:v>5244358.4400000004</c:v>
                </c:pt>
                <c:pt idx="847">
                  <c:v>1935784.7999999998</c:v>
                </c:pt>
                <c:pt idx="848">
                  <c:v>1437218.52</c:v>
                </c:pt>
                <c:pt idx="849">
                  <c:v>2024031.2200000002</c:v>
                </c:pt>
                <c:pt idx="850">
                  <c:v>5783024.6399999997</c:v>
                </c:pt>
                <c:pt idx="851">
                  <c:v>3823805.6799999997</c:v>
                </c:pt>
                <c:pt idx="852">
                  <c:v>2620503.0499999998</c:v>
                </c:pt>
                <c:pt idx="853">
                  <c:v>1583247.4</c:v>
                </c:pt>
                <c:pt idx="854">
                  <c:v>3091635.93</c:v>
                </c:pt>
                <c:pt idx="855">
                  <c:v>671211.45</c:v>
                </c:pt>
                <c:pt idx="856">
                  <c:v>2124214.4</c:v>
                </c:pt>
                <c:pt idx="857">
                  <c:v>3331290.84</c:v>
                </c:pt>
                <c:pt idx="858">
                  <c:v>1193002.2</c:v>
                </c:pt>
                <c:pt idx="859">
                  <c:v>2469715.37</c:v>
                </c:pt>
                <c:pt idx="860">
                  <c:v>1532726.25</c:v>
                </c:pt>
                <c:pt idx="861">
                  <c:v>3562373.46</c:v>
                </c:pt>
                <c:pt idx="862">
                  <c:v>1249113.5999999999</c:v>
                </c:pt>
                <c:pt idx="863">
                  <c:v>2756115.42</c:v>
                </c:pt>
                <c:pt idx="864">
                  <c:v>7142413.0899999999</c:v>
                </c:pt>
                <c:pt idx="865">
                  <c:v>6975584</c:v>
                </c:pt>
                <c:pt idx="866">
                  <c:v>3263156.88</c:v>
                </c:pt>
                <c:pt idx="867">
                  <c:v>4795280.6099999994</c:v>
                </c:pt>
                <c:pt idx="868">
                  <c:v>1668466.8</c:v>
                </c:pt>
                <c:pt idx="869">
                  <c:v>6801982.5599999996</c:v>
                </c:pt>
                <c:pt idx="870">
                  <c:v>1214942.75</c:v>
                </c:pt>
                <c:pt idx="871">
                  <c:v>3775506.15</c:v>
                </c:pt>
                <c:pt idx="872">
                  <c:v>5838073.0999999996</c:v>
                </c:pt>
                <c:pt idx="873">
                  <c:v>1736491.18</c:v>
                </c:pt>
                <c:pt idx="874">
                  <c:v>2058944.7999999998</c:v>
                </c:pt>
                <c:pt idx="875">
                  <c:v>5867739.2999999998</c:v>
                </c:pt>
                <c:pt idx="876">
                  <c:v>2344093.52</c:v>
                </c:pt>
                <c:pt idx="877">
                  <c:v>1872294.57</c:v>
                </c:pt>
                <c:pt idx="878">
                  <c:v>1059053.76</c:v>
                </c:pt>
                <c:pt idx="879">
                  <c:v>1417185.9000000001</c:v>
                </c:pt>
                <c:pt idx="880">
                  <c:v>5063003.4000000004</c:v>
                </c:pt>
                <c:pt idx="881">
                  <c:v>3838724.1</c:v>
                </c:pt>
                <c:pt idx="882">
                  <c:v>5952140.04</c:v>
                </c:pt>
                <c:pt idx="883">
                  <c:v>1485727.91</c:v>
                </c:pt>
                <c:pt idx="884">
                  <c:v>8902836.4700000007</c:v>
                </c:pt>
                <c:pt idx="885">
                  <c:v>6076875.7999999998</c:v>
                </c:pt>
                <c:pt idx="886">
                  <c:v>1107152.7</c:v>
                </c:pt>
                <c:pt idx="887">
                  <c:v>2420826.09</c:v>
                </c:pt>
                <c:pt idx="888">
                  <c:v>2894796.7999999998</c:v>
                </c:pt>
                <c:pt idx="889">
                  <c:v>4400153.6399999997</c:v>
                </c:pt>
                <c:pt idx="890">
                  <c:v>2420174.4</c:v>
                </c:pt>
                <c:pt idx="891">
                  <c:v>5816729.2000000002</c:v>
                </c:pt>
                <c:pt idx="892">
                  <c:v>2468545.04</c:v>
                </c:pt>
                <c:pt idx="893">
                  <c:v>5103689.08</c:v>
                </c:pt>
                <c:pt idx="894">
                  <c:v>5403647.75</c:v>
                </c:pt>
                <c:pt idx="895">
                  <c:v>6547204.54</c:v>
                </c:pt>
                <c:pt idx="896">
                  <c:v>3791340.3</c:v>
                </c:pt>
                <c:pt idx="897">
                  <c:v>1504626.07</c:v>
                </c:pt>
                <c:pt idx="898">
                  <c:v>747859.35000000009</c:v>
                </c:pt>
                <c:pt idx="899">
                  <c:v>2038538.24</c:v>
                </c:pt>
                <c:pt idx="900">
                  <c:v>2341260.48</c:v>
                </c:pt>
                <c:pt idx="901">
                  <c:v>4990257.5</c:v>
                </c:pt>
                <c:pt idx="902">
                  <c:v>2052530.1</c:v>
                </c:pt>
                <c:pt idx="903">
                  <c:v>2815994.2800000003</c:v>
                </c:pt>
                <c:pt idx="904">
                  <c:v>1747294.51</c:v>
                </c:pt>
                <c:pt idx="905">
                  <c:v>5260782.96</c:v>
                </c:pt>
                <c:pt idx="906">
                  <c:v>456305.4</c:v>
                </c:pt>
                <c:pt idx="907">
                  <c:v>1196351.49</c:v>
                </c:pt>
                <c:pt idx="908">
                  <c:v>1446869.17</c:v>
                </c:pt>
                <c:pt idx="909">
                  <c:v>3793498.29</c:v>
                </c:pt>
                <c:pt idx="910">
                  <c:v>1254749.55</c:v>
                </c:pt>
                <c:pt idx="911">
                  <c:v>4837112.16</c:v>
                </c:pt>
                <c:pt idx="912">
                  <c:v>2723029.65</c:v>
                </c:pt>
                <c:pt idx="913">
                  <c:v>6682328.1200000001</c:v>
                </c:pt>
                <c:pt idx="914">
                  <c:v>3197342.4</c:v>
                </c:pt>
                <c:pt idx="915">
                  <c:v>4993667.5999999996</c:v>
                </c:pt>
                <c:pt idx="916">
                  <c:v>6112548.8999999994</c:v>
                </c:pt>
                <c:pt idx="917">
                  <c:v>5840581.5199999996</c:v>
                </c:pt>
                <c:pt idx="918">
                  <c:v>3021915.43</c:v>
                </c:pt>
                <c:pt idx="919">
                  <c:v>2619946.4299999997</c:v>
                </c:pt>
                <c:pt idx="920">
                  <c:v>2150997.31</c:v>
                </c:pt>
                <c:pt idx="921">
                  <c:v>4182613.64</c:v>
                </c:pt>
                <c:pt idx="922">
                  <c:v>1821933</c:v>
                </c:pt>
                <c:pt idx="923">
                  <c:v>1328695</c:v>
                </c:pt>
                <c:pt idx="924">
                  <c:v>6673211.4799999995</c:v>
                </c:pt>
                <c:pt idx="925">
                  <c:v>6287635.6799999997</c:v>
                </c:pt>
                <c:pt idx="926">
                  <c:v>3026019.7600000002</c:v>
                </c:pt>
                <c:pt idx="927">
                  <c:v>1417082.26</c:v>
                </c:pt>
                <c:pt idx="928">
                  <c:v>4339422.88</c:v>
                </c:pt>
                <c:pt idx="929">
                  <c:v>1505260.1</c:v>
                </c:pt>
                <c:pt idx="930">
                  <c:v>1317664.7</c:v>
                </c:pt>
                <c:pt idx="931">
                  <c:v>1357744.9500000002</c:v>
                </c:pt>
                <c:pt idx="932">
                  <c:v>4563638.5599999996</c:v>
                </c:pt>
                <c:pt idx="933">
                  <c:v>3661213.9299999997</c:v>
                </c:pt>
                <c:pt idx="934">
                  <c:v>5371568.3399999999</c:v>
                </c:pt>
                <c:pt idx="935">
                  <c:v>2271456.54</c:v>
                </c:pt>
                <c:pt idx="936">
                  <c:v>2427300.12</c:v>
                </c:pt>
                <c:pt idx="937">
                  <c:v>1870924.76</c:v>
                </c:pt>
                <c:pt idx="938">
                  <c:v>3079122.8200000003</c:v>
                </c:pt>
                <c:pt idx="939">
                  <c:v>873105.09</c:v>
                </c:pt>
                <c:pt idx="940">
                  <c:v>1603740.6</c:v>
                </c:pt>
                <c:pt idx="941">
                  <c:v>2311186.14</c:v>
                </c:pt>
                <c:pt idx="942">
                  <c:v>2588860.0100000002</c:v>
                </c:pt>
                <c:pt idx="943">
                  <c:v>2047959.4200000002</c:v>
                </c:pt>
                <c:pt idx="944">
                  <c:v>619624.41</c:v>
                </c:pt>
                <c:pt idx="945">
                  <c:v>924788.82000000007</c:v>
                </c:pt>
                <c:pt idx="946">
                  <c:v>4312985.5999999996</c:v>
                </c:pt>
                <c:pt idx="947">
                  <c:v>6034401.2000000002</c:v>
                </c:pt>
                <c:pt idx="948">
                  <c:v>1709506.78</c:v>
                </c:pt>
                <c:pt idx="949">
                  <c:v>4891518.72</c:v>
                </c:pt>
                <c:pt idx="950">
                  <c:v>2235154.6800000002</c:v>
                </c:pt>
                <c:pt idx="951">
                  <c:v>6923147.6900000004</c:v>
                </c:pt>
                <c:pt idx="952">
                  <c:v>4806960.75</c:v>
                </c:pt>
                <c:pt idx="953">
                  <c:v>3357350.04</c:v>
                </c:pt>
                <c:pt idx="954">
                  <c:v>2648763.0499999998</c:v>
                </c:pt>
                <c:pt idx="955">
                  <c:v>7946230.5499999998</c:v>
                </c:pt>
                <c:pt idx="956">
                  <c:v>3179749.62</c:v>
                </c:pt>
                <c:pt idx="957">
                  <c:v>2779561.2</c:v>
                </c:pt>
                <c:pt idx="958">
                  <c:v>4014220.4799999995</c:v>
                </c:pt>
                <c:pt idx="959">
                  <c:v>1070584.02</c:v>
                </c:pt>
                <c:pt idx="960">
                  <c:v>7291593.7600000007</c:v>
                </c:pt>
                <c:pt idx="961">
                  <c:v>2033655.5</c:v>
                </c:pt>
                <c:pt idx="962">
                  <c:v>2952603.75</c:v>
                </c:pt>
                <c:pt idx="963">
                  <c:v>3820647.38</c:v>
                </c:pt>
                <c:pt idx="964">
                  <c:v>1635624.96</c:v>
                </c:pt>
                <c:pt idx="965">
                  <c:v>1182455.5</c:v>
                </c:pt>
                <c:pt idx="966">
                  <c:v>1417409.28</c:v>
                </c:pt>
                <c:pt idx="967">
                  <c:v>4889454.1499999994</c:v>
                </c:pt>
                <c:pt idx="968">
                  <c:v>4087611.15</c:v>
                </c:pt>
                <c:pt idx="969">
                  <c:v>900393.45</c:v>
                </c:pt>
                <c:pt idx="970">
                  <c:v>3505871.64</c:v>
                </c:pt>
                <c:pt idx="971">
                  <c:v>4262896.8</c:v>
                </c:pt>
                <c:pt idx="972">
                  <c:v>3934840.1399999997</c:v>
                </c:pt>
                <c:pt idx="973">
                  <c:v>1874108.3599999999</c:v>
                </c:pt>
                <c:pt idx="974">
                  <c:v>4145041.7800000003</c:v>
                </c:pt>
                <c:pt idx="975">
                  <c:v>4503500.6000000006</c:v>
                </c:pt>
                <c:pt idx="976">
                  <c:v>1733498.5599999998</c:v>
                </c:pt>
                <c:pt idx="977">
                  <c:v>4576822.6000000006</c:v>
                </c:pt>
                <c:pt idx="978">
                  <c:v>913978.15</c:v>
                </c:pt>
                <c:pt idx="979">
                  <c:v>1691347.86</c:v>
                </c:pt>
                <c:pt idx="980">
                  <c:v>2917246.44</c:v>
                </c:pt>
                <c:pt idx="981">
                  <c:v>8093992.9000000004</c:v>
                </c:pt>
                <c:pt idx="982">
                  <c:v>2775897.4</c:v>
                </c:pt>
                <c:pt idx="983">
                  <c:v>4642439.5999999996</c:v>
                </c:pt>
                <c:pt idx="984">
                  <c:v>1622416.64</c:v>
                </c:pt>
                <c:pt idx="985">
                  <c:v>5213511.74</c:v>
                </c:pt>
                <c:pt idx="986">
                  <c:v>7746727</c:v>
                </c:pt>
                <c:pt idx="987">
                  <c:v>2819680.51</c:v>
                </c:pt>
                <c:pt idx="988">
                  <c:v>2805794.88</c:v>
                </c:pt>
                <c:pt idx="989">
                  <c:v>3821104.44</c:v>
                </c:pt>
                <c:pt idx="990">
                  <c:v>1078357.5</c:v>
                </c:pt>
                <c:pt idx="991">
                  <c:v>713699.29999999993</c:v>
                </c:pt>
                <c:pt idx="992">
                  <c:v>6695224.2500000009</c:v>
                </c:pt>
                <c:pt idx="993">
                  <c:v>3466022.4499999997</c:v>
                </c:pt>
                <c:pt idx="994">
                  <c:v>2574167.21</c:v>
                </c:pt>
                <c:pt idx="995">
                  <c:v>6679062</c:v>
                </c:pt>
                <c:pt idx="996">
                  <c:v>4842414.6399999997</c:v>
                </c:pt>
                <c:pt idx="997">
                  <c:v>2852718.24</c:v>
                </c:pt>
                <c:pt idx="998">
                  <c:v>2085369.3</c:v>
                </c:pt>
                <c:pt idx="999">
                  <c:v>5029426.08</c:v>
                </c:pt>
              </c:numCache>
            </c:numRef>
          </c:yVal>
          <c:smooth val="0"/>
          <c:extLst>
            <c:ext xmlns:c16="http://schemas.microsoft.com/office/drawing/2014/chart" uri="{C3380CC4-5D6E-409C-BE32-E72D297353CC}">
              <c16:uniqueId val="{00000000-283A-4518-95F2-D53803BF260F}"/>
            </c:ext>
          </c:extLst>
        </c:ser>
        <c:dLbls>
          <c:dLblPos val="t"/>
          <c:showLegendKey val="0"/>
          <c:showVal val="0"/>
          <c:showCatName val="0"/>
          <c:showSerName val="0"/>
          <c:showPercent val="0"/>
          <c:showBubbleSize val="0"/>
        </c:dLbls>
        <c:axId val="976530272"/>
        <c:axId val="976539392"/>
      </c:scatterChart>
      <c:valAx>
        <c:axId val="976530272"/>
        <c:scaling>
          <c:orientation val="minMax"/>
        </c:scaling>
        <c:delete val="0"/>
        <c:axPos val="b"/>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39392"/>
        <c:crosses val="autoZero"/>
        <c:crossBetween val="midCat"/>
      </c:valAx>
      <c:valAx>
        <c:axId val="976539392"/>
        <c:scaling>
          <c:orientation val="minMax"/>
        </c:scaling>
        <c:delete val="0"/>
        <c:axPos val="l"/>
        <c:numFmt formatCode="[$₦-466]\ #,##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302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data.xlsx]Dash9!PivotTable1</c:name>
    <c:fmtId val="4"/>
  </c:pivotSource>
  <c:chart>
    <c:title>
      <c:tx>
        <c:rich>
          <a:bodyPr/>
          <a:lstStyle/>
          <a:p>
            <a:pPr>
              <a:defRPr sz="1100"/>
            </a:pPr>
            <a:r>
              <a:rPr lang="en-US" sz="1100" b="0">
                <a:latin typeface="Corbel" panose="020B0503020204020204" pitchFamily="34" charset="0"/>
              </a:rPr>
              <a:t>Total</a:t>
            </a:r>
            <a:r>
              <a:rPr lang="en-US" sz="1100" b="0" baseline="0">
                <a:latin typeface="Corbel" panose="020B0503020204020204" pitchFamily="34" charset="0"/>
              </a:rPr>
              <a:t> exported product units by year</a:t>
            </a:r>
            <a:endParaRPr lang="en-US" sz="1100" b="0">
              <a:latin typeface="Corbel" panose="020B0503020204020204" pitchFamily="34" charset="0"/>
            </a:endParaRPr>
          </a:p>
        </c:rich>
      </c:tx>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
        <c:idx val="1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55A11"/>
          </a:solidFill>
          <a:ln>
            <a:noFill/>
          </a:ln>
          <a:effectLst/>
        </c:spPr>
      </c:pivotFmt>
      <c:pivotFmt>
        <c:idx val="17"/>
        <c:spPr>
          <a:solidFill>
            <a:srgbClr val="C55A11"/>
          </a:solidFill>
          <a:ln>
            <a:noFill/>
          </a:ln>
          <a:effectLst/>
        </c:spPr>
      </c:pivotFmt>
      <c:pivotFmt>
        <c:idx val="18"/>
        <c:spPr>
          <a:solidFill>
            <a:srgbClr val="C55A11"/>
          </a:solidFill>
          <a:ln>
            <a:noFill/>
          </a:ln>
          <a:effectLst/>
        </c:spPr>
      </c:pivotFmt>
      <c:pivotFmt>
        <c:idx val="1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5A11"/>
          </a:solidFill>
          <a:ln>
            <a:noFill/>
          </a:ln>
          <a:effectLst/>
        </c:spPr>
      </c:pivotFmt>
      <c:pivotFmt>
        <c:idx val="21"/>
        <c:spPr>
          <a:solidFill>
            <a:srgbClr val="C55A11"/>
          </a:solidFill>
          <a:ln>
            <a:noFill/>
          </a:ln>
          <a:effectLst/>
        </c:spPr>
      </c:pivotFmt>
      <c:pivotFmt>
        <c:idx val="22"/>
        <c:spPr>
          <a:solidFill>
            <a:srgbClr val="C55A11"/>
          </a:solidFill>
          <a:ln>
            <a:noFill/>
          </a:ln>
          <a:effectLst/>
        </c:spPr>
      </c:pivotFmt>
      <c:pivotFmt>
        <c:idx val="23"/>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55A11"/>
          </a:solidFill>
          <a:ln>
            <a:noFill/>
          </a:ln>
          <a:effectLst/>
        </c:spPr>
      </c:pivotFmt>
      <c:pivotFmt>
        <c:idx val="25"/>
        <c:spPr>
          <a:solidFill>
            <a:srgbClr val="C55A11"/>
          </a:solidFill>
          <a:ln>
            <a:noFill/>
          </a:ln>
          <a:effectLst/>
        </c:spPr>
      </c:pivotFmt>
      <c:pivotFmt>
        <c:idx val="26"/>
        <c:spPr>
          <a:solidFill>
            <a:srgbClr val="C55A11"/>
          </a:solidFill>
          <a:ln>
            <a:noFill/>
          </a:ln>
          <a:effectLst/>
        </c:spPr>
      </c:pivotFmt>
      <c:pivotFmt>
        <c:idx val="2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55A11"/>
          </a:solidFill>
          <a:ln>
            <a:noFill/>
          </a:ln>
          <a:effectLst/>
        </c:spPr>
      </c:pivotFmt>
      <c:pivotFmt>
        <c:idx val="29"/>
        <c:spPr>
          <a:solidFill>
            <a:srgbClr val="C55A11"/>
          </a:solidFill>
          <a:ln>
            <a:noFill/>
          </a:ln>
          <a:effectLst/>
        </c:spPr>
      </c:pivotFmt>
      <c:pivotFmt>
        <c:idx val="30"/>
        <c:spPr>
          <a:solidFill>
            <a:srgbClr val="C55A11"/>
          </a:solidFill>
          <a:ln>
            <a:noFill/>
          </a:ln>
          <a:effectLst/>
        </c:spPr>
      </c:pivotFmt>
      <c:pivotFmt>
        <c:idx val="31"/>
        <c:spPr>
          <a:solidFill>
            <a:schemeClr val="bg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75000"/>
            </a:schemeClr>
          </a:solidFill>
          <a:ln>
            <a:noFill/>
          </a:ln>
          <a:effectLst/>
        </c:spPr>
      </c:pivotFmt>
      <c:pivotFmt>
        <c:idx val="33"/>
        <c:spPr>
          <a:solidFill>
            <a:schemeClr val="bg2">
              <a:lumMod val="25000"/>
            </a:schemeClr>
          </a:solidFill>
          <a:ln>
            <a:noFill/>
          </a:ln>
          <a:effectLst/>
        </c:spPr>
      </c:pivotFmt>
      <c:pivotFmt>
        <c:idx val="34"/>
        <c:spPr>
          <a:solidFill>
            <a:schemeClr val="bg2">
              <a:lumMod val="75000"/>
            </a:schemeClr>
          </a:solidFill>
          <a:ln>
            <a:noFill/>
          </a:ln>
          <a:effectLst/>
        </c:spPr>
      </c:pivotFmt>
    </c:pivotFmts>
    <c:plotArea>
      <c:layout>
        <c:manualLayout>
          <c:layoutTarget val="inner"/>
          <c:xMode val="edge"/>
          <c:yMode val="edge"/>
          <c:x val="6.1956621619480665E-2"/>
          <c:y val="0.23367801665498295"/>
          <c:w val="0.87407171211036638"/>
          <c:h val="0.59395842761034179"/>
        </c:manualLayout>
      </c:layout>
      <c:barChart>
        <c:barDir val="col"/>
        <c:grouping val="clustered"/>
        <c:varyColors val="0"/>
        <c:ser>
          <c:idx val="0"/>
          <c:order val="0"/>
          <c:tx>
            <c:strRef>
              <c:f>Dash9!$B$3</c:f>
              <c:strCache>
                <c:ptCount val="1"/>
                <c:pt idx="0">
                  <c:v>Total</c:v>
                </c:pt>
              </c:strCache>
            </c:strRef>
          </c:tx>
          <c:spPr>
            <a:solidFill>
              <a:schemeClr val="bg2">
                <a:lumMod val="75000"/>
              </a:schemeClr>
            </a:soli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A-60F8-4BDC-92A1-D1D112CCFDFD}"/>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C-60F8-4BDC-92A1-D1D112CCFDFD}"/>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E-60F8-4BDC-92A1-D1D112CCFDFD}"/>
              </c:ext>
            </c:extLst>
          </c:dPt>
          <c:dLbls>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Dash9!$A$4:$A$8</c:f>
              <c:strCache>
                <c:ptCount val="4"/>
                <c:pt idx="0">
                  <c:v>2020</c:v>
                </c:pt>
                <c:pt idx="1">
                  <c:v>2021</c:v>
                </c:pt>
                <c:pt idx="2">
                  <c:v>2022</c:v>
                </c:pt>
                <c:pt idx="3">
                  <c:v>2023</c:v>
                </c:pt>
              </c:strCache>
            </c:strRef>
          </c:cat>
          <c:val>
            <c:numRef>
              <c:f>Dash9!$B$4:$B$8</c:f>
              <c:numCache>
                <c:formatCode>_(* #,##0_);_(* \(#,##0\);_(* "-"??_);_(@_)</c:formatCode>
                <c:ptCount val="4"/>
                <c:pt idx="0">
                  <c:v>132765</c:v>
                </c:pt>
                <c:pt idx="1">
                  <c:v>142577</c:v>
                </c:pt>
                <c:pt idx="2">
                  <c:v>125872</c:v>
                </c:pt>
                <c:pt idx="3">
                  <c:v>135590</c:v>
                </c:pt>
              </c:numCache>
            </c:numRef>
          </c:val>
          <c:extLst>
            <c:ext xmlns:c16="http://schemas.microsoft.com/office/drawing/2014/chart" uri="{C3380CC4-5D6E-409C-BE32-E72D297353CC}">
              <c16:uniqueId val="{0000000F-60F8-4BDC-92A1-D1D112CCFDFD}"/>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_(* #,##0_);_(* \(#,##0\);_(* &quot;-&quot;??_);_(@_)" sourceLinked="1"/>
        <c:majorTickMark val="out"/>
        <c:minorTickMark val="none"/>
        <c:tickLblPos val="nextTo"/>
        <c:crossAx val="309248584"/>
        <c:crosses val="autoZero"/>
        <c:crossBetween val="between"/>
      </c:valAx>
      <c:spPr>
        <a:ln w="6350">
          <a:solidFill>
            <a:schemeClr val="bg2">
              <a:lumMod val="75000"/>
            </a:schemeClr>
          </a:solidFill>
        </a:ln>
      </c:spPr>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data.xlsx]Dash10!PivotTable6</c:name>
    <c:fmtId val="0"/>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r>
              <a:rPr lang="en-US" sz="1100" baseline="0">
                <a:solidFill>
                  <a:schemeClr val="bg2">
                    <a:lumMod val="25000"/>
                  </a:schemeClr>
                </a:solidFill>
                <a:latin typeface="Corbel" panose="020B0503020204020204" pitchFamily="34" charset="0"/>
              </a:rPr>
              <a:t>Top 2 companies by export quatity and distribution of products </a:t>
            </a:r>
            <a:endParaRPr lang="en-US" sz="1100">
              <a:solidFill>
                <a:schemeClr val="bg2">
                  <a:lumMod val="25000"/>
                </a:schemeClr>
              </a:solidFill>
              <a:latin typeface="Corbel" panose="020B0503020204020204" pitchFamily="34" charset="0"/>
            </a:endParaRPr>
          </a:p>
        </c:rich>
      </c:tx>
      <c:layout>
        <c:manualLayout>
          <c:xMode val="edge"/>
          <c:yMode val="edge"/>
          <c:x val="0.13555719221479709"/>
          <c:y val="3.0456852791878174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endParaRPr lang="en-US"/>
        </a:p>
      </c:txPr>
    </c:title>
    <c:autoTitleDeleted val="0"/>
    <c:pivotFmts>
      <c:pivotFmt>
        <c:idx val="0"/>
        <c:spPr>
          <a:solidFill>
            <a:srgbClr val="CE92C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B6E1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EAEA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4E30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B3B3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EB17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8DA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B7845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0943C"/>
          </a:solidFill>
          <a:ln>
            <a:noFill/>
          </a:ln>
          <a:effectLst/>
        </c:spPr>
      </c:pivotFmt>
      <c:pivotFmt>
        <c:idx val="9"/>
        <c:spPr>
          <a:solidFill>
            <a:srgbClr val="848484"/>
          </a:solidFill>
          <a:ln>
            <a:noFill/>
          </a:ln>
          <a:effectLst/>
        </c:spPr>
      </c:pivotFmt>
      <c:pivotFmt>
        <c:idx val="10"/>
        <c:spPr>
          <a:solidFill>
            <a:srgbClr val="EB6E19"/>
          </a:solidFill>
          <a:ln>
            <a:noFill/>
          </a:ln>
          <a:effectLst/>
        </c:spPr>
      </c:pivotFmt>
      <c:pivotFmt>
        <c:idx val="11"/>
        <c:spPr>
          <a:solidFill>
            <a:srgbClr val="884A28"/>
          </a:solidFill>
          <a:ln>
            <a:noFill/>
          </a:ln>
          <a:effectLst/>
        </c:spPr>
      </c:pivotFmt>
      <c:pivotFmt>
        <c:idx val="12"/>
        <c:spPr>
          <a:solidFill>
            <a:srgbClr val="F4E30C"/>
          </a:solidFill>
          <a:ln>
            <a:noFill/>
          </a:ln>
          <a:effectLst/>
        </c:spPr>
      </c:pivotFmt>
      <c:pivotFmt>
        <c:idx val="13"/>
        <c:spPr>
          <a:solidFill>
            <a:srgbClr val="848484"/>
          </a:solidFill>
          <a:ln>
            <a:noFill/>
          </a:ln>
          <a:effectLst/>
        </c:spPr>
      </c:pivotFmt>
      <c:pivotFmt>
        <c:idx val="14"/>
        <c:spPr>
          <a:solidFill>
            <a:srgbClr val="884A28"/>
          </a:solidFill>
          <a:ln>
            <a:noFill/>
          </a:ln>
          <a:effectLst/>
        </c:spPr>
      </c:pivotFmt>
      <c:pivotFmt>
        <c:idx val="15"/>
        <c:spPr>
          <a:solidFill>
            <a:srgbClr val="BABABA"/>
          </a:solidFill>
          <a:ln>
            <a:noFill/>
          </a:ln>
          <a:effectLst/>
        </c:spPr>
      </c:pivotFmt>
      <c:pivotFmt>
        <c:idx val="16"/>
        <c:spPr>
          <a:solidFill>
            <a:srgbClr val="F8EE68"/>
          </a:solidFill>
          <a:ln>
            <a:noFill/>
          </a:ln>
          <a:effectLst/>
        </c:spPr>
      </c:pivotFmt>
      <c:pivotFmt>
        <c:idx val="17"/>
        <c:spPr>
          <a:solidFill>
            <a:srgbClr val="E39357"/>
          </a:solidFill>
          <a:ln>
            <a:noFill/>
          </a:ln>
          <a:effectLst/>
        </c:spPr>
      </c:pivotFmt>
      <c:pivotFmt>
        <c:idx val="18"/>
        <c:spPr>
          <a:solidFill>
            <a:srgbClr val="757575"/>
          </a:solidFill>
          <a:ln>
            <a:noFill/>
          </a:ln>
          <a:effectLst/>
        </c:spPr>
      </c:pivotFmt>
    </c:pivotFmts>
    <c:plotArea>
      <c:layout/>
      <c:barChart>
        <c:barDir val="col"/>
        <c:grouping val="clustered"/>
        <c:varyColors val="0"/>
        <c:ser>
          <c:idx val="0"/>
          <c:order val="0"/>
          <c:tx>
            <c:strRef>
              <c:f>Dash10!$B$3:$B$4</c:f>
              <c:strCache>
                <c:ptCount val="1"/>
                <c:pt idx="0">
                  <c:v>Cashew</c:v>
                </c:pt>
              </c:strCache>
            </c:strRef>
          </c:tx>
          <c:spPr>
            <a:solidFill>
              <a:srgbClr val="CE92C8"/>
            </a:solidFill>
            <a:ln>
              <a:noFill/>
            </a:ln>
            <a:effectLst/>
          </c:spPr>
          <c:invertIfNegative val="0"/>
          <c:cat>
            <c:strRef>
              <c:f>Dash10!$A$5:$A$7</c:f>
              <c:strCache>
                <c:ptCount val="2"/>
                <c:pt idx="0">
                  <c:v>Agro Export Nigeria Ltd</c:v>
                </c:pt>
                <c:pt idx="1">
                  <c:v>Golden Farms Nigeria Limited</c:v>
                </c:pt>
              </c:strCache>
            </c:strRef>
          </c:cat>
          <c:val>
            <c:numRef>
              <c:f>Dash10!$B$5:$B$7</c:f>
              <c:numCache>
                <c:formatCode>_(* #,##0_);_(* \(#,##0\);_(* "-"??_);_(@_)</c:formatCode>
                <c:ptCount val="2"/>
                <c:pt idx="0">
                  <c:v>7230</c:v>
                </c:pt>
                <c:pt idx="1">
                  <c:v>5418</c:v>
                </c:pt>
              </c:numCache>
            </c:numRef>
          </c:val>
          <c:extLst>
            <c:ext xmlns:c16="http://schemas.microsoft.com/office/drawing/2014/chart" uri="{C3380CC4-5D6E-409C-BE32-E72D297353CC}">
              <c16:uniqueId val="{00000000-EE4C-433C-A5A1-ADD89FE35E86}"/>
            </c:ext>
          </c:extLst>
        </c:ser>
        <c:ser>
          <c:idx val="1"/>
          <c:order val="1"/>
          <c:tx>
            <c:strRef>
              <c:f>Dash10!$C$3:$C$4</c:f>
              <c:strCache>
                <c:ptCount val="1"/>
                <c:pt idx="0">
                  <c:v>Cassava</c:v>
                </c:pt>
              </c:strCache>
            </c:strRef>
          </c:tx>
          <c:spPr>
            <a:solidFill>
              <a:srgbClr val="EB6E19"/>
            </a:solidFill>
            <a:ln>
              <a:noFill/>
            </a:ln>
            <a:effectLst/>
          </c:spPr>
          <c:invertIfNegative val="0"/>
          <c:dPt>
            <c:idx val="0"/>
            <c:invertIfNegative val="0"/>
            <c:bubble3D val="0"/>
            <c:spPr>
              <a:solidFill>
                <a:srgbClr val="E39357"/>
              </a:solidFill>
              <a:ln>
                <a:noFill/>
              </a:ln>
              <a:effectLst/>
            </c:spPr>
          </c:dPt>
          <c:cat>
            <c:strRef>
              <c:f>Dash10!$A$5:$A$7</c:f>
              <c:strCache>
                <c:ptCount val="2"/>
                <c:pt idx="0">
                  <c:v>Agro Export Nigeria Ltd</c:v>
                </c:pt>
                <c:pt idx="1">
                  <c:v>Golden Farms Nigeria Limited</c:v>
                </c:pt>
              </c:strCache>
            </c:strRef>
          </c:cat>
          <c:val>
            <c:numRef>
              <c:f>Dash10!$C$5:$C$7</c:f>
              <c:numCache>
                <c:formatCode>_(* #,##0_);_(* \(#,##0\);_(* "-"??_);_(@_)</c:formatCode>
                <c:ptCount val="2"/>
                <c:pt idx="0">
                  <c:v>6155</c:v>
                </c:pt>
                <c:pt idx="1">
                  <c:v>9885</c:v>
                </c:pt>
              </c:numCache>
            </c:numRef>
          </c:val>
          <c:extLst>
            <c:ext xmlns:c16="http://schemas.microsoft.com/office/drawing/2014/chart" uri="{C3380CC4-5D6E-409C-BE32-E72D297353CC}">
              <c16:uniqueId val="{00000021-1124-478B-8D77-1F7295B151AB}"/>
            </c:ext>
          </c:extLst>
        </c:ser>
        <c:ser>
          <c:idx val="2"/>
          <c:order val="2"/>
          <c:tx>
            <c:strRef>
              <c:f>Dash10!$D$3:$D$4</c:f>
              <c:strCache>
                <c:ptCount val="1"/>
                <c:pt idx="0">
                  <c:v>Cocoa</c:v>
                </c:pt>
              </c:strCache>
            </c:strRef>
          </c:tx>
          <c:spPr>
            <a:solidFill>
              <a:srgbClr val="AEAEAE"/>
            </a:solidFill>
            <a:ln>
              <a:noFill/>
            </a:ln>
            <a:effectLst/>
          </c:spPr>
          <c:invertIfNegative val="0"/>
          <c:dPt>
            <c:idx val="0"/>
            <c:invertIfNegative val="0"/>
            <c:bubble3D val="0"/>
            <c:spPr>
              <a:solidFill>
                <a:srgbClr val="BABABA"/>
              </a:solidFill>
              <a:ln>
                <a:noFill/>
              </a:ln>
              <a:effectLst/>
            </c:spPr>
          </c:dPt>
          <c:dPt>
            <c:idx val="1"/>
            <c:invertIfNegative val="0"/>
            <c:bubble3D val="0"/>
            <c:spPr>
              <a:solidFill>
                <a:srgbClr val="848484"/>
              </a:solidFill>
              <a:ln>
                <a:noFill/>
              </a:ln>
              <a:effectLst/>
            </c:spPr>
          </c:dPt>
          <c:cat>
            <c:strRef>
              <c:f>Dash10!$A$5:$A$7</c:f>
              <c:strCache>
                <c:ptCount val="2"/>
                <c:pt idx="0">
                  <c:v>Agro Export Nigeria Ltd</c:v>
                </c:pt>
                <c:pt idx="1">
                  <c:v>Golden Farms Nigeria Limited</c:v>
                </c:pt>
              </c:strCache>
            </c:strRef>
          </c:cat>
          <c:val>
            <c:numRef>
              <c:f>Dash10!$D$5:$D$7</c:f>
              <c:numCache>
                <c:formatCode>_(* #,##0_);_(* \(#,##0\);_(* "-"??_);_(@_)</c:formatCode>
                <c:ptCount val="2"/>
                <c:pt idx="0">
                  <c:v>5560</c:v>
                </c:pt>
                <c:pt idx="1">
                  <c:v>11234</c:v>
                </c:pt>
              </c:numCache>
            </c:numRef>
          </c:val>
          <c:extLst>
            <c:ext xmlns:c16="http://schemas.microsoft.com/office/drawing/2014/chart" uri="{C3380CC4-5D6E-409C-BE32-E72D297353CC}">
              <c16:uniqueId val="{00000022-1124-478B-8D77-1F7295B151AB}"/>
            </c:ext>
          </c:extLst>
        </c:ser>
        <c:ser>
          <c:idx val="3"/>
          <c:order val="3"/>
          <c:tx>
            <c:strRef>
              <c:f>Dash10!$E$3:$E$4</c:f>
              <c:strCache>
                <c:ptCount val="1"/>
                <c:pt idx="0">
                  <c:v>Ginger</c:v>
                </c:pt>
              </c:strCache>
            </c:strRef>
          </c:tx>
          <c:spPr>
            <a:solidFill>
              <a:srgbClr val="F4E30C"/>
            </a:solidFill>
            <a:ln>
              <a:noFill/>
            </a:ln>
            <a:effectLst/>
          </c:spPr>
          <c:invertIfNegative val="0"/>
          <c:dPt>
            <c:idx val="1"/>
            <c:invertIfNegative val="0"/>
            <c:bubble3D val="0"/>
            <c:spPr>
              <a:solidFill>
                <a:srgbClr val="F8EE68"/>
              </a:solidFill>
              <a:ln>
                <a:noFill/>
              </a:ln>
              <a:effectLst/>
            </c:spPr>
          </c:dPt>
          <c:cat>
            <c:strRef>
              <c:f>Dash10!$A$5:$A$7</c:f>
              <c:strCache>
                <c:ptCount val="2"/>
                <c:pt idx="0">
                  <c:v>Agro Export Nigeria Ltd</c:v>
                </c:pt>
                <c:pt idx="1">
                  <c:v>Golden Farms Nigeria Limited</c:v>
                </c:pt>
              </c:strCache>
            </c:strRef>
          </c:cat>
          <c:val>
            <c:numRef>
              <c:f>Dash10!$E$5:$E$7</c:f>
              <c:numCache>
                <c:formatCode>_(* #,##0_);_(* \(#,##0\);_(* "-"??_);_(@_)</c:formatCode>
                <c:ptCount val="2"/>
                <c:pt idx="0">
                  <c:v>11544</c:v>
                </c:pt>
                <c:pt idx="1">
                  <c:v>4447</c:v>
                </c:pt>
              </c:numCache>
            </c:numRef>
          </c:val>
          <c:extLst>
            <c:ext xmlns:c16="http://schemas.microsoft.com/office/drawing/2014/chart" uri="{C3380CC4-5D6E-409C-BE32-E72D297353CC}">
              <c16:uniqueId val="{00000023-1124-478B-8D77-1F7295B151AB}"/>
            </c:ext>
          </c:extLst>
        </c:ser>
        <c:ser>
          <c:idx val="4"/>
          <c:order val="4"/>
          <c:tx>
            <c:strRef>
              <c:f>Dash10!$F$3:$F$4</c:f>
              <c:strCache>
                <c:ptCount val="1"/>
                <c:pt idx="0">
                  <c:v>Palm Oil</c:v>
                </c:pt>
              </c:strCache>
            </c:strRef>
          </c:tx>
          <c:spPr>
            <a:solidFill>
              <a:srgbClr val="3B3B3B"/>
            </a:solidFill>
            <a:ln>
              <a:noFill/>
            </a:ln>
            <a:effectLst/>
          </c:spPr>
          <c:invertIfNegative val="0"/>
          <c:dPt>
            <c:idx val="1"/>
            <c:invertIfNegative val="0"/>
            <c:bubble3D val="0"/>
            <c:spPr>
              <a:solidFill>
                <a:srgbClr val="757575"/>
              </a:solidFill>
              <a:ln>
                <a:noFill/>
              </a:ln>
              <a:effectLst/>
            </c:spPr>
          </c:dPt>
          <c:cat>
            <c:strRef>
              <c:f>Dash10!$A$5:$A$7</c:f>
              <c:strCache>
                <c:ptCount val="2"/>
                <c:pt idx="0">
                  <c:v>Agro Export Nigeria Ltd</c:v>
                </c:pt>
                <c:pt idx="1">
                  <c:v>Golden Farms Nigeria Limited</c:v>
                </c:pt>
              </c:strCache>
            </c:strRef>
          </c:cat>
          <c:val>
            <c:numRef>
              <c:f>Dash10!$F$5:$F$7</c:f>
              <c:numCache>
                <c:formatCode>_(* #,##0_);_(* \(#,##0\);_(* "-"??_);_(@_)</c:formatCode>
                <c:ptCount val="2"/>
                <c:pt idx="0">
                  <c:v>7690</c:v>
                </c:pt>
                <c:pt idx="1">
                  <c:v>4984</c:v>
                </c:pt>
              </c:numCache>
            </c:numRef>
          </c:val>
          <c:extLst>
            <c:ext xmlns:c16="http://schemas.microsoft.com/office/drawing/2014/chart" uri="{C3380CC4-5D6E-409C-BE32-E72D297353CC}">
              <c16:uniqueId val="{00000024-1124-478B-8D77-1F7295B151AB}"/>
            </c:ext>
          </c:extLst>
        </c:ser>
        <c:ser>
          <c:idx val="5"/>
          <c:order val="5"/>
          <c:tx>
            <c:strRef>
              <c:f>Dash10!$G$3:$G$4</c:f>
              <c:strCache>
                <c:ptCount val="1"/>
                <c:pt idx="0">
                  <c:v>Plantain</c:v>
                </c:pt>
              </c:strCache>
            </c:strRef>
          </c:tx>
          <c:spPr>
            <a:solidFill>
              <a:srgbClr val="8EB177"/>
            </a:solidFill>
            <a:ln>
              <a:noFill/>
            </a:ln>
            <a:effectLst/>
          </c:spPr>
          <c:invertIfNegative val="0"/>
          <c:dPt>
            <c:idx val="1"/>
            <c:invertIfNegative val="0"/>
            <c:bubble3D val="0"/>
            <c:spPr>
              <a:solidFill>
                <a:srgbClr val="60943C"/>
              </a:solidFill>
              <a:ln>
                <a:noFill/>
              </a:ln>
              <a:effectLst/>
            </c:spPr>
          </c:dPt>
          <c:cat>
            <c:strRef>
              <c:f>Dash10!$A$5:$A$7</c:f>
              <c:strCache>
                <c:ptCount val="2"/>
                <c:pt idx="0">
                  <c:v>Agro Export Nigeria Ltd</c:v>
                </c:pt>
                <c:pt idx="1">
                  <c:v>Golden Farms Nigeria Limited</c:v>
                </c:pt>
              </c:strCache>
            </c:strRef>
          </c:cat>
          <c:val>
            <c:numRef>
              <c:f>Dash10!$G$5:$G$7</c:f>
              <c:numCache>
                <c:formatCode>_(* #,##0_);_(* \(#,##0\);_(* "-"??_);_(@_)</c:formatCode>
                <c:ptCount val="2"/>
                <c:pt idx="0">
                  <c:v>3972</c:v>
                </c:pt>
                <c:pt idx="1">
                  <c:v>10116</c:v>
                </c:pt>
              </c:numCache>
            </c:numRef>
          </c:val>
          <c:extLst>
            <c:ext xmlns:c16="http://schemas.microsoft.com/office/drawing/2014/chart" uri="{C3380CC4-5D6E-409C-BE32-E72D297353CC}">
              <c16:uniqueId val="{00000025-1124-478B-8D77-1F7295B151AB}"/>
            </c:ext>
          </c:extLst>
        </c:ser>
        <c:ser>
          <c:idx val="6"/>
          <c:order val="6"/>
          <c:tx>
            <c:strRef>
              <c:f>Dash10!$H$3:$H$4</c:f>
              <c:strCache>
                <c:ptCount val="1"/>
                <c:pt idx="0">
                  <c:v>Rubber</c:v>
                </c:pt>
              </c:strCache>
            </c:strRef>
          </c:tx>
          <c:spPr>
            <a:solidFill>
              <a:srgbClr val="8DA2C1"/>
            </a:solidFill>
            <a:ln>
              <a:noFill/>
            </a:ln>
            <a:effectLst/>
          </c:spPr>
          <c:invertIfNegative val="0"/>
          <c:cat>
            <c:strRef>
              <c:f>Dash10!$A$5:$A$7</c:f>
              <c:strCache>
                <c:ptCount val="2"/>
                <c:pt idx="0">
                  <c:v>Agro Export Nigeria Ltd</c:v>
                </c:pt>
                <c:pt idx="1">
                  <c:v>Golden Farms Nigeria Limited</c:v>
                </c:pt>
              </c:strCache>
            </c:strRef>
          </c:cat>
          <c:val>
            <c:numRef>
              <c:f>Dash10!$H$5:$H$7</c:f>
              <c:numCache>
                <c:formatCode>_(* #,##0_);_(* \(#,##0\);_(* "-"??_);_(@_)</c:formatCode>
                <c:ptCount val="2"/>
                <c:pt idx="0">
                  <c:v>7865</c:v>
                </c:pt>
                <c:pt idx="1">
                  <c:v>7827</c:v>
                </c:pt>
              </c:numCache>
            </c:numRef>
          </c:val>
          <c:extLst>
            <c:ext xmlns:c16="http://schemas.microsoft.com/office/drawing/2014/chart" uri="{C3380CC4-5D6E-409C-BE32-E72D297353CC}">
              <c16:uniqueId val="{00000026-1124-478B-8D77-1F7295B151AB}"/>
            </c:ext>
          </c:extLst>
        </c:ser>
        <c:ser>
          <c:idx val="7"/>
          <c:order val="7"/>
          <c:tx>
            <c:strRef>
              <c:f>Dash10!$I$3:$I$4</c:f>
              <c:strCache>
                <c:ptCount val="1"/>
                <c:pt idx="0">
                  <c:v>Sesame</c:v>
                </c:pt>
              </c:strCache>
            </c:strRef>
          </c:tx>
          <c:spPr>
            <a:solidFill>
              <a:srgbClr val="B7845D"/>
            </a:solidFill>
            <a:ln>
              <a:noFill/>
            </a:ln>
            <a:effectLst/>
          </c:spPr>
          <c:invertIfNegative val="0"/>
          <c:dPt>
            <c:idx val="0"/>
            <c:invertIfNegative val="0"/>
            <c:bubble3D val="0"/>
            <c:spPr>
              <a:solidFill>
                <a:srgbClr val="884A28"/>
              </a:solidFill>
              <a:ln>
                <a:noFill/>
              </a:ln>
              <a:effectLst/>
            </c:spPr>
          </c:dPt>
          <c:cat>
            <c:strRef>
              <c:f>Dash10!$A$5:$A$7</c:f>
              <c:strCache>
                <c:ptCount val="2"/>
                <c:pt idx="0">
                  <c:v>Agro Export Nigeria Ltd</c:v>
                </c:pt>
                <c:pt idx="1">
                  <c:v>Golden Farms Nigeria Limited</c:v>
                </c:pt>
              </c:strCache>
            </c:strRef>
          </c:cat>
          <c:val>
            <c:numRef>
              <c:f>Dash10!$I$5:$I$7</c:f>
              <c:numCache>
                <c:formatCode>_(* #,##0_);_(* \(#,##0\);_(* "-"??_);_(@_)</c:formatCode>
                <c:ptCount val="2"/>
                <c:pt idx="0">
                  <c:v>9928</c:v>
                </c:pt>
                <c:pt idx="1">
                  <c:v>6813</c:v>
                </c:pt>
              </c:numCache>
            </c:numRef>
          </c:val>
          <c:extLst>
            <c:ext xmlns:c16="http://schemas.microsoft.com/office/drawing/2014/chart" uri="{C3380CC4-5D6E-409C-BE32-E72D297353CC}">
              <c16:uniqueId val="{00000028-1124-478B-8D77-1F7295B151AB}"/>
            </c:ext>
          </c:extLst>
        </c:ser>
        <c:dLbls>
          <c:showLegendKey val="0"/>
          <c:showVal val="0"/>
          <c:showCatName val="0"/>
          <c:showSerName val="0"/>
          <c:showPercent val="0"/>
          <c:showBubbleSize val="0"/>
        </c:dLbls>
        <c:gapWidth val="219"/>
        <c:overlap val="-27"/>
        <c:axId val="973186240"/>
        <c:axId val="973187200"/>
      </c:barChart>
      <c:catAx>
        <c:axId val="97318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187200"/>
        <c:crosses val="autoZero"/>
        <c:auto val="1"/>
        <c:lblAlgn val="ctr"/>
        <c:lblOffset val="100"/>
        <c:noMultiLvlLbl val="0"/>
      </c:catAx>
      <c:valAx>
        <c:axId val="97318720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18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data.xlsx]Dash1!PivotTable2</c:name>
    <c:fmtId val="15"/>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baseline="0">
                <a:solidFill>
                  <a:schemeClr val="tx1"/>
                </a:solidFill>
                <a:latin typeface="Corbel" panose="020B0503020204020204" pitchFamily="34" charset="0"/>
              </a:rPr>
              <a:t>Destination countries </a:t>
            </a:r>
            <a:r>
              <a:rPr lang="en-US" sz="1100" b="0" i="0" u="none" strike="noStrike" kern="1200" spc="0" baseline="0">
                <a:solidFill>
                  <a:schemeClr val="tx1"/>
                </a:solidFill>
                <a:latin typeface="Corbel" panose="020B0503020204020204" pitchFamily="34" charset="0"/>
              </a:rPr>
              <a:t>by average profit margin of products</a:t>
            </a:r>
            <a:endParaRPr lang="en-US" sz="1100">
              <a:solidFill>
                <a:schemeClr val="tx1"/>
              </a:solidFill>
              <a:latin typeface="Corbel" panose="020B0503020204020204" pitchFamily="34" charset="0"/>
            </a:endParaRPr>
          </a:p>
        </c:rich>
      </c:tx>
      <c:layout>
        <c:manualLayout>
          <c:xMode val="edge"/>
          <c:yMode val="edge"/>
          <c:x val="0.1526365122026985"/>
          <c:y val="3.7549561623945963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498478071365"/>
          <c:y val="0.22165481741966717"/>
          <c:w val="0.76652648237751175"/>
          <c:h val="0.72319327731092442"/>
        </c:manualLayout>
      </c:layout>
      <c:barChart>
        <c:barDir val="bar"/>
        <c:grouping val="clustered"/>
        <c:varyColors val="0"/>
        <c:ser>
          <c:idx val="0"/>
          <c:order val="0"/>
          <c:tx>
            <c:strRef>
              <c:f>Dash1!$B$17</c:f>
              <c:strCache>
                <c:ptCount val="1"/>
                <c:pt idx="0">
                  <c:v>Total</c:v>
                </c:pt>
              </c:strCache>
            </c:strRef>
          </c:tx>
          <c:spPr>
            <a:solidFill>
              <a:srgbClr val="617B89"/>
            </a:solidFill>
            <a:ln>
              <a:noFill/>
            </a:ln>
            <a:effectLst/>
          </c:spPr>
          <c:invertIfNegative val="0"/>
          <c:dPt>
            <c:idx val="2"/>
            <c:invertIfNegative val="0"/>
            <c:bubble3D val="0"/>
            <c:extLst>
              <c:ext xmlns:c16="http://schemas.microsoft.com/office/drawing/2014/chart" uri="{C3380CC4-5D6E-409C-BE32-E72D297353CC}">
                <c16:uniqueId val="{00000001-F5B9-47D9-8D57-2EE56A2AF9D8}"/>
              </c:ext>
            </c:extLst>
          </c:dPt>
          <c:dPt>
            <c:idx val="3"/>
            <c:invertIfNegative val="0"/>
            <c:bubble3D val="0"/>
            <c:extLst>
              <c:ext xmlns:c16="http://schemas.microsoft.com/office/drawing/2014/chart" uri="{C3380CC4-5D6E-409C-BE32-E72D297353CC}">
                <c16:uniqueId val="{00000003-F5B9-47D9-8D57-2EE56A2AF9D8}"/>
              </c:ext>
            </c:extLst>
          </c:dPt>
          <c:dPt>
            <c:idx val="4"/>
            <c:invertIfNegative val="0"/>
            <c:bubble3D val="0"/>
            <c:extLst>
              <c:ext xmlns:c16="http://schemas.microsoft.com/office/drawing/2014/chart" uri="{C3380CC4-5D6E-409C-BE32-E72D297353CC}">
                <c16:uniqueId val="{00000005-F5B9-47D9-8D57-2EE56A2AF9D8}"/>
              </c:ext>
            </c:extLst>
          </c:dPt>
          <c:dPt>
            <c:idx val="7"/>
            <c:invertIfNegative val="0"/>
            <c:bubble3D val="0"/>
            <c:spPr>
              <a:solidFill>
                <a:srgbClr val="718893"/>
              </a:solidFill>
              <a:ln>
                <a:noFill/>
              </a:ln>
              <a:effectLst/>
            </c:spPr>
            <c:extLst>
              <c:ext xmlns:c16="http://schemas.microsoft.com/office/drawing/2014/chart" uri="{C3380CC4-5D6E-409C-BE32-E72D297353CC}">
                <c16:uniqueId val="{00000006-F5B9-47D9-8D57-2EE56A2AF9D8}"/>
              </c:ext>
            </c:extLst>
          </c:dPt>
          <c:dPt>
            <c:idx val="8"/>
            <c:invertIfNegative val="0"/>
            <c:bubble3D val="0"/>
            <c:spPr>
              <a:solidFill>
                <a:srgbClr val="025464"/>
              </a:solidFill>
              <a:ln>
                <a:noFill/>
              </a:ln>
              <a:effectLst/>
            </c:spPr>
            <c:extLst>
              <c:ext xmlns:c16="http://schemas.microsoft.com/office/drawing/2014/chart" uri="{C3380CC4-5D6E-409C-BE32-E72D297353CC}">
                <c16:uniqueId val="{00000007-F5B9-47D9-8D57-2EE56A2AF9D8}"/>
              </c:ext>
            </c:extLst>
          </c:dPt>
          <c:dPt>
            <c:idx val="9"/>
            <c:invertIfNegative val="0"/>
            <c:bubble3D val="0"/>
            <c:spPr>
              <a:solidFill>
                <a:srgbClr val="025464"/>
              </a:solidFill>
              <a:ln>
                <a:noFill/>
              </a:ln>
              <a:effectLst/>
            </c:spPr>
            <c:extLst>
              <c:ext xmlns:c16="http://schemas.microsoft.com/office/drawing/2014/chart" uri="{C3380CC4-5D6E-409C-BE32-E72D297353CC}">
                <c16:uniqueId val="{00000008-F5B9-47D9-8D57-2EE56A2AF9D8}"/>
              </c:ext>
            </c:extLst>
          </c:dPt>
          <c:dLbls>
            <c:dLbl>
              <c:idx val="8"/>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F5B9-47D9-8D57-2EE56A2AF9D8}"/>
                </c:ext>
              </c:extLst>
            </c:dLbl>
            <c:dLbl>
              <c:idx val="9"/>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8-F5B9-47D9-8D57-2EE56A2AF9D8}"/>
                </c:ext>
              </c:extLst>
            </c:dLbl>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Dash1!$A$18:$A$28</c:f>
              <c:strCache>
                <c:ptCount val="10"/>
                <c:pt idx="0">
                  <c:v>Italy</c:v>
                </c:pt>
                <c:pt idx="1">
                  <c:v>Netherlands</c:v>
                </c:pt>
                <c:pt idx="2">
                  <c:v>Belgium</c:v>
                </c:pt>
                <c:pt idx="3">
                  <c:v>Switzerland</c:v>
                </c:pt>
                <c:pt idx="4">
                  <c:v>Denmark</c:v>
                </c:pt>
                <c:pt idx="5">
                  <c:v>Sweden</c:v>
                </c:pt>
                <c:pt idx="6">
                  <c:v>France</c:v>
                </c:pt>
                <c:pt idx="7">
                  <c:v>Spain</c:v>
                </c:pt>
                <c:pt idx="8">
                  <c:v>Austria</c:v>
                </c:pt>
                <c:pt idx="9">
                  <c:v>Germany</c:v>
                </c:pt>
              </c:strCache>
            </c:strRef>
          </c:cat>
          <c:val>
            <c:numRef>
              <c:f>Dash1!$B$18:$B$28</c:f>
              <c:numCache>
                <c:formatCode>0%</c:formatCode>
                <c:ptCount val="10"/>
                <c:pt idx="0">
                  <c:v>0.22576778020784066</c:v>
                </c:pt>
                <c:pt idx="1">
                  <c:v>0.23860812905775597</c:v>
                </c:pt>
                <c:pt idx="2">
                  <c:v>0.23996541748957179</c:v>
                </c:pt>
                <c:pt idx="3">
                  <c:v>0.24425538858977081</c:v>
                </c:pt>
                <c:pt idx="4">
                  <c:v>0.24726155382378942</c:v>
                </c:pt>
                <c:pt idx="5">
                  <c:v>0.24728776366859945</c:v>
                </c:pt>
                <c:pt idx="6">
                  <c:v>0.24822336087439592</c:v>
                </c:pt>
                <c:pt idx="7">
                  <c:v>0.25480817827743918</c:v>
                </c:pt>
                <c:pt idx="8">
                  <c:v>0.25593964654885004</c:v>
                </c:pt>
                <c:pt idx="9">
                  <c:v>0.2571617651630847</c:v>
                </c:pt>
              </c:numCache>
            </c:numRef>
          </c:val>
          <c:extLst>
            <c:ext xmlns:c16="http://schemas.microsoft.com/office/drawing/2014/chart" uri="{C3380CC4-5D6E-409C-BE32-E72D297353CC}">
              <c16:uniqueId val="{00000009-F5B9-47D9-8D57-2EE56A2AF9D8}"/>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 sourceLinked="0"/>
        <c:majorTickMark val="none"/>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data.xlsx]Dash1!PivotTable1</c:name>
    <c:fmtId val="20"/>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mn-lt"/>
                <a:ea typeface="+mn-ea"/>
                <a:cs typeface="+mn-cs"/>
              </a:defRPr>
            </a:pPr>
            <a:r>
              <a:rPr lang="en-US" sz="1100">
                <a:solidFill>
                  <a:schemeClr val="bg2">
                    <a:lumMod val="25000"/>
                  </a:schemeClr>
                </a:solidFill>
                <a:latin typeface="Corbel" panose="020B0503020204020204" pitchFamily="34" charset="0"/>
              </a:rPr>
              <a:t>Destination countries by total export value (in</a:t>
            </a:r>
            <a:r>
              <a:rPr lang="en-US" sz="1100" baseline="0">
                <a:solidFill>
                  <a:schemeClr val="bg2">
                    <a:lumMod val="25000"/>
                  </a:schemeClr>
                </a:solidFill>
                <a:latin typeface="Corbel" panose="020B0503020204020204" pitchFamily="34" charset="0"/>
              </a:rPr>
              <a:t> Billion naira</a:t>
            </a:r>
            <a:r>
              <a:rPr lang="en-US" sz="1100">
                <a:solidFill>
                  <a:schemeClr val="bg2">
                    <a:lumMod val="25000"/>
                  </a:schemeClr>
                </a:solidFill>
                <a:latin typeface="Corbel" panose="020B0503020204020204" pitchFamily="34" charset="0"/>
              </a:rPr>
              <a:t>)</a:t>
            </a:r>
          </a:p>
        </c:rich>
      </c:tx>
      <c:layout>
        <c:manualLayout>
          <c:xMode val="edge"/>
          <c:yMode val="edge"/>
          <c:x val="0.15962571084864396"/>
          <c:y val="1.423904101539546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2"/>
        <c:spPr>
          <a:solidFill>
            <a:srgbClr val="A76F6F"/>
          </a:solidFill>
          <a:ln>
            <a:noFill/>
          </a:ln>
          <a:effectLst/>
        </c:spPr>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76F6F"/>
          </a:solidFill>
          <a:ln>
            <a:noFill/>
          </a:ln>
          <a:effectLst/>
        </c:spPr>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03218347706534"/>
          <c:y val="0.20661939645604002"/>
          <c:w val="0.76891504351429751"/>
          <c:h val="0.74594594594594599"/>
        </c:manualLayout>
      </c:layout>
      <c:barChart>
        <c:barDir val="bar"/>
        <c:grouping val="clustered"/>
        <c:varyColors val="0"/>
        <c:ser>
          <c:idx val="0"/>
          <c:order val="0"/>
          <c:tx>
            <c:strRef>
              <c:f>Dash1!$B$3</c:f>
              <c:strCache>
                <c:ptCount val="1"/>
                <c:pt idx="0">
                  <c:v>Total</c:v>
                </c:pt>
              </c:strCache>
            </c:strRef>
          </c:tx>
          <c:spPr>
            <a:solidFill>
              <a:srgbClr val="A76F6F"/>
            </a:solidFill>
            <a:ln>
              <a:noFill/>
            </a:ln>
            <a:effectLst/>
          </c:spPr>
          <c:invertIfNegative val="0"/>
          <c:dPt>
            <c:idx val="2"/>
            <c:invertIfNegative val="0"/>
            <c:bubble3D val="0"/>
            <c:extLst>
              <c:ext xmlns:c16="http://schemas.microsoft.com/office/drawing/2014/chart" uri="{C3380CC4-5D6E-409C-BE32-E72D297353CC}">
                <c16:uniqueId val="{00000000-FD49-4907-988C-2C48E58C13A7}"/>
              </c:ext>
            </c:extLst>
          </c:dPt>
          <c:dPt>
            <c:idx val="3"/>
            <c:invertIfNegative val="0"/>
            <c:bubble3D val="0"/>
            <c:extLst>
              <c:ext xmlns:c16="http://schemas.microsoft.com/office/drawing/2014/chart" uri="{C3380CC4-5D6E-409C-BE32-E72D297353CC}">
                <c16:uniqueId val="{00000001-FD49-4907-988C-2C48E58C13A7}"/>
              </c:ext>
            </c:extLst>
          </c:dPt>
          <c:dPt>
            <c:idx val="4"/>
            <c:invertIfNegative val="0"/>
            <c:bubble3D val="0"/>
            <c:extLst>
              <c:ext xmlns:c16="http://schemas.microsoft.com/office/drawing/2014/chart" uri="{C3380CC4-5D6E-409C-BE32-E72D297353CC}">
                <c16:uniqueId val="{00000002-FD49-4907-988C-2C48E58C13A7}"/>
              </c:ext>
            </c:extLst>
          </c:dPt>
          <c:dPt>
            <c:idx val="7"/>
            <c:invertIfNegative val="0"/>
            <c:bubble3D val="0"/>
            <c:extLst>
              <c:ext xmlns:c16="http://schemas.microsoft.com/office/drawing/2014/chart" uri="{C3380CC4-5D6E-409C-BE32-E72D297353CC}">
                <c16:uniqueId val="{00000003-FD49-4907-988C-2C48E58C13A7}"/>
              </c:ext>
            </c:extLst>
          </c:dPt>
          <c:dPt>
            <c:idx val="8"/>
            <c:invertIfNegative val="0"/>
            <c:bubble3D val="0"/>
            <c:spPr>
              <a:solidFill>
                <a:srgbClr val="7A173C"/>
              </a:solidFill>
              <a:ln>
                <a:noFill/>
              </a:ln>
              <a:effectLst/>
            </c:spPr>
            <c:extLst>
              <c:ext xmlns:c16="http://schemas.microsoft.com/office/drawing/2014/chart" uri="{C3380CC4-5D6E-409C-BE32-E72D297353CC}">
                <c16:uniqueId val="{00000005-FD49-4907-988C-2C48E58C13A7}"/>
              </c:ext>
            </c:extLst>
          </c:dPt>
          <c:dPt>
            <c:idx val="9"/>
            <c:invertIfNegative val="0"/>
            <c:bubble3D val="0"/>
            <c:spPr>
              <a:solidFill>
                <a:srgbClr val="7A173C"/>
              </a:solidFill>
              <a:ln>
                <a:noFill/>
              </a:ln>
              <a:effectLst/>
            </c:spPr>
            <c:extLst>
              <c:ext xmlns:c16="http://schemas.microsoft.com/office/drawing/2014/chart" uri="{C3380CC4-5D6E-409C-BE32-E72D297353CC}">
                <c16:uniqueId val="{00000007-FD49-4907-988C-2C48E58C13A7}"/>
              </c:ext>
            </c:extLst>
          </c:dPt>
          <c:dLbls>
            <c:dLbl>
              <c:idx val="8"/>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FD49-4907-988C-2C48E58C13A7}"/>
                </c:ext>
              </c:extLst>
            </c:dLbl>
            <c:dLbl>
              <c:idx val="9"/>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FD49-4907-988C-2C48E58C13A7}"/>
                </c:ext>
              </c:extLst>
            </c:dLbl>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Dash1!$A$4:$A$14</c:f>
              <c:strCache>
                <c:ptCount val="10"/>
                <c:pt idx="0">
                  <c:v>Germany</c:v>
                </c:pt>
                <c:pt idx="1">
                  <c:v>Spain</c:v>
                </c:pt>
                <c:pt idx="2">
                  <c:v>Sweden</c:v>
                </c:pt>
                <c:pt idx="3">
                  <c:v>Austria</c:v>
                </c:pt>
                <c:pt idx="4">
                  <c:v>Netherlands</c:v>
                </c:pt>
                <c:pt idx="5">
                  <c:v>Belgium</c:v>
                </c:pt>
                <c:pt idx="6">
                  <c:v>Switzerland</c:v>
                </c:pt>
                <c:pt idx="7">
                  <c:v>France</c:v>
                </c:pt>
                <c:pt idx="8">
                  <c:v>Denmark</c:v>
                </c:pt>
                <c:pt idx="9">
                  <c:v>Italy</c:v>
                </c:pt>
              </c:strCache>
            </c:strRef>
          </c:cat>
          <c:val>
            <c:numRef>
              <c:f>Dash1!$B$4:$B$14</c:f>
              <c:numCache>
                <c:formatCode>General</c:formatCode>
                <c:ptCount val="10"/>
                <c:pt idx="0">
                  <c:v>1396340967.6399996</c:v>
                </c:pt>
                <c:pt idx="1">
                  <c:v>1489988920.1499996</c:v>
                </c:pt>
                <c:pt idx="2">
                  <c:v>1497262525.7900002</c:v>
                </c:pt>
                <c:pt idx="3">
                  <c:v>1530520956.6399999</c:v>
                </c:pt>
                <c:pt idx="4">
                  <c:v>1534358434.5100005</c:v>
                </c:pt>
                <c:pt idx="5">
                  <c:v>1605706575.0699997</c:v>
                </c:pt>
                <c:pt idx="6">
                  <c:v>1663789719.9299996</c:v>
                </c:pt>
                <c:pt idx="7">
                  <c:v>1805863662.7999995</c:v>
                </c:pt>
                <c:pt idx="8">
                  <c:v>1831246092.8400002</c:v>
                </c:pt>
                <c:pt idx="9">
                  <c:v>1962586623.2000008</c:v>
                </c:pt>
              </c:numCache>
            </c:numRef>
          </c:val>
          <c:extLst>
            <c:ext xmlns:c16="http://schemas.microsoft.com/office/drawing/2014/chart" uri="{C3380CC4-5D6E-409C-BE32-E72D297353CC}">
              <c16:uniqueId val="{00000008-FD49-4907-988C-2C48E58C13A7}"/>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0,,,&quot;B&quot;" sourceLinked="0"/>
        <c:majorTickMark val="out"/>
        <c:minorTickMark val="none"/>
        <c:tickLblPos val="nextTo"/>
        <c:crossAx val="3723968"/>
        <c:crosses val="autoZero"/>
        <c:crossBetween val="between"/>
      </c:valAx>
    </c:plotArea>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data.xlsx]Dash2!PivotTable6</c:name>
    <c:fmtId val="11"/>
  </c:pivotSource>
  <c:chart>
    <c:title>
      <c:tx>
        <c:rich>
          <a:bodyPr/>
          <a:lstStyle/>
          <a:p>
            <a:pPr>
              <a:defRPr sz="1100">
                <a:solidFill>
                  <a:schemeClr val="bg2">
                    <a:lumMod val="25000"/>
                  </a:schemeClr>
                </a:solidFill>
              </a:defRPr>
            </a:pPr>
            <a:r>
              <a:rPr lang="en-US" sz="1100" b="0">
                <a:solidFill>
                  <a:schemeClr val="bg2">
                    <a:lumMod val="25000"/>
                  </a:schemeClr>
                </a:solidFill>
                <a:latin typeface="Corbel" panose="020B0503020204020204" pitchFamily="34" charset="0"/>
              </a:rPr>
              <a:t>Total Profit generated by each product (In billion</a:t>
            </a:r>
            <a:r>
              <a:rPr lang="en-US" sz="1100" b="0" baseline="0">
                <a:solidFill>
                  <a:schemeClr val="bg2">
                    <a:lumMod val="25000"/>
                  </a:schemeClr>
                </a:solidFill>
                <a:latin typeface="Corbel" panose="020B0503020204020204" pitchFamily="34" charset="0"/>
              </a:rPr>
              <a:t> naira</a:t>
            </a:r>
            <a:r>
              <a:rPr lang="en-US" sz="1100" b="0">
                <a:solidFill>
                  <a:schemeClr val="bg2">
                    <a:lumMod val="25000"/>
                  </a:schemeClr>
                </a:solidFill>
                <a:latin typeface="Corbel" panose="020B0503020204020204" pitchFamily="34" charset="0"/>
              </a:rPr>
              <a:t>)</a:t>
            </a:r>
          </a:p>
        </c:rich>
      </c:tx>
      <c:layout>
        <c:manualLayout>
          <c:xMode val="edge"/>
          <c:yMode val="edge"/>
          <c:x val="8.8903425533346792E-2"/>
          <c:y val="5.0420919607271318E-2"/>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pivotFmt>
      <c:pivotFmt>
        <c:idx val="16"/>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A173C"/>
          </a:solidFill>
          <a:ln>
            <a:noFill/>
          </a:ln>
          <a:effectLst/>
        </c:spPr>
      </c:pivotFmt>
      <c:pivotFmt>
        <c:idx val="26"/>
        <c:spPr>
          <a:solidFill>
            <a:srgbClr val="7A173C"/>
          </a:solidFill>
          <a:ln>
            <a:noFill/>
          </a:ln>
          <a:effectLst/>
        </c:spPr>
      </c:pivotFmt>
      <c:pivotFmt>
        <c:idx val="27"/>
        <c:spPr>
          <a:solidFill>
            <a:srgbClr val="A76F6F"/>
          </a:solidFill>
          <a:ln>
            <a:noFill/>
          </a:ln>
          <a:effectLst/>
        </c:spPr>
      </c:pivotFmt>
      <c:pivotFmt>
        <c:idx val="28"/>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7A173C"/>
          </a:solidFill>
          <a:ln>
            <a:noFill/>
          </a:ln>
          <a:effectLst/>
        </c:spPr>
      </c:pivotFmt>
      <c:pivotFmt>
        <c:idx val="30"/>
        <c:spPr>
          <a:solidFill>
            <a:srgbClr val="7A173C"/>
          </a:solidFill>
          <a:ln>
            <a:noFill/>
          </a:ln>
          <a:effectLst/>
        </c:spPr>
      </c:pivotFmt>
      <c:pivotFmt>
        <c:idx val="31"/>
        <c:spPr>
          <a:solidFill>
            <a:srgbClr val="A76F6F"/>
          </a:solidFill>
          <a:ln>
            <a:noFill/>
          </a:ln>
          <a:effectLst/>
        </c:spPr>
      </c:pivotFmt>
      <c:pivotFmt>
        <c:idx val="32"/>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7A173C"/>
          </a:solidFill>
          <a:ln>
            <a:noFill/>
          </a:ln>
          <a:effectLst/>
        </c:spPr>
      </c:pivotFmt>
      <c:pivotFmt>
        <c:idx val="34"/>
        <c:spPr>
          <a:solidFill>
            <a:srgbClr val="7A173C"/>
          </a:solidFill>
          <a:ln>
            <a:noFill/>
          </a:ln>
          <a:effectLst/>
        </c:spPr>
      </c:pivotFmt>
    </c:pivotFmts>
    <c:plotArea>
      <c:layout>
        <c:manualLayout>
          <c:layoutTarget val="inner"/>
          <c:xMode val="edge"/>
          <c:yMode val="edge"/>
          <c:x val="6.2014836569866054E-2"/>
          <c:y val="0.2434498774072994"/>
          <c:w val="0.8746661633049293"/>
          <c:h val="0.53275050495231302"/>
        </c:manualLayout>
      </c:layout>
      <c:barChart>
        <c:barDir val="col"/>
        <c:grouping val="clustered"/>
        <c:varyColors val="0"/>
        <c:ser>
          <c:idx val="0"/>
          <c:order val="0"/>
          <c:tx>
            <c:strRef>
              <c:f>Dash2!$B$15</c:f>
              <c:strCache>
                <c:ptCount val="1"/>
                <c:pt idx="0">
                  <c:v>Total</c:v>
                </c:pt>
              </c:strCache>
            </c:strRef>
          </c:tx>
          <c:spPr>
            <a:solidFill>
              <a:srgbClr val="A76F6F"/>
            </a:solidFill>
            <a:ln>
              <a:noFill/>
            </a:ln>
            <a:effectLst/>
          </c:spPr>
          <c:invertIfNegative val="0"/>
          <c:dPt>
            <c:idx val="0"/>
            <c:invertIfNegative val="0"/>
            <c:bubble3D val="0"/>
            <c:spPr>
              <a:solidFill>
                <a:srgbClr val="7A173C"/>
              </a:solidFill>
              <a:ln>
                <a:noFill/>
              </a:ln>
              <a:effectLst/>
            </c:spPr>
            <c:extLst>
              <c:ext xmlns:c16="http://schemas.microsoft.com/office/drawing/2014/chart" uri="{C3380CC4-5D6E-409C-BE32-E72D297353CC}">
                <c16:uniqueId val="{00000001-F482-4802-871F-419443BA27F2}"/>
              </c:ext>
            </c:extLst>
          </c:dPt>
          <c:dPt>
            <c:idx val="1"/>
            <c:invertIfNegative val="0"/>
            <c:bubble3D val="0"/>
            <c:spPr>
              <a:solidFill>
                <a:srgbClr val="7A173C"/>
              </a:solidFill>
              <a:ln>
                <a:noFill/>
              </a:ln>
              <a:effectLst/>
            </c:spPr>
            <c:extLst>
              <c:ext xmlns:c16="http://schemas.microsoft.com/office/drawing/2014/chart" uri="{C3380CC4-5D6E-409C-BE32-E72D297353CC}">
                <c16:uniqueId val="{00000003-F482-4802-871F-419443BA27F2}"/>
              </c:ext>
            </c:extLst>
          </c:dPt>
          <c:dPt>
            <c:idx val="2"/>
            <c:invertIfNegative val="0"/>
            <c:bubble3D val="0"/>
            <c:extLst>
              <c:ext xmlns:c16="http://schemas.microsoft.com/office/drawing/2014/chart" uri="{C3380CC4-5D6E-409C-BE32-E72D297353CC}">
                <c16:uniqueId val="{00000004-F482-4802-871F-419443BA27F2}"/>
              </c:ext>
            </c:extLst>
          </c:dPt>
          <c:dLbls>
            <c:numFmt formatCode="0.00,,,&quot;B&quot;" sourceLinked="0"/>
            <c:spPr>
              <a:noFill/>
              <a:ln>
                <a:noFill/>
              </a:ln>
              <a:effectLst/>
            </c:spPr>
            <c:txPr>
              <a:bodyPr wrap="square" lIns="38100" tIns="19050" rIns="38100" bIns="19050" anchor="ctr">
                <a:spAutoFit/>
              </a:bodyPr>
              <a:lstStyle/>
              <a:p>
                <a:pPr>
                  <a:defRPr sz="8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Dash2!$A$16:$A$24</c:f>
              <c:strCache>
                <c:ptCount val="8"/>
                <c:pt idx="0">
                  <c:v>Sesame</c:v>
                </c:pt>
                <c:pt idx="1">
                  <c:v>Cocoa</c:v>
                </c:pt>
                <c:pt idx="2">
                  <c:v>Cashew</c:v>
                </c:pt>
                <c:pt idx="3">
                  <c:v>Cassava</c:v>
                </c:pt>
                <c:pt idx="4">
                  <c:v>Rubber</c:v>
                </c:pt>
                <c:pt idx="5">
                  <c:v>Plantain</c:v>
                </c:pt>
                <c:pt idx="6">
                  <c:v>Palm Oil</c:v>
                </c:pt>
                <c:pt idx="7">
                  <c:v>Ginger</c:v>
                </c:pt>
              </c:strCache>
            </c:strRef>
          </c:cat>
          <c:val>
            <c:numRef>
              <c:f>Dash2!$B$16:$B$24</c:f>
              <c:numCache>
                <c:formatCode>[$₦-466]\ #,##0.00</c:formatCode>
                <c:ptCount val="8"/>
                <c:pt idx="0">
                  <c:v>477487002.58999985</c:v>
                </c:pt>
                <c:pt idx="1">
                  <c:v>450351412.31999999</c:v>
                </c:pt>
                <c:pt idx="2">
                  <c:v>438624304.48000008</c:v>
                </c:pt>
                <c:pt idx="3">
                  <c:v>416503461.03999996</c:v>
                </c:pt>
                <c:pt idx="4">
                  <c:v>395731339.02000004</c:v>
                </c:pt>
                <c:pt idx="5">
                  <c:v>387736296.23000002</c:v>
                </c:pt>
                <c:pt idx="6">
                  <c:v>385392110.74000001</c:v>
                </c:pt>
                <c:pt idx="7">
                  <c:v>336623228.97000009</c:v>
                </c:pt>
              </c:numCache>
            </c:numRef>
          </c:val>
          <c:extLst>
            <c:ext xmlns:c16="http://schemas.microsoft.com/office/drawing/2014/chart" uri="{C3380CC4-5D6E-409C-BE32-E72D297353CC}">
              <c16:uniqueId val="{00000005-F482-4802-871F-419443BA27F2}"/>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466]\ #,##0.00" sourceLinked="1"/>
        <c:majorTickMark val="none"/>
        <c:minorTickMark val="none"/>
        <c:tickLblPos val="nextTo"/>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data.xlsx]Dash3!PivotTable7</c:name>
    <c:fmtId val="11"/>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r>
              <a:rPr lang="en-US" sz="1100">
                <a:solidFill>
                  <a:schemeClr val="bg2">
                    <a:lumMod val="25000"/>
                  </a:schemeClr>
                </a:solidFill>
                <a:latin typeface="Corbel" panose="020B0503020204020204" pitchFamily="34" charset="0"/>
              </a:rPr>
              <a:t>Total</a:t>
            </a:r>
            <a:r>
              <a:rPr lang="en-US" sz="1100" baseline="0">
                <a:solidFill>
                  <a:schemeClr val="bg2">
                    <a:lumMod val="25000"/>
                  </a:schemeClr>
                </a:solidFill>
                <a:latin typeface="Corbel" panose="020B0503020204020204" pitchFamily="34" charset="0"/>
              </a:rPr>
              <a:t> profit and Total export value by quater of year</a:t>
            </a:r>
          </a:p>
          <a:p>
            <a:pPr>
              <a:defRPr sz="1100">
                <a:solidFill>
                  <a:schemeClr val="bg2">
                    <a:lumMod val="25000"/>
                  </a:schemeClr>
                </a:solidFill>
                <a:latin typeface="Corbel" panose="020B0503020204020204" pitchFamily="34" charset="0"/>
              </a:defRPr>
            </a:pPr>
            <a:r>
              <a:rPr lang="en-US" sz="1000" baseline="0">
                <a:solidFill>
                  <a:schemeClr val="bg2">
                    <a:lumMod val="50000"/>
                  </a:schemeClr>
                </a:solidFill>
                <a:latin typeface="Corbel" panose="020B0503020204020204" pitchFamily="34" charset="0"/>
              </a:rPr>
              <a:t>(The line represents the total export value, the bars represent the total profit)</a:t>
            </a:r>
            <a:endParaRPr lang="en-US" sz="1000">
              <a:solidFill>
                <a:schemeClr val="bg2">
                  <a:lumMod val="50000"/>
                </a:schemeClr>
              </a:solidFill>
              <a:latin typeface="Corbel" panose="020B0503020204020204" pitchFamily="34" charset="0"/>
            </a:endParaRPr>
          </a:p>
        </c:rich>
      </c:tx>
      <c:layout>
        <c:manualLayout>
          <c:xMode val="edge"/>
          <c:yMode val="edge"/>
          <c:x val="0.23357453163182187"/>
          <c:y val="2.323228346456692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endParaRPr lang="en-US"/>
        </a:p>
      </c:txPr>
    </c:title>
    <c:autoTitleDeleted val="0"/>
    <c:pivotFmts>
      <c:pivotFmt>
        <c:idx val="0"/>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pivotFmt>
      <c:pivotFmt>
        <c:idx val="3"/>
        <c:spPr>
          <a:solidFill>
            <a:srgbClr val="025464"/>
          </a:solidFill>
          <a:ln>
            <a:noFill/>
          </a:ln>
          <a:effectLst/>
        </c:spPr>
      </c:pivotFmt>
      <c:pivotFmt>
        <c:idx val="4"/>
        <c:spPr>
          <a:solidFill>
            <a:srgbClr val="025464"/>
          </a:solidFill>
          <a:ln>
            <a:noFill/>
          </a:ln>
          <a:effectLst/>
        </c:spPr>
      </c:pivotFmt>
      <c:pivotFmt>
        <c:idx val="5"/>
        <c:spPr>
          <a:solidFill>
            <a:srgbClr val="025464"/>
          </a:solidFill>
          <a:ln>
            <a:noFill/>
          </a:ln>
          <a:effectLst/>
        </c:spPr>
      </c:pivotFmt>
      <c:pivotFmt>
        <c:idx val="6"/>
        <c:spPr>
          <a:solidFill>
            <a:schemeClr val="accent1"/>
          </a:solidFill>
          <a:ln w="22225" cap="rnd">
            <a:solidFill>
              <a:srgbClr val="7A173C"/>
            </a:solidFill>
            <a:round/>
            <a:tailEnd type="triangle"/>
          </a:ln>
          <a:effectLst/>
        </c:spPr>
        <c:marker>
          <c:symbol val="circle"/>
          <c:size val="6"/>
        </c:marker>
      </c:pivotFmt>
      <c:pivotFmt>
        <c:idx val="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1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pivotFmt>
      <c:pivotFmt>
        <c:idx val="24"/>
        <c:spPr>
          <a:solidFill>
            <a:srgbClr val="025464"/>
          </a:solidFill>
          <a:ln>
            <a:noFill/>
          </a:ln>
          <a:effectLst/>
        </c:spPr>
      </c:pivotFmt>
      <c:pivotFmt>
        <c:idx val="25"/>
        <c:spPr>
          <a:solidFill>
            <a:srgbClr val="025464"/>
          </a:solidFill>
          <a:ln>
            <a:noFill/>
          </a:ln>
          <a:effectLst/>
        </c:spPr>
      </c:pivotFmt>
      <c:pivotFmt>
        <c:idx val="26"/>
        <c:spPr>
          <a:solidFill>
            <a:srgbClr val="025464"/>
          </a:solidFill>
          <a:ln>
            <a:noFill/>
          </a:ln>
          <a:effectLst/>
        </c:spPr>
      </c:pivotFmt>
      <c:pivotFmt>
        <c:idx val="2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2225" cap="rnd">
            <a:solidFill>
              <a:srgbClr val="7A173C"/>
            </a:solidFill>
            <a:round/>
            <a:tailEnd type="triangle"/>
          </a:ln>
          <a:effectLst/>
        </c:spPr>
        <c:marker>
          <c:symbol val="circle"/>
          <c:size val="6"/>
          <c:spPr>
            <a:solidFill>
              <a:sysClr val="window" lastClr="FFFFFF"/>
            </a:solidFill>
            <a:ln w="9525">
              <a:solidFill>
                <a:srgbClr val="7A173C"/>
              </a:solidFill>
            </a:ln>
            <a:effectLst/>
          </c:spPr>
        </c:marker>
      </c:pivotFmt>
      <c:pivotFmt>
        <c:idx val="36"/>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4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25464"/>
          </a:solidFill>
          <a:ln>
            <a:noFill/>
          </a:ln>
          <a:effectLst/>
        </c:spPr>
      </c:pivotFmt>
      <c:pivotFmt>
        <c:idx val="46"/>
        <c:spPr>
          <a:solidFill>
            <a:srgbClr val="025464"/>
          </a:solidFill>
          <a:ln>
            <a:noFill/>
          </a:ln>
          <a:effectLst/>
        </c:spPr>
      </c:pivotFmt>
      <c:pivotFmt>
        <c:idx val="47"/>
        <c:spPr>
          <a:solidFill>
            <a:srgbClr val="025464"/>
          </a:solidFill>
          <a:ln>
            <a:noFill/>
          </a:ln>
          <a:effectLst/>
        </c:spPr>
      </c:pivotFmt>
      <c:pivotFmt>
        <c:idx val="48"/>
        <c:spPr>
          <a:solidFill>
            <a:srgbClr val="025464"/>
          </a:solidFill>
          <a:ln>
            <a:noFill/>
          </a:ln>
          <a:effectLst/>
        </c:spPr>
      </c:pivotFmt>
      <c:pivotFmt>
        <c:idx val="4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2"/>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3"/>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4"/>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5"/>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6"/>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7"/>
        <c:spPr>
          <a:ln w="22225" cap="rnd">
            <a:solidFill>
              <a:srgbClr val="7A173C"/>
            </a:solidFill>
            <a:round/>
            <a:tailEnd type="triangle"/>
          </a:ln>
          <a:effectLst/>
        </c:spPr>
        <c:marker>
          <c:symbol val="circle"/>
          <c:size val="6"/>
          <c:spPr>
            <a:solidFill>
              <a:sysClr val="window" lastClr="FFFFFF"/>
            </a:solidFill>
            <a:ln w="9525">
              <a:solidFill>
                <a:srgbClr val="7A173C"/>
              </a:solidFill>
            </a:ln>
            <a:effectLst/>
          </c:spPr>
        </c:marker>
      </c:pivotFmt>
      <c:pivotFmt>
        <c:idx val="58"/>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2"/>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63"/>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4"/>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5"/>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Dash3!$B$3</c:f>
              <c:strCache>
                <c:ptCount val="1"/>
                <c:pt idx="0">
                  <c:v>Total Profit</c:v>
                </c:pt>
              </c:strCache>
            </c:strRef>
          </c:tx>
          <c:spPr>
            <a:solidFill>
              <a:srgbClr val="617B89"/>
            </a:solidFill>
            <a:ln>
              <a:noFill/>
            </a:ln>
            <a:effectLst/>
          </c:spPr>
          <c:invertIfNegative val="0"/>
          <c:dPt>
            <c:idx val="2"/>
            <c:invertIfNegative val="0"/>
            <c:bubble3D val="0"/>
            <c:spPr>
              <a:solidFill>
                <a:srgbClr val="025464"/>
              </a:solidFill>
              <a:ln>
                <a:noFill/>
              </a:ln>
              <a:effectLst/>
            </c:spPr>
            <c:extLst>
              <c:ext xmlns:c16="http://schemas.microsoft.com/office/drawing/2014/chart" uri="{C3380CC4-5D6E-409C-BE32-E72D297353CC}">
                <c16:uniqueId val="{00000001-092A-4535-B96F-3FF5A00EE443}"/>
              </c:ext>
            </c:extLst>
          </c:dPt>
          <c:dPt>
            <c:idx val="7"/>
            <c:invertIfNegative val="0"/>
            <c:bubble3D val="0"/>
            <c:spPr>
              <a:solidFill>
                <a:srgbClr val="025464"/>
              </a:solidFill>
              <a:ln>
                <a:noFill/>
              </a:ln>
              <a:effectLst/>
            </c:spPr>
            <c:extLst>
              <c:ext xmlns:c16="http://schemas.microsoft.com/office/drawing/2014/chart" uri="{C3380CC4-5D6E-409C-BE32-E72D297353CC}">
                <c16:uniqueId val="{00000003-092A-4535-B96F-3FF5A00EE443}"/>
              </c:ext>
            </c:extLst>
          </c:dPt>
          <c:dPt>
            <c:idx val="9"/>
            <c:invertIfNegative val="0"/>
            <c:bubble3D val="0"/>
            <c:spPr>
              <a:solidFill>
                <a:srgbClr val="025464"/>
              </a:solidFill>
              <a:ln>
                <a:noFill/>
              </a:ln>
              <a:effectLst/>
            </c:spPr>
            <c:extLst>
              <c:ext xmlns:c16="http://schemas.microsoft.com/office/drawing/2014/chart" uri="{C3380CC4-5D6E-409C-BE32-E72D297353CC}">
                <c16:uniqueId val="{00000005-092A-4535-B96F-3FF5A00EE443}"/>
              </c:ext>
            </c:extLst>
          </c:dPt>
          <c:dPt>
            <c:idx val="15"/>
            <c:invertIfNegative val="0"/>
            <c:bubble3D val="0"/>
            <c:spPr>
              <a:solidFill>
                <a:srgbClr val="025464"/>
              </a:solidFill>
              <a:ln>
                <a:noFill/>
              </a:ln>
              <a:effectLst/>
            </c:spPr>
            <c:extLst>
              <c:ext xmlns:c16="http://schemas.microsoft.com/office/drawing/2014/chart" uri="{C3380CC4-5D6E-409C-BE32-E72D297353CC}">
                <c16:uniqueId val="{00000007-092A-4535-B96F-3FF5A00EE443}"/>
              </c:ext>
            </c:extLst>
          </c:dPt>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Dash3!$B$4:$B$24</c:f>
              <c:numCache>
                <c:formatCode>[$₦-466]\ #,##0.00</c:formatCode>
                <c:ptCount val="16"/>
                <c:pt idx="0">
                  <c:v>180666152.20999989</c:v>
                </c:pt>
                <c:pt idx="1">
                  <c:v>178822062.60999995</c:v>
                </c:pt>
                <c:pt idx="2">
                  <c:v>249444999.82999995</c:v>
                </c:pt>
                <c:pt idx="3">
                  <c:v>228757714.18000007</c:v>
                </c:pt>
                <c:pt idx="4">
                  <c:v>227469345.08999991</c:v>
                </c:pt>
                <c:pt idx="5">
                  <c:v>216665531.02999997</c:v>
                </c:pt>
                <c:pt idx="6">
                  <c:v>141126636.91000003</c:v>
                </c:pt>
                <c:pt idx="7">
                  <c:v>292785207.52000004</c:v>
                </c:pt>
                <c:pt idx="8">
                  <c:v>198695197.53999999</c:v>
                </c:pt>
                <c:pt idx="9">
                  <c:v>234712882.73000002</c:v>
                </c:pt>
                <c:pt idx="10">
                  <c:v>193108540.08000001</c:v>
                </c:pt>
                <c:pt idx="11">
                  <c:v>139699864.18000004</c:v>
                </c:pt>
                <c:pt idx="12">
                  <c:v>179674071.01000002</c:v>
                </c:pt>
                <c:pt idx="13">
                  <c:v>163865384.71000001</c:v>
                </c:pt>
                <c:pt idx="14">
                  <c:v>207490516.95000008</c:v>
                </c:pt>
                <c:pt idx="15">
                  <c:v>255465048.81000003</c:v>
                </c:pt>
              </c:numCache>
            </c:numRef>
          </c:val>
          <c:extLst>
            <c:ext xmlns:c16="http://schemas.microsoft.com/office/drawing/2014/chart" uri="{C3380CC4-5D6E-409C-BE32-E72D297353CC}">
              <c16:uniqueId val="{00000008-092A-4535-B96F-3FF5A00EE443}"/>
            </c:ext>
          </c:extLst>
        </c:ser>
        <c:dLbls>
          <c:showLegendKey val="0"/>
          <c:showVal val="0"/>
          <c:showCatName val="0"/>
          <c:showSerName val="0"/>
          <c:showPercent val="0"/>
          <c:showBubbleSize val="0"/>
        </c:dLbls>
        <c:gapWidth val="219"/>
        <c:overlap val="-27"/>
        <c:axId val="917593184"/>
        <c:axId val="917605664"/>
      </c:barChart>
      <c:lineChart>
        <c:grouping val="standard"/>
        <c:varyColors val="0"/>
        <c:ser>
          <c:idx val="1"/>
          <c:order val="1"/>
          <c:tx>
            <c:strRef>
              <c:f>Dash3!$C$3</c:f>
              <c:strCache>
                <c:ptCount val="1"/>
                <c:pt idx="0">
                  <c:v>Total Export Value</c:v>
                </c:pt>
              </c:strCache>
            </c:strRef>
          </c:tx>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Pt>
            <c:idx val="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A-092A-4535-B96F-3FF5A00EE443}"/>
              </c:ext>
            </c:extLst>
          </c:dPt>
          <c:dPt>
            <c:idx val="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C-092A-4535-B96F-3FF5A00EE443}"/>
              </c:ext>
            </c:extLst>
          </c:dPt>
          <c:dPt>
            <c:idx val="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E-092A-4535-B96F-3FF5A00EE443}"/>
              </c:ext>
            </c:extLst>
          </c:dPt>
          <c:dPt>
            <c:idx val="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0-092A-4535-B96F-3FF5A00EE443}"/>
              </c:ext>
            </c:extLst>
          </c:dPt>
          <c:dPt>
            <c:idx val="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2-092A-4535-B96F-3FF5A00EE443}"/>
              </c:ext>
            </c:extLst>
          </c:dPt>
          <c:dPt>
            <c:idx val="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4-092A-4535-B96F-3FF5A00EE443}"/>
              </c:ext>
            </c:extLst>
          </c:dPt>
          <c:dPt>
            <c:idx val="6"/>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6-092A-4535-B96F-3FF5A00EE443}"/>
              </c:ext>
            </c:extLst>
          </c:dPt>
          <c:dPt>
            <c:idx val="7"/>
            <c:marker>
              <c:symbol val="circle"/>
              <c:size val="6"/>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8-092A-4535-B96F-3FF5A00EE443}"/>
              </c:ext>
            </c:extLst>
          </c:dPt>
          <c:dPt>
            <c:idx val="8"/>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A-092A-4535-B96F-3FF5A00EE443}"/>
              </c:ext>
            </c:extLst>
          </c:dPt>
          <c:dPt>
            <c:idx val="9"/>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C-092A-4535-B96F-3FF5A00EE443}"/>
              </c:ext>
            </c:extLst>
          </c:dPt>
          <c:dPt>
            <c:idx val="1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E-092A-4535-B96F-3FF5A00EE443}"/>
              </c:ext>
            </c:extLst>
          </c:dPt>
          <c:dPt>
            <c:idx val="1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0-092A-4535-B96F-3FF5A00EE443}"/>
              </c:ext>
            </c:extLst>
          </c:dPt>
          <c:dPt>
            <c:idx val="1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2-092A-4535-B96F-3FF5A00EE443}"/>
              </c:ext>
            </c:extLst>
          </c:dPt>
          <c:dPt>
            <c:idx val="1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4-092A-4535-B96F-3FF5A00EE443}"/>
              </c:ext>
            </c:extLst>
          </c:dPt>
          <c:dPt>
            <c:idx val="1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6-092A-4535-B96F-3FF5A00EE443}"/>
              </c:ext>
            </c:extLst>
          </c:dPt>
          <c:dPt>
            <c:idx val="1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8-092A-4535-B96F-3FF5A00EE443}"/>
              </c:ext>
            </c:extLst>
          </c:dPt>
          <c:dLbls>
            <c:dLbl>
              <c:idx val="0"/>
              <c:delete val="1"/>
              <c:extLst>
                <c:ext xmlns:c15="http://schemas.microsoft.com/office/drawing/2012/chart" uri="{CE6537A1-D6FC-4f65-9D91-7224C49458BB}"/>
                <c:ext xmlns:c16="http://schemas.microsoft.com/office/drawing/2014/chart" uri="{C3380CC4-5D6E-409C-BE32-E72D297353CC}">
                  <c16:uniqueId val="{0000000A-092A-4535-B96F-3FF5A00EE443}"/>
                </c:ext>
              </c:extLst>
            </c:dLbl>
            <c:dLbl>
              <c:idx val="1"/>
              <c:delete val="1"/>
              <c:extLst>
                <c:ext xmlns:c15="http://schemas.microsoft.com/office/drawing/2012/chart" uri="{CE6537A1-D6FC-4f65-9D91-7224C49458BB}"/>
                <c:ext xmlns:c16="http://schemas.microsoft.com/office/drawing/2014/chart" uri="{C3380CC4-5D6E-409C-BE32-E72D297353CC}">
                  <c16:uniqueId val="{0000000C-092A-4535-B96F-3FF5A00EE443}"/>
                </c:ext>
              </c:extLst>
            </c:dLbl>
            <c:dLbl>
              <c:idx val="2"/>
              <c:delete val="1"/>
              <c:extLst>
                <c:ext xmlns:c15="http://schemas.microsoft.com/office/drawing/2012/chart" uri="{CE6537A1-D6FC-4f65-9D91-7224C49458BB}"/>
                <c:ext xmlns:c16="http://schemas.microsoft.com/office/drawing/2014/chart" uri="{C3380CC4-5D6E-409C-BE32-E72D297353CC}">
                  <c16:uniqueId val="{0000000E-092A-4535-B96F-3FF5A00EE443}"/>
                </c:ext>
              </c:extLst>
            </c:dLbl>
            <c:dLbl>
              <c:idx val="3"/>
              <c:delete val="1"/>
              <c:extLst>
                <c:ext xmlns:c15="http://schemas.microsoft.com/office/drawing/2012/chart" uri="{CE6537A1-D6FC-4f65-9D91-7224C49458BB}"/>
                <c:ext xmlns:c16="http://schemas.microsoft.com/office/drawing/2014/chart" uri="{C3380CC4-5D6E-409C-BE32-E72D297353CC}">
                  <c16:uniqueId val="{00000010-092A-4535-B96F-3FF5A00EE443}"/>
                </c:ext>
              </c:extLst>
            </c:dLbl>
            <c:dLbl>
              <c:idx val="4"/>
              <c:delete val="1"/>
              <c:extLst>
                <c:ext xmlns:c15="http://schemas.microsoft.com/office/drawing/2012/chart" uri="{CE6537A1-D6FC-4f65-9D91-7224C49458BB}"/>
                <c:ext xmlns:c16="http://schemas.microsoft.com/office/drawing/2014/chart" uri="{C3380CC4-5D6E-409C-BE32-E72D297353CC}">
                  <c16:uniqueId val="{00000012-092A-4535-B96F-3FF5A00EE443}"/>
                </c:ext>
              </c:extLst>
            </c:dLbl>
            <c:dLbl>
              <c:idx val="5"/>
              <c:delete val="1"/>
              <c:extLst>
                <c:ext xmlns:c15="http://schemas.microsoft.com/office/drawing/2012/chart" uri="{CE6537A1-D6FC-4f65-9D91-7224C49458BB}"/>
                <c:ext xmlns:c16="http://schemas.microsoft.com/office/drawing/2014/chart" uri="{C3380CC4-5D6E-409C-BE32-E72D297353CC}">
                  <c16:uniqueId val="{00000014-092A-4535-B96F-3FF5A00EE443}"/>
                </c:ext>
              </c:extLst>
            </c:dLbl>
            <c:dLbl>
              <c:idx val="6"/>
              <c:delete val="1"/>
              <c:extLst>
                <c:ext xmlns:c15="http://schemas.microsoft.com/office/drawing/2012/chart" uri="{CE6537A1-D6FC-4f65-9D91-7224C49458BB}"/>
                <c:ext xmlns:c16="http://schemas.microsoft.com/office/drawing/2014/chart" uri="{C3380CC4-5D6E-409C-BE32-E72D297353CC}">
                  <c16:uniqueId val="{00000016-092A-4535-B96F-3FF5A00EE443}"/>
                </c:ext>
              </c:extLst>
            </c:dLbl>
            <c:dLbl>
              <c:idx val="8"/>
              <c:delete val="1"/>
              <c:extLst>
                <c:ext xmlns:c15="http://schemas.microsoft.com/office/drawing/2012/chart" uri="{CE6537A1-D6FC-4f65-9D91-7224C49458BB}"/>
                <c:ext xmlns:c16="http://schemas.microsoft.com/office/drawing/2014/chart" uri="{C3380CC4-5D6E-409C-BE32-E72D297353CC}">
                  <c16:uniqueId val="{0000001A-092A-4535-B96F-3FF5A00EE443}"/>
                </c:ext>
              </c:extLst>
            </c:dLbl>
            <c:dLbl>
              <c:idx val="9"/>
              <c:delete val="1"/>
              <c:extLst>
                <c:ext xmlns:c15="http://schemas.microsoft.com/office/drawing/2012/chart" uri="{CE6537A1-D6FC-4f65-9D91-7224C49458BB}"/>
                <c:ext xmlns:c16="http://schemas.microsoft.com/office/drawing/2014/chart" uri="{C3380CC4-5D6E-409C-BE32-E72D297353CC}">
                  <c16:uniqueId val="{0000001C-092A-4535-B96F-3FF5A00EE443}"/>
                </c:ext>
              </c:extLst>
            </c:dLbl>
            <c:dLbl>
              <c:idx val="10"/>
              <c:delete val="1"/>
              <c:extLst>
                <c:ext xmlns:c15="http://schemas.microsoft.com/office/drawing/2012/chart" uri="{CE6537A1-D6FC-4f65-9D91-7224C49458BB}"/>
                <c:ext xmlns:c16="http://schemas.microsoft.com/office/drawing/2014/chart" uri="{C3380CC4-5D6E-409C-BE32-E72D297353CC}">
                  <c16:uniqueId val="{0000001E-092A-4535-B96F-3FF5A00EE443}"/>
                </c:ext>
              </c:extLst>
            </c:dLbl>
            <c:dLbl>
              <c:idx val="11"/>
              <c:delete val="1"/>
              <c:extLst>
                <c:ext xmlns:c15="http://schemas.microsoft.com/office/drawing/2012/chart" uri="{CE6537A1-D6FC-4f65-9D91-7224C49458BB}"/>
                <c:ext xmlns:c16="http://schemas.microsoft.com/office/drawing/2014/chart" uri="{C3380CC4-5D6E-409C-BE32-E72D297353CC}">
                  <c16:uniqueId val="{00000020-092A-4535-B96F-3FF5A00EE443}"/>
                </c:ext>
              </c:extLst>
            </c:dLbl>
            <c:dLbl>
              <c:idx val="12"/>
              <c:delete val="1"/>
              <c:extLst>
                <c:ext xmlns:c15="http://schemas.microsoft.com/office/drawing/2012/chart" uri="{CE6537A1-D6FC-4f65-9D91-7224C49458BB}">
                  <c15:layout>
                    <c:manualLayout>
                      <c:w val="0.10786259309462526"/>
                      <c:h val="6.7397780096765003E-2"/>
                    </c:manualLayout>
                  </c15:layout>
                </c:ext>
                <c:ext xmlns:c16="http://schemas.microsoft.com/office/drawing/2014/chart" uri="{C3380CC4-5D6E-409C-BE32-E72D297353CC}">
                  <c16:uniqueId val="{00000022-092A-4535-B96F-3FF5A00EE443}"/>
                </c:ext>
              </c:extLst>
            </c:dLbl>
            <c:dLbl>
              <c:idx val="13"/>
              <c:delete val="1"/>
              <c:extLst>
                <c:ext xmlns:c15="http://schemas.microsoft.com/office/drawing/2012/chart" uri="{CE6537A1-D6FC-4f65-9D91-7224C49458BB}"/>
                <c:ext xmlns:c16="http://schemas.microsoft.com/office/drawing/2014/chart" uri="{C3380CC4-5D6E-409C-BE32-E72D297353CC}">
                  <c16:uniqueId val="{00000024-092A-4535-B96F-3FF5A00EE443}"/>
                </c:ext>
              </c:extLst>
            </c:dLbl>
            <c:dLbl>
              <c:idx val="14"/>
              <c:delete val="1"/>
              <c:extLst>
                <c:ext xmlns:c15="http://schemas.microsoft.com/office/drawing/2012/chart" uri="{CE6537A1-D6FC-4f65-9D91-7224C49458BB}"/>
                <c:ext xmlns:c16="http://schemas.microsoft.com/office/drawing/2014/chart" uri="{C3380CC4-5D6E-409C-BE32-E72D297353CC}">
                  <c16:uniqueId val="{00000026-092A-4535-B96F-3FF5A00EE443}"/>
                </c:ext>
              </c:extLst>
            </c:dLbl>
            <c:dLbl>
              <c:idx val="15"/>
              <c:delete val="1"/>
              <c:extLst>
                <c:ext xmlns:c15="http://schemas.microsoft.com/office/drawing/2012/chart" uri="{CE6537A1-D6FC-4f65-9D91-7224C49458BB}"/>
                <c:ext xmlns:c16="http://schemas.microsoft.com/office/drawing/2014/chart" uri="{C3380CC4-5D6E-409C-BE32-E72D297353CC}">
                  <c16:uniqueId val="{00000028-092A-4535-B96F-3FF5A00EE443}"/>
                </c:ext>
              </c:extLst>
            </c:dLbl>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Dash3!$C$4:$C$24</c:f>
              <c:numCache>
                <c:formatCode>[$₦-466]\ #,##0.00</c:formatCode>
                <c:ptCount val="16"/>
                <c:pt idx="0">
                  <c:v>844744394.55000007</c:v>
                </c:pt>
                <c:pt idx="1">
                  <c:v>849609853.40999997</c:v>
                </c:pt>
                <c:pt idx="2">
                  <c:v>1161792645.1199996</c:v>
                </c:pt>
                <c:pt idx="3">
                  <c:v>1035580356.6599996</c:v>
                </c:pt>
                <c:pt idx="4">
                  <c:v>1178870373.9699998</c:v>
                </c:pt>
                <c:pt idx="5">
                  <c:v>1089659039.6300004</c:v>
                </c:pt>
                <c:pt idx="6">
                  <c:v>671479868.49000013</c:v>
                </c:pt>
                <c:pt idx="7">
                  <c:v>1521988475.7700002</c:v>
                </c:pt>
                <c:pt idx="8">
                  <c:v>1010144035.55</c:v>
                </c:pt>
                <c:pt idx="9">
                  <c:v>1171182999.3300006</c:v>
                </c:pt>
                <c:pt idx="10">
                  <c:v>929251937.06000006</c:v>
                </c:pt>
                <c:pt idx="11">
                  <c:v>665589690.74000001</c:v>
                </c:pt>
                <c:pt idx="12">
                  <c:v>974343498.56000006</c:v>
                </c:pt>
                <c:pt idx="13">
                  <c:v>975004879.72000027</c:v>
                </c:pt>
                <c:pt idx="14">
                  <c:v>1010905404.7200001</c:v>
                </c:pt>
                <c:pt idx="15">
                  <c:v>1227517025.29</c:v>
                </c:pt>
              </c:numCache>
            </c:numRef>
          </c:val>
          <c:smooth val="1"/>
          <c:extLst>
            <c:ext xmlns:c16="http://schemas.microsoft.com/office/drawing/2014/chart" uri="{C3380CC4-5D6E-409C-BE32-E72D297353CC}">
              <c16:uniqueId val="{00000029-092A-4535-B96F-3FF5A00EE443}"/>
            </c:ext>
          </c:extLst>
        </c:ser>
        <c:dLbls>
          <c:showLegendKey val="0"/>
          <c:showVal val="0"/>
          <c:showCatName val="0"/>
          <c:showSerName val="0"/>
          <c:showPercent val="0"/>
          <c:showBubbleSize val="0"/>
        </c:dLbls>
        <c:marker val="1"/>
        <c:smooth val="0"/>
        <c:axId val="917596064"/>
        <c:axId val="917585984"/>
      </c:lineChart>
      <c:catAx>
        <c:axId val="9175931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25000"/>
                  </a:schemeClr>
                </a:solidFill>
                <a:latin typeface="+mn-lt"/>
                <a:ea typeface="+mn-ea"/>
                <a:cs typeface="+mn-cs"/>
              </a:defRPr>
            </a:pPr>
            <a:endParaRPr lang="en-US"/>
          </a:p>
        </c:txPr>
        <c:crossAx val="917605664"/>
        <c:crosses val="autoZero"/>
        <c:auto val="1"/>
        <c:lblAlgn val="ctr"/>
        <c:lblOffset val="100"/>
        <c:noMultiLvlLbl val="0"/>
      </c:catAx>
      <c:valAx>
        <c:axId val="917605664"/>
        <c:scaling>
          <c:orientation val="minMax"/>
        </c:scaling>
        <c:delete val="0"/>
        <c:axPos val="l"/>
        <c:majorGridlines>
          <c:spPr>
            <a:ln w="3175" cap="flat" cmpd="sng" algn="ctr">
              <a:solidFill>
                <a:schemeClr val="tx1">
                  <a:lumMod val="15000"/>
                  <a:lumOff val="85000"/>
                </a:schemeClr>
              </a:solidFill>
              <a:round/>
            </a:ln>
            <a:effectLst>
              <a:softEdge rad="0"/>
            </a:effectLst>
          </c:spPr>
        </c:majorGridlines>
        <c:numFmt formatCode="0.00,,,&quot;B&quot;"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617B89"/>
                </a:solidFill>
                <a:latin typeface="+mn-lt"/>
                <a:ea typeface="+mn-ea"/>
                <a:cs typeface="+mn-cs"/>
              </a:defRPr>
            </a:pPr>
            <a:endParaRPr lang="en-US"/>
          </a:p>
        </c:txPr>
        <c:crossAx val="917593184"/>
        <c:crosses val="autoZero"/>
        <c:crossBetween val="between"/>
      </c:valAx>
      <c:valAx>
        <c:axId val="917585984"/>
        <c:scaling>
          <c:orientation val="minMax"/>
        </c:scaling>
        <c:delete val="0"/>
        <c:axPos val="r"/>
        <c:numFmt formatCode="0.0,,,&quot;B&quot;" sourceLinked="0"/>
        <c:majorTickMark val="in"/>
        <c:minorTickMark val="none"/>
        <c:tickLblPos val="nextTo"/>
        <c:spPr>
          <a:noFill/>
          <a:ln>
            <a:solidFill>
              <a:srgbClr val="025464"/>
            </a:solidFill>
          </a:ln>
          <a:effectLst/>
        </c:spPr>
        <c:txPr>
          <a:bodyPr rot="-60000000" spcFirstLastPara="1" vertOverflow="ellipsis" vert="horz" wrap="square" anchor="ctr" anchorCtr="1"/>
          <a:lstStyle/>
          <a:p>
            <a:pPr>
              <a:defRPr sz="800" b="0" i="0" u="none" strike="noStrike" kern="1200" baseline="0">
                <a:solidFill>
                  <a:srgbClr val="A76F6F"/>
                </a:solidFill>
                <a:latin typeface="+mn-lt"/>
                <a:ea typeface="+mn-ea"/>
                <a:cs typeface="+mn-cs"/>
              </a:defRPr>
            </a:pPr>
            <a:endParaRPr lang="en-US"/>
          </a:p>
        </c:txPr>
        <c:crossAx val="917596064"/>
        <c:crosses val="max"/>
        <c:crossBetween val="between"/>
      </c:valAx>
      <c:catAx>
        <c:axId val="917596064"/>
        <c:scaling>
          <c:orientation val="minMax"/>
        </c:scaling>
        <c:delete val="1"/>
        <c:axPos val="b"/>
        <c:numFmt formatCode="General" sourceLinked="1"/>
        <c:majorTickMark val="out"/>
        <c:minorTickMark val="none"/>
        <c:tickLblPos val="nextTo"/>
        <c:crossAx val="917585984"/>
        <c:crosses val="autoZero"/>
        <c:auto val="1"/>
        <c:lblAlgn val="ctr"/>
        <c:lblOffset val="100"/>
        <c:noMultiLvlLbl val="0"/>
      </c:catAx>
      <c:spPr>
        <a:noFill/>
        <a:ln>
          <a:noFill/>
        </a:ln>
        <a:effectLst/>
      </c:spPr>
    </c:plotArea>
    <c:legend>
      <c:legendPos val="r"/>
      <c:layout>
        <c:manualLayout>
          <c:xMode val="edge"/>
          <c:yMode val="edge"/>
          <c:x val="0"/>
          <c:y val="7.060773085182534E-2"/>
          <c:w val="0.23035756726728177"/>
          <c:h val="9.1436278798483525E-2"/>
        </c:manualLayout>
      </c:layout>
      <c:overlay val="1"/>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data.xlsx]Dash6&amp;7!PivotTable16</c:name>
    <c:fmtId val="10"/>
  </c:pivotSource>
  <c:chart>
    <c:title>
      <c:tx>
        <c:rich>
          <a:bodyPr/>
          <a:lstStyle/>
          <a:p>
            <a:pPr>
              <a:defRPr sz="1050"/>
            </a:pPr>
            <a:r>
              <a:rPr lang="en-US" sz="1050" b="0">
                <a:latin typeface="Corbel" panose="020B0503020204020204" pitchFamily="34" charset="0"/>
              </a:rPr>
              <a:t>Total</a:t>
            </a:r>
            <a:r>
              <a:rPr lang="en-US" sz="1050" b="0" baseline="0">
                <a:latin typeface="Corbel" panose="020B0503020204020204" pitchFamily="34" charset="0"/>
              </a:rPr>
              <a:t> export value and total profit by export port (in billion naira)</a:t>
            </a:r>
            <a:endParaRPr lang="en-US" sz="1050" b="0">
              <a:latin typeface="Corbel" panose="020B0503020204020204" pitchFamily="34" charset="0"/>
            </a:endParaRPr>
          </a:p>
        </c:rich>
      </c:tx>
      <c:layout>
        <c:manualLayout>
          <c:xMode val="edge"/>
          <c:yMode val="edge"/>
          <c:x val="0.11033130806746044"/>
          <c:y val="3.7036919376432414E-2"/>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6"/>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pivotFmt>
      <c:pivotFmt>
        <c:idx val="23"/>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pivotFmt>
      <c:pivotFmt>
        <c:idx val="25"/>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pivotFmt>
      <c:pivotFmt>
        <c:idx val="32"/>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62283737024222E-2"/>
          <c:y val="0.32973257153831381"/>
          <c:w val="0.92387543252595161"/>
          <c:h val="0.46548732475513738"/>
        </c:manualLayout>
      </c:layout>
      <c:barChart>
        <c:barDir val="col"/>
        <c:grouping val="clustered"/>
        <c:varyColors val="0"/>
        <c:ser>
          <c:idx val="0"/>
          <c:order val="0"/>
          <c:tx>
            <c:strRef>
              <c:f>'Dash6&amp;7'!$B$3</c:f>
              <c:strCache>
                <c:ptCount val="1"/>
                <c:pt idx="0">
                  <c:v>Total Export Value</c:v>
                </c:pt>
              </c:strCache>
            </c:strRef>
          </c:tx>
          <c:spPr>
            <a:solidFill>
              <a:srgbClr val="718893"/>
            </a:solidFill>
            <a:ln>
              <a:noFill/>
            </a:ln>
            <a:effectLst/>
          </c:spPr>
          <c:invertIfNegative val="0"/>
          <c:dPt>
            <c:idx val="1"/>
            <c:invertIfNegative val="0"/>
            <c:bubble3D val="0"/>
            <c:spPr>
              <a:solidFill>
                <a:srgbClr val="025464"/>
              </a:solidFill>
              <a:ln>
                <a:noFill/>
              </a:ln>
              <a:effectLst/>
            </c:spPr>
            <c:extLst>
              <c:ext xmlns:c16="http://schemas.microsoft.com/office/drawing/2014/chart" uri="{C3380CC4-5D6E-409C-BE32-E72D297353CC}">
                <c16:uniqueId val="{00000001-015F-4A1E-9F7A-BC23A04E503D}"/>
              </c:ext>
            </c:extLst>
          </c:dPt>
          <c:dLbls>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'Dash6&amp;7'!$B$4:$B$8</c:f>
              <c:numCache>
                <c:formatCode>[$₦-466]\ #,##0.00</c:formatCode>
                <c:ptCount val="4"/>
                <c:pt idx="0">
                  <c:v>2078187640.3300002</c:v>
                </c:pt>
                <c:pt idx="1">
                  <c:v>9738667212.6199913</c:v>
                </c:pt>
                <c:pt idx="2">
                  <c:v>2152910058.0699997</c:v>
                </c:pt>
                <c:pt idx="3">
                  <c:v>2347899567.5499988</c:v>
                </c:pt>
              </c:numCache>
            </c:numRef>
          </c:val>
          <c:extLst>
            <c:ext xmlns:c16="http://schemas.microsoft.com/office/drawing/2014/chart" uri="{C3380CC4-5D6E-409C-BE32-E72D297353CC}">
              <c16:uniqueId val="{00000002-015F-4A1E-9F7A-BC23A04E503D}"/>
            </c:ext>
          </c:extLst>
        </c:ser>
        <c:ser>
          <c:idx val="1"/>
          <c:order val="1"/>
          <c:tx>
            <c:strRef>
              <c:f>'Dash6&amp;7'!$C$3</c:f>
              <c:strCache>
                <c:ptCount val="1"/>
                <c:pt idx="0">
                  <c:v>Total Profit</c:v>
                </c:pt>
              </c:strCache>
            </c:strRef>
          </c:tx>
          <c:spPr>
            <a:solidFill>
              <a:schemeClr val="bg1">
                <a:lumMod val="50000"/>
              </a:schemeClr>
            </a:solidFill>
            <a:ln>
              <a:noFill/>
            </a:ln>
            <a:effectLst/>
          </c:spPr>
          <c:invertIfNegative val="0"/>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4-015F-4A1E-9F7A-BC23A04E503D}"/>
              </c:ext>
            </c:extLst>
          </c:dPt>
          <c:dLbls>
            <c:dLbl>
              <c:idx val="0"/>
              <c:layout>
                <c:manualLayout>
                  <c:x val="1.7301038062283704E-2"/>
                  <c:y val="3.16535433070866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15F-4A1E-9F7A-BC23A04E503D}"/>
                </c:ext>
              </c:extLst>
            </c:dLbl>
            <c:dLbl>
              <c:idx val="1"/>
              <c:layout>
                <c:manualLayout>
                  <c:x val="6.9204152249134317E-3"/>
                  <c:y val="1.941747572815533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15F-4A1E-9F7A-BC23A04E503D}"/>
                </c:ext>
              </c:extLst>
            </c:dLbl>
            <c:dLbl>
              <c:idx val="2"/>
              <c:layout>
                <c:manualLayout>
                  <c:x val="2.4221453287197232E-2"/>
                  <c:y val="3.23624595469255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15F-4A1E-9F7A-BC23A04E503D}"/>
                </c:ext>
              </c:extLst>
            </c:dLbl>
            <c:dLbl>
              <c:idx val="3"/>
              <c:layout>
                <c:manualLayout>
                  <c:x val="2.4221453287197232E-2"/>
                  <c:y val="3.16535433070866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15F-4A1E-9F7A-BC23A04E503D}"/>
                </c:ext>
              </c:extLst>
            </c:dLbl>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'Dash6&amp;7'!$C$4:$C$8</c:f>
              <c:numCache>
                <c:formatCode>[$₦-466]\ #,##0.00</c:formatCode>
                <c:ptCount val="4"/>
                <c:pt idx="0">
                  <c:v>438472690.25000006</c:v>
                </c:pt>
                <c:pt idx="1">
                  <c:v>1912576389.650001</c:v>
                </c:pt>
                <c:pt idx="2">
                  <c:v>420591639.30999988</c:v>
                </c:pt>
                <c:pt idx="3">
                  <c:v>516808436.17999995</c:v>
                </c:pt>
              </c:numCache>
            </c:numRef>
          </c:val>
          <c:extLst>
            <c:ext xmlns:c16="http://schemas.microsoft.com/office/drawing/2014/chart" uri="{C3380CC4-5D6E-409C-BE32-E72D297353CC}">
              <c16:uniqueId val="{00000008-015F-4A1E-9F7A-BC23A04E503D}"/>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1"/>
        <c:axPos val="l"/>
        <c:numFmt formatCode="0,,,&quot;B&quot;" sourceLinked="0"/>
        <c:majorTickMark val="out"/>
        <c:minorTickMark val="none"/>
        <c:tickLblPos val="nextTo"/>
        <c:crossAx val="3745568"/>
        <c:crosses val="autoZero"/>
        <c:crossBetween val="between"/>
      </c:valAx>
      <c:spPr>
        <a:ln w="6350">
          <a:noFill/>
        </a:ln>
      </c:spPr>
    </c:plotArea>
    <c:legend>
      <c:legendPos val="t"/>
      <c:layout>
        <c:manualLayout>
          <c:xMode val="edge"/>
          <c:yMode val="edge"/>
          <c:x val="0.22642042105581331"/>
          <c:y val="0.20558863068945651"/>
          <c:w val="0.53104705337438352"/>
          <c:h val="0.1092240654384221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data.xlsx]Dash1!PivotTable1</c:name>
    <c:fmtId val="25"/>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mn-lt"/>
                <a:ea typeface="+mn-ea"/>
                <a:cs typeface="+mn-cs"/>
              </a:defRPr>
            </a:pPr>
            <a:r>
              <a:rPr lang="en-US" sz="1100">
                <a:solidFill>
                  <a:schemeClr val="bg2">
                    <a:lumMod val="25000"/>
                  </a:schemeClr>
                </a:solidFill>
                <a:latin typeface="Corbel" panose="020B0503020204020204" pitchFamily="34" charset="0"/>
              </a:rPr>
              <a:t>Destination countries by total export value (in</a:t>
            </a:r>
            <a:r>
              <a:rPr lang="en-US" sz="1100" baseline="0">
                <a:solidFill>
                  <a:schemeClr val="bg2">
                    <a:lumMod val="25000"/>
                  </a:schemeClr>
                </a:solidFill>
                <a:latin typeface="Corbel" panose="020B0503020204020204" pitchFamily="34" charset="0"/>
              </a:rPr>
              <a:t> Billion naira</a:t>
            </a:r>
            <a:r>
              <a:rPr lang="en-US" sz="1100">
                <a:solidFill>
                  <a:schemeClr val="bg2">
                    <a:lumMod val="25000"/>
                  </a:schemeClr>
                </a:solidFill>
                <a:latin typeface="Corbel" panose="020B0503020204020204" pitchFamily="34" charset="0"/>
              </a:rPr>
              <a:t>)</a:t>
            </a:r>
          </a:p>
        </c:rich>
      </c:tx>
      <c:layout>
        <c:manualLayout>
          <c:xMode val="edge"/>
          <c:yMode val="edge"/>
          <c:x val="0.15962571084864396"/>
          <c:y val="1.423904101539546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
      </c:pivotFmt>
      <c:pivotFmt>
        <c:idx val="12"/>
        <c:spPr>
          <a:solidFill>
            <a:srgbClr val="A76F6F"/>
          </a:solidFill>
          <a:ln>
            <a:noFill/>
          </a:ln>
          <a:effectLst/>
        </c:spPr>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76F6F"/>
          </a:solidFill>
          <a:ln>
            <a:noFill/>
          </a:ln>
          <a:effectLst/>
        </c:spPr>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03218347706534"/>
          <c:y val="0.20661939645604002"/>
          <c:w val="0.76891504351429751"/>
          <c:h val="0.74594594594594599"/>
        </c:manualLayout>
      </c:layout>
      <c:barChart>
        <c:barDir val="bar"/>
        <c:grouping val="clustered"/>
        <c:varyColors val="0"/>
        <c:ser>
          <c:idx val="0"/>
          <c:order val="0"/>
          <c:tx>
            <c:strRef>
              <c:f>Dash1!$B$3</c:f>
              <c:strCache>
                <c:ptCount val="1"/>
                <c:pt idx="0">
                  <c:v>Total</c:v>
                </c:pt>
              </c:strCache>
            </c:strRef>
          </c:tx>
          <c:spPr>
            <a:solidFill>
              <a:srgbClr val="A76F6F"/>
            </a:solidFill>
            <a:ln>
              <a:noFill/>
            </a:ln>
            <a:effectLst/>
          </c:spPr>
          <c:invertIfNegative val="0"/>
          <c:dPt>
            <c:idx val="2"/>
            <c:invertIfNegative val="0"/>
            <c:bubble3D val="0"/>
            <c:extLst>
              <c:ext xmlns:c16="http://schemas.microsoft.com/office/drawing/2014/chart" uri="{C3380CC4-5D6E-409C-BE32-E72D297353CC}">
                <c16:uniqueId val="{00000000-F226-4CBE-8E1B-9E517357D379}"/>
              </c:ext>
            </c:extLst>
          </c:dPt>
          <c:dPt>
            <c:idx val="3"/>
            <c:invertIfNegative val="0"/>
            <c:bubble3D val="0"/>
            <c:extLst>
              <c:ext xmlns:c16="http://schemas.microsoft.com/office/drawing/2014/chart" uri="{C3380CC4-5D6E-409C-BE32-E72D297353CC}">
                <c16:uniqueId val="{00000001-F226-4CBE-8E1B-9E517357D379}"/>
              </c:ext>
            </c:extLst>
          </c:dPt>
          <c:dPt>
            <c:idx val="4"/>
            <c:invertIfNegative val="0"/>
            <c:bubble3D val="0"/>
            <c:extLst>
              <c:ext xmlns:c16="http://schemas.microsoft.com/office/drawing/2014/chart" uri="{C3380CC4-5D6E-409C-BE32-E72D297353CC}">
                <c16:uniqueId val="{00000002-F226-4CBE-8E1B-9E517357D379}"/>
              </c:ext>
            </c:extLst>
          </c:dPt>
          <c:dPt>
            <c:idx val="7"/>
            <c:invertIfNegative val="0"/>
            <c:bubble3D val="0"/>
            <c:extLst>
              <c:ext xmlns:c16="http://schemas.microsoft.com/office/drawing/2014/chart" uri="{C3380CC4-5D6E-409C-BE32-E72D297353CC}">
                <c16:uniqueId val="{00000003-F226-4CBE-8E1B-9E517357D379}"/>
              </c:ext>
            </c:extLst>
          </c:dPt>
          <c:dPt>
            <c:idx val="8"/>
            <c:invertIfNegative val="0"/>
            <c:bubble3D val="0"/>
            <c:spPr>
              <a:solidFill>
                <a:srgbClr val="7A173C"/>
              </a:solidFill>
              <a:ln>
                <a:noFill/>
              </a:ln>
              <a:effectLst/>
            </c:spPr>
            <c:extLst>
              <c:ext xmlns:c16="http://schemas.microsoft.com/office/drawing/2014/chart" uri="{C3380CC4-5D6E-409C-BE32-E72D297353CC}">
                <c16:uniqueId val="{00000005-F226-4CBE-8E1B-9E517357D379}"/>
              </c:ext>
            </c:extLst>
          </c:dPt>
          <c:dPt>
            <c:idx val="9"/>
            <c:invertIfNegative val="0"/>
            <c:bubble3D val="0"/>
            <c:spPr>
              <a:solidFill>
                <a:srgbClr val="7A173C"/>
              </a:solidFill>
              <a:ln>
                <a:noFill/>
              </a:ln>
              <a:effectLst/>
            </c:spPr>
            <c:extLst>
              <c:ext xmlns:c16="http://schemas.microsoft.com/office/drawing/2014/chart" uri="{C3380CC4-5D6E-409C-BE32-E72D297353CC}">
                <c16:uniqueId val="{00000007-F226-4CBE-8E1B-9E517357D379}"/>
              </c:ext>
            </c:extLst>
          </c:dPt>
          <c:dLbls>
            <c:dLbl>
              <c:idx val="8"/>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F226-4CBE-8E1B-9E517357D379}"/>
                </c:ext>
              </c:extLst>
            </c:dLbl>
            <c:dLbl>
              <c:idx val="9"/>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F226-4CBE-8E1B-9E517357D379}"/>
                </c:ext>
              </c:extLst>
            </c:dLbl>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Dash1!$A$4:$A$14</c:f>
              <c:strCache>
                <c:ptCount val="10"/>
                <c:pt idx="0">
                  <c:v>Germany</c:v>
                </c:pt>
                <c:pt idx="1">
                  <c:v>Spain</c:v>
                </c:pt>
                <c:pt idx="2">
                  <c:v>Sweden</c:v>
                </c:pt>
                <c:pt idx="3">
                  <c:v>Austria</c:v>
                </c:pt>
                <c:pt idx="4">
                  <c:v>Netherlands</c:v>
                </c:pt>
                <c:pt idx="5">
                  <c:v>Belgium</c:v>
                </c:pt>
                <c:pt idx="6">
                  <c:v>Switzerland</c:v>
                </c:pt>
                <c:pt idx="7">
                  <c:v>France</c:v>
                </c:pt>
                <c:pt idx="8">
                  <c:v>Denmark</c:v>
                </c:pt>
                <c:pt idx="9">
                  <c:v>Italy</c:v>
                </c:pt>
              </c:strCache>
            </c:strRef>
          </c:cat>
          <c:val>
            <c:numRef>
              <c:f>Dash1!$B$4:$B$14</c:f>
              <c:numCache>
                <c:formatCode>General</c:formatCode>
                <c:ptCount val="10"/>
                <c:pt idx="0">
                  <c:v>1396340967.6399996</c:v>
                </c:pt>
                <c:pt idx="1">
                  <c:v>1489988920.1499996</c:v>
                </c:pt>
                <c:pt idx="2">
                  <c:v>1497262525.7900002</c:v>
                </c:pt>
                <c:pt idx="3">
                  <c:v>1530520956.6399999</c:v>
                </c:pt>
                <c:pt idx="4">
                  <c:v>1534358434.5100005</c:v>
                </c:pt>
                <c:pt idx="5">
                  <c:v>1605706575.0699997</c:v>
                </c:pt>
                <c:pt idx="6">
                  <c:v>1663789719.9299996</c:v>
                </c:pt>
                <c:pt idx="7">
                  <c:v>1805863662.7999995</c:v>
                </c:pt>
                <c:pt idx="8">
                  <c:v>1831246092.8400002</c:v>
                </c:pt>
                <c:pt idx="9">
                  <c:v>1962586623.2000008</c:v>
                </c:pt>
              </c:numCache>
            </c:numRef>
          </c:val>
          <c:extLst>
            <c:ext xmlns:c16="http://schemas.microsoft.com/office/drawing/2014/chart" uri="{C3380CC4-5D6E-409C-BE32-E72D297353CC}">
              <c16:uniqueId val="{00000008-F226-4CBE-8E1B-9E517357D379}"/>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0,,,&quot;B&quot;" sourceLinked="0"/>
        <c:majorTickMark val="out"/>
        <c:minorTickMark val="none"/>
        <c:tickLblPos val="nextTo"/>
        <c:crossAx val="3723968"/>
        <c:crosses val="autoZero"/>
        <c:crossBetween val="between"/>
      </c:valAx>
    </c:plotArea>
    <c:plotVisOnly val="1"/>
    <c:dispBlanksAs val="gap"/>
    <c:showDLblsOverMax val="0"/>
    <c:extLst/>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data.xlsx]Dash1!PivotTable2</c:name>
    <c:fmtId val="18"/>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baseline="0">
                <a:solidFill>
                  <a:schemeClr val="tx1"/>
                </a:solidFill>
                <a:latin typeface="Corbel" panose="020B0503020204020204" pitchFamily="34" charset="0"/>
              </a:rPr>
              <a:t>Destination countries </a:t>
            </a:r>
            <a:r>
              <a:rPr lang="en-US" sz="1100" b="0" i="0" u="none" strike="noStrike" kern="1200" spc="0" baseline="0">
                <a:solidFill>
                  <a:schemeClr val="tx1"/>
                </a:solidFill>
                <a:latin typeface="Corbel" panose="020B0503020204020204" pitchFamily="34" charset="0"/>
              </a:rPr>
              <a:t>by average profit margin of products</a:t>
            </a:r>
            <a:endParaRPr lang="en-US" sz="1100">
              <a:solidFill>
                <a:schemeClr val="tx1"/>
              </a:solidFill>
              <a:latin typeface="Corbel" panose="020B0503020204020204" pitchFamily="34" charset="0"/>
            </a:endParaRPr>
          </a:p>
        </c:rich>
      </c:tx>
      <c:layout>
        <c:manualLayout>
          <c:xMode val="edge"/>
          <c:yMode val="edge"/>
          <c:x val="0.1526365122026985"/>
          <c:y val="3.7549561623945963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718893"/>
          </a:solidFill>
          <a:ln>
            <a:noFill/>
          </a:ln>
          <a:effectLst/>
        </c:spPr>
      </c:pivotFmt>
      <c:pivotFmt>
        <c:idx val="35"/>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718893"/>
          </a:solidFill>
          <a:ln>
            <a:noFill/>
          </a:ln>
          <a:effectLst/>
        </c:spPr>
      </c:pivotFmt>
      <c:pivotFmt>
        <c:idx val="39"/>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498478071365"/>
          <c:y val="0.22165481741966717"/>
          <c:w val="0.76652648237751175"/>
          <c:h val="0.72319327731092442"/>
        </c:manualLayout>
      </c:layout>
      <c:barChart>
        <c:barDir val="bar"/>
        <c:grouping val="clustered"/>
        <c:varyColors val="0"/>
        <c:ser>
          <c:idx val="0"/>
          <c:order val="0"/>
          <c:tx>
            <c:strRef>
              <c:f>Dash1!$B$17</c:f>
              <c:strCache>
                <c:ptCount val="1"/>
                <c:pt idx="0">
                  <c:v>Total</c:v>
                </c:pt>
              </c:strCache>
            </c:strRef>
          </c:tx>
          <c:spPr>
            <a:solidFill>
              <a:srgbClr val="617B89"/>
            </a:solidFill>
            <a:ln>
              <a:noFill/>
            </a:ln>
            <a:effectLst/>
          </c:spPr>
          <c:invertIfNegative val="0"/>
          <c:dPt>
            <c:idx val="2"/>
            <c:invertIfNegative val="0"/>
            <c:bubble3D val="0"/>
            <c:extLst>
              <c:ext xmlns:c16="http://schemas.microsoft.com/office/drawing/2014/chart" uri="{C3380CC4-5D6E-409C-BE32-E72D297353CC}">
                <c16:uniqueId val="{00000000-ED74-4866-8311-522632BF2402}"/>
              </c:ext>
            </c:extLst>
          </c:dPt>
          <c:dPt>
            <c:idx val="3"/>
            <c:invertIfNegative val="0"/>
            <c:bubble3D val="0"/>
            <c:extLst>
              <c:ext xmlns:c16="http://schemas.microsoft.com/office/drawing/2014/chart" uri="{C3380CC4-5D6E-409C-BE32-E72D297353CC}">
                <c16:uniqueId val="{00000001-ED74-4866-8311-522632BF2402}"/>
              </c:ext>
            </c:extLst>
          </c:dPt>
          <c:dPt>
            <c:idx val="4"/>
            <c:invertIfNegative val="0"/>
            <c:bubble3D val="0"/>
            <c:extLst>
              <c:ext xmlns:c16="http://schemas.microsoft.com/office/drawing/2014/chart" uri="{C3380CC4-5D6E-409C-BE32-E72D297353CC}">
                <c16:uniqueId val="{00000002-ED74-4866-8311-522632BF2402}"/>
              </c:ext>
            </c:extLst>
          </c:dPt>
          <c:dPt>
            <c:idx val="7"/>
            <c:invertIfNegative val="0"/>
            <c:bubble3D val="0"/>
            <c:spPr>
              <a:solidFill>
                <a:srgbClr val="718893"/>
              </a:solidFill>
              <a:ln>
                <a:noFill/>
              </a:ln>
              <a:effectLst/>
            </c:spPr>
            <c:extLst>
              <c:ext xmlns:c16="http://schemas.microsoft.com/office/drawing/2014/chart" uri="{C3380CC4-5D6E-409C-BE32-E72D297353CC}">
                <c16:uniqueId val="{00000004-ED74-4866-8311-522632BF2402}"/>
              </c:ext>
            </c:extLst>
          </c:dPt>
          <c:dPt>
            <c:idx val="8"/>
            <c:invertIfNegative val="0"/>
            <c:bubble3D val="0"/>
            <c:spPr>
              <a:solidFill>
                <a:srgbClr val="025464"/>
              </a:solidFill>
              <a:ln>
                <a:noFill/>
              </a:ln>
              <a:effectLst/>
            </c:spPr>
            <c:extLst>
              <c:ext xmlns:c16="http://schemas.microsoft.com/office/drawing/2014/chart" uri="{C3380CC4-5D6E-409C-BE32-E72D297353CC}">
                <c16:uniqueId val="{00000006-ED74-4866-8311-522632BF2402}"/>
              </c:ext>
            </c:extLst>
          </c:dPt>
          <c:dPt>
            <c:idx val="9"/>
            <c:invertIfNegative val="0"/>
            <c:bubble3D val="0"/>
            <c:spPr>
              <a:solidFill>
                <a:srgbClr val="025464"/>
              </a:solidFill>
              <a:ln>
                <a:noFill/>
              </a:ln>
              <a:effectLst/>
            </c:spPr>
            <c:extLst>
              <c:ext xmlns:c16="http://schemas.microsoft.com/office/drawing/2014/chart" uri="{C3380CC4-5D6E-409C-BE32-E72D297353CC}">
                <c16:uniqueId val="{00000008-ED74-4866-8311-522632BF2402}"/>
              </c:ext>
            </c:extLst>
          </c:dPt>
          <c:dLbls>
            <c:dLbl>
              <c:idx val="8"/>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6-ED74-4866-8311-522632BF2402}"/>
                </c:ext>
              </c:extLst>
            </c:dLbl>
            <c:dLbl>
              <c:idx val="9"/>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8-ED74-4866-8311-522632BF2402}"/>
                </c:ext>
              </c:extLst>
            </c:dLbl>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Dash1!$A$18:$A$28</c:f>
              <c:strCache>
                <c:ptCount val="10"/>
                <c:pt idx="0">
                  <c:v>Italy</c:v>
                </c:pt>
                <c:pt idx="1">
                  <c:v>Netherlands</c:v>
                </c:pt>
                <c:pt idx="2">
                  <c:v>Belgium</c:v>
                </c:pt>
                <c:pt idx="3">
                  <c:v>Switzerland</c:v>
                </c:pt>
                <c:pt idx="4">
                  <c:v>Denmark</c:v>
                </c:pt>
                <c:pt idx="5">
                  <c:v>Sweden</c:v>
                </c:pt>
                <c:pt idx="6">
                  <c:v>France</c:v>
                </c:pt>
                <c:pt idx="7">
                  <c:v>Spain</c:v>
                </c:pt>
                <c:pt idx="8">
                  <c:v>Austria</c:v>
                </c:pt>
                <c:pt idx="9">
                  <c:v>Germany</c:v>
                </c:pt>
              </c:strCache>
            </c:strRef>
          </c:cat>
          <c:val>
            <c:numRef>
              <c:f>Dash1!$B$18:$B$28</c:f>
              <c:numCache>
                <c:formatCode>0%</c:formatCode>
                <c:ptCount val="10"/>
                <c:pt idx="0">
                  <c:v>0.22576778020784066</c:v>
                </c:pt>
                <c:pt idx="1">
                  <c:v>0.23860812905775597</c:v>
                </c:pt>
                <c:pt idx="2">
                  <c:v>0.23996541748957179</c:v>
                </c:pt>
                <c:pt idx="3">
                  <c:v>0.24425538858977081</c:v>
                </c:pt>
                <c:pt idx="4">
                  <c:v>0.24726155382378942</c:v>
                </c:pt>
                <c:pt idx="5">
                  <c:v>0.24728776366859945</c:v>
                </c:pt>
                <c:pt idx="6">
                  <c:v>0.24822336087439592</c:v>
                </c:pt>
                <c:pt idx="7">
                  <c:v>0.25480817827743918</c:v>
                </c:pt>
                <c:pt idx="8">
                  <c:v>0.25593964654885004</c:v>
                </c:pt>
                <c:pt idx="9">
                  <c:v>0.2571617651630847</c:v>
                </c:pt>
              </c:numCache>
            </c:numRef>
          </c:val>
          <c:extLst>
            <c:ext xmlns:c16="http://schemas.microsoft.com/office/drawing/2014/chart" uri="{C3380CC4-5D6E-409C-BE32-E72D297353CC}">
              <c16:uniqueId val="{00000009-ED74-4866-8311-522632BF2402}"/>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 sourceLinked="0"/>
        <c:majorTickMark val="none"/>
        <c:minorTickMark val="none"/>
        <c:tickLblPos val="nextTo"/>
        <c:crossAx val="3723968"/>
        <c:crosses val="autoZero"/>
        <c:crossBetween val="between"/>
      </c:valAx>
    </c:plotArea>
    <c:plotVisOnly val="1"/>
    <c:dispBlanksAs val="gap"/>
    <c:showDLblsOverMax val="0"/>
    <c:extLst/>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data.xlsx]Dash2!PivotTable6</c:name>
    <c:fmtId val="16"/>
  </c:pivotSource>
  <c:chart>
    <c:title>
      <c:tx>
        <c:rich>
          <a:bodyPr/>
          <a:lstStyle/>
          <a:p>
            <a:pPr>
              <a:defRPr sz="1100">
                <a:solidFill>
                  <a:schemeClr val="bg2">
                    <a:lumMod val="25000"/>
                  </a:schemeClr>
                </a:solidFill>
              </a:defRPr>
            </a:pPr>
            <a:r>
              <a:rPr lang="en-US" sz="1100" b="0">
                <a:solidFill>
                  <a:schemeClr val="bg2">
                    <a:lumMod val="25000"/>
                  </a:schemeClr>
                </a:solidFill>
                <a:latin typeface="Corbel" panose="020B0503020204020204" pitchFamily="34" charset="0"/>
              </a:rPr>
              <a:t>Total Profit generated by each product (In billions)</a:t>
            </a:r>
          </a:p>
        </c:rich>
      </c:tx>
      <c:layout>
        <c:manualLayout>
          <c:xMode val="edge"/>
          <c:yMode val="edge"/>
          <c:x val="0.16911722598846268"/>
          <c:y val="5.0421023870438911E-2"/>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pivotFmt>
      <c:pivotFmt>
        <c:idx val="16"/>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9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900">
                  <a:solidFill>
                    <a:sysClr val="windowText" lastClr="000000"/>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A173C"/>
          </a:solidFill>
          <a:ln>
            <a:noFill/>
          </a:ln>
          <a:effectLst/>
        </c:spPr>
      </c:pivotFmt>
      <c:pivotFmt>
        <c:idx val="26"/>
        <c:spPr>
          <a:solidFill>
            <a:srgbClr val="7A173C"/>
          </a:solidFill>
          <a:ln>
            <a:noFill/>
          </a:ln>
          <a:effectLst/>
        </c:spPr>
      </c:pivotFmt>
      <c:pivotFmt>
        <c:idx val="27"/>
        <c:spPr>
          <a:solidFill>
            <a:srgbClr val="A76F6F"/>
          </a:solidFill>
          <a:ln>
            <a:noFill/>
          </a:ln>
          <a:effectLst/>
        </c:spPr>
      </c:pivotFmt>
      <c:pivotFmt>
        <c:idx val="28"/>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7A173C"/>
          </a:solidFill>
          <a:ln>
            <a:noFill/>
          </a:ln>
          <a:effectLst/>
        </c:spPr>
      </c:pivotFmt>
      <c:pivotFmt>
        <c:idx val="30"/>
        <c:spPr>
          <a:solidFill>
            <a:srgbClr val="7A173C"/>
          </a:solidFill>
          <a:ln>
            <a:noFill/>
          </a:ln>
          <a:effectLst/>
        </c:spPr>
      </c:pivotFmt>
      <c:pivotFmt>
        <c:idx val="31"/>
        <c:spPr>
          <a:solidFill>
            <a:srgbClr val="A76F6F"/>
          </a:solidFill>
          <a:ln>
            <a:noFill/>
          </a:ln>
          <a:effectLst/>
        </c:spPr>
      </c:pivotFmt>
      <c:pivotFmt>
        <c:idx val="32"/>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7A173C"/>
          </a:solidFill>
          <a:ln>
            <a:noFill/>
          </a:ln>
          <a:effectLst/>
        </c:spPr>
      </c:pivotFmt>
      <c:pivotFmt>
        <c:idx val="34"/>
        <c:spPr>
          <a:solidFill>
            <a:srgbClr val="7A173C"/>
          </a:solidFill>
          <a:ln>
            <a:noFill/>
          </a:ln>
          <a:effectLst/>
        </c:spPr>
      </c:pivotFmt>
    </c:pivotFmts>
    <c:plotArea>
      <c:layout>
        <c:manualLayout>
          <c:layoutTarget val="inner"/>
          <c:xMode val="edge"/>
          <c:yMode val="edge"/>
          <c:x val="6.2014836569866054E-2"/>
          <c:y val="0.2434498774072994"/>
          <c:w val="0.8746661633049293"/>
          <c:h val="0.53275050495231302"/>
        </c:manualLayout>
      </c:layout>
      <c:barChart>
        <c:barDir val="col"/>
        <c:grouping val="clustered"/>
        <c:varyColors val="0"/>
        <c:ser>
          <c:idx val="0"/>
          <c:order val="0"/>
          <c:tx>
            <c:strRef>
              <c:f>Dash2!$B$15</c:f>
              <c:strCache>
                <c:ptCount val="1"/>
                <c:pt idx="0">
                  <c:v>Total</c:v>
                </c:pt>
              </c:strCache>
            </c:strRef>
          </c:tx>
          <c:spPr>
            <a:solidFill>
              <a:srgbClr val="A76F6F"/>
            </a:solidFill>
            <a:ln>
              <a:noFill/>
            </a:ln>
            <a:effectLst/>
          </c:spPr>
          <c:invertIfNegative val="0"/>
          <c:dPt>
            <c:idx val="0"/>
            <c:invertIfNegative val="0"/>
            <c:bubble3D val="0"/>
            <c:spPr>
              <a:solidFill>
                <a:srgbClr val="7A173C"/>
              </a:solidFill>
              <a:ln>
                <a:noFill/>
              </a:ln>
              <a:effectLst/>
            </c:spPr>
            <c:extLst>
              <c:ext xmlns:c16="http://schemas.microsoft.com/office/drawing/2014/chart" uri="{C3380CC4-5D6E-409C-BE32-E72D297353CC}">
                <c16:uniqueId val="{00000001-74D4-4F8A-99D6-D747BD1F4B2C}"/>
              </c:ext>
            </c:extLst>
          </c:dPt>
          <c:dPt>
            <c:idx val="1"/>
            <c:invertIfNegative val="0"/>
            <c:bubble3D val="0"/>
            <c:spPr>
              <a:solidFill>
                <a:srgbClr val="7A173C"/>
              </a:solidFill>
              <a:ln>
                <a:noFill/>
              </a:ln>
              <a:effectLst/>
            </c:spPr>
            <c:extLst>
              <c:ext xmlns:c16="http://schemas.microsoft.com/office/drawing/2014/chart" uri="{C3380CC4-5D6E-409C-BE32-E72D297353CC}">
                <c16:uniqueId val="{00000003-74D4-4F8A-99D6-D747BD1F4B2C}"/>
              </c:ext>
            </c:extLst>
          </c:dPt>
          <c:dPt>
            <c:idx val="2"/>
            <c:invertIfNegative val="0"/>
            <c:bubble3D val="0"/>
            <c:extLst>
              <c:ext xmlns:c16="http://schemas.microsoft.com/office/drawing/2014/chart" uri="{C3380CC4-5D6E-409C-BE32-E72D297353CC}">
                <c16:uniqueId val="{00000004-74D4-4F8A-99D6-D747BD1F4B2C}"/>
              </c:ext>
            </c:extLst>
          </c:dPt>
          <c:dLbls>
            <c:numFmt formatCode="0.00,,,&quot;B&quot;"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Dash2!$A$16:$A$24</c:f>
              <c:strCache>
                <c:ptCount val="8"/>
                <c:pt idx="0">
                  <c:v>Sesame</c:v>
                </c:pt>
                <c:pt idx="1">
                  <c:v>Cocoa</c:v>
                </c:pt>
                <c:pt idx="2">
                  <c:v>Cashew</c:v>
                </c:pt>
                <c:pt idx="3">
                  <c:v>Cassava</c:v>
                </c:pt>
                <c:pt idx="4">
                  <c:v>Rubber</c:v>
                </c:pt>
                <c:pt idx="5">
                  <c:v>Plantain</c:v>
                </c:pt>
                <c:pt idx="6">
                  <c:v>Palm Oil</c:v>
                </c:pt>
                <c:pt idx="7">
                  <c:v>Ginger</c:v>
                </c:pt>
              </c:strCache>
            </c:strRef>
          </c:cat>
          <c:val>
            <c:numRef>
              <c:f>Dash2!$B$16:$B$24</c:f>
              <c:numCache>
                <c:formatCode>[$₦-466]\ #,##0.00</c:formatCode>
                <c:ptCount val="8"/>
                <c:pt idx="0">
                  <c:v>477487002.58999985</c:v>
                </c:pt>
                <c:pt idx="1">
                  <c:v>450351412.31999999</c:v>
                </c:pt>
                <c:pt idx="2">
                  <c:v>438624304.48000008</c:v>
                </c:pt>
                <c:pt idx="3">
                  <c:v>416503461.03999996</c:v>
                </c:pt>
                <c:pt idx="4">
                  <c:v>395731339.02000004</c:v>
                </c:pt>
                <c:pt idx="5">
                  <c:v>387736296.23000002</c:v>
                </c:pt>
                <c:pt idx="6">
                  <c:v>385392110.74000001</c:v>
                </c:pt>
                <c:pt idx="7">
                  <c:v>336623228.97000009</c:v>
                </c:pt>
              </c:numCache>
            </c:numRef>
          </c:val>
          <c:extLst>
            <c:ext xmlns:c16="http://schemas.microsoft.com/office/drawing/2014/chart" uri="{C3380CC4-5D6E-409C-BE32-E72D297353CC}">
              <c16:uniqueId val="{00000005-74D4-4F8A-99D6-D747BD1F4B2C}"/>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466]\ #,##0.00" sourceLinked="1"/>
        <c:majorTickMark val="none"/>
        <c:minorTickMark val="none"/>
        <c:tickLblPos val="nextTo"/>
        <c:crossAx val="309248584"/>
        <c:crosses val="autoZero"/>
        <c:crossBetween val="between"/>
      </c:valAx>
    </c:plotArea>
    <c:plotVisOnly val="1"/>
    <c:dispBlanksAs val="gap"/>
    <c:showDLblsOverMax val="0"/>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data.xlsx]Dash2!PivotTable5</c:name>
    <c:fmtId val="16"/>
  </c:pivotSource>
  <c:chart>
    <c:title>
      <c:tx>
        <c:rich>
          <a:bodyPr/>
          <a:lstStyle/>
          <a:p>
            <a:pPr>
              <a:defRPr sz="1100">
                <a:solidFill>
                  <a:schemeClr val="bg2">
                    <a:lumMod val="25000"/>
                  </a:schemeClr>
                </a:solidFill>
              </a:defRPr>
            </a:pPr>
            <a:r>
              <a:rPr lang="en-US" sz="1100" b="0">
                <a:solidFill>
                  <a:schemeClr val="bg2">
                    <a:lumMod val="25000"/>
                  </a:schemeClr>
                </a:solidFill>
                <a:latin typeface="Corbel" panose="020B0503020204020204" pitchFamily="34" charset="0"/>
              </a:rPr>
              <a:t>Average</a:t>
            </a:r>
            <a:r>
              <a:rPr lang="en-US" sz="1100" b="0" baseline="0">
                <a:solidFill>
                  <a:schemeClr val="bg2">
                    <a:lumMod val="25000"/>
                  </a:schemeClr>
                </a:solidFill>
                <a:latin typeface="Corbel" panose="020B0503020204020204" pitchFamily="34" charset="0"/>
              </a:rPr>
              <a:t> profit margin of exported products</a:t>
            </a:r>
            <a:endParaRPr lang="en-US" sz="1100" b="0">
              <a:solidFill>
                <a:schemeClr val="bg2">
                  <a:lumMod val="25000"/>
                </a:schemeClr>
              </a:solidFill>
              <a:latin typeface="Corbel" panose="020B0503020204020204" pitchFamily="34" charset="0"/>
            </a:endParaRPr>
          </a:p>
        </c:rich>
      </c:tx>
      <c:layout>
        <c:manualLayout>
          <c:xMode val="edge"/>
          <c:yMode val="edge"/>
          <c:x val="0.21394983096830256"/>
          <c:y val="4.643330836545663E-2"/>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718893"/>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25464"/>
          </a:solidFill>
          <a:ln>
            <a:noFill/>
          </a:ln>
          <a:effectLst/>
        </c:spPr>
      </c:pivotFmt>
      <c:pivotFmt>
        <c:idx val="13"/>
        <c:spPr>
          <a:solidFill>
            <a:srgbClr val="025464"/>
          </a:solidFill>
          <a:ln>
            <a:noFill/>
          </a:ln>
          <a:effectLst/>
        </c:spPr>
      </c:pivotFmt>
      <c:pivotFmt>
        <c:idx val="14"/>
      </c:pivotFmt>
      <c:pivotFmt>
        <c:idx val="15"/>
      </c:pivotFmt>
      <c:pivotFmt>
        <c:idx val="16"/>
        <c:spPr>
          <a:solidFill>
            <a:srgbClr val="718893"/>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25464"/>
          </a:solidFill>
          <a:ln>
            <a:noFill/>
          </a:ln>
          <a:effectLst/>
        </c:spPr>
      </c:pivotFmt>
      <c:pivotFmt>
        <c:idx val="18"/>
        <c:spPr>
          <a:solidFill>
            <a:srgbClr val="025464"/>
          </a:solidFill>
          <a:ln>
            <a:noFill/>
          </a:ln>
          <a:effectLst/>
        </c:spPr>
      </c:pivotFmt>
      <c:pivotFmt>
        <c:idx val="19"/>
        <c:spPr>
          <a:solidFill>
            <a:srgbClr val="718893"/>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25464"/>
          </a:solidFill>
          <a:ln>
            <a:noFill/>
          </a:ln>
          <a:effectLst/>
        </c:spPr>
      </c:pivotFmt>
      <c:pivotFmt>
        <c:idx val="21"/>
        <c:spPr>
          <a:solidFill>
            <a:srgbClr val="025464"/>
          </a:solidFill>
          <a:ln>
            <a:noFill/>
          </a:ln>
          <a:effectLst/>
        </c:spPr>
      </c:pivotFmt>
    </c:pivotFmts>
    <c:plotArea>
      <c:layout>
        <c:manualLayout>
          <c:layoutTarget val="inner"/>
          <c:xMode val="edge"/>
          <c:yMode val="edge"/>
          <c:x val="7.793882495457298E-2"/>
          <c:y val="0.23356765437215085"/>
          <c:w val="0.85754283267593578"/>
          <c:h val="0.49434162348980171"/>
        </c:manualLayout>
      </c:layout>
      <c:barChart>
        <c:barDir val="col"/>
        <c:grouping val="clustered"/>
        <c:varyColors val="0"/>
        <c:ser>
          <c:idx val="0"/>
          <c:order val="0"/>
          <c:tx>
            <c:strRef>
              <c:f>Dash2!$B$3</c:f>
              <c:strCache>
                <c:ptCount val="1"/>
                <c:pt idx="0">
                  <c:v>Total</c:v>
                </c:pt>
              </c:strCache>
            </c:strRef>
          </c:tx>
          <c:spPr>
            <a:solidFill>
              <a:srgbClr val="718893"/>
            </a:solidFill>
            <a:ln>
              <a:noFill/>
            </a:ln>
            <a:effectLst/>
          </c:spPr>
          <c:invertIfNegative val="0"/>
          <c:dPt>
            <c:idx val="0"/>
            <c:invertIfNegative val="0"/>
            <c:bubble3D val="0"/>
            <c:spPr>
              <a:solidFill>
                <a:srgbClr val="025464"/>
              </a:solidFill>
              <a:ln>
                <a:noFill/>
              </a:ln>
              <a:effectLst/>
            </c:spPr>
            <c:extLst>
              <c:ext xmlns:c16="http://schemas.microsoft.com/office/drawing/2014/chart" uri="{C3380CC4-5D6E-409C-BE32-E72D297353CC}">
                <c16:uniqueId val="{00000001-07DE-4BC5-B46C-ECF8DBE83F26}"/>
              </c:ext>
            </c:extLst>
          </c:dPt>
          <c:dPt>
            <c:idx val="1"/>
            <c:invertIfNegative val="0"/>
            <c:bubble3D val="0"/>
            <c:spPr>
              <a:solidFill>
                <a:srgbClr val="025464"/>
              </a:solidFill>
              <a:ln>
                <a:noFill/>
              </a:ln>
              <a:effectLst/>
            </c:spPr>
            <c:extLst>
              <c:ext xmlns:c16="http://schemas.microsoft.com/office/drawing/2014/chart" uri="{C3380CC4-5D6E-409C-BE32-E72D297353CC}">
                <c16:uniqueId val="{00000003-07DE-4BC5-B46C-ECF8DBE83F26}"/>
              </c:ext>
            </c:extLst>
          </c:dPt>
          <c:dPt>
            <c:idx val="2"/>
            <c:invertIfNegative val="0"/>
            <c:bubble3D val="0"/>
            <c:extLst>
              <c:ext xmlns:c16="http://schemas.microsoft.com/office/drawing/2014/chart" uri="{C3380CC4-5D6E-409C-BE32-E72D297353CC}">
                <c16:uniqueId val="{00000004-07DE-4BC5-B46C-ECF8DBE83F26}"/>
              </c:ext>
            </c:extLst>
          </c:dPt>
          <c:dLbls>
            <c:numFmt formatCode="0.0%" sourceLinked="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Dash2!$A$4:$A$12</c:f>
              <c:strCache>
                <c:ptCount val="8"/>
                <c:pt idx="0">
                  <c:v>Cassava</c:v>
                </c:pt>
                <c:pt idx="1">
                  <c:v>Sesame</c:v>
                </c:pt>
                <c:pt idx="2">
                  <c:v>Ginger</c:v>
                </c:pt>
                <c:pt idx="3">
                  <c:v>Cashew</c:v>
                </c:pt>
                <c:pt idx="4">
                  <c:v>Palm Oil</c:v>
                </c:pt>
                <c:pt idx="5">
                  <c:v>Plantain</c:v>
                </c:pt>
                <c:pt idx="6">
                  <c:v>Rubber</c:v>
                </c:pt>
                <c:pt idx="7">
                  <c:v>Cocoa</c:v>
                </c:pt>
              </c:strCache>
            </c:strRef>
          </c:cat>
          <c:val>
            <c:numRef>
              <c:f>Dash2!$B$4:$B$12</c:f>
              <c:numCache>
                <c:formatCode>0%</c:formatCode>
                <c:ptCount val="8"/>
                <c:pt idx="0">
                  <c:v>0.27820745504742778</c:v>
                </c:pt>
                <c:pt idx="1">
                  <c:v>0.25582391680763245</c:v>
                </c:pt>
                <c:pt idx="2">
                  <c:v>0.25482493241197557</c:v>
                </c:pt>
                <c:pt idx="3">
                  <c:v>0.25025140525311973</c:v>
                </c:pt>
                <c:pt idx="4">
                  <c:v>0.24991463240909415</c:v>
                </c:pt>
                <c:pt idx="5">
                  <c:v>0.23863585467490578</c:v>
                </c:pt>
                <c:pt idx="6">
                  <c:v>0.22280542449802171</c:v>
                </c:pt>
                <c:pt idx="7">
                  <c:v>0.21869123935180118</c:v>
                </c:pt>
              </c:numCache>
            </c:numRef>
          </c:val>
          <c:extLst>
            <c:ext xmlns:c16="http://schemas.microsoft.com/office/drawing/2014/chart" uri="{C3380CC4-5D6E-409C-BE32-E72D297353CC}">
              <c16:uniqueId val="{00000005-07DE-4BC5-B46C-ECF8DBE83F26}"/>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0%" sourceLinked="1"/>
        <c:majorTickMark val="none"/>
        <c:minorTickMark val="none"/>
        <c:tickLblPos val="nextTo"/>
        <c:crossAx val="309248584"/>
        <c:crosses val="autoZero"/>
        <c:crossBetween val="between"/>
      </c:valAx>
    </c:plotArea>
    <c:plotVisOnly val="1"/>
    <c:dispBlanksAs val="gap"/>
    <c:showDLblsOverMax val="0"/>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data.xlsx]Dash6&amp;7!PivotTable16</c:name>
    <c:fmtId val="13"/>
  </c:pivotSource>
  <c:chart>
    <c:title>
      <c:tx>
        <c:rich>
          <a:bodyPr/>
          <a:lstStyle/>
          <a:p>
            <a:pPr>
              <a:defRPr sz="1050"/>
            </a:pPr>
            <a:r>
              <a:rPr lang="en-US" sz="1050" b="0">
                <a:latin typeface="Corbel" panose="020B0503020204020204" pitchFamily="34" charset="0"/>
              </a:rPr>
              <a:t>Total</a:t>
            </a:r>
            <a:r>
              <a:rPr lang="en-US" sz="1050" b="0" baseline="0">
                <a:latin typeface="Corbel" panose="020B0503020204020204" pitchFamily="34" charset="0"/>
              </a:rPr>
              <a:t> export value and total profit by export port (in billion naira)</a:t>
            </a:r>
            <a:endParaRPr lang="en-US" sz="1050" b="0">
              <a:latin typeface="Corbel" panose="020B0503020204020204" pitchFamily="34" charset="0"/>
            </a:endParaRPr>
          </a:p>
        </c:rich>
      </c:tx>
      <c:layout>
        <c:manualLayout>
          <c:xMode val="edge"/>
          <c:yMode val="edge"/>
          <c:x val="0.11033130806746044"/>
          <c:y val="3.7036919376432414E-2"/>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6"/>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pivotFmt>
      <c:pivotFmt>
        <c:idx val="23"/>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pivotFmt>
      <c:pivotFmt>
        <c:idx val="25"/>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1.7301038062283704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bg2">
              <a:lumMod val="50000"/>
            </a:schemeClr>
          </a:solidFill>
          <a:ln>
            <a:noFill/>
          </a:ln>
          <a:effectLst/>
        </c:spPr>
        <c:dLbl>
          <c:idx val="0"/>
          <c:layout>
            <c:manualLayout>
              <c:x val="6.9204152249134317E-3"/>
              <c:y val="1.941747572815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2.4221453287197232E-2"/>
              <c:y val="3.2362459546925564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2.4221453287197232E-2"/>
              <c:y val="3.1653543307086612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718893"/>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pivotFmt>
      <c:pivotFmt>
        <c:idx val="32"/>
        <c:spPr>
          <a:solidFill>
            <a:schemeClr val="bg1">
              <a:lumMod val="50000"/>
            </a:schemeClr>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layout>
            <c:manualLayout>
              <c:x val="1.4553733667906896E-2"/>
              <c:y val="8.796400449943757E-3"/>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bg2">
              <a:lumMod val="50000"/>
            </a:schemeClr>
          </a:solidFill>
          <a:ln>
            <a:noFill/>
          </a:ln>
          <a:effectLst/>
        </c:spPr>
        <c:dLbl>
          <c:idx val="0"/>
          <c:layout>
            <c:manualLayout>
              <c:x val="1.4259755992039457E-3"/>
              <c:y val="1.9417373147845338E-2"/>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layout>
            <c:manualLayout>
              <c:x val="1.5979709267110741E-2"/>
              <c:y val="1.8861642294713162E-3"/>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layout>
            <c:manualLayout>
              <c:x val="1.8726962014363489E-2"/>
              <c:y val="-2.6321709786278112E-3"/>
            </c:manualLayout>
          </c:layout>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062283737024222E-2"/>
          <c:y val="0.29603028854620012"/>
          <c:w val="0.92387543252595161"/>
          <c:h val="0.49918945435334955"/>
        </c:manualLayout>
      </c:layout>
      <c:barChart>
        <c:barDir val="col"/>
        <c:grouping val="clustered"/>
        <c:varyColors val="0"/>
        <c:ser>
          <c:idx val="0"/>
          <c:order val="0"/>
          <c:tx>
            <c:strRef>
              <c:f>'Dash6&amp;7'!$B$3</c:f>
              <c:strCache>
                <c:ptCount val="1"/>
                <c:pt idx="0">
                  <c:v>Total Export Value</c:v>
                </c:pt>
              </c:strCache>
            </c:strRef>
          </c:tx>
          <c:spPr>
            <a:solidFill>
              <a:srgbClr val="718893"/>
            </a:solidFill>
            <a:ln>
              <a:noFill/>
            </a:ln>
            <a:effectLst/>
          </c:spPr>
          <c:invertIfNegative val="0"/>
          <c:dPt>
            <c:idx val="1"/>
            <c:invertIfNegative val="0"/>
            <c:bubble3D val="0"/>
            <c:spPr>
              <a:solidFill>
                <a:srgbClr val="025464"/>
              </a:solidFill>
              <a:ln>
                <a:noFill/>
              </a:ln>
              <a:effectLst/>
            </c:spPr>
            <c:extLst>
              <c:ext xmlns:c16="http://schemas.microsoft.com/office/drawing/2014/chart" uri="{C3380CC4-5D6E-409C-BE32-E72D297353CC}">
                <c16:uniqueId val="{00000001-B384-4E4A-8278-701B5824E330}"/>
              </c:ext>
            </c:extLst>
          </c:dPt>
          <c:dLbls>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'Dash6&amp;7'!$B$4:$B$8</c:f>
              <c:numCache>
                <c:formatCode>[$₦-466]\ #,##0.00</c:formatCode>
                <c:ptCount val="4"/>
                <c:pt idx="0">
                  <c:v>2078187640.3300002</c:v>
                </c:pt>
                <c:pt idx="1">
                  <c:v>9738667212.6199913</c:v>
                </c:pt>
                <c:pt idx="2">
                  <c:v>2152910058.0699997</c:v>
                </c:pt>
                <c:pt idx="3">
                  <c:v>2347899567.5499988</c:v>
                </c:pt>
              </c:numCache>
            </c:numRef>
          </c:val>
          <c:extLst>
            <c:ext xmlns:c16="http://schemas.microsoft.com/office/drawing/2014/chart" uri="{C3380CC4-5D6E-409C-BE32-E72D297353CC}">
              <c16:uniqueId val="{00000002-B384-4E4A-8278-701B5824E330}"/>
            </c:ext>
          </c:extLst>
        </c:ser>
        <c:ser>
          <c:idx val="1"/>
          <c:order val="1"/>
          <c:tx>
            <c:strRef>
              <c:f>'Dash6&amp;7'!$C$3</c:f>
              <c:strCache>
                <c:ptCount val="1"/>
                <c:pt idx="0">
                  <c:v>Total Profit</c:v>
                </c:pt>
              </c:strCache>
            </c:strRef>
          </c:tx>
          <c:spPr>
            <a:solidFill>
              <a:schemeClr val="bg1">
                <a:lumMod val="50000"/>
              </a:schemeClr>
            </a:solidFill>
            <a:ln>
              <a:noFill/>
            </a:ln>
            <a:effectLst/>
          </c:spPr>
          <c:invertIfNegative val="0"/>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4-B384-4E4A-8278-701B5824E330}"/>
              </c:ext>
            </c:extLst>
          </c:dPt>
          <c:dLbls>
            <c:dLbl>
              <c:idx val="0"/>
              <c:layout>
                <c:manualLayout>
                  <c:x val="1.4553733667906896E-2"/>
                  <c:y val="8.79640044994375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384-4E4A-8278-701B5824E330}"/>
                </c:ext>
              </c:extLst>
            </c:dLbl>
            <c:dLbl>
              <c:idx val="1"/>
              <c:layout>
                <c:manualLayout>
                  <c:x val="1.4259755992039457E-3"/>
                  <c:y val="1.941737314784533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384-4E4A-8278-701B5824E330}"/>
                </c:ext>
              </c:extLst>
            </c:dLbl>
            <c:dLbl>
              <c:idx val="2"/>
              <c:layout>
                <c:manualLayout>
                  <c:x val="1.5979709267110741E-2"/>
                  <c:y val="1.886164229471316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384-4E4A-8278-701B5824E330}"/>
                </c:ext>
              </c:extLst>
            </c:dLbl>
            <c:dLbl>
              <c:idx val="3"/>
              <c:layout>
                <c:manualLayout>
                  <c:x val="1.8726962014363489E-2"/>
                  <c:y val="-2.632170978627811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384-4E4A-8278-701B5824E330}"/>
                </c:ext>
              </c:extLst>
            </c:dLbl>
            <c:numFmt formatCode="0.00,,,&quot;B&quot;" sourceLinked="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'Dash6&amp;7'!$A$4:$A$8</c:f>
              <c:strCache>
                <c:ptCount val="4"/>
                <c:pt idx="0">
                  <c:v>Calabar</c:v>
                </c:pt>
                <c:pt idx="1">
                  <c:v>Lagos</c:v>
                </c:pt>
                <c:pt idx="2">
                  <c:v>Port Harcourt</c:v>
                </c:pt>
                <c:pt idx="3">
                  <c:v>Warri</c:v>
                </c:pt>
              </c:strCache>
            </c:strRef>
          </c:cat>
          <c:val>
            <c:numRef>
              <c:f>'Dash6&amp;7'!$C$4:$C$8</c:f>
              <c:numCache>
                <c:formatCode>[$₦-466]\ #,##0.00</c:formatCode>
                <c:ptCount val="4"/>
                <c:pt idx="0">
                  <c:v>438472690.25000006</c:v>
                </c:pt>
                <c:pt idx="1">
                  <c:v>1912576389.650001</c:v>
                </c:pt>
                <c:pt idx="2">
                  <c:v>420591639.30999988</c:v>
                </c:pt>
                <c:pt idx="3">
                  <c:v>516808436.17999995</c:v>
                </c:pt>
              </c:numCache>
            </c:numRef>
          </c:val>
          <c:extLst>
            <c:ext xmlns:c16="http://schemas.microsoft.com/office/drawing/2014/chart" uri="{C3380CC4-5D6E-409C-BE32-E72D297353CC}">
              <c16:uniqueId val="{00000008-B384-4E4A-8278-701B5824E330}"/>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1"/>
        <c:axPos val="l"/>
        <c:numFmt formatCode="0,,,&quot;B&quot;" sourceLinked="0"/>
        <c:majorTickMark val="out"/>
        <c:minorTickMark val="none"/>
        <c:tickLblPos val="nextTo"/>
        <c:crossAx val="3745568"/>
        <c:crosses val="autoZero"/>
        <c:crossBetween val="between"/>
      </c:valAx>
      <c:spPr>
        <a:ln w="6350">
          <a:solidFill>
            <a:schemeClr val="bg2">
              <a:lumMod val="75000"/>
            </a:schemeClr>
          </a:solidFill>
        </a:ln>
      </c:spPr>
    </c:plotArea>
    <c:legend>
      <c:legendPos val="t"/>
      <c:layout>
        <c:manualLayout>
          <c:xMode val="edge"/>
          <c:yMode val="edge"/>
          <c:x val="0.23244224279657349"/>
          <c:y val="0.18408140675706272"/>
          <c:w val="0.53104705337438352"/>
          <c:h val="0.1092240654384221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data.xlsx]Dash9!PivotTable1</c:name>
    <c:fmtId val="8"/>
  </c:pivotSource>
  <c:chart>
    <c:title>
      <c:tx>
        <c:rich>
          <a:bodyPr/>
          <a:lstStyle/>
          <a:p>
            <a:pPr>
              <a:defRPr sz="1100"/>
            </a:pPr>
            <a:r>
              <a:rPr lang="en-US" sz="1100" b="0">
                <a:latin typeface="Corbel" panose="020B0503020204020204" pitchFamily="34" charset="0"/>
              </a:rPr>
              <a:t>Total</a:t>
            </a:r>
            <a:r>
              <a:rPr lang="en-US" sz="1100" b="0" baseline="0">
                <a:latin typeface="Corbel" panose="020B0503020204020204" pitchFamily="34" charset="0"/>
              </a:rPr>
              <a:t> exported product units by year</a:t>
            </a:r>
            <a:endParaRPr lang="en-US" sz="1100" b="0">
              <a:latin typeface="Corbel" panose="020B0503020204020204" pitchFamily="34" charset="0"/>
            </a:endParaRPr>
          </a:p>
        </c:rich>
      </c:tx>
      <c:layout>
        <c:manualLayout>
          <c:xMode val="edge"/>
          <c:yMode val="edge"/>
          <c:x val="0.26455845777898451"/>
          <c:y val="0"/>
        </c:manualLayout>
      </c:layout>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
        <c:idx val="1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55A11"/>
          </a:solidFill>
          <a:ln>
            <a:noFill/>
          </a:ln>
          <a:effectLst/>
        </c:spPr>
      </c:pivotFmt>
      <c:pivotFmt>
        <c:idx val="17"/>
        <c:spPr>
          <a:solidFill>
            <a:srgbClr val="C55A11"/>
          </a:solidFill>
          <a:ln>
            <a:noFill/>
          </a:ln>
          <a:effectLst/>
        </c:spPr>
      </c:pivotFmt>
      <c:pivotFmt>
        <c:idx val="18"/>
        <c:spPr>
          <a:solidFill>
            <a:srgbClr val="C55A11"/>
          </a:solidFill>
          <a:ln>
            <a:noFill/>
          </a:ln>
          <a:effectLst/>
        </c:spPr>
      </c:pivotFmt>
      <c:pivotFmt>
        <c:idx val="1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5A11"/>
          </a:solidFill>
          <a:ln>
            <a:noFill/>
          </a:ln>
          <a:effectLst/>
        </c:spPr>
      </c:pivotFmt>
      <c:pivotFmt>
        <c:idx val="21"/>
        <c:spPr>
          <a:solidFill>
            <a:srgbClr val="C55A11"/>
          </a:solidFill>
          <a:ln>
            <a:noFill/>
          </a:ln>
          <a:effectLst/>
        </c:spPr>
      </c:pivotFmt>
      <c:pivotFmt>
        <c:idx val="22"/>
        <c:spPr>
          <a:solidFill>
            <a:srgbClr val="C55A11"/>
          </a:solidFill>
          <a:ln>
            <a:noFill/>
          </a:ln>
          <a:effectLst/>
        </c:spPr>
      </c:pivotFmt>
      <c:pivotFmt>
        <c:idx val="23"/>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55A11"/>
          </a:solidFill>
          <a:ln>
            <a:noFill/>
          </a:ln>
          <a:effectLst/>
        </c:spPr>
      </c:pivotFmt>
      <c:pivotFmt>
        <c:idx val="25"/>
        <c:spPr>
          <a:solidFill>
            <a:srgbClr val="C55A11"/>
          </a:solidFill>
          <a:ln>
            <a:noFill/>
          </a:ln>
          <a:effectLst/>
        </c:spPr>
      </c:pivotFmt>
      <c:pivotFmt>
        <c:idx val="26"/>
        <c:spPr>
          <a:solidFill>
            <a:srgbClr val="C55A11"/>
          </a:solidFill>
          <a:ln>
            <a:noFill/>
          </a:ln>
          <a:effectLst/>
        </c:spPr>
      </c:pivotFmt>
      <c:pivotFmt>
        <c:idx val="2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55A11"/>
          </a:solidFill>
          <a:ln>
            <a:noFill/>
          </a:ln>
          <a:effectLst/>
        </c:spPr>
      </c:pivotFmt>
      <c:pivotFmt>
        <c:idx val="29"/>
        <c:spPr>
          <a:solidFill>
            <a:srgbClr val="C55A11"/>
          </a:solidFill>
          <a:ln>
            <a:noFill/>
          </a:ln>
          <a:effectLst/>
        </c:spPr>
      </c:pivotFmt>
      <c:pivotFmt>
        <c:idx val="30"/>
        <c:spPr>
          <a:solidFill>
            <a:srgbClr val="C55A11"/>
          </a:solidFill>
          <a:ln>
            <a:noFill/>
          </a:ln>
          <a:effectLst/>
        </c:spPr>
      </c:pivotFmt>
      <c:pivotFmt>
        <c:idx val="31"/>
        <c:spPr>
          <a:solidFill>
            <a:schemeClr val="bg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75000"/>
            </a:schemeClr>
          </a:solidFill>
          <a:ln>
            <a:noFill/>
          </a:ln>
          <a:effectLst/>
        </c:spPr>
      </c:pivotFmt>
      <c:pivotFmt>
        <c:idx val="33"/>
        <c:spPr>
          <a:solidFill>
            <a:schemeClr val="bg2">
              <a:lumMod val="25000"/>
            </a:schemeClr>
          </a:solidFill>
          <a:ln>
            <a:noFill/>
          </a:ln>
          <a:effectLst/>
        </c:spPr>
      </c:pivotFmt>
      <c:pivotFmt>
        <c:idx val="34"/>
        <c:spPr>
          <a:solidFill>
            <a:schemeClr val="bg2">
              <a:lumMod val="75000"/>
            </a:schemeClr>
          </a:solidFill>
          <a:ln>
            <a:noFill/>
          </a:ln>
          <a:effectLst/>
        </c:spPr>
      </c:pivotFmt>
      <c:pivotFmt>
        <c:idx val="35"/>
        <c:spPr>
          <a:solidFill>
            <a:schemeClr val="bg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75000"/>
            </a:schemeClr>
          </a:solidFill>
          <a:ln>
            <a:noFill/>
          </a:ln>
          <a:effectLst/>
        </c:spPr>
      </c:pivotFmt>
      <c:pivotFmt>
        <c:idx val="37"/>
        <c:spPr>
          <a:solidFill>
            <a:schemeClr val="bg2">
              <a:lumMod val="25000"/>
            </a:schemeClr>
          </a:solidFill>
          <a:ln>
            <a:noFill/>
          </a:ln>
          <a:effectLst/>
        </c:spPr>
      </c:pivotFmt>
      <c:pivotFmt>
        <c:idx val="38"/>
        <c:spPr>
          <a:solidFill>
            <a:schemeClr val="bg2">
              <a:lumMod val="75000"/>
            </a:schemeClr>
          </a:solidFill>
          <a:ln>
            <a:noFill/>
          </a:ln>
          <a:effectLst/>
        </c:spPr>
      </c:pivotFmt>
      <c:pivotFmt>
        <c:idx val="39"/>
        <c:spPr>
          <a:solidFill>
            <a:schemeClr val="bg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bg2">
              <a:lumMod val="25000"/>
            </a:schemeClr>
          </a:solidFill>
          <a:ln>
            <a:noFill/>
          </a:ln>
          <a:effectLst/>
        </c:spPr>
      </c:pivotFmt>
    </c:pivotFmts>
    <c:plotArea>
      <c:layout>
        <c:manualLayout>
          <c:layoutTarget val="inner"/>
          <c:xMode val="edge"/>
          <c:yMode val="edge"/>
          <c:x val="6.1956621619480665E-2"/>
          <c:y val="0.23367801665498295"/>
          <c:w val="0.87407171211036638"/>
          <c:h val="0.59395842761034179"/>
        </c:manualLayout>
      </c:layout>
      <c:barChart>
        <c:barDir val="col"/>
        <c:grouping val="clustered"/>
        <c:varyColors val="0"/>
        <c:ser>
          <c:idx val="0"/>
          <c:order val="0"/>
          <c:tx>
            <c:strRef>
              <c:f>Dash9!$B$3</c:f>
              <c:strCache>
                <c:ptCount val="1"/>
                <c:pt idx="0">
                  <c:v>Total</c:v>
                </c:pt>
              </c:strCache>
            </c:strRef>
          </c:tx>
          <c:spPr>
            <a:solidFill>
              <a:schemeClr val="bg2">
                <a:lumMod val="75000"/>
              </a:schemeClr>
            </a:solidFill>
            <a:ln>
              <a:noFill/>
            </a:ln>
            <a:effectLst/>
          </c:spPr>
          <c:invertIfNegative val="0"/>
          <c:dPt>
            <c:idx val="0"/>
            <c:invertIfNegative val="0"/>
            <c:bubble3D val="0"/>
            <c:extLst>
              <c:ext xmlns:c16="http://schemas.microsoft.com/office/drawing/2014/chart" uri="{C3380CC4-5D6E-409C-BE32-E72D297353CC}">
                <c16:uniqueId val="{00000000-382D-4E9B-A4F4-06794D33543E}"/>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2-382D-4E9B-A4F4-06794D33543E}"/>
              </c:ext>
            </c:extLst>
          </c:dPt>
          <c:dPt>
            <c:idx val="2"/>
            <c:invertIfNegative val="0"/>
            <c:bubble3D val="0"/>
            <c:extLst>
              <c:ext xmlns:c16="http://schemas.microsoft.com/office/drawing/2014/chart" uri="{C3380CC4-5D6E-409C-BE32-E72D297353CC}">
                <c16:uniqueId val="{00000003-382D-4E9B-A4F4-06794D33543E}"/>
              </c:ext>
            </c:extLst>
          </c:dPt>
          <c:dLbls>
            <c:spPr>
              <a:noFill/>
              <a:ln>
                <a:noFill/>
              </a:ln>
              <a:effectLst/>
            </c:spPr>
            <c:txPr>
              <a:bodyPr wrap="square" lIns="38100" tIns="19050" rIns="38100" bIns="19050" anchor="ctr">
                <a:spAutoFit/>
              </a:bodyPr>
              <a:lstStyle/>
              <a:p>
                <a:pPr>
                  <a:defRPr sz="9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Dash9!$A$4:$A$8</c:f>
              <c:strCache>
                <c:ptCount val="4"/>
                <c:pt idx="0">
                  <c:v>2020</c:v>
                </c:pt>
                <c:pt idx="1">
                  <c:v>2021</c:v>
                </c:pt>
                <c:pt idx="2">
                  <c:v>2022</c:v>
                </c:pt>
                <c:pt idx="3">
                  <c:v>2023</c:v>
                </c:pt>
              </c:strCache>
            </c:strRef>
          </c:cat>
          <c:val>
            <c:numRef>
              <c:f>Dash9!$B$4:$B$8</c:f>
              <c:numCache>
                <c:formatCode>_(* #,##0_);_(* \(#,##0\);_(* "-"??_);_(@_)</c:formatCode>
                <c:ptCount val="4"/>
                <c:pt idx="0">
                  <c:v>132765</c:v>
                </c:pt>
                <c:pt idx="1">
                  <c:v>142577</c:v>
                </c:pt>
                <c:pt idx="2">
                  <c:v>125872</c:v>
                </c:pt>
                <c:pt idx="3">
                  <c:v>135590</c:v>
                </c:pt>
              </c:numCache>
            </c:numRef>
          </c:val>
          <c:extLst>
            <c:ext xmlns:c16="http://schemas.microsoft.com/office/drawing/2014/chart" uri="{C3380CC4-5D6E-409C-BE32-E72D297353CC}">
              <c16:uniqueId val="{00000004-382D-4E9B-A4F4-06794D33543E}"/>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1"/>
        <c:axPos val="l"/>
        <c:numFmt formatCode="_(* #,##0_);_(* \(#,##0\);_(* &quot;-&quot;??_);_(@_)" sourceLinked="1"/>
        <c:majorTickMark val="out"/>
        <c:minorTickMark val="none"/>
        <c:tickLblPos val="nextTo"/>
        <c:crossAx val="309248584"/>
        <c:crosses val="autoZero"/>
        <c:crossBetween val="between"/>
      </c:valAx>
      <c:spPr>
        <a:ln w="6350">
          <a:noFill/>
        </a:ln>
      </c:spPr>
    </c:plotArea>
    <c:plotVisOnly val="1"/>
    <c:dispBlanksAs val="gap"/>
    <c:showDLblsOverMax val="0"/>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data.xlsx]Dash3!PivotTable7</c:name>
    <c:fmtId val="14"/>
  </c:pivotSource>
  <c:chart>
    <c:title>
      <c:tx>
        <c:rich>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r>
              <a:rPr lang="en-US" sz="1100">
                <a:solidFill>
                  <a:schemeClr val="bg2">
                    <a:lumMod val="25000"/>
                  </a:schemeClr>
                </a:solidFill>
                <a:latin typeface="Corbel" panose="020B0503020204020204" pitchFamily="34" charset="0"/>
              </a:rPr>
              <a:t>Total</a:t>
            </a:r>
            <a:r>
              <a:rPr lang="en-US" sz="1100" baseline="0">
                <a:solidFill>
                  <a:schemeClr val="bg2">
                    <a:lumMod val="25000"/>
                  </a:schemeClr>
                </a:solidFill>
                <a:latin typeface="Corbel" panose="020B0503020204020204" pitchFamily="34" charset="0"/>
              </a:rPr>
              <a:t> profit and Total export value by quater of year</a:t>
            </a:r>
          </a:p>
          <a:p>
            <a:pPr>
              <a:defRPr sz="1100">
                <a:solidFill>
                  <a:schemeClr val="bg2">
                    <a:lumMod val="25000"/>
                  </a:schemeClr>
                </a:solidFill>
                <a:latin typeface="Corbel" panose="020B0503020204020204" pitchFamily="34" charset="0"/>
              </a:defRPr>
            </a:pPr>
            <a:r>
              <a:rPr lang="en-US" sz="1000" baseline="0">
                <a:solidFill>
                  <a:schemeClr val="bg2">
                    <a:lumMod val="50000"/>
                  </a:schemeClr>
                </a:solidFill>
                <a:latin typeface="Corbel" panose="020B0503020204020204" pitchFamily="34" charset="0"/>
              </a:rPr>
              <a:t>(The line represents the total export value, the bars represent the total profit)</a:t>
            </a:r>
            <a:endParaRPr lang="en-US" sz="1000">
              <a:solidFill>
                <a:schemeClr val="bg2">
                  <a:lumMod val="50000"/>
                </a:schemeClr>
              </a:solidFill>
              <a:latin typeface="Corbel" panose="020B0503020204020204" pitchFamily="34" charset="0"/>
            </a:endParaRPr>
          </a:p>
        </c:rich>
      </c:tx>
      <c:layout>
        <c:manualLayout>
          <c:xMode val="edge"/>
          <c:yMode val="edge"/>
          <c:x val="0.23357453163182187"/>
          <c:y val="2.323228346456692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bg2">
                  <a:lumMod val="25000"/>
                </a:schemeClr>
              </a:solidFill>
              <a:latin typeface="Corbel" panose="020B0503020204020204" pitchFamily="34" charset="0"/>
              <a:ea typeface="+mn-ea"/>
              <a:cs typeface="+mn-cs"/>
            </a:defRPr>
          </a:pPr>
          <a:endParaRPr lang="en-US"/>
        </a:p>
      </c:txPr>
    </c:title>
    <c:autoTitleDeleted val="0"/>
    <c:pivotFmts>
      <c:pivotFmt>
        <c:idx val="0"/>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pivotFmt>
      <c:pivotFmt>
        <c:idx val="3"/>
        <c:spPr>
          <a:solidFill>
            <a:srgbClr val="025464"/>
          </a:solidFill>
          <a:ln>
            <a:noFill/>
          </a:ln>
          <a:effectLst/>
        </c:spPr>
      </c:pivotFmt>
      <c:pivotFmt>
        <c:idx val="4"/>
        <c:spPr>
          <a:solidFill>
            <a:srgbClr val="025464"/>
          </a:solidFill>
          <a:ln>
            <a:noFill/>
          </a:ln>
          <a:effectLst/>
        </c:spPr>
      </c:pivotFmt>
      <c:pivotFmt>
        <c:idx val="5"/>
        <c:spPr>
          <a:solidFill>
            <a:srgbClr val="025464"/>
          </a:solidFill>
          <a:ln>
            <a:noFill/>
          </a:ln>
          <a:effectLst/>
        </c:spPr>
      </c:pivotFmt>
      <c:pivotFmt>
        <c:idx val="6"/>
        <c:spPr>
          <a:solidFill>
            <a:schemeClr val="accent1"/>
          </a:solidFill>
          <a:ln w="22225" cap="rnd">
            <a:solidFill>
              <a:srgbClr val="7A173C"/>
            </a:solidFill>
            <a:round/>
            <a:tailEnd type="triangle"/>
          </a:ln>
          <a:effectLst/>
        </c:spPr>
        <c:marker>
          <c:symbol val="circle"/>
          <c:size val="6"/>
        </c:marker>
      </c:pivotFmt>
      <c:pivotFmt>
        <c:idx val="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1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pivotFmt>
      <c:pivotFmt>
        <c:idx val="24"/>
        <c:spPr>
          <a:solidFill>
            <a:srgbClr val="025464"/>
          </a:solidFill>
          <a:ln>
            <a:noFill/>
          </a:ln>
          <a:effectLst/>
        </c:spPr>
      </c:pivotFmt>
      <c:pivotFmt>
        <c:idx val="25"/>
        <c:spPr>
          <a:solidFill>
            <a:srgbClr val="025464"/>
          </a:solidFill>
          <a:ln>
            <a:noFill/>
          </a:ln>
          <a:effectLst/>
        </c:spPr>
      </c:pivotFmt>
      <c:pivotFmt>
        <c:idx val="26"/>
        <c:spPr>
          <a:solidFill>
            <a:srgbClr val="025464"/>
          </a:solidFill>
          <a:ln>
            <a:noFill/>
          </a:ln>
          <a:effectLst/>
        </c:spPr>
      </c:pivotFmt>
      <c:pivotFmt>
        <c:idx val="2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2225" cap="rnd">
            <a:solidFill>
              <a:srgbClr val="7A173C"/>
            </a:solidFill>
            <a:round/>
            <a:tailEnd type="triangle"/>
          </a:ln>
          <a:effectLst/>
        </c:spPr>
        <c:marker>
          <c:symbol val="circle"/>
          <c:size val="6"/>
          <c:spPr>
            <a:solidFill>
              <a:sysClr val="window" lastClr="FFFFFF"/>
            </a:solidFill>
            <a:ln w="9525">
              <a:solidFill>
                <a:srgbClr val="7A173C"/>
              </a:solidFill>
            </a:ln>
            <a:effectLst/>
          </c:spPr>
        </c:marker>
      </c:pivotFmt>
      <c:pivotFmt>
        <c:idx val="36"/>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41"/>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617B8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25464"/>
          </a:solidFill>
          <a:ln>
            <a:noFill/>
          </a:ln>
          <a:effectLst/>
        </c:spPr>
      </c:pivotFmt>
      <c:pivotFmt>
        <c:idx val="46"/>
        <c:spPr>
          <a:solidFill>
            <a:srgbClr val="025464"/>
          </a:solidFill>
          <a:ln>
            <a:noFill/>
          </a:ln>
          <a:effectLst/>
        </c:spPr>
      </c:pivotFmt>
      <c:pivotFmt>
        <c:idx val="47"/>
        <c:spPr>
          <a:solidFill>
            <a:srgbClr val="025464"/>
          </a:solidFill>
          <a:ln>
            <a:noFill/>
          </a:ln>
          <a:effectLst/>
        </c:spPr>
      </c:pivotFmt>
      <c:pivotFmt>
        <c:idx val="48"/>
        <c:spPr>
          <a:solidFill>
            <a:srgbClr val="025464"/>
          </a:solidFill>
          <a:ln>
            <a:noFill/>
          </a:ln>
          <a:effectLst/>
        </c:spPr>
      </c:pivotFmt>
      <c:pivotFmt>
        <c:idx val="4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ln w="22225" cap="rnd">
            <a:solidFill>
              <a:srgbClr val="7A173C"/>
            </a:solidFill>
            <a:round/>
            <a:tailEnd type="triangle"/>
          </a:ln>
          <a:effectLst/>
        </c:spPr>
        <c:marker>
          <c:symbol val="circle"/>
          <c:size val="6"/>
          <c:spPr>
            <a:solidFill>
              <a:sysClr val="window" lastClr="FFFFFF"/>
            </a:solidFill>
            <a:ln w="9525">
              <a:solidFill>
                <a:srgbClr val="7A173C"/>
              </a:solidFill>
            </a:ln>
            <a:effectLst/>
          </c:spPr>
        </c:marker>
      </c:pivotFmt>
      <c:pivotFmt>
        <c:idx val="58"/>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786259309462526"/>
                  <c:h val="6.7397780096765003E-2"/>
                </c:manualLayout>
              </c15:layout>
            </c:ext>
          </c:extLst>
        </c:dLbl>
      </c:pivotFmt>
      <c:pivotFmt>
        <c:idx val="63"/>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Lbl>
          <c:idx val="0"/>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Dash3!$B$3</c:f>
              <c:strCache>
                <c:ptCount val="1"/>
                <c:pt idx="0">
                  <c:v>Total Profit</c:v>
                </c:pt>
              </c:strCache>
            </c:strRef>
          </c:tx>
          <c:spPr>
            <a:solidFill>
              <a:srgbClr val="617B89"/>
            </a:solidFill>
            <a:ln>
              <a:noFill/>
            </a:ln>
            <a:effectLst/>
          </c:spPr>
          <c:invertIfNegative val="0"/>
          <c:dPt>
            <c:idx val="2"/>
            <c:invertIfNegative val="0"/>
            <c:bubble3D val="0"/>
            <c:spPr>
              <a:solidFill>
                <a:srgbClr val="025464"/>
              </a:solidFill>
              <a:ln>
                <a:noFill/>
              </a:ln>
              <a:effectLst/>
            </c:spPr>
            <c:extLst>
              <c:ext xmlns:c16="http://schemas.microsoft.com/office/drawing/2014/chart" uri="{C3380CC4-5D6E-409C-BE32-E72D297353CC}">
                <c16:uniqueId val="{00000001-7D37-40A5-8CFD-3A861B1EEFC5}"/>
              </c:ext>
            </c:extLst>
          </c:dPt>
          <c:dPt>
            <c:idx val="7"/>
            <c:invertIfNegative val="0"/>
            <c:bubble3D val="0"/>
            <c:spPr>
              <a:solidFill>
                <a:srgbClr val="025464"/>
              </a:solidFill>
              <a:ln>
                <a:noFill/>
              </a:ln>
              <a:effectLst/>
            </c:spPr>
            <c:extLst>
              <c:ext xmlns:c16="http://schemas.microsoft.com/office/drawing/2014/chart" uri="{C3380CC4-5D6E-409C-BE32-E72D297353CC}">
                <c16:uniqueId val="{00000003-7D37-40A5-8CFD-3A861B1EEFC5}"/>
              </c:ext>
            </c:extLst>
          </c:dPt>
          <c:dPt>
            <c:idx val="9"/>
            <c:invertIfNegative val="0"/>
            <c:bubble3D val="0"/>
            <c:spPr>
              <a:solidFill>
                <a:srgbClr val="025464"/>
              </a:solidFill>
              <a:ln>
                <a:noFill/>
              </a:ln>
              <a:effectLst/>
            </c:spPr>
            <c:extLst>
              <c:ext xmlns:c16="http://schemas.microsoft.com/office/drawing/2014/chart" uri="{C3380CC4-5D6E-409C-BE32-E72D297353CC}">
                <c16:uniqueId val="{00000005-7D37-40A5-8CFD-3A861B1EEFC5}"/>
              </c:ext>
            </c:extLst>
          </c:dPt>
          <c:dPt>
            <c:idx val="15"/>
            <c:invertIfNegative val="0"/>
            <c:bubble3D val="0"/>
            <c:spPr>
              <a:solidFill>
                <a:srgbClr val="025464"/>
              </a:solidFill>
              <a:ln>
                <a:noFill/>
              </a:ln>
              <a:effectLst/>
            </c:spPr>
            <c:extLst>
              <c:ext xmlns:c16="http://schemas.microsoft.com/office/drawing/2014/chart" uri="{C3380CC4-5D6E-409C-BE32-E72D297353CC}">
                <c16:uniqueId val="{00000007-7D37-40A5-8CFD-3A861B1EEFC5}"/>
              </c:ext>
            </c:extLst>
          </c:dPt>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Dash3!$B$4:$B$24</c:f>
              <c:numCache>
                <c:formatCode>[$₦-466]\ #,##0.00</c:formatCode>
                <c:ptCount val="16"/>
                <c:pt idx="0">
                  <c:v>180666152.20999989</c:v>
                </c:pt>
                <c:pt idx="1">
                  <c:v>178822062.60999995</c:v>
                </c:pt>
                <c:pt idx="2">
                  <c:v>249444999.82999995</c:v>
                </c:pt>
                <c:pt idx="3">
                  <c:v>228757714.18000007</c:v>
                </c:pt>
                <c:pt idx="4">
                  <c:v>227469345.08999991</c:v>
                </c:pt>
                <c:pt idx="5">
                  <c:v>216665531.02999997</c:v>
                </c:pt>
                <c:pt idx="6">
                  <c:v>141126636.91000003</c:v>
                </c:pt>
                <c:pt idx="7">
                  <c:v>292785207.52000004</c:v>
                </c:pt>
                <c:pt idx="8">
                  <c:v>198695197.53999999</c:v>
                </c:pt>
                <c:pt idx="9">
                  <c:v>234712882.73000002</c:v>
                </c:pt>
                <c:pt idx="10">
                  <c:v>193108540.08000001</c:v>
                </c:pt>
                <c:pt idx="11">
                  <c:v>139699864.18000004</c:v>
                </c:pt>
                <c:pt idx="12">
                  <c:v>179674071.01000002</c:v>
                </c:pt>
                <c:pt idx="13">
                  <c:v>163865384.71000001</c:v>
                </c:pt>
                <c:pt idx="14">
                  <c:v>207490516.95000008</c:v>
                </c:pt>
                <c:pt idx="15">
                  <c:v>255465048.81000003</c:v>
                </c:pt>
              </c:numCache>
            </c:numRef>
          </c:val>
          <c:extLst>
            <c:ext xmlns:c16="http://schemas.microsoft.com/office/drawing/2014/chart" uri="{C3380CC4-5D6E-409C-BE32-E72D297353CC}">
              <c16:uniqueId val="{00000008-7D37-40A5-8CFD-3A861B1EEFC5}"/>
            </c:ext>
          </c:extLst>
        </c:ser>
        <c:dLbls>
          <c:showLegendKey val="0"/>
          <c:showVal val="0"/>
          <c:showCatName val="0"/>
          <c:showSerName val="0"/>
          <c:showPercent val="0"/>
          <c:showBubbleSize val="0"/>
        </c:dLbls>
        <c:gapWidth val="219"/>
        <c:overlap val="-27"/>
        <c:axId val="917593184"/>
        <c:axId val="917605664"/>
      </c:barChart>
      <c:lineChart>
        <c:grouping val="standard"/>
        <c:varyColors val="0"/>
        <c:ser>
          <c:idx val="1"/>
          <c:order val="1"/>
          <c:tx>
            <c:strRef>
              <c:f>Dash3!$C$3</c:f>
              <c:strCache>
                <c:ptCount val="1"/>
                <c:pt idx="0">
                  <c:v>Total Export Value</c:v>
                </c:pt>
              </c:strCache>
            </c:strRef>
          </c:tx>
          <c:spPr>
            <a:ln w="22225" cap="rnd">
              <a:solidFill>
                <a:srgbClr val="7A173C"/>
              </a:solidFill>
              <a:round/>
              <a:tailEnd type="triangle"/>
            </a:ln>
            <a:effectLst/>
          </c:spPr>
          <c:marker>
            <c:symbol val="x"/>
            <c:size val="5"/>
            <c:spPr>
              <a:solidFill>
                <a:sysClr val="window" lastClr="FFFFFF"/>
              </a:solidFill>
              <a:ln w="9525">
                <a:solidFill>
                  <a:srgbClr val="7A173C"/>
                </a:solidFill>
              </a:ln>
              <a:effectLst/>
            </c:spPr>
          </c:marker>
          <c:dPt>
            <c:idx val="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A-7D37-40A5-8CFD-3A861B1EEFC5}"/>
              </c:ext>
            </c:extLst>
          </c:dPt>
          <c:dPt>
            <c:idx val="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C-7D37-40A5-8CFD-3A861B1EEFC5}"/>
              </c:ext>
            </c:extLst>
          </c:dPt>
          <c:dPt>
            <c:idx val="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0E-7D37-40A5-8CFD-3A861B1EEFC5}"/>
              </c:ext>
            </c:extLst>
          </c:dPt>
          <c:dPt>
            <c:idx val="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0-7D37-40A5-8CFD-3A861B1EEFC5}"/>
              </c:ext>
            </c:extLst>
          </c:dPt>
          <c:dPt>
            <c:idx val="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2-7D37-40A5-8CFD-3A861B1EEFC5}"/>
              </c:ext>
            </c:extLst>
          </c:dPt>
          <c:dPt>
            <c:idx val="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4-7D37-40A5-8CFD-3A861B1EEFC5}"/>
              </c:ext>
            </c:extLst>
          </c:dPt>
          <c:dPt>
            <c:idx val="6"/>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6-7D37-40A5-8CFD-3A861B1EEFC5}"/>
              </c:ext>
            </c:extLst>
          </c:dPt>
          <c:dPt>
            <c:idx val="7"/>
            <c:marker>
              <c:symbol val="circle"/>
              <c:size val="6"/>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8-7D37-40A5-8CFD-3A861B1EEFC5}"/>
              </c:ext>
            </c:extLst>
          </c:dPt>
          <c:dPt>
            <c:idx val="8"/>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A-7D37-40A5-8CFD-3A861B1EEFC5}"/>
              </c:ext>
            </c:extLst>
          </c:dPt>
          <c:dPt>
            <c:idx val="9"/>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C-7D37-40A5-8CFD-3A861B1EEFC5}"/>
              </c:ext>
            </c:extLst>
          </c:dPt>
          <c:dPt>
            <c:idx val="10"/>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1E-7D37-40A5-8CFD-3A861B1EEFC5}"/>
              </c:ext>
            </c:extLst>
          </c:dPt>
          <c:dPt>
            <c:idx val="11"/>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0-7D37-40A5-8CFD-3A861B1EEFC5}"/>
              </c:ext>
            </c:extLst>
          </c:dPt>
          <c:dPt>
            <c:idx val="12"/>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2-7D37-40A5-8CFD-3A861B1EEFC5}"/>
              </c:ext>
            </c:extLst>
          </c:dPt>
          <c:dPt>
            <c:idx val="13"/>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4-7D37-40A5-8CFD-3A861B1EEFC5}"/>
              </c:ext>
            </c:extLst>
          </c:dPt>
          <c:dPt>
            <c:idx val="14"/>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6-7D37-40A5-8CFD-3A861B1EEFC5}"/>
              </c:ext>
            </c:extLst>
          </c:dPt>
          <c:dPt>
            <c:idx val="15"/>
            <c:marker>
              <c:symbol val="x"/>
              <c:size val="5"/>
              <c:spPr>
                <a:solidFill>
                  <a:sysClr val="window" lastClr="FFFFFF"/>
                </a:solidFill>
                <a:ln w="9525">
                  <a:solidFill>
                    <a:srgbClr val="7A173C"/>
                  </a:solidFill>
                </a:ln>
                <a:effectLst/>
              </c:spPr>
            </c:marker>
            <c:bubble3D val="0"/>
            <c:spPr>
              <a:ln w="22225" cap="rnd">
                <a:solidFill>
                  <a:srgbClr val="7A173C"/>
                </a:solidFill>
                <a:round/>
                <a:tailEnd type="triangle"/>
              </a:ln>
              <a:effectLst/>
            </c:spPr>
            <c:extLst>
              <c:ext xmlns:c16="http://schemas.microsoft.com/office/drawing/2014/chart" uri="{C3380CC4-5D6E-409C-BE32-E72D297353CC}">
                <c16:uniqueId val="{00000028-7D37-40A5-8CFD-3A861B1EEFC5}"/>
              </c:ext>
            </c:extLst>
          </c:dPt>
          <c:dLbls>
            <c:dLbl>
              <c:idx val="0"/>
              <c:delete val="1"/>
              <c:extLst>
                <c:ext xmlns:c15="http://schemas.microsoft.com/office/drawing/2012/chart" uri="{CE6537A1-D6FC-4f65-9D91-7224C49458BB}"/>
                <c:ext xmlns:c16="http://schemas.microsoft.com/office/drawing/2014/chart" uri="{C3380CC4-5D6E-409C-BE32-E72D297353CC}">
                  <c16:uniqueId val="{0000000A-7D37-40A5-8CFD-3A861B1EEFC5}"/>
                </c:ext>
              </c:extLst>
            </c:dLbl>
            <c:dLbl>
              <c:idx val="1"/>
              <c:delete val="1"/>
              <c:extLst>
                <c:ext xmlns:c15="http://schemas.microsoft.com/office/drawing/2012/chart" uri="{CE6537A1-D6FC-4f65-9D91-7224C49458BB}"/>
                <c:ext xmlns:c16="http://schemas.microsoft.com/office/drawing/2014/chart" uri="{C3380CC4-5D6E-409C-BE32-E72D297353CC}">
                  <c16:uniqueId val="{0000000C-7D37-40A5-8CFD-3A861B1EEFC5}"/>
                </c:ext>
              </c:extLst>
            </c:dLbl>
            <c:dLbl>
              <c:idx val="2"/>
              <c:delete val="1"/>
              <c:extLst>
                <c:ext xmlns:c15="http://schemas.microsoft.com/office/drawing/2012/chart" uri="{CE6537A1-D6FC-4f65-9D91-7224C49458BB}"/>
                <c:ext xmlns:c16="http://schemas.microsoft.com/office/drawing/2014/chart" uri="{C3380CC4-5D6E-409C-BE32-E72D297353CC}">
                  <c16:uniqueId val="{0000000E-7D37-40A5-8CFD-3A861B1EEFC5}"/>
                </c:ext>
              </c:extLst>
            </c:dLbl>
            <c:dLbl>
              <c:idx val="3"/>
              <c:delete val="1"/>
              <c:extLst>
                <c:ext xmlns:c15="http://schemas.microsoft.com/office/drawing/2012/chart" uri="{CE6537A1-D6FC-4f65-9D91-7224C49458BB}"/>
                <c:ext xmlns:c16="http://schemas.microsoft.com/office/drawing/2014/chart" uri="{C3380CC4-5D6E-409C-BE32-E72D297353CC}">
                  <c16:uniqueId val="{00000010-7D37-40A5-8CFD-3A861B1EEFC5}"/>
                </c:ext>
              </c:extLst>
            </c:dLbl>
            <c:dLbl>
              <c:idx val="4"/>
              <c:delete val="1"/>
              <c:extLst>
                <c:ext xmlns:c15="http://schemas.microsoft.com/office/drawing/2012/chart" uri="{CE6537A1-D6FC-4f65-9D91-7224C49458BB}"/>
                <c:ext xmlns:c16="http://schemas.microsoft.com/office/drawing/2014/chart" uri="{C3380CC4-5D6E-409C-BE32-E72D297353CC}">
                  <c16:uniqueId val="{00000012-7D37-40A5-8CFD-3A861B1EEFC5}"/>
                </c:ext>
              </c:extLst>
            </c:dLbl>
            <c:dLbl>
              <c:idx val="5"/>
              <c:delete val="1"/>
              <c:extLst>
                <c:ext xmlns:c15="http://schemas.microsoft.com/office/drawing/2012/chart" uri="{CE6537A1-D6FC-4f65-9D91-7224C49458BB}"/>
                <c:ext xmlns:c16="http://schemas.microsoft.com/office/drawing/2014/chart" uri="{C3380CC4-5D6E-409C-BE32-E72D297353CC}">
                  <c16:uniqueId val="{00000014-7D37-40A5-8CFD-3A861B1EEFC5}"/>
                </c:ext>
              </c:extLst>
            </c:dLbl>
            <c:dLbl>
              <c:idx val="6"/>
              <c:delete val="1"/>
              <c:extLst>
                <c:ext xmlns:c15="http://schemas.microsoft.com/office/drawing/2012/chart" uri="{CE6537A1-D6FC-4f65-9D91-7224C49458BB}"/>
                <c:ext xmlns:c16="http://schemas.microsoft.com/office/drawing/2014/chart" uri="{C3380CC4-5D6E-409C-BE32-E72D297353CC}">
                  <c16:uniqueId val="{00000016-7D37-40A5-8CFD-3A861B1EEFC5}"/>
                </c:ext>
              </c:extLst>
            </c:dLbl>
            <c:dLbl>
              <c:idx val="8"/>
              <c:delete val="1"/>
              <c:extLst>
                <c:ext xmlns:c15="http://schemas.microsoft.com/office/drawing/2012/chart" uri="{CE6537A1-D6FC-4f65-9D91-7224C49458BB}"/>
                <c:ext xmlns:c16="http://schemas.microsoft.com/office/drawing/2014/chart" uri="{C3380CC4-5D6E-409C-BE32-E72D297353CC}">
                  <c16:uniqueId val="{0000001A-7D37-40A5-8CFD-3A861B1EEFC5}"/>
                </c:ext>
              </c:extLst>
            </c:dLbl>
            <c:dLbl>
              <c:idx val="9"/>
              <c:delete val="1"/>
              <c:extLst>
                <c:ext xmlns:c15="http://schemas.microsoft.com/office/drawing/2012/chart" uri="{CE6537A1-D6FC-4f65-9D91-7224C49458BB}"/>
                <c:ext xmlns:c16="http://schemas.microsoft.com/office/drawing/2014/chart" uri="{C3380CC4-5D6E-409C-BE32-E72D297353CC}">
                  <c16:uniqueId val="{0000001C-7D37-40A5-8CFD-3A861B1EEFC5}"/>
                </c:ext>
              </c:extLst>
            </c:dLbl>
            <c:dLbl>
              <c:idx val="10"/>
              <c:delete val="1"/>
              <c:extLst>
                <c:ext xmlns:c15="http://schemas.microsoft.com/office/drawing/2012/chart" uri="{CE6537A1-D6FC-4f65-9D91-7224C49458BB}"/>
                <c:ext xmlns:c16="http://schemas.microsoft.com/office/drawing/2014/chart" uri="{C3380CC4-5D6E-409C-BE32-E72D297353CC}">
                  <c16:uniqueId val="{0000001E-7D37-40A5-8CFD-3A861B1EEFC5}"/>
                </c:ext>
              </c:extLst>
            </c:dLbl>
            <c:dLbl>
              <c:idx val="11"/>
              <c:delete val="1"/>
              <c:extLst>
                <c:ext xmlns:c15="http://schemas.microsoft.com/office/drawing/2012/chart" uri="{CE6537A1-D6FC-4f65-9D91-7224C49458BB}"/>
                <c:ext xmlns:c16="http://schemas.microsoft.com/office/drawing/2014/chart" uri="{C3380CC4-5D6E-409C-BE32-E72D297353CC}">
                  <c16:uniqueId val="{00000020-7D37-40A5-8CFD-3A861B1EEFC5}"/>
                </c:ext>
              </c:extLst>
            </c:dLbl>
            <c:dLbl>
              <c:idx val="12"/>
              <c:delete val="1"/>
              <c:extLst>
                <c:ext xmlns:c15="http://schemas.microsoft.com/office/drawing/2012/chart" uri="{CE6537A1-D6FC-4f65-9D91-7224C49458BB}">
                  <c15:layout>
                    <c:manualLayout>
                      <c:w val="0.10786259309462526"/>
                      <c:h val="6.7397780096765003E-2"/>
                    </c:manualLayout>
                  </c15:layout>
                </c:ext>
                <c:ext xmlns:c16="http://schemas.microsoft.com/office/drawing/2014/chart" uri="{C3380CC4-5D6E-409C-BE32-E72D297353CC}">
                  <c16:uniqueId val="{00000022-7D37-40A5-8CFD-3A861B1EEFC5}"/>
                </c:ext>
              </c:extLst>
            </c:dLbl>
            <c:dLbl>
              <c:idx val="13"/>
              <c:delete val="1"/>
              <c:extLst>
                <c:ext xmlns:c15="http://schemas.microsoft.com/office/drawing/2012/chart" uri="{CE6537A1-D6FC-4f65-9D91-7224C49458BB}"/>
                <c:ext xmlns:c16="http://schemas.microsoft.com/office/drawing/2014/chart" uri="{C3380CC4-5D6E-409C-BE32-E72D297353CC}">
                  <c16:uniqueId val="{00000024-7D37-40A5-8CFD-3A861B1EEFC5}"/>
                </c:ext>
              </c:extLst>
            </c:dLbl>
            <c:dLbl>
              <c:idx val="14"/>
              <c:delete val="1"/>
              <c:extLst>
                <c:ext xmlns:c15="http://schemas.microsoft.com/office/drawing/2012/chart" uri="{CE6537A1-D6FC-4f65-9D91-7224C49458BB}"/>
                <c:ext xmlns:c16="http://schemas.microsoft.com/office/drawing/2014/chart" uri="{C3380CC4-5D6E-409C-BE32-E72D297353CC}">
                  <c16:uniqueId val="{00000026-7D37-40A5-8CFD-3A861B1EEFC5}"/>
                </c:ext>
              </c:extLst>
            </c:dLbl>
            <c:dLbl>
              <c:idx val="15"/>
              <c:delete val="1"/>
              <c:extLst>
                <c:ext xmlns:c15="http://schemas.microsoft.com/office/drawing/2012/chart" uri="{CE6537A1-D6FC-4f65-9D91-7224C49458BB}"/>
                <c:ext xmlns:c16="http://schemas.microsoft.com/office/drawing/2014/chart" uri="{C3380CC4-5D6E-409C-BE32-E72D297353CC}">
                  <c16:uniqueId val="{00000028-7D37-40A5-8CFD-3A861B1EEFC5}"/>
                </c:ext>
              </c:extLst>
            </c:dLbl>
            <c:numFmt formatCode="0.00,,,&quot;B&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Dash3!$C$4:$C$24</c:f>
              <c:numCache>
                <c:formatCode>[$₦-466]\ #,##0.00</c:formatCode>
                <c:ptCount val="16"/>
                <c:pt idx="0">
                  <c:v>844744394.55000007</c:v>
                </c:pt>
                <c:pt idx="1">
                  <c:v>849609853.40999997</c:v>
                </c:pt>
                <c:pt idx="2">
                  <c:v>1161792645.1199996</c:v>
                </c:pt>
                <c:pt idx="3">
                  <c:v>1035580356.6599996</c:v>
                </c:pt>
                <c:pt idx="4">
                  <c:v>1178870373.9699998</c:v>
                </c:pt>
                <c:pt idx="5">
                  <c:v>1089659039.6300004</c:v>
                </c:pt>
                <c:pt idx="6">
                  <c:v>671479868.49000013</c:v>
                </c:pt>
                <c:pt idx="7">
                  <c:v>1521988475.7700002</c:v>
                </c:pt>
                <c:pt idx="8">
                  <c:v>1010144035.55</c:v>
                </c:pt>
                <c:pt idx="9">
                  <c:v>1171182999.3300006</c:v>
                </c:pt>
                <c:pt idx="10">
                  <c:v>929251937.06000006</c:v>
                </c:pt>
                <c:pt idx="11">
                  <c:v>665589690.74000001</c:v>
                </c:pt>
                <c:pt idx="12">
                  <c:v>974343498.56000006</c:v>
                </c:pt>
                <c:pt idx="13">
                  <c:v>975004879.72000027</c:v>
                </c:pt>
                <c:pt idx="14">
                  <c:v>1010905404.7200001</c:v>
                </c:pt>
                <c:pt idx="15">
                  <c:v>1227517025.29</c:v>
                </c:pt>
              </c:numCache>
            </c:numRef>
          </c:val>
          <c:smooth val="1"/>
          <c:extLst>
            <c:ext xmlns:c16="http://schemas.microsoft.com/office/drawing/2014/chart" uri="{C3380CC4-5D6E-409C-BE32-E72D297353CC}">
              <c16:uniqueId val="{00000029-7D37-40A5-8CFD-3A861B1EEFC5}"/>
            </c:ext>
          </c:extLst>
        </c:ser>
        <c:dLbls>
          <c:showLegendKey val="0"/>
          <c:showVal val="0"/>
          <c:showCatName val="0"/>
          <c:showSerName val="0"/>
          <c:showPercent val="0"/>
          <c:showBubbleSize val="0"/>
        </c:dLbls>
        <c:marker val="1"/>
        <c:smooth val="0"/>
        <c:axId val="917596064"/>
        <c:axId val="917585984"/>
      </c:lineChart>
      <c:catAx>
        <c:axId val="917593184"/>
        <c:scaling>
          <c:orientation val="minMax"/>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2">
                    <a:lumMod val="25000"/>
                  </a:schemeClr>
                </a:solidFill>
                <a:latin typeface="+mn-lt"/>
                <a:ea typeface="+mn-ea"/>
                <a:cs typeface="+mn-cs"/>
              </a:defRPr>
            </a:pPr>
            <a:endParaRPr lang="en-US"/>
          </a:p>
        </c:txPr>
        <c:crossAx val="917605664"/>
        <c:crosses val="autoZero"/>
        <c:auto val="1"/>
        <c:lblAlgn val="ctr"/>
        <c:lblOffset val="100"/>
        <c:noMultiLvlLbl val="0"/>
      </c:catAx>
      <c:valAx>
        <c:axId val="917605664"/>
        <c:scaling>
          <c:orientation val="minMax"/>
        </c:scaling>
        <c:delete val="0"/>
        <c:axPos val="l"/>
        <c:majorGridlines>
          <c:spPr>
            <a:ln w="3175" cap="flat" cmpd="sng" algn="ctr">
              <a:solidFill>
                <a:schemeClr val="tx1">
                  <a:lumMod val="15000"/>
                  <a:lumOff val="85000"/>
                </a:schemeClr>
              </a:solidFill>
              <a:round/>
            </a:ln>
            <a:effectLst>
              <a:softEdge rad="0"/>
            </a:effectLst>
          </c:spPr>
        </c:majorGridlines>
        <c:numFmt formatCode="0.00,,,&quot;B&quot;"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617B89"/>
                </a:solidFill>
                <a:latin typeface="+mn-lt"/>
                <a:ea typeface="+mn-ea"/>
                <a:cs typeface="+mn-cs"/>
              </a:defRPr>
            </a:pPr>
            <a:endParaRPr lang="en-US"/>
          </a:p>
        </c:txPr>
        <c:crossAx val="917593184"/>
        <c:crosses val="autoZero"/>
        <c:crossBetween val="between"/>
      </c:valAx>
      <c:valAx>
        <c:axId val="917585984"/>
        <c:scaling>
          <c:orientation val="minMax"/>
        </c:scaling>
        <c:delete val="0"/>
        <c:axPos val="r"/>
        <c:numFmt formatCode="0.0,,,&quot;B&quot;" sourceLinked="0"/>
        <c:majorTickMark val="in"/>
        <c:minorTickMark val="none"/>
        <c:tickLblPos val="nextTo"/>
        <c:spPr>
          <a:noFill/>
          <a:ln>
            <a:solidFill>
              <a:srgbClr val="025464"/>
            </a:solidFill>
          </a:ln>
          <a:effectLst/>
        </c:spPr>
        <c:txPr>
          <a:bodyPr rot="-60000000" spcFirstLastPara="1" vertOverflow="ellipsis" vert="horz" wrap="square" anchor="ctr" anchorCtr="1"/>
          <a:lstStyle/>
          <a:p>
            <a:pPr>
              <a:defRPr sz="800" b="0" i="0" u="none" strike="noStrike" kern="1200" baseline="0">
                <a:solidFill>
                  <a:srgbClr val="A76F6F"/>
                </a:solidFill>
                <a:latin typeface="+mn-lt"/>
                <a:ea typeface="+mn-ea"/>
                <a:cs typeface="+mn-cs"/>
              </a:defRPr>
            </a:pPr>
            <a:endParaRPr lang="en-US"/>
          </a:p>
        </c:txPr>
        <c:crossAx val="917596064"/>
        <c:crosses val="max"/>
        <c:crossBetween val="between"/>
      </c:valAx>
      <c:catAx>
        <c:axId val="917596064"/>
        <c:scaling>
          <c:orientation val="minMax"/>
        </c:scaling>
        <c:delete val="1"/>
        <c:axPos val="b"/>
        <c:numFmt formatCode="General" sourceLinked="1"/>
        <c:majorTickMark val="out"/>
        <c:minorTickMark val="none"/>
        <c:tickLblPos val="nextTo"/>
        <c:crossAx val="917585984"/>
        <c:crosses val="autoZero"/>
        <c:auto val="1"/>
        <c:lblAlgn val="ctr"/>
        <c:lblOffset val="100"/>
        <c:noMultiLvlLbl val="0"/>
      </c:catAx>
      <c:spPr>
        <a:noFill/>
        <a:ln>
          <a:noFill/>
        </a:ln>
        <a:effectLst/>
      </c:spPr>
    </c:plotArea>
    <c:legend>
      <c:legendPos val="r"/>
      <c:layout>
        <c:manualLayout>
          <c:xMode val="edge"/>
          <c:yMode val="edge"/>
          <c:x val="0"/>
          <c:y val="7.060773085182534E-2"/>
          <c:w val="0.23035756726728177"/>
          <c:h val="9.1436278798483525E-2"/>
        </c:manualLayout>
      </c:layout>
      <c:overlay val="1"/>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data.xlsx]Dash3!PivotTable8</c:name>
    <c:fmtId val="7"/>
  </c:pivotSource>
  <c:chart>
    <c:title>
      <c:tx>
        <c:rich>
          <a:bodyPr rot="0" spcFirstLastPara="1" vertOverflow="ellipsis" vert="horz" wrap="square" anchor="ctr" anchorCtr="1"/>
          <a:lstStyle/>
          <a:p>
            <a:pPr>
              <a:defRPr sz="1400" b="0" i="0" u="none" strike="noStrike" kern="1200" cap="none" spc="20" baseline="0">
                <a:solidFill>
                  <a:schemeClr val="bg2">
                    <a:lumMod val="25000"/>
                  </a:schemeClr>
                </a:solidFill>
                <a:latin typeface="+mn-lt"/>
                <a:ea typeface="+mn-ea"/>
                <a:cs typeface="+mn-cs"/>
              </a:defRPr>
            </a:pPr>
            <a:r>
              <a:rPr lang="en-US" sz="1200">
                <a:solidFill>
                  <a:schemeClr val="bg2">
                    <a:lumMod val="25000"/>
                  </a:schemeClr>
                </a:solidFill>
                <a:latin typeface="Corbel" panose="020B0503020204020204" pitchFamily="34" charset="0"/>
              </a:rPr>
              <a:t>Total product units sold by</a:t>
            </a:r>
            <a:r>
              <a:rPr lang="en-US" sz="1200" baseline="0">
                <a:solidFill>
                  <a:schemeClr val="bg2">
                    <a:lumMod val="25000"/>
                  </a:schemeClr>
                </a:solidFill>
                <a:latin typeface="Corbel" panose="020B0503020204020204" pitchFamily="34" charset="0"/>
              </a:rPr>
              <a:t> quater of year</a:t>
            </a:r>
            <a:endParaRPr lang="en-US" sz="1200">
              <a:solidFill>
                <a:schemeClr val="bg2">
                  <a:lumMod val="25000"/>
                </a:schemeClr>
              </a:solidFill>
              <a:latin typeface="Corbel" panose="020B0503020204020204" pitchFamily="34" charset="0"/>
            </a:endParaRPr>
          </a:p>
        </c:rich>
      </c:tx>
      <c:layout>
        <c:manualLayout>
          <c:xMode val="edge"/>
          <c:yMode val="edge"/>
          <c:x val="0.275923114401119"/>
          <c:y val="1.388888888888888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2">
                  <a:lumMod val="2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25464"/>
            </a:solidFill>
            <a:round/>
            <a:tailEnd type="triangle"/>
          </a:ln>
          <a:effectLst/>
        </c:spPr>
        <c:marker>
          <c:symbol val="circle"/>
          <c:size val="5"/>
          <c:spPr>
            <a:solidFill>
              <a:srgbClr val="F8F1F1"/>
            </a:solidFill>
            <a:ln w="12700" cap="flat" cmpd="sng" algn="ctr">
              <a:solidFill>
                <a:srgbClr val="02546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marker>
        <c:dLbl>
          <c:idx val="0"/>
          <c:layout>
            <c:manualLayout>
              <c:x val="-1.5604681404421327E-2"/>
              <c:y val="5.4462960898167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marker>
        <c:dLbl>
          <c:idx val="0"/>
          <c:layout>
            <c:manualLayout>
              <c:x val="-5.1914030902184043E-2"/>
              <c:y val="8.140664057400053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4131736526946108E-2"/>
              <c:y val="3.859944590259542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4333166091559748E-2"/>
              <c:y val="4.7494274956472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4.1933997522091371E-2"/>
              <c:y val="5.212434136983638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8988764044943923E-2"/>
              <c:y val="-7.236842105263158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Lst>
        </c:dLbl>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7009102730819345E-2"/>
              <c:y val="-6.216353754799464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6.3016905071521453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2.1404421326397919E-2"/>
              <c:y val="7.701958474732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7.3420026007802244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1.5604681404421327E-2"/>
              <c:y val="5.4462960898167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1914030902184043E-2"/>
              <c:y val="8.140664057400053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4131736526946108E-2"/>
              <c:y val="3.859944590259542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8988764044943923E-2"/>
              <c:y val="-7.236842105263158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Lst>
        </c:dLbl>
      </c:pivotFmt>
      <c:pivotFmt>
        <c:idx val="3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4333166091559748E-2"/>
              <c:y val="4.7494274956472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7009102730819345E-2"/>
              <c:y val="-6.216353754799464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4.1933997522091371E-2"/>
              <c:y val="5.212434136983638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6.3016905071521453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2.1404421326397919E-2"/>
              <c:y val="7.701958474732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7.3420026007802244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1.5604681404421327E-2"/>
              <c:y val="5.4462960898167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7"/>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1914030902184043E-2"/>
              <c:y val="8.140664057400053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4131736526946108E-2"/>
              <c:y val="3.859944590259542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4.0085140586160188E-2"/>
              <c:y val="-3.996099445902597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Lst>
        </c:dLbl>
      </c:pivotFmt>
      <c:pivotFmt>
        <c:idx val="50"/>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5.4333166091559748E-2"/>
              <c:y val="4.7494274956472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3.7009102730819345E-2"/>
              <c:y val="-6.2163537547994648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4.1933997522091371E-2"/>
              <c:y val="5.2124341369836381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6.3016905071521453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2.1404421326397919E-2"/>
              <c:y val="7.701958474732129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Lbl>
          <c:idx val="0"/>
          <c:layout>
            <c:manualLayout>
              <c:x val="-7.3420026007802244E-2"/>
              <c:y val="-6.821497764779094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Dash3!$F$3</c:f>
              <c:strCache>
                <c:ptCount val="1"/>
                <c:pt idx="0">
                  <c:v>Total</c:v>
                </c:pt>
              </c:strCache>
            </c:strRef>
          </c:tx>
          <c:spPr>
            <a:ln w="15875" cap="rnd" cmpd="sng" algn="ctr">
              <a:solidFill>
                <a:srgbClr val="025464"/>
              </a:solidFill>
              <a:round/>
              <a:tailEnd type="triangle"/>
            </a:ln>
            <a:effectLst/>
          </c:spPr>
          <c:marker>
            <c:symbol val="circle"/>
            <c:size val="5"/>
            <c:spPr>
              <a:solidFill>
                <a:srgbClr val="F8F1F1"/>
              </a:solidFill>
              <a:ln w="6350" cap="flat" cmpd="sng" algn="ctr">
                <a:solidFill>
                  <a:srgbClr val="025464"/>
                </a:solidFill>
                <a:round/>
              </a:ln>
              <a:effectLst/>
            </c:spPr>
          </c:marker>
          <c:dPt>
            <c:idx val="1"/>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1-11B5-4BD0-BDAA-C2CE67EE533D}"/>
              </c:ext>
            </c:extLst>
          </c:dPt>
          <c:dPt>
            <c:idx val="3"/>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3-11B5-4BD0-BDAA-C2CE67EE533D}"/>
              </c:ext>
            </c:extLst>
          </c:dPt>
          <c:dPt>
            <c:idx val="5"/>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5-11B5-4BD0-BDAA-C2CE67EE533D}"/>
              </c:ext>
            </c:extLst>
          </c:dPt>
          <c:dPt>
            <c:idx val="6"/>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7-11B5-4BD0-BDAA-C2CE67EE533D}"/>
              </c:ext>
            </c:extLst>
          </c:dPt>
          <c:dPt>
            <c:idx val="7"/>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9-11B5-4BD0-BDAA-C2CE67EE533D}"/>
              </c:ext>
            </c:extLst>
          </c:dPt>
          <c:dPt>
            <c:idx val="8"/>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B-11B5-4BD0-BDAA-C2CE67EE533D}"/>
              </c:ext>
            </c:extLst>
          </c:dPt>
          <c:dPt>
            <c:idx val="10"/>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D-11B5-4BD0-BDAA-C2CE67EE533D}"/>
              </c:ext>
            </c:extLst>
          </c:dPt>
          <c:dPt>
            <c:idx val="11"/>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0F-11B5-4BD0-BDAA-C2CE67EE533D}"/>
              </c:ext>
            </c:extLst>
          </c:dPt>
          <c:dPt>
            <c:idx val="12"/>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1-11B5-4BD0-BDAA-C2CE67EE533D}"/>
              </c:ext>
            </c:extLst>
          </c:dPt>
          <c:dPt>
            <c:idx val="13"/>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3-11B5-4BD0-BDAA-C2CE67EE533D}"/>
              </c:ext>
            </c:extLst>
          </c:dPt>
          <c:dPt>
            <c:idx val="14"/>
            <c:marker>
              <c:symbol val="circle"/>
              <c:size val="5"/>
              <c:spPr>
                <a:solidFill>
                  <a:srgbClr val="F8F1F1"/>
                </a:solidFill>
                <a:ln w="6350" cap="flat" cmpd="sng" algn="ctr">
                  <a:solidFill>
                    <a:srgbClr val="025464"/>
                  </a:solidFill>
                  <a:round/>
                </a:ln>
                <a:effectLst/>
              </c:spPr>
            </c:marker>
            <c:bubble3D val="0"/>
            <c:spPr>
              <a:ln w="15875" cap="rnd" cmpd="sng" algn="ctr">
                <a:solidFill>
                  <a:srgbClr val="025464"/>
                </a:solidFill>
                <a:round/>
                <a:tailEnd type="triangle"/>
              </a:ln>
              <a:effectLst/>
            </c:spPr>
            <c:extLst>
              <c:ext xmlns:c16="http://schemas.microsoft.com/office/drawing/2014/chart" uri="{C3380CC4-5D6E-409C-BE32-E72D297353CC}">
                <c16:uniqueId val="{00000015-11B5-4BD0-BDAA-C2CE67EE533D}"/>
              </c:ext>
            </c:extLst>
          </c:dPt>
          <c:dLbls>
            <c:dLbl>
              <c:idx val="1"/>
              <c:layout>
                <c:manualLayout>
                  <c:x val="-1.5604681404421327E-2"/>
                  <c:y val="5.44629608981671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1B5-4BD0-BDAA-C2CE67EE533D}"/>
                </c:ext>
              </c:extLst>
            </c:dLbl>
            <c:dLbl>
              <c:idx val="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B5-4BD0-BDAA-C2CE67EE533D}"/>
                </c:ext>
              </c:extLst>
            </c:dLbl>
            <c:dLbl>
              <c:idx val="5"/>
              <c:layout>
                <c:manualLayout>
                  <c:x val="-5.1914030902184043E-2"/>
                  <c:y val="8.1406640574000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B5-4BD0-BDAA-C2CE67EE533D}"/>
                </c:ext>
              </c:extLst>
            </c:dLbl>
            <c:dLbl>
              <c:idx val="6"/>
              <c:layout>
                <c:manualLayout>
                  <c:x val="-3.4131736526946108E-2"/>
                  <c:y val="3.85994459025954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B5-4BD0-BDAA-C2CE67EE533D}"/>
                </c:ext>
              </c:extLst>
            </c:dLbl>
            <c:dLbl>
              <c:idx val="7"/>
              <c:layout>
                <c:manualLayout>
                  <c:x val="-4.0085140586160188E-2"/>
                  <c:y val="-3.996099445902597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2">
                          <a:lumMod val="25000"/>
                        </a:schemeClr>
                      </a:solidFill>
                      <a:latin typeface="+mj-lt"/>
                      <a:ea typeface="+mn-ea"/>
                      <a:cs typeface="+mn-cs"/>
                    </a:defRPr>
                  </a:pPr>
                  <a:endParaRPr lang="en-US"/>
                </a:p>
              </c:txPr>
              <c:showLegendKey val="0"/>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9-11B5-4BD0-BDAA-C2CE67EE533D}"/>
                </c:ext>
              </c:extLst>
            </c:dLbl>
            <c:dLbl>
              <c:idx val="8"/>
              <c:layout>
                <c:manualLayout>
                  <c:x val="-5.4333166091559748E-2"/>
                  <c:y val="4.749427495647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1B5-4BD0-BDAA-C2CE67EE533D}"/>
                </c:ext>
              </c:extLst>
            </c:dLbl>
            <c:dLbl>
              <c:idx val="10"/>
              <c:layout>
                <c:manualLayout>
                  <c:x val="-3.7009102730819345E-2"/>
                  <c:y val="-6.21635375479946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1B5-4BD0-BDAA-C2CE67EE533D}"/>
                </c:ext>
              </c:extLst>
            </c:dLbl>
            <c:dLbl>
              <c:idx val="11"/>
              <c:layout>
                <c:manualLayout>
                  <c:x val="-4.1933997522091371E-2"/>
                  <c:y val="5.212434136983638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1B5-4BD0-BDAA-C2CE67EE533D}"/>
                </c:ext>
              </c:extLst>
            </c:dLbl>
            <c:dLbl>
              <c:idx val="12"/>
              <c:layout>
                <c:manualLayout>
                  <c:x val="-6.3016905071521453E-2"/>
                  <c:y val="-6.82149776477909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1B5-4BD0-BDAA-C2CE67EE533D}"/>
                </c:ext>
              </c:extLst>
            </c:dLbl>
            <c:dLbl>
              <c:idx val="13"/>
              <c:layout>
                <c:manualLayout>
                  <c:x val="-2.1404421326397919E-2"/>
                  <c:y val="7.7019584747321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11B5-4BD0-BDAA-C2CE67EE533D}"/>
                </c:ext>
              </c:extLst>
            </c:dLbl>
            <c:dLbl>
              <c:idx val="14"/>
              <c:layout>
                <c:manualLayout>
                  <c:x val="-7.3420026007802244E-2"/>
                  <c:y val="-6.82149776477909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11B5-4BD0-BDAA-C2CE67EE533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2">
                        <a:lumMod val="75000"/>
                      </a:schemeClr>
                    </a:solidFill>
                    <a:latin typeface="+mj-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Dash3!$E$4:$E$24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Dash3!$F$4:$F$24</c:f>
              <c:numCache>
                <c:formatCode>General</c:formatCode>
                <c:ptCount val="16"/>
                <c:pt idx="0">
                  <c:v>30007</c:v>
                </c:pt>
                <c:pt idx="1">
                  <c:v>27994</c:v>
                </c:pt>
                <c:pt idx="2">
                  <c:v>40052</c:v>
                </c:pt>
                <c:pt idx="3">
                  <c:v>34712</c:v>
                </c:pt>
                <c:pt idx="4">
                  <c:v>37922</c:v>
                </c:pt>
                <c:pt idx="5">
                  <c:v>35255</c:v>
                </c:pt>
                <c:pt idx="6">
                  <c:v>22028</c:v>
                </c:pt>
                <c:pt idx="7">
                  <c:v>47372</c:v>
                </c:pt>
                <c:pt idx="8">
                  <c:v>33698</c:v>
                </c:pt>
                <c:pt idx="9">
                  <c:v>36432</c:v>
                </c:pt>
                <c:pt idx="10">
                  <c:v>32318</c:v>
                </c:pt>
                <c:pt idx="11">
                  <c:v>23424</c:v>
                </c:pt>
                <c:pt idx="12">
                  <c:v>31988</c:v>
                </c:pt>
                <c:pt idx="13">
                  <c:v>30204</c:v>
                </c:pt>
                <c:pt idx="14">
                  <c:v>34716</c:v>
                </c:pt>
                <c:pt idx="15">
                  <c:v>38682</c:v>
                </c:pt>
              </c:numCache>
            </c:numRef>
          </c:val>
          <c:smooth val="0"/>
          <c:extLst>
            <c:ext xmlns:c16="http://schemas.microsoft.com/office/drawing/2014/chart" uri="{C3380CC4-5D6E-409C-BE32-E72D297353CC}">
              <c16:uniqueId val="{00000016-11B5-4BD0-BDAA-C2CE67EE533D}"/>
            </c:ext>
          </c:extLst>
        </c:ser>
        <c:dLbls>
          <c:dLblPos val="t"/>
          <c:showLegendKey val="0"/>
          <c:showVal val="1"/>
          <c:showCatName val="0"/>
          <c:showSerName val="0"/>
          <c:showPercent val="0"/>
          <c:showBubbleSize val="0"/>
        </c:dLbls>
        <c:dropLines>
          <c:spPr>
            <a:ln w="12700" cap="flat" cmpd="sng" algn="ctr">
              <a:solidFill>
                <a:schemeClr val="bg2">
                  <a:lumMod val="90000"/>
                  <a:alpha val="33000"/>
                </a:schemeClr>
              </a:solidFill>
              <a:round/>
            </a:ln>
            <a:effectLst/>
          </c:spPr>
        </c:dropLines>
        <c:marker val="1"/>
        <c:smooth val="0"/>
        <c:axId val="262128080"/>
        <c:axId val="262156816"/>
      </c:lineChart>
      <c:catAx>
        <c:axId val="26212808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2">
                    <a:lumMod val="25000"/>
                  </a:schemeClr>
                </a:solidFill>
                <a:latin typeface="+mn-lt"/>
                <a:ea typeface="+mn-ea"/>
                <a:cs typeface="+mn-cs"/>
              </a:defRPr>
            </a:pPr>
            <a:endParaRPr lang="en-US"/>
          </a:p>
        </c:txPr>
        <c:crossAx val="262156816"/>
        <c:crosses val="autoZero"/>
        <c:auto val="1"/>
        <c:lblAlgn val="ctr"/>
        <c:lblOffset val="100"/>
        <c:noMultiLvlLbl val="0"/>
      </c:catAx>
      <c:valAx>
        <c:axId val="262156816"/>
        <c:scaling>
          <c:orientation val="minMax"/>
          <c:min val="6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2128080"/>
        <c:crosses val="autoZero"/>
        <c:crossBetween val="between"/>
      </c:valAx>
      <c:spPr>
        <a:noFill/>
        <a:ln>
          <a:noFill/>
        </a:ln>
        <a:effectLst/>
      </c:spPr>
    </c:plotArea>
    <c:plotVisOnly val="1"/>
    <c:dispBlanksAs val="gap"/>
    <c:showDLblsOverMax val="0"/>
  </c:chart>
  <c:spPr>
    <a:no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data.xlsx]Dash4!PivotTable9</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rgbClr val="E7E6E6">
                    <a:lumMod val="25000"/>
                  </a:srgbClr>
                </a:solidFill>
                <a:latin typeface="+mn-lt"/>
                <a:ea typeface="+mn-ea"/>
                <a:cs typeface="+mn-cs"/>
              </a:defRPr>
            </a:pPr>
            <a:r>
              <a:rPr lang="en-US" sz="1100" b="0" i="0" u="none" strike="noStrike" kern="1200" spc="0" baseline="0">
                <a:solidFill>
                  <a:schemeClr val="bg2">
                    <a:lumMod val="25000"/>
                  </a:schemeClr>
                </a:solidFill>
                <a:latin typeface="Corbel" panose="020B0503020204020204" pitchFamily="34" charset="0"/>
              </a:rPr>
              <a:t>Export company by t</a:t>
            </a:r>
            <a:r>
              <a:rPr lang="en-US" sz="1100">
                <a:solidFill>
                  <a:schemeClr val="bg2">
                    <a:lumMod val="25000"/>
                  </a:schemeClr>
                </a:solidFill>
                <a:latin typeface="Corbel" panose="020B0503020204020204" pitchFamily="34" charset="0"/>
              </a:rPr>
              <a:t>otal value(in billion naira)</a:t>
            </a:r>
            <a:r>
              <a:rPr lang="en-US" sz="1100" baseline="0">
                <a:solidFill>
                  <a:schemeClr val="bg2">
                    <a:lumMod val="25000"/>
                  </a:schemeClr>
                </a:solidFill>
                <a:latin typeface="Corbel" panose="020B0503020204020204" pitchFamily="34" charset="0"/>
              </a:rPr>
              <a:t> of products exported </a:t>
            </a:r>
          </a:p>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rgbClr val="E7E6E6">
                    <a:lumMod val="25000"/>
                  </a:srgbClr>
                </a:solidFill>
                <a:latin typeface="+mn-lt"/>
                <a:ea typeface="+mn-ea"/>
                <a:cs typeface="+mn-cs"/>
              </a:defRPr>
            </a:pPr>
            <a:r>
              <a:rPr lang="en-US" sz="1000" baseline="0">
                <a:solidFill>
                  <a:schemeClr val="bg2">
                    <a:lumMod val="50000"/>
                  </a:schemeClr>
                </a:solidFill>
                <a:latin typeface="Corbel" panose="020B0503020204020204" pitchFamily="34" charset="0"/>
              </a:rPr>
              <a:t>(Hover on company name to see full company name)</a:t>
            </a:r>
            <a:endParaRPr lang="en-US" sz="1000">
              <a:solidFill>
                <a:schemeClr val="bg2">
                  <a:lumMod val="50000"/>
                </a:schemeClr>
              </a:solidFill>
              <a:latin typeface="Corbel" panose="020B0503020204020204" pitchFamily="34" charset="0"/>
            </a:endParaRPr>
          </a:p>
        </c:rich>
      </c:tx>
      <c:layout>
        <c:manualLayout>
          <c:xMode val="edge"/>
          <c:yMode val="edge"/>
          <c:x val="0.1094705630415445"/>
          <c:y val="1.0844809737428241E-3"/>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A76F6F"/>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A76F6F"/>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00647931560855"/>
          <c:y val="0.20797377419456034"/>
          <c:w val="0.76891504351429751"/>
          <c:h val="0.74594594594594599"/>
        </c:manualLayout>
      </c:layout>
      <c:barChart>
        <c:barDir val="bar"/>
        <c:grouping val="clustered"/>
        <c:varyColors val="0"/>
        <c:ser>
          <c:idx val="0"/>
          <c:order val="0"/>
          <c:tx>
            <c:strRef>
              <c:f>Dash4!$B$3</c:f>
              <c:strCache>
                <c:ptCount val="1"/>
                <c:pt idx="0">
                  <c:v>Total</c:v>
                </c:pt>
              </c:strCache>
            </c:strRef>
          </c:tx>
          <c:spPr>
            <a:solidFill>
              <a:srgbClr val="A76F6F"/>
            </a:solidFill>
            <a:ln>
              <a:noFill/>
            </a:ln>
            <a:effectLst/>
          </c:spPr>
          <c:invertIfNegative val="0"/>
          <c:dPt>
            <c:idx val="2"/>
            <c:invertIfNegative val="0"/>
            <c:bubble3D val="0"/>
            <c:extLst>
              <c:ext xmlns:c16="http://schemas.microsoft.com/office/drawing/2014/chart" uri="{C3380CC4-5D6E-409C-BE32-E72D297353CC}">
                <c16:uniqueId val="{00000000-1552-45AF-B9A4-1A35E2034D70}"/>
              </c:ext>
            </c:extLst>
          </c:dPt>
          <c:dPt>
            <c:idx val="3"/>
            <c:invertIfNegative val="0"/>
            <c:bubble3D val="0"/>
            <c:extLst>
              <c:ext xmlns:c16="http://schemas.microsoft.com/office/drawing/2014/chart" uri="{C3380CC4-5D6E-409C-BE32-E72D297353CC}">
                <c16:uniqueId val="{00000001-1552-45AF-B9A4-1A35E2034D70}"/>
              </c:ext>
            </c:extLst>
          </c:dPt>
          <c:dPt>
            <c:idx val="4"/>
            <c:invertIfNegative val="0"/>
            <c:bubble3D val="0"/>
            <c:extLst>
              <c:ext xmlns:c16="http://schemas.microsoft.com/office/drawing/2014/chart" uri="{C3380CC4-5D6E-409C-BE32-E72D297353CC}">
                <c16:uniqueId val="{00000002-1552-45AF-B9A4-1A35E2034D70}"/>
              </c:ext>
            </c:extLst>
          </c:dPt>
          <c:dPt>
            <c:idx val="7"/>
            <c:invertIfNegative val="0"/>
            <c:bubble3D val="0"/>
            <c:extLst>
              <c:ext xmlns:c16="http://schemas.microsoft.com/office/drawing/2014/chart" uri="{C3380CC4-5D6E-409C-BE32-E72D297353CC}">
                <c16:uniqueId val="{00000003-1552-45AF-B9A4-1A35E2034D70}"/>
              </c:ext>
            </c:extLst>
          </c:dPt>
          <c:dPt>
            <c:idx val="8"/>
            <c:invertIfNegative val="0"/>
            <c:bubble3D val="0"/>
            <c:spPr>
              <a:solidFill>
                <a:srgbClr val="7A173C"/>
              </a:solidFill>
              <a:ln>
                <a:noFill/>
              </a:ln>
              <a:effectLst/>
            </c:spPr>
            <c:extLst>
              <c:ext xmlns:c16="http://schemas.microsoft.com/office/drawing/2014/chart" uri="{C3380CC4-5D6E-409C-BE32-E72D297353CC}">
                <c16:uniqueId val="{00000005-1552-45AF-B9A4-1A35E2034D70}"/>
              </c:ext>
            </c:extLst>
          </c:dPt>
          <c:dPt>
            <c:idx val="9"/>
            <c:invertIfNegative val="0"/>
            <c:bubble3D val="0"/>
            <c:spPr>
              <a:solidFill>
                <a:srgbClr val="7A173C"/>
              </a:solidFill>
              <a:ln>
                <a:noFill/>
              </a:ln>
              <a:effectLst/>
            </c:spPr>
            <c:extLst>
              <c:ext xmlns:c16="http://schemas.microsoft.com/office/drawing/2014/chart" uri="{C3380CC4-5D6E-409C-BE32-E72D297353CC}">
                <c16:uniqueId val="{00000007-1552-45AF-B9A4-1A35E2034D70}"/>
              </c:ext>
            </c:extLst>
          </c:dPt>
          <c:dLbls>
            <c:dLbl>
              <c:idx val="7"/>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1552-45AF-B9A4-1A35E2034D70}"/>
                </c:ext>
              </c:extLst>
            </c:dLbl>
            <c:dLbl>
              <c:idx val="8"/>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5-1552-45AF-B9A4-1A35E2034D70}"/>
                </c:ext>
              </c:extLst>
            </c:dLbl>
            <c:dLbl>
              <c:idx val="9"/>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7-1552-45AF-B9A4-1A35E2034D70}"/>
                </c:ext>
              </c:extLst>
            </c:dLbl>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Dash4!$A$4:$A$14</c:f>
              <c:strCache>
                <c:ptCount val="10"/>
                <c:pt idx="0">
                  <c:v>Agro Allied Exporters Nigeria Limited</c:v>
                </c:pt>
                <c:pt idx="1">
                  <c:v>Agriplus Nigeria Limited</c:v>
                </c:pt>
                <c:pt idx="2">
                  <c:v>Greenfield Agro Exporters Nigeria Limited</c:v>
                </c:pt>
                <c:pt idx="3">
                  <c:v>Solid Agro Nigeria Limited</c:v>
                </c:pt>
                <c:pt idx="4">
                  <c:v>Farmgate Nigeria Limited</c:v>
                </c:pt>
                <c:pt idx="5">
                  <c:v>Nigerian Export Promotion Council (NEPC)</c:v>
                </c:pt>
                <c:pt idx="6">
                  <c:v>Nigeria Agro Export Company</c:v>
                </c:pt>
                <c:pt idx="7">
                  <c:v>Prime Agro Exports Nigeria Limited</c:v>
                </c:pt>
                <c:pt idx="8">
                  <c:v>Golden Farms Nigeria Limited</c:v>
                </c:pt>
                <c:pt idx="9">
                  <c:v>Agro Export Nigeria Ltd</c:v>
                </c:pt>
              </c:strCache>
            </c:strRef>
          </c:cat>
          <c:val>
            <c:numRef>
              <c:f>Dash4!$B$4:$B$14</c:f>
              <c:numCache>
                <c:formatCode>[$₦-466]\ #,##0.00</c:formatCode>
                <c:ptCount val="10"/>
                <c:pt idx="0">
                  <c:v>1493038016.4699996</c:v>
                </c:pt>
                <c:pt idx="1">
                  <c:v>1503023344.3000002</c:v>
                </c:pt>
                <c:pt idx="2">
                  <c:v>1506892570.6000001</c:v>
                </c:pt>
                <c:pt idx="3">
                  <c:v>1541529740.6000001</c:v>
                </c:pt>
                <c:pt idx="4">
                  <c:v>1615237652.0799999</c:v>
                </c:pt>
                <c:pt idx="5">
                  <c:v>1647087954.7200003</c:v>
                </c:pt>
                <c:pt idx="6">
                  <c:v>1704147641.2899992</c:v>
                </c:pt>
                <c:pt idx="7">
                  <c:v>1706071643.6099999</c:v>
                </c:pt>
                <c:pt idx="8">
                  <c:v>1732721289.72</c:v>
                </c:pt>
                <c:pt idx="9">
                  <c:v>1867914625.1799994</c:v>
                </c:pt>
              </c:numCache>
            </c:numRef>
          </c:val>
          <c:extLst>
            <c:ext xmlns:c16="http://schemas.microsoft.com/office/drawing/2014/chart" uri="{C3380CC4-5D6E-409C-BE32-E72D297353CC}">
              <c16:uniqueId val="{00000008-1552-45AF-B9A4-1A35E2034D70}"/>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0,,,&quot;B&quot;" sourceLinked="0"/>
        <c:majorTickMark val="out"/>
        <c:minorTickMark val="none"/>
        <c:tickLblPos val="nextTo"/>
        <c:crossAx val="3723968"/>
        <c:crosses val="autoZero"/>
        <c:crossBetween val="between"/>
      </c:valAx>
    </c:plotArea>
    <c:plotVisOnly val="1"/>
    <c:dispBlanksAs val="gap"/>
    <c:showDLblsOverMax val="0"/>
    <c:extLst/>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data.xlsx]Dash4!PivotTable10</c:name>
    <c:fmtId val="4"/>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kern="1200" spc="0" baseline="0">
                <a:solidFill>
                  <a:schemeClr val="bg2">
                    <a:lumMod val="25000"/>
                  </a:schemeClr>
                </a:solidFill>
                <a:latin typeface="Corbel" panose="020B0503020204020204" pitchFamily="34" charset="0"/>
              </a:rPr>
              <a:t>Export company by average profit margin of products exported</a:t>
            </a:r>
          </a:p>
          <a:p>
            <a:pPr>
              <a:defRPr sz="1050" b="0" i="0" u="none" strike="noStrike" kern="1200" spc="0" baseline="0">
                <a:solidFill>
                  <a:schemeClr val="tx1"/>
                </a:solidFill>
                <a:latin typeface="+mn-lt"/>
                <a:ea typeface="+mn-ea"/>
                <a:cs typeface="+mn-cs"/>
              </a:defRPr>
            </a:pPr>
            <a:r>
              <a:rPr lang="en-US" sz="900" b="0" i="0" u="none" strike="noStrike" kern="1200" spc="0" baseline="0">
                <a:solidFill>
                  <a:schemeClr val="bg2">
                    <a:lumMod val="50000"/>
                  </a:schemeClr>
                </a:solidFill>
                <a:latin typeface="Corbel" panose="020B0503020204020204" pitchFamily="34" charset="0"/>
              </a:rPr>
              <a:t>(Hover on company name to see full company name)</a:t>
            </a:r>
          </a:p>
        </c:rich>
      </c:tx>
      <c:layout>
        <c:manualLayout>
          <c:xMode val="edge"/>
          <c:yMode val="edge"/>
          <c:x val="0.1568898151094868"/>
          <c:y val="1.9255661904537383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A76F6F"/>
          </a:solidFill>
          <a:ln>
            <a:noFill/>
          </a:ln>
          <a:effectLst/>
        </c:spPr>
        <c:marker>
          <c:symbol val="none"/>
        </c:marker>
        <c:dLbl>
          <c:idx val="0"/>
          <c:numFmt formatCode="0.00,,,&quot;B&quot;"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7A173C"/>
          </a:solidFill>
          <a:ln>
            <a:noFill/>
          </a:ln>
          <a:effectLst/>
        </c:spPr>
        <c:dLbl>
          <c:idx val="0"/>
          <c:numFmt formatCode="0.00,,,&quot;B&quot;"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617B89"/>
          </a:solidFill>
          <a:ln>
            <a:noFill/>
          </a:ln>
          <a:effectLst/>
        </c:spPr>
        <c:marker>
          <c:symbol val="none"/>
        </c:marker>
        <c:dLbl>
          <c:idx val="0"/>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718893"/>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025464"/>
          </a:solidFill>
          <a:ln>
            <a:noFill/>
          </a:ln>
          <a:effectLst/>
        </c:spPr>
        <c:dLbl>
          <c:idx val="0"/>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34501679876506"/>
          <c:y val="0.2151820728291316"/>
          <c:w val="0.76652648237751175"/>
          <c:h val="0.72319327731092442"/>
        </c:manualLayout>
      </c:layout>
      <c:barChart>
        <c:barDir val="bar"/>
        <c:grouping val="clustered"/>
        <c:varyColors val="0"/>
        <c:ser>
          <c:idx val="0"/>
          <c:order val="0"/>
          <c:tx>
            <c:strRef>
              <c:f>Dash4!$B$18</c:f>
              <c:strCache>
                <c:ptCount val="1"/>
                <c:pt idx="0">
                  <c:v>Total</c:v>
                </c:pt>
              </c:strCache>
            </c:strRef>
          </c:tx>
          <c:spPr>
            <a:solidFill>
              <a:srgbClr val="617B89"/>
            </a:solidFill>
            <a:ln>
              <a:noFill/>
            </a:ln>
            <a:effectLst/>
          </c:spPr>
          <c:invertIfNegative val="0"/>
          <c:dPt>
            <c:idx val="2"/>
            <c:invertIfNegative val="0"/>
            <c:bubble3D val="0"/>
            <c:extLst>
              <c:ext xmlns:c16="http://schemas.microsoft.com/office/drawing/2014/chart" uri="{C3380CC4-5D6E-409C-BE32-E72D297353CC}">
                <c16:uniqueId val="{00000000-4DFE-4F79-AF8A-32BECC8F7A5F}"/>
              </c:ext>
            </c:extLst>
          </c:dPt>
          <c:dPt>
            <c:idx val="3"/>
            <c:invertIfNegative val="0"/>
            <c:bubble3D val="0"/>
            <c:extLst>
              <c:ext xmlns:c16="http://schemas.microsoft.com/office/drawing/2014/chart" uri="{C3380CC4-5D6E-409C-BE32-E72D297353CC}">
                <c16:uniqueId val="{00000001-4DFE-4F79-AF8A-32BECC8F7A5F}"/>
              </c:ext>
            </c:extLst>
          </c:dPt>
          <c:dPt>
            <c:idx val="4"/>
            <c:invertIfNegative val="0"/>
            <c:bubble3D val="0"/>
            <c:extLst>
              <c:ext xmlns:c16="http://schemas.microsoft.com/office/drawing/2014/chart" uri="{C3380CC4-5D6E-409C-BE32-E72D297353CC}">
                <c16:uniqueId val="{00000002-4DFE-4F79-AF8A-32BECC8F7A5F}"/>
              </c:ext>
            </c:extLst>
          </c:dPt>
          <c:dPt>
            <c:idx val="7"/>
            <c:invertIfNegative val="0"/>
            <c:bubble3D val="0"/>
            <c:spPr>
              <a:solidFill>
                <a:srgbClr val="718893"/>
              </a:solidFill>
              <a:ln>
                <a:noFill/>
              </a:ln>
              <a:effectLst/>
            </c:spPr>
            <c:extLst>
              <c:ext xmlns:c16="http://schemas.microsoft.com/office/drawing/2014/chart" uri="{C3380CC4-5D6E-409C-BE32-E72D297353CC}">
                <c16:uniqueId val="{00000004-4DFE-4F79-AF8A-32BECC8F7A5F}"/>
              </c:ext>
            </c:extLst>
          </c:dPt>
          <c:dPt>
            <c:idx val="8"/>
            <c:invertIfNegative val="0"/>
            <c:bubble3D val="0"/>
            <c:spPr>
              <a:solidFill>
                <a:srgbClr val="025464"/>
              </a:solidFill>
              <a:ln>
                <a:noFill/>
              </a:ln>
              <a:effectLst/>
            </c:spPr>
            <c:extLst>
              <c:ext xmlns:c16="http://schemas.microsoft.com/office/drawing/2014/chart" uri="{C3380CC4-5D6E-409C-BE32-E72D297353CC}">
                <c16:uniqueId val="{00000006-4DFE-4F79-AF8A-32BECC8F7A5F}"/>
              </c:ext>
            </c:extLst>
          </c:dPt>
          <c:dPt>
            <c:idx val="9"/>
            <c:invertIfNegative val="0"/>
            <c:bubble3D val="0"/>
            <c:spPr>
              <a:solidFill>
                <a:srgbClr val="025464"/>
              </a:solidFill>
              <a:ln>
                <a:noFill/>
              </a:ln>
              <a:effectLst/>
            </c:spPr>
            <c:extLst>
              <c:ext xmlns:c16="http://schemas.microsoft.com/office/drawing/2014/chart" uri="{C3380CC4-5D6E-409C-BE32-E72D297353CC}">
                <c16:uniqueId val="{00000008-4DFE-4F79-AF8A-32BECC8F7A5F}"/>
              </c:ext>
            </c:extLst>
          </c:dPt>
          <c:dLbls>
            <c:dLbl>
              <c:idx val="7"/>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4-4DFE-4F79-AF8A-32BECC8F7A5F}"/>
                </c:ext>
              </c:extLst>
            </c:dLbl>
            <c:dLbl>
              <c:idx val="8"/>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6-4DFE-4F79-AF8A-32BECC8F7A5F}"/>
                </c:ext>
              </c:extLst>
            </c:dLbl>
            <c:dLbl>
              <c:idx val="9"/>
              <c:numFmt formatCode="0.0%" sourceLinked="0"/>
              <c:spPr>
                <a:noFill/>
                <a:ln>
                  <a:noFill/>
                </a:ln>
                <a:effectLst/>
              </c:spPr>
              <c:txPr>
                <a:bodyPr wrap="square" lIns="38100" tIns="19050" rIns="38100" bIns="19050" anchor="ctr">
                  <a:spAutoFit/>
                </a:bodyPr>
                <a:lstStyle/>
                <a:p>
                  <a:pPr>
                    <a:defRPr sz="800">
                      <a:solidFill>
                        <a:schemeClr val="bg2">
                          <a:lumMod val="25000"/>
                        </a:schemeClr>
                      </a:solidFill>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8-4DFE-4F79-AF8A-32BECC8F7A5F}"/>
                </c:ext>
              </c:extLst>
            </c:dLbl>
            <c:numFmt formatCode="0.0%" sourceLinked="0"/>
            <c:spPr>
              <a:noFill/>
              <a:ln>
                <a:noFill/>
              </a:ln>
              <a:effectLst/>
            </c:spPr>
            <c:txPr>
              <a:bodyPr wrap="square" lIns="38100" tIns="19050" rIns="38100" bIns="19050" anchor="ctr">
                <a:spAutoFit/>
              </a:bodyPr>
              <a:lstStyle/>
              <a:p>
                <a:pPr>
                  <a:defRPr sz="800">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Dash4!$A$19:$A$29</c:f>
              <c:strCache>
                <c:ptCount val="10"/>
                <c:pt idx="0">
                  <c:v>Prime Agro Exports Nigeria Limited</c:v>
                </c:pt>
                <c:pt idx="1">
                  <c:v>Agro Allied Exporters Nigeria Limited</c:v>
                </c:pt>
                <c:pt idx="2">
                  <c:v>Nigeria Agro Export Company</c:v>
                </c:pt>
                <c:pt idx="3">
                  <c:v>Greenfield Agro Exporters Nigeria Limited</c:v>
                </c:pt>
                <c:pt idx="4">
                  <c:v>Farmgate Nigeria Limited</c:v>
                </c:pt>
                <c:pt idx="5">
                  <c:v>Solid Agro Nigeria Limited</c:v>
                </c:pt>
                <c:pt idx="6">
                  <c:v>Agro Export Nigeria Ltd</c:v>
                </c:pt>
                <c:pt idx="7">
                  <c:v>Nigerian Export Promotion Council (NEPC)</c:v>
                </c:pt>
                <c:pt idx="8">
                  <c:v>Agriplus Nigeria Limited</c:v>
                </c:pt>
                <c:pt idx="9">
                  <c:v>Golden Farms Nigeria Limited</c:v>
                </c:pt>
              </c:strCache>
            </c:strRef>
          </c:cat>
          <c:val>
            <c:numRef>
              <c:f>Dash4!$B$19:$B$29</c:f>
              <c:numCache>
                <c:formatCode>0%</c:formatCode>
                <c:ptCount val="10"/>
                <c:pt idx="0">
                  <c:v>0.22017813603097997</c:v>
                </c:pt>
                <c:pt idx="1">
                  <c:v>0.22112533282153221</c:v>
                </c:pt>
                <c:pt idx="2">
                  <c:v>0.23419440697105992</c:v>
                </c:pt>
                <c:pt idx="3">
                  <c:v>0.24314062041616483</c:v>
                </c:pt>
                <c:pt idx="4">
                  <c:v>0.24343914223882482</c:v>
                </c:pt>
                <c:pt idx="5">
                  <c:v>0.25375223298907207</c:v>
                </c:pt>
                <c:pt idx="6">
                  <c:v>0.25447723678685658</c:v>
                </c:pt>
                <c:pt idx="7">
                  <c:v>0.25452990471375464</c:v>
                </c:pt>
                <c:pt idx="8">
                  <c:v>0.25694358615422902</c:v>
                </c:pt>
                <c:pt idx="9">
                  <c:v>0.27290098322498607</c:v>
                </c:pt>
              </c:numCache>
            </c:numRef>
          </c:val>
          <c:extLst>
            <c:ext xmlns:c16="http://schemas.microsoft.com/office/drawing/2014/chart" uri="{C3380CC4-5D6E-409C-BE32-E72D297353CC}">
              <c16:uniqueId val="{00000009-4DFE-4F79-AF8A-32BECC8F7A5F}"/>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0,,,&quot;B&quot;"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scaling>
        <c:delete val="1"/>
        <c:axPos val="b"/>
        <c:numFmt formatCode="0%" sourceLinked="0"/>
        <c:majorTickMark val="none"/>
        <c:minorTickMark val="none"/>
        <c:tickLblPos val="nextTo"/>
        <c:crossAx val="3723968"/>
        <c:crosses val="autoZero"/>
        <c:crossBetween val="between"/>
      </c:valAx>
    </c:plotArea>
    <c:plotVisOnly val="1"/>
    <c:dispBlanksAs val="gap"/>
    <c:showDLblsOverMax val="0"/>
    <c:extLst/>
  </c:chart>
  <c:spPr>
    <a:noFill/>
    <a:ln w="317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68490243067438"/>
          <c:y val="0.24006484726695071"/>
          <c:w val="0.63210653885655599"/>
          <c:h val="0.60978447610247744"/>
        </c:manualLayout>
      </c:layout>
      <c:barChart>
        <c:barDir val="bar"/>
        <c:grouping val="clustered"/>
        <c:varyColors val="0"/>
        <c:ser>
          <c:idx val="0"/>
          <c:order val="0"/>
          <c:tx>
            <c:strRef>
              <c:f>Dash1!$B$3</c:f>
              <c:strCache>
                <c:ptCount val="1"/>
                <c:pt idx="0">
                  <c:v>Total</c:v>
                </c:pt>
              </c:strCache>
            </c:strRef>
          </c:tx>
          <c:spPr>
            <a:solidFill>
              <a:schemeClr val="accent1"/>
            </a:solidFill>
            <a:ln>
              <a:noFill/>
            </a:ln>
            <a:effectLst/>
          </c:spPr>
          <c:invertIfNegative val="0"/>
          <c:cat>
            <c:strRef>
              <c:f>Dash1!$A$4:$A$14</c:f>
              <c:strCache>
                <c:ptCount val="10"/>
                <c:pt idx="0">
                  <c:v>Germany</c:v>
                </c:pt>
                <c:pt idx="1">
                  <c:v>Spain</c:v>
                </c:pt>
                <c:pt idx="2">
                  <c:v>Sweden</c:v>
                </c:pt>
                <c:pt idx="3">
                  <c:v>Austria</c:v>
                </c:pt>
                <c:pt idx="4">
                  <c:v>Netherlands</c:v>
                </c:pt>
                <c:pt idx="5">
                  <c:v>Belgium</c:v>
                </c:pt>
                <c:pt idx="6">
                  <c:v>Switzerland</c:v>
                </c:pt>
                <c:pt idx="7">
                  <c:v>France</c:v>
                </c:pt>
                <c:pt idx="8">
                  <c:v>Denmark</c:v>
                </c:pt>
                <c:pt idx="9">
                  <c:v>Italy</c:v>
                </c:pt>
              </c:strCache>
            </c:strRef>
          </c:cat>
          <c:val>
            <c:numRef>
              <c:f>Dash1!$B$4:$B$14</c:f>
              <c:numCache>
                <c:formatCode>General</c:formatCode>
                <c:ptCount val="10"/>
                <c:pt idx="0">
                  <c:v>1396340967.6399996</c:v>
                </c:pt>
                <c:pt idx="1">
                  <c:v>1489988920.1499996</c:v>
                </c:pt>
                <c:pt idx="2">
                  <c:v>1497262525.7900002</c:v>
                </c:pt>
                <c:pt idx="3">
                  <c:v>1530520956.6399999</c:v>
                </c:pt>
                <c:pt idx="4">
                  <c:v>1534358434.5100005</c:v>
                </c:pt>
                <c:pt idx="5">
                  <c:v>1605706575.0699997</c:v>
                </c:pt>
                <c:pt idx="6">
                  <c:v>1663789719.9299996</c:v>
                </c:pt>
                <c:pt idx="7">
                  <c:v>1805863662.7999995</c:v>
                </c:pt>
                <c:pt idx="8">
                  <c:v>1831246092.8400002</c:v>
                </c:pt>
                <c:pt idx="9">
                  <c:v>1962586623.2000008</c:v>
                </c:pt>
              </c:numCache>
            </c:numRef>
          </c:val>
          <c:extLst>
            <c:ext xmlns:c16="http://schemas.microsoft.com/office/drawing/2014/chart" uri="{C3380CC4-5D6E-409C-BE32-E72D297353CC}">
              <c16:uniqueId val="{00000000-E180-4082-A150-B73E999C2773}"/>
            </c:ext>
          </c:extLst>
        </c:ser>
        <c:dLbls>
          <c:showLegendKey val="0"/>
          <c:showVal val="0"/>
          <c:showCatName val="0"/>
          <c:showSerName val="0"/>
          <c:showPercent val="0"/>
          <c:showBubbleSize val="0"/>
        </c:dLbls>
        <c:gapWidth val="182"/>
        <c:axId val="769386784"/>
        <c:axId val="769372816"/>
      </c:barChart>
      <c:catAx>
        <c:axId val="769386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crossAx val="769372816"/>
        <c:crosses val="autoZero"/>
        <c:auto val="1"/>
        <c:lblAlgn val="ctr"/>
        <c:lblOffset val="100"/>
        <c:noMultiLvlLbl val="0"/>
      </c:catAx>
      <c:valAx>
        <c:axId val="769372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386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data.xlsx]Dash1!PivotTable2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Dash1!$B$17</c:f>
              <c:strCache>
                <c:ptCount val="1"/>
                <c:pt idx="0">
                  <c:v>Total</c:v>
                </c:pt>
              </c:strCache>
            </c:strRef>
          </c:tx>
          <c:spPr>
            <a:solidFill>
              <a:schemeClr val="accent1"/>
            </a:solidFill>
            <a:ln>
              <a:noFill/>
            </a:ln>
            <a:effectLst/>
          </c:spPr>
          <c:invertIfNegative val="0"/>
          <c:cat>
            <c:strRef>
              <c:f>Dash1!$A$18:$A$28</c:f>
              <c:strCache>
                <c:ptCount val="10"/>
                <c:pt idx="0">
                  <c:v>Italy</c:v>
                </c:pt>
                <c:pt idx="1">
                  <c:v>Netherlands</c:v>
                </c:pt>
                <c:pt idx="2">
                  <c:v>Belgium</c:v>
                </c:pt>
                <c:pt idx="3">
                  <c:v>Switzerland</c:v>
                </c:pt>
                <c:pt idx="4">
                  <c:v>Denmark</c:v>
                </c:pt>
                <c:pt idx="5">
                  <c:v>Sweden</c:v>
                </c:pt>
                <c:pt idx="6">
                  <c:v>France</c:v>
                </c:pt>
                <c:pt idx="7">
                  <c:v>Spain</c:v>
                </c:pt>
                <c:pt idx="8">
                  <c:v>Austria</c:v>
                </c:pt>
                <c:pt idx="9">
                  <c:v>Germany</c:v>
                </c:pt>
              </c:strCache>
            </c:strRef>
          </c:cat>
          <c:val>
            <c:numRef>
              <c:f>Dash1!$B$18:$B$28</c:f>
              <c:numCache>
                <c:formatCode>0%</c:formatCode>
                <c:ptCount val="10"/>
                <c:pt idx="0">
                  <c:v>0.22576778020784066</c:v>
                </c:pt>
                <c:pt idx="1">
                  <c:v>0.23860812905775597</c:v>
                </c:pt>
                <c:pt idx="2">
                  <c:v>0.23996541748957179</c:v>
                </c:pt>
                <c:pt idx="3">
                  <c:v>0.24425538858977081</c:v>
                </c:pt>
                <c:pt idx="4">
                  <c:v>0.24726155382378942</c:v>
                </c:pt>
                <c:pt idx="5">
                  <c:v>0.24728776366859945</c:v>
                </c:pt>
                <c:pt idx="6">
                  <c:v>0.24822336087439592</c:v>
                </c:pt>
                <c:pt idx="7">
                  <c:v>0.25480817827743918</c:v>
                </c:pt>
                <c:pt idx="8">
                  <c:v>0.25593964654885004</c:v>
                </c:pt>
                <c:pt idx="9">
                  <c:v>0.2571617651630847</c:v>
                </c:pt>
              </c:numCache>
            </c:numRef>
          </c:val>
          <c:extLst>
            <c:ext xmlns:c16="http://schemas.microsoft.com/office/drawing/2014/chart" uri="{C3380CC4-5D6E-409C-BE32-E72D297353CC}">
              <c16:uniqueId val="{00000000-984A-4645-8052-80D340EE56CF}"/>
            </c:ext>
          </c:extLst>
        </c:ser>
        <c:dLbls>
          <c:showLegendKey val="0"/>
          <c:showVal val="0"/>
          <c:showCatName val="0"/>
          <c:showSerName val="0"/>
          <c:showPercent val="0"/>
          <c:showBubbleSize val="0"/>
        </c:dLbls>
        <c:gapWidth val="182"/>
        <c:axId val="837456176"/>
        <c:axId val="837450896"/>
      </c:barChart>
      <c:catAx>
        <c:axId val="8374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450896"/>
        <c:crosses val="autoZero"/>
        <c:auto val="1"/>
        <c:lblAlgn val="ctr"/>
        <c:lblOffset val="100"/>
        <c:noMultiLvlLbl val="0"/>
      </c:catAx>
      <c:valAx>
        <c:axId val="837450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45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Dash2!$B$3</c:f>
              <c:strCache>
                <c:ptCount val="1"/>
                <c:pt idx="0">
                  <c:v>Total</c:v>
                </c:pt>
              </c:strCache>
            </c:strRef>
          </c:tx>
          <c:spPr>
            <a:solidFill>
              <a:schemeClr val="accent1"/>
            </a:solidFill>
            <a:ln>
              <a:noFill/>
            </a:ln>
            <a:effectLst/>
          </c:spPr>
          <c:invertIfNegative val="0"/>
          <c:cat>
            <c:strRef>
              <c:f>Dash2!$A$4:$A$12</c:f>
              <c:strCache>
                <c:ptCount val="8"/>
                <c:pt idx="0">
                  <c:v>Cassava</c:v>
                </c:pt>
                <c:pt idx="1">
                  <c:v>Sesame</c:v>
                </c:pt>
                <c:pt idx="2">
                  <c:v>Ginger</c:v>
                </c:pt>
                <c:pt idx="3">
                  <c:v>Cashew</c:v>
                </c:pt>
                <c:pt idx="4">
                  <c:v>Palm Oil</c:v>
                </c:pt>
                <c:pt idx="5">
                  <c:v>Plantain</c:v>
                </c:pt>
                <c:pt idx="6">
                  <c:v>Rubber</c:v>
                </c:pt>
                <c:pt idx="7">
                  <c:v>Cocoa</c:v>
                </c:pt>
              </c:strCache>
            </c:strRef>
          </c:cat>
          <c:val>
            <c:numRef>
              <c:f>Dash2!$B$4:$B$12</c:f>
              <c:numCache>
                <c:formatCode>0%</c:formatCode>
                <c:ptCount val="8"/>
                <c:pt idx="0">
                  <c:v>0.27820745504742778</c:v>
                </c:pt>
                <c:pt idx="1">
                  <c:v>0.25582391680763245</c:v>
                </c:pt>
                <c:pt idx="2">
                  <c:v>0.25482493241197557</c:v>
                </c:pt>
                <c:pt idx="3">
                  <c:v>0.25025140525311973</c:v>
                </c:pt>
                <c:pt idx="4">
                  <c:v>0.24991463240909415</c:v>
                </c:pt>
                <c:pt idx="5">
                  <c:v>0.23863585467490578</c:v>
                </c:pt>
                <c:pt idx="6">
                  <c:v>0.22280542449802171</c:v>
                </c:pt>
                <c:pt idx="7">
                  <c:v>0.21869123935180118</c:v>
                </c:pt>
              </c:numCache>
            </c:numRef>
          </c:val>
          <c:extLst>
            <c:ext xmlns:c16="http://schemas.microsoft.com/office/drawing/2014/chart" uri="{C3380CC4-5D6E-409C-BE32-E72D297353CC}">
              <c16:uniqueId val="{00000000-AD07-436F-8E77-4EA785301C85}"/>
            </c:ext>
          </c:extLst>
        </c:ser>
        <c:dLbls>
          <c:showLegendKey val="0"/>
          <c:showVal val="0"/>
          <c:showCatName val="0"/>
          <c:showSerName val="0"/>
          <c:showPercent val="0"/>
          <c:showBubbleSize val="0"/>
        </c:dLbls>
        <c:gapWidth val="219"/>
        <c:overlap val="-27"/>
        <c:axId val="917577824"/>
        <c:axId val="917589824"/>
      </c:barChart>
      <c:catAx>
        <c:axId val="91757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89824"/>
        <c:crosses val="autoZero"/>
        <c:auto val="1"/>
        <c:lblAlgn val="ctr"/>
        <c:lblOffset val="100"/>
        <c:noMultiLvlLbl val="0"/>
      </c:catAx>
      <c:valAx>
        <c:axId val="917589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7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data.xlsx]Dash2!PivotTable6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Dash2!$B$15</c:f>
              <c:strCache>
                <c:ptCount val="1"/>
                <c:pt idx="0">
                  <c:v>Total</c:v>
                </c:pt>
              </c:strCache>
            </c:strRef>
          </c:tx>
          <c:spPr>
            <a:solidFill>
              <a:schemeClr val="accent1"/>
            </a:solidFill>
            <a:ln>
              <a:noFill/>
            </a:ln>
            <a:effectLst/>
          </c:spPr>
          <c:invertIfNegative val="0"/>
          <c:cat>
            <c:strRef>
              <c:f>Dash2!$A$16:$A$24</c:f>
              <c:strCache>
                <c:ptCount val="8"/>
                <c:pt idx="0">
                  <c:v>Sesame</c:v>
                </c:pt>
                <c:pt idx="1">
                  <c:v>Cocoa</c:v>
                </c:pt>
                <c:pt idx="2">
                  <c:v>Cashew</c:v>
                </c:pt>
                <c:pt idx="3">
                  <c:v>Cassava</c:v>
                </c:pt>
                <c:pt idx="4">
                  <c:v>Rubber</c:v>
                </c:pt>
                <c:pt idx="5">
                  <c:v>Plantain</c:v>
                </c:pt>
                <c:pt idx="6">
                  <c:v>Palm Oil</c:v>
                </c:pt>
                <c:pt idx="7">
                  <c:v>Ginger</c:v>
                </c:pt>
              </c:strCache>
            </c:strRef>
          </c:cat>
          <c:val>
            <c:numRef>
              <c:f>Dash2!$B$16:$B$24</c:f>
              <c:numCache>
                <c:formatCode>[$₦-466]\ #,##0.00</c:formatCode>
                <c:ptCount val="8"/>
                <c:pt idx="0">
                  <c:v>477487002.58999985</c:v>
                </c:pt>
                <c:pt idx="1">
                  <c:v>450351412.31999999</c:v>
                </c:pt>
                <c:pt idx="2">
                  <c:v>438624304.48000008</c:v>
                </c:pt>
                <c:pt idx="3">
                  <c:v>416503461.03999996</c:v>
                </c:pt>
                <c:pt idx="4">
                  <c:v>395731339.02000004</c:v>
                </c:pt>
                <c:pt idx="5">
                  <c:v>387736296.23000002</c:v>
                </c:pt>
                <c:pt idx="6">
                  <c:v>385392110.74000001</c:v>
                </c:pt>
                <c:pt idx="7">
                  <c:v>336623228.97000009</c:v>
                </c:pt>
              </c:numCache>
            </c:numRef>
          </c:val>
          <c:extLst>
            <c:ext xmlns:c16="http://schemas.microsoft.com/office/drawing/2014/chart" uri="{C3380CC4-5D6E-409C-BE32-E72D297353CC}">
              <c16:uniqueId val="{00000000-F8A8-448E-B87B-A0C609B3B620}"/>
            </c:ext>
          </c:extLst>
        </c:ser>
        <c:dLbls>
          <c:showLegendKey val="0"/>
          <c:showVal val="0"/>
          <c:showCatName val="0"/>
          <c:showSerName val="0"/>
          <c:showPercent val="0"/>
          <c:showBubbleSize val="0"/>
        </c:dLbls>
        <c:gapWidth val="219"/>
        <c:overlap val="-27"/>
        <c:axId val="917584064"/>
        <c:axId val="917585504"/>
      </c:barChart>
      <c:catAx>
        <c:axId val="91758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85504"/>
        <c:crosses val="autoZero"/>
        <c:auto val="1"/>
        <c:lblAlgn val="ctr"/>
        <c:lblOffset val="100"/>
        <c:noMultiLvlLbl val="0"/>
      </c:catAx>
      <c:valAx>
        <c:axId val="917585504"/>
        <c:scaling>
          <c:orientation val="minMax"/>
        </c:scaling>
        <c:delete val="0"/>
        <c:axPos val="l"/>
        <c:majorGridlines>
          <c:spPr>
            <a:ln w="9525" cap="flat" cmpd="sng" algn="ctr">
              <a:solidFill>
                <a:schemeClr val="tx1">
                  <a:lumMod val="15000"/>
                  <a:lumOff val="85000"/>
                </a:schemeClr>
              </a:solidFill>
              <a:round/>
            </a:ln>
            <a:effectLst/>
          </c:spPr>
        </c:majorGridlines>
        <c:numFmt formatCode="[$₦-466]\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84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[Modified data.xlsx]Dash3!PivotTable7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Dash3!$B$3</c:f>
              <c:strCache>
                <c:ptCount val="1"/>
                <c:pt idx="0">
                  <c:v>Total Profit</c:v>
                </c:pt>
              </c:strCache>
            </c:strRef>
          </c:tx>
          <c:spPr>
            <a:solidFill>
              <a:schemeClr val="accent1"/>
            </a:solidFill>
            <a:ln>
              <a:noFill/>
            </a:ln>
            <a:effectLst/>
          </c:spPr>
          <c:invertIfNegative val="0"/>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Dash3!$B$4:$B$24</c:f>
              <c:numCache>
                <c:formatCode>[$₦-466]\ #,##0.00</c:formatCode>
                <c:ptCount val="16"/>
                <c:pt idx="0">
                  <c:v>180666152.20999989</c:v>
                </c:pt>
                <c:pt idx="1">
                  <c:v>178822062.60999995</c:v>
                </c:pt>
                <c:pt idx="2">
                  <c:v>249444999.82999995</c:v>
                </c:pt>
                <c:pt idx="3">
                  <c:v>228757714.18000007</c:v>
                </c:pt>
                <c:pt idx="4">
                  <c:v>227469345.08999991</c:v>
                </c:pt>
                <c:pt idx="5">
                  <c:v>216665531.02999997</c:v>
                </c:pt>
                <c:pt idx="6">
                  <c:v>141126636.91000003</c:v>
                </c:pt>
                <c:pt idx="7">
                  <c:v>292785207.52000004</c:v>
                </c:pt>
                <c:pt idx="8">
                  <c:v>198695197.53999999</c:v>
                </c:pt>
                <c:pt idx="9">
                  <c:v>234712882.73000002</c:v>
                </c:pt>
                <c:pt idx="10">
                  <c:v>193108540.08000001</c:v>
                </c:pt>
                <c:pt idx="11">
                  <c:v>139699864.18000004</c:v>
                </c:pt>
                <c:pt idx="12">
                  <c:v>179674071.01000002</c:v>
                </c:pt>
                <c:pt idx="13">
                  <c:v>163865384.71000001</c:v>
                </c:pt>
                <c:pt idx="14">
                  <c:v>207490516.95000008</c:v>
                </c:pt>
                <c:pt idx="15">
                  <c:v>255465048.81000003</c:v>
                </c:pt>
              </c:numCache>
            </c:numRef>
          </c:val>
          <c:extLst>
            <c:ext xmlns:c16="http://schemas.microsoft.com/office/drawing/2014/chart" uri="{C3380CC4-5D6E-409C-BE32-E72D297353CC}">
              <c16:uniqueId val="{00000000-40BB-47D6-ADA6-D7D591649270}"/>
            </c:ext>
          </c:extLst>
        </c:ser>
        <c:dLbls>
          <c:showLegendKey val="0"/>
          <c:showVal val="0"/>
          <c:showCatName val="0"/>
          <c:showSerName val="0"/>
          <c:showPercent val="0"/>
          <c:showBubbleSize val="0"/>
        </c:dLbls>
        <c:gapWidth val="219"/>
        <c:overlap val="-27"/>
        <c:axId val="917593184"/>
        <c:axId val="917605664"/>
      </c:barChart>
      <c:lineChart>
        <c:grouping val="standard"/>
        <c:varyColors val="0"/>
        <c:ser>
          <c:idx val="1"/>
          <c:order val="1"/>
          <c:tx>
            <c:strRef>
              <c:f>Dash3!$C$3</c:f>
              <c:strCache>
                <c:ptCount val="1"/>
                <c:pt idx="0">
                  <c:v>Total Export Value</c:v>
                </c:pt>
              </c:strCache>
            </c:strRef>
          </c:tx>
          <c:spPr>
            <a:ln w="28575" cap="rnd">
              <a:solidFill>
                <a:schemeClr val="accent2"/>
              </a:solidFill>
              <a:round/>
            </a:ln>
            <a:effectLst/>
          </c:spPr>
          <c:marker>
            <c:symbol val="none"/>
          </c:marker>
          <c:cat>
            <c:multiLvlStrRef>
              <c:f>Dash3!$A$4:$A$24</c:f>
              <c:multiLvlStrCache>
                <c:ptCount val="16"/>
                <c:lvl>
                  <c:pt idx="0">
                    <c:v>1st</c:v>
                  </c:pt>
                  <c:pt idx="1">
                    <c:v>2nd</c:v>
                  </c:pt>
                  <c:pt idx="2">
                    <c:v>3rd</c:v>
                  </c:pt>
                  <c:pt idx="3">
                    <c:v>4th</c:v>
                  </c:pt>
                  <c:pt idx="4">
                    <c:v>1st</c:v>
                  </c:pt>
                  <c:pt idx="5">
                    <c:v>2nd</c:v>
                  </c:pt>
                  <c:pt idx="6">
                    <c:v>3rd</c:v>
                  </c:pt>
                  <c:pt idx="7">
                    <c:v>4th</c:v>
                  </c:pt>
                  <c:pt idx="8">
                    <c:v>1st</c:v>
                  </c:pt>
                  <c:pt idx="9">
                    <c:v>2nd</c:v>
                  </c:pt>
                  <c:pt idx="10">
                    <c:v>3rd</c:v>
                  </c:pt>
                  <c:pt idx="11">
                    <c:v>4th</c:v>
                  </c:pt>
                  <c:pt idx="12">
                    <c:v>1st</c:v>
                  </c:pt>
                  <c:pt idx="13">
                    <c:v>2nd</c:v>
                  </c:pt>
                  <c:pt idx="14">
                    <c:v>3rd</c:v>
                  </c:pt>
                  <c:pt idx="15">
                    <c:v>4th</c:v>
                  </c:pt>
                </c:lvl>
                <c:lvl>
                  <c:pt idx="0">
                    <c:v>2020</c:v>
                  </c:pt>
                  <c:pt idx="4">
                    <c:v>2021</c:v>
                  </c:pt>
                  <c:pt idx="8">
                    <c:v>2022</c:v>
                  </c:pt>
                  <c:pt idx="12">
                    <c:v>2023</c:v>
                  </c:pt>
                </c:lvl>
              </c:multiLvlStrCache>
            </c:multiLvlStrRef>
          </c:cat>
          <c:val>
            <c:numRef>
              <c:f>Dash3!$C$4:$C$24</c:f>
              <c:numCache>
                <c:formatCode>[$₦-466]\ #,##0.00</c:formatCode>
                <c:ptCount val="16"/>
                <c:pt idx="0">
                  <c:v>844744394.55000007</c:v>
                </c:pt>
                <c:pt idx="1">
                  <c:v>849609853.40999997</c:v>
                </c:pt>
                <c:pt idx="2">
                  <c:v>1161792645.1199996</c:v>
                </c:pt>
                <c:pt idx="3">
                  <c:v>1035580356.6599996</c:v>
                </c:pt>
                <c:pt idx="4">
                  <c:v>1178870373.9699998</c:v>
                </c:pt>
                <c:pt idx="5">
                  <c:v>1089659039.6300004</c:v>
                </c:pt>
                <c:pt idx="6">
                  <c:v>671479868.49000013</c:v>
                </c:pt>
                <c:pt idx="7">
                  <c:v>1521988475.7700002</c:v>
                </c:pt>
                <c:pt idx="8">
                  <c:v>1010144035.55</c:v>
                </c:pt>
                <c:pt idx="9">
                  <c:v>1171182999.3300006</c:v>
                </c:pt>
                <c:pt idx="10">
                  <c:v>929251937.06000006</c:v>
                </c:pt>
                <c:pt idx="11">
                  <c:v>665589690.74000001</c:v>
                </c:pt>
                <c:pt idx="12">
                  <c:v>974343498.56000006</c:v>
                </c:pt>
                <c:pt idx="13">
                  <c:v>975004879.72000027</c:v>
                </c:pt>
                <c:pt idx="14">
                  <c:v>1010905404.7200001</c:v>
                </c:pt>
                <c:pt idx="15">
                  <c:v>1227517025.29</c:v>
                </c:pt>
              </c:numCache>
            </c:numRef>
          </c:val>
          <c:smooth val="0"/>
          <c:extLst>
            <c:ext xmlns:c16="http://schemas.microsoft.com/office/drawing/2014/chart" uri="{C3380CC4-5D6E-409C-BE32-E72D297353CC}">
              <c16:uniqueId val="{00000001-40BB-47D6-ADA6-D7D591649270}"/>
            </c:ext>
          </c:extLst>
        </c:ser>
        <c:dLbls>
          <c:showLegendKey val="0"/>
          <c:showVal val="0"/>
          <c:showCatName val="0"/>
          <c:showSerName val="0"/>
          <c:showPercent val="0"/>
          <c:showBubbleSize val="0"/>
        </c:dLbls>
        <c:marker val="1"/>
        <c:smooth val="0"/>
        <c:axId val="917596064"/>
        <c:axId val="917585984"/>
      </c:lineChart>
      <c:catAx>
        <c:axId val="91759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605664"/>
        <c:crosses val="autoZero"/>
        <c:auto val="1"/>
        <c:lblAlgn val="ctr"/>
        <c:lblOffset val="100"/>
        <c:noMultiLvlLbl val="0"/>
      </c:catAx>
      <c:valAx>
        <c:axId val="917605664"/>
        <c:scaling>
          <c:orientation val="minMax"/>
        </c:scaling>
        <c:delete val="0"/>
        <c:axPos val="l"/>
        <c:majorGridlines>
          <c:spPr>
            <a:ln w="9525" cap="flat" cmpd="sng" algn="ctr">
              <a:solidFill>
                <a:schemeClr val="tx1">
                  <a:lumMod val="15000"/>
                  <a:lumOff val="85000"/>
                </a:schemeClr>
              </a:solidFill>
              <a:round/>
            </a:ln>
            <a:effectLst/>
          </c:spPr>
        </c:majorGridlines>
        <c:numFmt formatCode="[$₦-466]\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93184"/>
        <c:crosses val="autoZero"/>
        <c:crossBetween val="between"/>
      </c:valAx>
      <c:valAx>
        <c:axId val="917585984"/>
        <c:scaling>
          <c:orientation val="minMax"/>
        </c:scaling>
        <c:delete val="0"/>
        <c:axPos val="r"/>
        <c:numFmt formatCode="[$₦-466]\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96064"/>
        <c:crosses val="max"/>
        <c:crossBetween val="between"/>
      </c:valAx>
      <c:catAx>
        <c:axId val="917596064"/>
        <c:scaling>
          <c:orientation val="minMax"/>
        </c:scaling>
        <c:delete val="1"/>
        <c:axPos val="b"/>
        <c:numFmt formatCode="General" sourceLinked="1"/>
        <c:majorTickMark val="out"/>
        <c:minorTickMark val="none"/>
        <c:tickLblPos val="nextTo"/>
        <c:crossAx val="91758598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image" Target="../media/image3.png"/><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8.xml"/><Relationship Id="rId7" Type="http://schemas.openxmlformats.org/officeDocument/2006/relationships/chart" Target="../charts/chart3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31.xml"/><Relationship Id="rId5" Type="http://schemas.openxmlformats.org/officeDocument/2006/relationships/chart" Target="../charts/chart30.xml"/><Relationship Id="rId4"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2</xdr:col>
      <xdr:colOff>800100</xdr:colOff>
      <xdr:row>0</xdr:row>
      <xdr:rowOff>149225</xdr:rowOff>
    </xdr:from>
    <xdr:to>
      <xdr:col>7</xdr:col>
      <xdr:colOff>514350</xdr:colOff>
      <xdr:row>11</xdr:row>
      <xdr:rowOff>38100</xdr:rowOff>
    </xdr:to>
    <xdr:graphicFrame macro="">
      <xdr:nvGraphicFramePr>
        <xdr:cNvPr id="2" name="Chart 1">
          <a:extLst>
            <a:ext uri="{FF2B5EF4-FFF2-40B4-BE49-F238E27FC236}">
              <a16:creationId xmlns:a16="http://schemas.microsoft.com/office/drawing/2014/main" id="{9349CD84-BFC0-335D-273E-80354DD4D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793750</xdr:colOff>
      <xdr:row>11</xdr:row>
      <xdr:rowOff>107950</xdr:rowOff>
    </xdr:from>
    <xdr:to>
      <xdr:col>7</xdr:col>
      <xdr:colOff>552450</xdr:colOff>
      <xdr:row>23</xdr:row>
      <xdr:rowOff>63500</xdr:rowOff>
    </xdr:to>
    <xdr:graphicFrame macro="">
      <xdr:nvGraphicFramePr>
        <xdr:cNvPr id="3" name="Chart 2">
          <a:extLst>
            <a:ext uri="{FF2B5EF4-FFF2-40B4-BE49-F238E27FC236}">
              <a16:creationId xmlns:a16="http://schemas.microsoft.com/office/drawing/2014/main" id="{FE45F2B8-4EB6-185E-5E72-AD5AAD5CF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311150</xdr:colOff>
      <xdr:row>1</xdr:row>
      <xdr:rowOff>38100</xdr:rowOff>
    </xdr:from>
    <xdr:to>
      <xdr:col>11</xdr:col>
      <xdr:colOff>311150</xdr:colOff>
      <xdr:row>19</xdr:row>
      <xdr:rowOff>57150</xdr:rowOff>
    </xdr:to>
    <mc:AlternateContent xmlns:mc="http://schemas.openxmlformats.org/markup-compatibility/2006" xmlns:a14="http://schemas.microsoft.com/office/drawing/2010/main">
      <mc:Choice Requires="a14">
        <xdr:graphicFrame macro="">
          <xdr:nvGraphicFramePr>
            <xdr:cNvPr id="5" name="Destination Port">
              <a:extLst>
                <a:ext uri="{FF2B5EF4-FFF2-40B4-BE49-F238E27FC236}">
                  <a16:creationId xmlns:a16="http://schemas.microsoft.com/office/drawing/2014/main" id="{20BDE90F-902E-0078-42AC-33E8B85B4ADB}"/>
                </a:ext>
              </a:extLst>
            </xdr:cNvPr>
            <xdr:cNvGraphicFramePr/>
          </xdr:nvGraphicFramePr>
          <xdr:xfrm>
            <a:off x="0" y="0"/>
            <a:ext cx="0" cy="0"/>
          </xdr:xfrm>
          <a:graphic>
            <a:graphicData uri="http://schemas.microsoft.com/office/drawing/2010/slicer">
              <sle:slicer xmlns:sle="http://schemas.microsoft.com/office/drawing/2010/slicer" name="Destination Port"/>
            </a:graphicData>
          </a:graphic>
        </xdr:graphicFrame>
      </mc:Choice>
      <mc:Fallback xmlns="">
        <xdr:sp macro="" textlink="">
          <xdr:nvSpPr>
            <xdr:cNvPr id="0" name=""/>
            <xdr:cNvSpPr>
              <a:spLocks noTextEdit="1"/>
            </xdr:cNvSpPr>
          </xdr:nvSpPr>
          <xdr:spPr>
            <a:xfrm>
              <a:off x="7232650" y="222250"/>
              <a:ext cx="1828800" cy="333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374650</xdr:colOff>
      <xdr:row>1</xdr:row>
      <xdr:rowOff>38100</xdr:rowOff>
    </xdr:from>
    <xdr:to>
      <xdr:col>14</xdr:col>
      <xdr:colOff>368300</xdr:colOff>
      <xdr:row>19</xdr:row>
      <xdr:rowOff>57150</xdr:rowOff>
    </xdr:to>
    <mc:AlternateContent xmlns:mc="http://schemas.openxmlformats.org/markup-compatibility/2006" xmlns:a14="http://schemas.microsoft.com/office/drawing/2010/main">
      <mc:Choice Requires="a14">
        <xdr:graphicFrame macro="">
          <xdr:nvGraphicFramePr>
            <xdr:cNvPr id="7" name="CompanyName">
              <a:extLst>
                <a:ext uri="{FF2B5EF4-FFF2-40B4-BE49-F238E27FC236}">
                  <a16:creationId xmlns:a16="http://schemas.microsoft.com/office/drawing/2014/main" id="{3CF38248-274E-4CAB-AAF6-E87C33C78F1E}"/>
                </a:ext>
              </a:extLst>
            </xdr:cNvPr>
            <xdr:cNvGraphicFramePr/>
          </xdr:nvGraphicFramePr>
          <xdr:xfrm>
            <a:off x="0" y="0"/>
            <a:ext cx="0" cy="0"/>
          </xdr:xfrm>
          <a:graphic>
            <a:graphicData uri="http://schemas.microsoft.com/office/drawing/2010/slicer">
              <sle:slicer xmlns:sle="http://schemas.microsoft.com/office/drawing/2010/slicer" name="CompanyName"/>
            </a:graphicData>
          </a:graphic>
        </xdr:graphicFrame>
      </mc:Choice>
      <mc:Fallback xmlns="">
        <xdr:sp macro="" textlink="">
          <xdr:nvSpPr>
            <xdr:cNvPr id="0" name=""/>
            <xdr:cNvSpPr>
              <a:spLocks noTextEdit="1"/>
            </xdr:cNvSpPr>
          </xdr:nvSpPr>
          <xdr:spPr>
            <a:xfrm>
              <a:off x="9124950" y="222250"/>
              <a:ext cx="1841500" cy="333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120650</xdr:colOff>
      <xdr:row>0</xdr:row>
      <xdr:rowOff>82550</xdr:rowOff>
    </xdr:from>
    <xdr:to>
      <xdr:col>6</xdr:col>
      <xdr:colOff>552450</xdr:colOff>
      <xdr:row>14</xdr:row>
      <xdr:rowOff>19050</xdr:rowOff>
    </xdr:to>
    <xdr:graphicFrame macro="">
      <xdr:nvGraphicFramePr>
        <xdr:cNvPr id="2" name="Chart 1">
          <a:extLst>
            <a:ext uri="{FF2B5EF4-FFF2-40B4-BE49-F238E27FC236}">
              <a16:creationId xmlns:a16="http://schemas.microsoft.com/office/drawing/2014/main" id="{40C3F412-23C9-F455-2045-013FD73DD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15</xdr:row>
      <xdr:rowOff>120650</xdr:rowOff>
    </xdr:from>
    <xdr:to>
      <xdr:col>9</xdr:col>
      <xdr:colOff>482600</xdr:colOff>
      <xdr:row>25</xdr:row>
      <xdr:rowOff>165100</xdr:rowOff>
    </xdr:to>
    <xdr:graphicFrame macro="">
      <xdr:nvGraphicFramePr>
        <xdr:cNvPr id="3" name="Chart 2">
          <a:extLst>
            <a:ext uri="{FF2B5EF4-FFF2-40B4-BE49-F238E27FC236}">
              <a16:creationId xmlns:a16="http://schemas.microsoft.com/office/drawing/2014/main" id="{8E4FC47A-8707-B571-3107-5E0E054A52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514350</xdr:colOff>
      <xdr:row>24</xdr:row>
      <xdr:rowOff>133350</xdr:rowOff>
    </xdr:from>
    <xdr:to>
      <xdr:col>11</xdr:col>
      <xdr:colOff>152400</xdr:colOff>
      <xdr:row>39</xdr:row>
      <xdr:rowOff>165100</xdr:rowOff>
    </xdr:to>
    <xdr:graphicFrame macro="">
      <xdr:nvGraphicFramePr>
        <xdr:cNvPr id="2" name="Chart 1">
          <a:extLst>
            <a:ext uri="{FF2B5EF4-FFF2-40B4-BE49-F238E27FC236}">
              <a16:creationId xmlns:a16="http://schemas.microsoft.com/office/drawing/2014/main" id="{2F667AC3-7115-F2C9-6DD8-31C22BB59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152400</xdr:colOff>
      <xdr:row>6</xdr:row>
      <xdr:rowOff>31750</xdr:rowOff>
    </xdr:from>
    <xdr:to>
      <xdr:col>13</xdr:col>
      <xdr:colOff>406400</xdr:colOff>
      <xdr:row>16</xdr:row>
      <xdr:rowOff>120650</xdr:rowOff>
    </xdr:to>
    <xdr:graphicFrame macro="">
      <xdr:nvGraphicFramePr>
        <xdr:cNvPr id="3" name="Chart 2">
          <a:extLst>
            <a:ext uri="{FF2B5EF4-FFF2-40B4-BE49-F238E27FC236}">
              <a16:creationId xmlns:a16="http://schemas.microsoft.com/office/drawing/2014/main" id="{202893F4-4FA5-D730-6E07-E5FCF7CBC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355600</xdr:colOff>
      <xdr:row>0</xdr:row>
      <xdr:rowOff>177800</xdr:rowOff>
    </xdr:from>
    <xdr:to>
      <xdr:col>10</xdr:col>
      <xdr:colOff>457200</xdr:colOff>
      <xdr:row>13</xdr:row>
      <xdr:rowOff>177800</xdr:rowOff>
    </xdr:to>
    <xdr:graphicFrame macro="">
      <xdr:nvGraphicFramePr>
        <xdr:cNvPr id="2" name="Chart 1">
          <a:extLst>
            <a:ext uri="{FF2B5EF4-FFF2-40B4-BE49-F238E27FC236}">
              <a16:creationId xmlns:a16="http://schemas.microsoft.com/office/drawing/2014/main" id="{F34AD77E-4BF0-9BB7-6738-AFA5A8851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1104900</xdr:colOff>
      <xdr:row>14</xdr:row>
      <xdr:rowOff>98425</xdr:rowOff>
    </xdr:from>
    <xdr:to>
      <xdr:col>7</xdr:col>
      <xdr:colOff>222250</xdr:colOff>
      <xdr:row>27</xdr:row>
      <xdr:rowOff>0</xdr:rowOff>
    </xdr:to>
    <xdr:graphicFrame macro="">
      <xdr:nvGraphicFramePr>
        <xdr:cNvPr id="3" name="Chart 2">
          <a:extLst>
            <a:ext uri="{FF2B5EF4-FFF2-40B4-BE49-F238E27FC236}">
              <a16:creationId xmlns:a16="http://schemas.microsoft.com/office/drawing/2014/main" id="{7AE496AB-8FCB-F047-D060-D5FDEA21E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527050</xdr:colOff>
      <xdr:row>0</xdr:row>
      <xdr:rowOff>133350</xdr:rowOff>
    </xdr:from>
    <xdr:to>
      <xdr:col>10</xdr:col>
      <xdr:colOff>241300</xdr:colOff>
      <xdr:row>10</xdr:row>
      <xdr:rowOff>133350</xdr:rowOff>
    </xdr:to>
    <xdr:graphicFrame macro="">
      <xdr:nvGraphicFramePr>
        <xdr:cNvPr id="2" name="Chart 1">
          <a:extLst>
            <a:ext uri="{FF2B5EF4-FFF2-40B4-BE49-F238E27FC236}">
              <a16:creationId xmlns:a16="http://schemas.microsoft.com/office/drawing/2014/main" id="{D2A6B293-2923-8FA7-A040-B6BAC0899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12</xdr:row>
      <xdr:rowOff>0</xdr:rowOff>
    </xdr:from>
    <xdr:to>
      <xdr:col>4</xdr:col>
      <xdr:colOff>317500</xdr:colOff>
      <xdr:row>26</xdr:row>
      <xdr:rowOff>57150</xdr:rowOff>
    </xdr:to>
    <xdr:graphicFrame macro="">
      <xdr:nvGraphicFramePr>
        <xdr:cNvPr id="3" name="Chart 2">
          <a:extLst>
            <a:ext uri="{FF2B5EF4-FFF2-40B4-BE49-F238E27FC236}">
              <a16:creationId xmlns:a16="http://schemas.microsoft.com/office/drawing/2014/main" id="{C54EF7C6-0C3B-4597-9744-5AEF4FA2B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844550</xdr:colOff>
      <xdr:row>4</xdr:row>
      <xdr:rowOff>50800</xdr:rowOff>
    </xdr:from>
    <xdr:to>
      <xdr:col>7</xdr:col>
      <xdr:colOff>203200</xdr:colOff>
      <xdr:row>13</xdr:row>
      <xdr:rowOff>50800</xdr:rowOff>
    </xdr:to>
    <xdr:graphicFrame macro="">
      <xdr:nvGraphicFramePr>
        <xdr:cNvPr id="3" name="Chart 2">
          <a:extLst>
            <a:ext uri="{FF2B5EF4-FFF2-40B4-BE49-F238E27FC236}">
              <a16:creationId xmlns:a16="http://schemas.microsoft.com/office/drawing/2014/main" id="{B4F604D6-BE57-B480-988D-F9B868E14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565150</xdr:colOff>
      <xdr:row>6</xdr:row>
      <xdr:rowOff>152400</xdr:rowOff>
    </xdr:from>
    <xdr:to>
      <xdr:col>8</xdr:col>
      <xdr:colOff>654050</xdr:colOff>
      <xdr:row>20</xdr:row>
      <xdr:rowOff>76200</xdr:rowOff>
    </xdr:to>
    <xdr:graphicFrame macro="">
      <xdr:nvGraphicFramePr>
        <xdr:cNvPr id="2" name="Chart 1">
          <a:extLst>
            <a:ext uri="{FF2B5EF4-FFF2-40B4-BE49-F238E27FC236}">
              <a16:creationId xmlns:a16="http://schemas.microsoft.com/office/drawing/2014/main" id="{396F610A-3DE6-CB5D-7731-B380E982EC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107950</xdr:colOff>
      <xdr:row>2</xdr:row>
      <xdr:rowOff>31750</xdr:rowOff>
    </xdr:to>
    <xdr:sp macro="" textlink="">
      <xdr:nvSpPr>
        <xdr:cNvPr id="2" name="TextBox 1">
          <a:extLst>
            <a:ext uri="{FF2B5EF4-FFF2-40B4-BE49-F238E27FC236}">
              <a16:creationId xmlns:a16="http://schemas.microsoft.com/office/drawing/2014/main" id="{59F42C7F-93A1-4B19-A1C9-BFCBD4F2545B}"/>
            </a:ext>
          </a:extLst>
        </xdr:cNvPr>
        <xdr:cNvSpPr txBox="1"/>
      </xdr:nvSpPr>
      <xdr:spPr>
        <a:xfrm>
          <a:off x="0" y="0"/>
          <a:ext cx="12299950" cy="4000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25464"/>
              </a:solidFill>
              <a:latin typeface="Arial Rounded MT Bold" panose="020F0704030504030204" pitchFamily="34" charset="0"/>
            </a:rPr>
            <a:t>NIGERIAN AGRICULTURAL</a:t>
          </a:r>
          <a:r>
            <a:rPr lang="en-US" sz="1400" baseline="0">
              <a:solidFill>
                <a:srgbClr val="025464"/>
              </a:solidFill>
              <a:latin typeface="Arial Rounded MT Bold" panose="020F0704030504030204" pitchFamily="34" charset="0"/>
            </a:rPr>
            <a:t> EXPORTS DASHBOARD</a:t>
          </a:r>
          <a:endParaRPr lang="en-US" sz="1400">
            <a:solidFill>
              <a:srgbClr val="025464"/>
            </a:solidFill>
            <a:latin typeface="Arial Rounded MT Bold" panose="020F0704030504030204" pitchFamily="34" charset="0"/>
          </a:endParaRPr>
        </a:p>
      </xdr:txBody>
    </xdr:sp>
    <xdr:clientData/>
  </xdr:twoCellAnchor>
  <xdr:twoCellAnchor>
    <xdr:from>
      <xdr:col>0</xdr:col>
      <xdr:colOff>6350</xdr:colOff>
      <xdr:row>0</xdr:row>
      <xdr:rowOff>101600</xdr:rowOff>
    </xdr:from>
    <xdr:to>
      <xdr:col>1</xdr:col>
      <xdr:colOff>234950</xdr:colOff>
      <xdr:row>2</xdr:row>
      <xdr:rowOff>19050</xdr:rowOff>
    </xdr:to>
    <xdr:sp macro="" textlink="">
      <xdr:nvSpPr>
        <xdr:cNvPr id="3" name="Rectangle: Beveled 2">
          <a:extLst>
            <a:ext uri="{FF2B5EF4-FFF2-40B4-BE49-F238E27FC236}">
              <a16:creationId xmlns:a16="http://schemas.microsoft.com/office/drawing/2014/main" id="{FBAA58A4-20D8-4B7B-AFA5-7353516E1A4D}"/>
            </a:ext>
          </a:extLst>
        </xdr:cNvPr>
        <xdr:cNvSpPr/>
      </xdr:nvSpPr>
      <xdr:spPr>
        <a:xfrm>
          <a:off x="6350" y="101600"/>
          <a:ext cx="838200" cy="285750"/>
        </a:xfrm>
        <a:prstGeom prst="bevel">
          <a:avLst/>
        </a:prstGeom>
        <a:solidFill>
          <a:schemeClr val="bg1">
            <a:alpha val="94902"/>
          </a:schemeClr>
        </a:solidFill>
        <a:ln w="6350">
          <a:solidFill>
            <a:srgbClr val="025464"/>
          </a:solidFill>
          <a:prstDash val="soli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baseline="0">
              <a:solidFill>
                <a:sysClr val="windowText" lastClr="000000"/>
              </a:solidFill>
              <a:latin typeface="Corbel" panose="020B0503020204020204" pitchFamily="34" charset="0"/>
              <a:ea typeface="+mn-ea"/>
              <a:cs typeface="+mn-cs"/>
            </a:rPr>
            <a:t>View report</a:t>
          </a:r>
        </a:p>
      </xdr:txBody>
    </xdr:sp>
    <xdr:clientData/>
  </xdr:twoCellAnchor>
  <xdr:twoCellAnchor>
    <xdr:from>
      <xdr:col>1</xdr:col>
      <xdr:colOff>266700</xdr:colOff>
      <xdr:row>0</xdr:row>
      <xdr:rowOff>107950</xdr:rowOff>
    </xdr:from>
    <xdr:to>
      <xdr:col>2</xdr:col>
      <xdr:colOff>431800</xdr:colOff>
      <xdr:row>2</xdr:row>
      <xdr:rowOff>19050</xdr:rowOff>
    </xdr:to>
    <xdr:sp macro="" textlink="">
      <xdr:nvSpPr>
        <xdr:cNvPr id="4" name="Rectangle: Beveled 3">
          <a:extLst>
            <a:ext uri="{FF2B5EF4-FFF2-40B4-BE49-F238E27FC236}">
              <a16:creationId xmlns:a16="http://schemas.microsoft.com/office/drawing/2014/main" id="{4715E409-E058-4A98-BD58-51949AE2CCFB}"/>
            </a:ext>
          </a:extLst>
        </xdr:cNvPr>
        <xdr:cNvSpPr/>
      </xdr:nvSpPr>
      <xdr:spPr>
        <a:xfrm>
          <a:off x="876300" y="107950"/>
          <a:ext cx="774700" cy="279400"/>
        </a:xfrm>
        <a:prstGeom prst="bevel">
          <a:avLst/>
        </a:prstGeom>
        <a:solidFill>
          <a:schemeClr val="bg1">
            <a:alpha val="94902"/>
          </a:schemeClr>
        </a:solidFill>
        <a:ln w="6350">
          <a:solidFill>
            <a:srgbClr val="025464"/>
          </a:solidFill>
          <a:prstDash val="soli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baseline="0">
              <a:solidFill>
                <a:sysClr val="windowText" lastClr="000000"/>
              </a:solidFill>
              <a:latin typeface="Corbel" panose="020B0503020204020204" pitchFamily="34" charset="0"/>
              <a:ea typeface="+mn-ea"/>
              <a:cs typeface="+mn-cs"/>
            </a:rPr>
            <a:t>View data</a:t>
          </a:r>
        </a:p>
      </xdr:txBody>
    </xdr:sp>
    <xdr:clientData/>
  </xdr:twoCellAnchor>
  <xdr:twoCellAnchor editAs="oneCell">
    <xdr:from>
      <xdr:col>18</xdr:col>
      <xdr:colOff>298450</xdr:colOff>
      <xdr:row>0</xdr:row>
      <xdr:rowOff>0</xdr:rowOff>
    </xdr:from>
    <xdr:to>
      <xdr:col>19</xdr:col>
      <xdr:colOff>152400</xdr:colOff>
      <xdr:row>1</xdr:row>
      <xdr:rowOff>171450</xdr:rowOff>
    </xdr:to>
    <xdr:pic>
      <xdr:nvPicPr>
        <xdr:cNvPr id="6" name="Graphic 5" descr="Arrow: Slight curve with solid fill">
          <a:extLst>
            <a:ext uri="{FF2B5EF4-FFF2-40B4-BE49-F238E27FC236}">
              <a16:creationId xmlns:a16="http://schemas.microsoft.com/office/drawing/2014/main" id="{0086B8FF-C16C-5EC9-7008-2E085199784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71250" y="0"/>
          <a:ext cx="463550" cy="355600"/>
        </a:xfrm>
        <a:prstGeom prst="rect">
          <a:avLst/>
        </a:prstGeom>
      </xdr:spPr>
    </xdr:pic>
    <xdr:clientData/>
  </xdr:twoCellAnchor>
  <xdr:twoCellAnchor editAs="oneCell">
    <xdr:from>
      <xdr:col>0</xdr:col>
      <xdr:colOff>0</xdr:colOff>
      <xdr:row>2</xdr:row>
      <xdr:rowOff>101601</xdr:rowOff>
    </xdr:from>
    <xdr:to>
      <xdr:col>2</xdr:col>
      <xdr:colOff>387350</xdr:colOff>
      <xdr:row>6</xdr:row>
      <xdr:rowOff>177800</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E56F164E-5F5B-48F9-9BE6-0782EB596EF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469901"/>
              <a:ext cx="1606550" cy="812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38101</xdr:rowOff>
    </xdr:from>
    <xdr:to>
      <xdr:col>2</xdr:col>
      <xdr:colOff>387350</xdr:colOff>
      <xdr:row>11</xdr:row>
      <xdr:rowOff>88900</xdr:rowOff>
    </xdr:to>
    <mc:AlternateContent xmlns:mc="http://schemas.openxmlformats.org/markup-compatibility/2006">
      <mc:Choice xmlns:a14="http://schemas.microsoft.com/office/drawing/2010/main" Requires="a14">
        <xdr:graphicFrame macro="">
          <xdr:nvGraphicFramePr>
            <xdr:cNvPr id="8" name="Quarter">
              <a:extLst>
                <a:ext uri="{FF2B5EF4-FFF2-40B4-BE49-F238E27FC236}">
                  <a16:creationId xmlns:a16="http://schemas.microsoft.com/office/drawing/2014/main" id="{762D8762-C296-4D5F-843C-96BA193729F4}"/>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0" y="1327151"/>
              <a:ext cx="1606550" cy="787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133350</xdr:rowOff>
    </xdr:from>
    <xdr:to>
      <xdr:col>2</xdr:col>
      <xdr:colOff>387350</xdr:colOff>
      <xdr:row>21</xdr:row>
      <xdr:rowOff>6350</xdr:rowOff>
    </xdr:to>
    <mc:AlternateContent xmlns:mc="http://schemas.openxmlformats.org/markup-compatibility/2006">
      <mc:Choice xmlns:a14="http://schemas.microsoft.com/office/drawing/2010/main" Requires="a14">
        <xdr:graphicFrame macro="">
          <xdr:nvGraphicFramePr>
            <xdr:cNvPr id="9" name="Export Country">
              <a:extLst>
                <a:ext uri="{FF2B5EF4-FFF2-40B4-BE49-F238E27FC236}">
                  <a16:creationId xmlns:a16="http://schemas.microsoft.com/office/drawing/2014/main" id="{854B2FFC-3807-42AC-A120-FA9A31FC9E78}"/>
                </a:ext>
              </a:extLst>
            </xdr:cNvPr>
            <xdr:cNvGraphicFramePr/>
          </xdr:nvGraphicFramePr>
          <xdr:xfrm>
            <a:off x="0" y="0"/>
            <a:ext cx="0" cy="0"/>
          </xdr:xfrm>
          <a:graphic>
            <a:graphicData uri="http://schemas.microsoft.com/office/drawing/2010/slicer">
              <sle:slicer xmlns:sle="http://schemas.microsoft.com/office/drawing/2010/slicer" name="Export Country"/>
            </a:graphicData>
          </a:graphic>
        </xdr:graphicFrame>
      </mc:Choice>
      <mc:Fallback>
        <xdr:sp macro="" textlink="">
          <xdr:nvSpPr>
            <xdr:cNvPr id="0" name=""/>
            <xdr:cNvSpPr>
              <a:spLocks noTextEdit="1"/>
            </xdr:cNvSpPr>
          </xdr:nvSpPr>
          <xdr:spPr>
            <a:xfrm>
              <a:off x="0" y="2159000"/>
              <a:ext cx="160655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57151</xdr:rowOff>
    </xdr:from>
    <xdr:to>
      <xdr:col>2</xdr:col>
      <xdr:colOff>393700</xdr:colOff>
      <xdr:row>29</xdr:row>
      <xdr:rowOff>50800</xdr:rowOff>
    </xdr:to>
    <mc:AlternateContent xmlns:mc="http://schemas.openxmlformats.org/markup-compatibility/2006">
      <mc:Choice xmlns:a14="http://schemas.microsoft.com/office/drawing/2010/main" Requires="a14">
        <xdr:graphicFrame macro="">
          <xdr:nvGraphicFramePr>
            <xdr:cNvPr id="10" name="ProductName">
              <a:extLst>
                <a:ext uri="{FF2B5EF4-FFF2-40B4-BE49-F238E27FC236}">
                  <a16:creationId xmlns:a16="http://schemas.microsoft.com/office/drawing/2014/main" id="{2473CB60-3B68-42FA-9C30-2715E52088BA}"/>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0" y="3924301"/>
              <a:ext cx="1612900" cy="1466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387350</xdr:colOff>
      <xdr:row>2</xdr:row>
      <xdr:rowOff>88900</xdr:rowOff>
    </xdr:from>
    <xdr:to>
      <xdr:col>8</xdr:col>
      <xdr:colOff>254000</xdr:colOff>
      <xdr:row>5</xdr:row>
      <xdr:rowOff>95250</xdr:rowOff>
    </xdr:to>
    <xdr:grpSp>
      <xdr:nvGrpSpPr>
        <xdr:cNvPr id="28" name="Group 27">
          <a:extLst>
            <a:ext uri="{FF2B5EF4-FFF2-40B4-BE49-F238E27FC236}">
              <a16:creationId xmlns:a16="http://schemas.microsoft.com/office/drawing/2014/main" id="{9AF1D9F1-9AFB-4B9A-46C7-CE35B5EBF4E4}"/>
            </a:ext>
          </a:extLst>
        </xdr:cNvPr>
        <xdr:cNvGrpSpPr/>
      </xdr:nvGrpSpPr>
      <xdr:grpSpPr>
        <a:xfrm>
          <a:off x="3435350" y="457200"/>
          <a:ext cx="1695450" cy="558800"/>
          <a:chOff x="3994150" y="488950"/>
          <a:chExt cx="1695450" cy="558800"/>
        </a:xfrm>
      </xdr:grpSpPr>
      <xdr:sp macro="" textlink="">
        <xdr:nvSpPr>
          <xdr:cNvPr id="16" name="TextBox 15">
            <a:extLst>
              <a:ext uri="{FF2B5EF4-FFF2-40B4-BE49-F238E27FC236}">
                <a16:creationId xmlns:a16="http://schemas.microsoft.com/office/drawing/2014/main" id="{EACD8E27-0A15-E007-0FEE-19EC52C62B69}"/>
              </a:ext>
            </a:extLst>
          </xdr:cNvPr>
          <xdr:cNvSpPr txBox="1"/>
        </xdr:nvSpPr>
        <xdr:spPr>
          <a:xfrm>
            <a:off x="3994150" y="4889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Units Exported</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5">
        <xdr:nvSpPr>
          <xdr:cNvPr id="17" name="TextBox 16">
            <a:extLst>
              <a:ext uri="{FF2B5EF4-FFF2-40B4-BE49-F238E27FC236}">
                <a16:creationId xmlns:a16="http://schemas.microsoft.com/office/drawing/2014/main" id="{9DD63367-0F82-A935-A9D8-DED6EA373AE0}"/>
              </a:ext>
            </a:extLst>
          </xdr:cNvPr>
          <xdr:cNvSpPr txBox="1"/>
        </xdr:nvSpPr>
        <xdr:spPr>
          <a:xfrm>
            <a:off x="4006850" y="7048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FCD9876-8652-418B-A3BA-94F9420E256B}" type="TxLink">
              <a:rPr lang="en-US" sz="1100" b="0" i="0" u="none" strike="noStrike">
                <a:solidFill>
                  <a:srgbClr val="7A173C"/>
                </a:solidFill>
                <a:latin typeface="Arial Rounded MT Bold" panose="020F0704030504030204" pitchFamily="34" charset="0"/>
                <a:ea typeface="+mn-ea"/>
                <a:cs typeface="Calibri"/>
              </a:rPr>
              <a:pPr marL="0" indent="0" algn="ctr"/>
              <a:t> 536,804 </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14</xdr:col>
      <xdr:colOff>203200</xdr:colOff>
      <xdr:row>2</xdr:row>
      <xdr:rowOff>95250</xdr:rowOff>
    </xdr:from>
    <xdr:to>
      <xdr:col>17</xdr:col>
      <xdr:colOff>69850</xdr:colOff>
      <xdr:row>5</xdr:row>
      <xdr:rowOff>101600</xdr:rowOff>
    </xdr:to>
    <xdr:grpSp>
      <xdr:nvGrpSpPr>
        <xdr:cNvPr id="33" name="Group 32">
          <a:extLst>
            <a:ext uri="{FF2B5EF4-FFF2-40B4-BE49-F238E27FC236}">
              <a16:creationId xmlns:a16="http://schemas.microsoft.com/office/drawing/2014/main" id="{74B59BAA-DF9D-C163-91BB-5D35B0BFD13F}"/>
            </a:ext>
          </a:extLst>
        </xdr:cNvPr>
        <xdr:cNvGrpSpPr/>
      </xdr:nvGrpSpPr>
      <xdr:grpSpPr>
        <a:xfrm>
          <a:off x="8737600" y="463550"/>
          <a:ext cx="1695450" cy="558800"/>
          <a:chOff x="9328150" y="520700"/>
          <a:chExt cx="1695450" cy="558800"/>
        </a:xfrm>
      </xdr:grpSpPr>
      <xdr:sp macro="" textlink="">
        <xdr:nvSpPr>
          <xdr:cNvPr id="22" name="TextBox 21">
            <a:extLst>
              <a:ext uri="{FF2B5EF4-FFF2-40B4-BE49-F238E27FC236}">
                <a16:creationId xmlns:a16="http://schemas.microsoft.com/office/drawing/2014/main" id="{6A32DA55-D051-4EE3-A4CF-17789BC811DC}"/>
              </a:ext>
            </a:extLst>
          </xdr:cNvPr>
          <xdr:cNvSpPr txBox="1"/>
        </xdr:nvSpPr>
        <xdr:spPr>
          <a:xfrm>
            <a:off x="9328150" y="5207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Profit Margin</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6">
        <xdr:nvSpPr>
          <xdr:cNvPr id="23" name="TextBox 22">
            <a:extLst>
              <a:ext uri="{FF2B5EF4-FFF2-40B4-BE49-F238E27FC236}">
                <a16:creationId xmlns:a16="http://schemas.microsoft.com/office/drawing/2014/main" id="{34D490D3-7F03-443F-AE9B-01F26CBE5BD4}"/>
              </a:ext>
            </a:extLst>
          </xdr:cNvPr>
          <xdr:cNvSpPr txBox="1"/>
        </xdr:nvSpPr>
        <xdr:spPr>
          <a:xfrm>
            <a:off x="9340850" y="7366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7E1AF4-7E19-4F1C-92A0-9F9C84655177}" type="TxLink">
              <a:rPr lang="en-US" sz="1100" b="0" i="0" u="none" strike="noStrike">
                <a:solidFill>
                  <a:srgbClr val="7A173C"/>
                </a:solidFill>
                <a:latin typeface="Arial Rounded MT Bold" panose="020F0704030504030204" pitchFamily="34" charset="0"/>
                <a:ea typeface="+mn-ea"/>
                <a:cs typeface="Calibri"/>
              </a:rPr>
              <a:pPr marL="0" indent="0" algn="ctr"/>
              <a:t>20.2%</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2</xdr:col>
      <xdr:colOff>450850</xdr:colOff>
      <xdr:row>2</xdr:row>
      <xdr:rowOff>88900</xdr:rowOff>
    </xdr:from>
    <xdr:to>
      <xdr:col>5</xdr:col>
      <xdr:colOff>317500</xdr:colOff>
      <xdr:row>5</xdr:row>
      <xdr:rowOff>127000</xdr:rowOff>
    </xdr:to>
    <xdr:grpSp>
      <xdr:nvGrpSpPr>
        <xdr:cNvPr id="27" name="Group 26">
          <a:extLst>
            <a:ext uri="{FF2B5EF4-FFF2-40B4-BE49-F238E27FC236}">
              <a16:creationId xmlns:a16="http://schemas.microsoft.com/office/drawing/2014/main" id="{60D8C7A3-5F40-F035-A0C5-56EFCD543008}"/>
            </a:ext>
          </a:extLst>
        </xdr:cNvPr>
        <xdr:cNvGrpSpPr/>
      </xdr:nvGrpSpPr>
      <xdr:grpSpPr>
        <a:xfrm>
          <a:off x="1670050" y="457200"/>
          <a:ext cx="1695450" cy="590550"/>
          <a:chOff x="2222500" y="482600"/>
          <a:chExt cx="1695450" cy="590550"/>
        </a:xfrm>
      </xdr:grpSpPr>
      <xdr:sp macro="" textlink="">
        <xdr:nvSpPr>
          <xdr:cNvPr id="12" name="TextBox 11">
            <a:extLst>
              <a:ext uri="{FF2B5EF4-FFF2-40B4-BE49-F238E27FC236}">
                <a16:creationId xmlns:a16="http://schemas.microsoft.com/office/drawing/2014/main" id="{4BFED59E-17AF-467E-B871-0EA66C776FCA}"/>
              </a:ext>
            </a:extLst>
          </xdr:cNvPr>
          <xdr:cNvSpPr txBox="1"/>
        </xdr:nvSpPr>
        <xdr:spPr>
          <a:xfrm>
            <a:off x="2222500" y="4826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Export Value</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3">
        <xdr:nvSpPr>
          <xdr:cNvPr id="13" name="TextBox 12">
            <a:extLst>
              <a:ext uri="{FF2B5EF4-FFF2-40B4-BE49-F238E27FC236}">
                <a16:creationId xmlns:a16="http://schemas.microsoft.com/office/drawing/2014/main" id="{FB544C9F-937C-41F3-AA76-5C8E8D41648B}"/>
              </a:ext>
            </a:extLst>
          </xdr:cNvPr>
          <xdr:cNvSpPr txBox="1"/>
        </xdr:nvSpPr>
        <xdr:spPr>
          <a:xfrm>
            <a:off x="2235200" y="6985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72431A-80E3-41A1-9460-A1FED2693B83}" type="TxLink">
              <a:rPr lang="en-US" sz="1100" b="0" i="0" u="none" strike="noStrike">
                <a:solidFill>
                  <a:srgbClr val="7A173C"/>
                </a:solidFill>
                <a:latin typeface="Arial Rounded MT Bold" panose="020F0704030504030204" pitchFamily="34" charset="0"/>
                <a:ea typeface="+mn-ea"/>
                <a:cs typeface="Calibri"/>
              </a:rPr>
              <a:pPr algn="ctr"/>
              <a:t>₦ 16,317,664,478.57</a:t>
            </a:fld>
            <a:endParaRPr lang="en-US" sz="1600">
              <a:solidFill>
                <a:srgbClr val="7A173C"/>
              </a:solidFill>
              <a:latin typeface="Arial Rounded MT Bold" panose="020F0704030504030204" pitchFamily="34" charset="0"/>
              <a:ea typeface="+mn-ea"/>
              <a:cs typeface="+mn-cs"/>
            </a:endParaRPr>
          </a:p>
        </xdr:txBody>
      </xdr:sp>
      <xdr:sp macro="" textlink="">
        <xdr:nvSpPr>
          <xdr:cNvPr id="24" name="TextBox 23">
            <a:extLst>
              <a:ext uri="{FF2B5EF4-FFF2-40B4-BE49-F238E27FC236}">
                <a16:creationId xmlns:a16="http://schemas.microsoft.com/office/drawing/2014/main" id="{633562D2-AA34-30C4-F0F2-CCF9F7B822C5}"/>
              </a:ext>
            </a:extLst>
          </xdr:cNvPr>
          <xdr:cNvSpPr txBox="1"/>
        </xdr:nvSpPr>
        <xdr:spPr>
          <a:xfrm>
            <a:off x="2762250" y="8699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(16 Billion+)</a:t>
            </a:r>
          </a:p>
        </xdr:txBody>
      </xdr:sp>
    </xdr:grpSp>
    <xdr:clientData/>
  </xdr:twoCellAnchor>
  <xdr:twoCellAnchor>
    <xdr:from>
      <xdr:col>8</xdr:col>
      <xdr:colOff>323850</xdr:colOff>
      <xdr:row>2</xdr:row>
      <xdr:rowOff>95250</xdr:rowOff>
    </xdr:from>
    <xdr:to>
      <xdr:col>11</xdr:col>
      <xdr:colOff>190500</xdr:colOff>
      <xdr:row>5</xdr:row>
      <xdr:rowOff>127000</xdr:rowOff>
    </xdr:to>
    <xdr:grpSp>
      <xdr:nvGrpSpPr>
        <xdr:cNvPr id="29" name="Group 28">
          <a:extLst>
            <a:ext uri="{FF2B5EF4-FFF2-40B4-BE49-F238E27FC236}">
              <a16:creationId xmlns:a16="http://schemas.microsoft.com/office/drawing/2014/main" id="{D759F6B1-4202-0708-F0C0-BE29C0220D1D}"/>
            </a:ext>
          </a:extLst>
        </xdr:cNvPr>
        <xdr:cNvGrpSpPr/>
      </xdr:nvGrpSpPr>
      <xdr:grpSpPr>
        <a:xfrm>
          <a:off x="5200650" y="463550"/>
          <a:ext cx="1695450" cy="584200"/>
          <a:chOff x="5765800" y="495300"/>
          <a:chExt cx="1695450" cy="584200"/>
        </a:xfrm>
      </xdr:grpSpPr>
      <xdr:sp macro="" textlink="">
        <xdr:nvSpPr>
          <xdr:cNvPr id="18" name="TextBox 17">
            <a:extLst>
              <a:ext uri="{FF2B5EF4-FFF2-40B4-BE49-F238E27FC236}">
                <a16:creationId xmlns:a16="http://schemas.microsoft.com/office/drawing/2014/main" id="{51392BA8-F590-49BB-AC05-2FE3F2A85997}"/>
              </a:ext>
            </a:extLst>
          </xdr:cNvPr>
          <xdr:cNvSpPr txBox="1"/>
        </xdr:nvSpPr>
        <xdr:spPr>
          <a:xfrm>
            <a:off x="5765800" y="4953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2">
        <xdr:nvSpPr>
          <xdr:cNvPr id="19" name="TextBox 18">
            <a:extLst>
              <a:ext uri="{FF2B5EF4-FFF2-40B4-BE49-F238E27FC236}">
                <a16:creationId xmlns:a16="http://schemas.microsoft.com/office/drawing/2014/main" id="{C17CCBA0-65C6-479B-86F5-E2827E4A5B51}"/>
              </a:ext>
            </a:extLst>
          </xdr:cNvPr>
          <xdr:cNvSpPr txBox="1"/>
        </xdr:nvSpPr>
        <xdr:spPr>
          <a:xfrm>
            <a:off x="5778500" y="7112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C0D441-F5EB-43D2-8155-43C2441B1300}" type="TxLink">
              <a:rPr lang="en-US" sz="1100" b="0" i="0" u="none" strike="noStrike">
                <a:solidFill>
                  <a:srgbClr val="7A173C"/>
                </a:solidFill>
                <a:latin typeface="Arial Rounded MT Bold" panose="020F0704030504030204" pitchFamily="34" charset="0"/>
                <a:ea typeface="+mn-ea"/>
                <a:cs typeface="Calibri"/>
              </a:rPr>
              <a:pPr marL="0" indent="0" algn="ctr"/>
              <a:t>₦ 3,288,449,155.39</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5" name="TextBox 24">
            <a:extLst>
              <a:ext uri="{FF2B5EF4-FFF2-40B4-BE49-F238E27FC236}">
                <a16:creationId xmlns:a16="http://schemas.microsoft.com/office/drawing/2014/main" id="{5068F6FC-FEF8-40B6-8FE8-EA0839A2A7A3}"/>
              </a:ext>
            </a:extLst>
          </xdr:cNvPr>
          <xdr:cNvSpPr txBox="1"/>
        </xdr:nvSpPr>
        <xdr:spPr>
          <a:xfrm>
            <a:off x="6311900" y="87630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Billion+)</a:t>
            </a:r>
          </a:p>
        </xdr:txBody>
      </xdr:sp>
    </xdr:grpSp>
    <xdr:clientData/>
  </xdr:twoCellAnchor>
  <xdr:twoCellAnchor>
    <xdr:from>
      <xdr:col>11</xdr:col>
      <xdr:colOff>260350</xdr:colOff>
      <xdr:row>2</xdr:row>
      <xdr:rowOff>95250</xdr:rowOff>
    </xdr:from>
    <xdr:to>
      <xdr:col>14</xdr:col>
      <xdr:colOff>127000</xdr:colOff>
      <xdr:row>5</xdr:row>
      <xdr:rowOff>127000</xdr:rowOff>
    </xdr:to>
    <xdr:grpSp>
      <xdr:nvGrpSpPr>
        <xdr:cNvPr id="32" name="Group 31">
          <a:extLst>
            <a:ext uri="{FF2B5EF4-FFF2-40B4-BE49-F238E27FC236}">
              <a16:creationId xmlns:a16="http://schemas.microsoft.com/office/drawing/2014/main" id="{A2D43454-2CB2-E47A-AE9A-556C9A978AE8}"/>
            </a:ext>
          </a:extLst>
        </xdr:cNvPr>
        <xdr:cNvGrpSpPr/>
      </xdr:nvGrpSpPr>
      <xdr:grpSpPr>
        <a:xfrm>
          <a:off x="6965950" y="463550"/>
          <a:ext cx="1695450" cy="584200"/>
          <a:chOff x="7543800" y="501650"/>
          <a:chExt cx="1695450" cy="584200"/>
        </a:xfrm>
      </xdr:grpSpPr>
      <xdr:sp macro="" textlink="">
        <xdr:nvSpPr>
          <xdr:cNvPr id="20" name="TextBox 19">
            <a:extLst>
              <a:ext uri="{FF2B5EF4-FFF2-40B4-BE49-F238E27FC236}">
                <a16:creationId xmlns:a16="http://schemas.microsoft.com/office/drawing/2014/main" id="{242C86FF-0133-4538-96C4-36163AE411B8}"/>
              </a:ext>
            </a:extLst>
          </xdr:cNvPr>
          <xdr:cNvSpPr txBox="1"/>
        </xdr:nvSpPr>
        <xdr:spPr>
          <a:xfrm>
            <a:off x="7543800" y="5016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Average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4">
        <xdr:nvSpPr>
          <xdr:cNvPr id="21" name="TextBox 20">
            <a:extLst>
              <a:ext uri="{FF2B5EF4-FFF2-40B4-BE49-F238E27FC236}">
                <a16:creationId xmlns:a16="http://schemas.microsoft.com/office/drawing/2014/main" id="{30D5165F-0611-46DC-BDF8-C8E99C164AD0}"/>
              </a:ext>
            </a:extLst>
          </xdr:cNvPr>
          <xdr:cNvSpPr txBox="1"/>
        </xdr:nvSpPr>
        <xdr:spPr>
          <a:xfrm>
            <a:off x="7556500" y="7175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ADE25E6-67BA-468F-80EF-A5F5E35FA936}" type="TxLink">
              <a:rPr lang="en-US" sz="1100" b="0" i="0" u="none" strike="noStrike">
                <a:solidFill>
                  <a:srgbClr val="7A173C"/>
                </a:solidFill>
                <a:latin typeface="Arial Rounded MT Bold" panose="020F0704030504030204" pitchFamily="34" charset="0"/>
                <a:ea typeface="+mn-ea"/>
                <a:cs typeface="Calibri"/>
              </a:rPr>
              <a:pPr marL="0" indent="0" algn="ctr"/>
              <a:t>₦ 3,288,449.16</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6" name="TextBox 25">
            <a:extLst>
              <a:ext uri="{FF2B5EF4-FFF2-40B4-BE49-F238E27FC236}">
                <a16:creationId xmlns:a16="http://schemas.microsoft.com/office/drawing/2014/main" id="{5719C2C3-4B4E-4250-B243-154F2EA26580}"/>
              </a:ext>
            </a:extLst>
          </xdr:cNvPr>
          <xdr:cNvSpPr txBox="1"/>
        </xdr:nvSpPr>
        <xdr:spPr>
          <a:xfrm>
            <a:off x="8140700" y="8826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Million+)</a:t>
            </a:r>
          </a:p>
        </xdr:txBody>
      </xdr:sp>
    </xdr:grpSp>
    <xdr:clientData/>
  </xdr:twoCellAnchor>
  <xdr:twoCellAnchor>
    <xdr:from>
      <xdr:col>17</xdr:col>
      <xdr:colOff>146050</xdr:colOff>
      <xdr:row>2</xdr:row>
      <xdr:rowOff>101600</xdr:rowOff>
    </xdr:from>
    <xdr:to>
      <xdr:col>19</xdr:col>
      <xdr:colOff>114300</xdr:colOff>
      <xdr:row>5</xdr:row>
      <xdr:rowOff>69850</xdr:rowOff>
    </xdr:to>
    <xdr:sp macro="" textlink="">
      <xdr:nvSpPr>
        <xdr:cNvPr id="11" name="TextBox 10">
          <a:extLst>
            <a:ext uri="{FF2B5EF4-FFF2-40B4-BE49-F238E27FC236}">
              <a16:creationId xmlns:a16="http://schemas.microsoft.com/office/drawing/2014/main" id="{7AEBB384-EFE4-7333-A027-7778059A2207}"/>
            </a:ext>
          </a:extLst>
        </xdr:cNvPr>
        <xdr:cNvSpPr txBox="1"/>
      </xdr:nvSpPr>
      <xdr:spPr>
        <a:xfrm>
          <a:off x="10509250" y="469900"/>
          <a:ext cx="1187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Total Country</a:t>
          </a:r>
          <a:endParaRPr lang="en-US" sz="1050">
            <a:solidFill>
              <a:schemeClr val="tx1">
                <a:lumMod val="65000"/>
                <a:lumOff val="35000"/>
              </a:schemeClr>
            </a:solidFill>
            <a:latin typeface="Corbel" panose="020B0503020204020204" pitchFamily="34" charset="0"/>
            <a:ea typeface="+mn-ea"/>
            <a:cs typeface="+mn-cs"/>
          </a:endParaRPr>
        </a:p>
      </xdr:txBody>
    </xdr:sp>
    <xdr:clientData/>
  </xdr:twoCellAnchor>
  <xdr:twoCellAnchor>
    <xdr:from>
      <xdr:col>17</xdr:col>
      <xdr:colOff>154945</xdr:colOff>
      <xdr:row>3</xdr:row>
      <xdr:rowOff>133350</xdr:rowOff>
    </xdr:from>
    <xdr:to>
      <xdr:col>19</xdr:col>
      <xdr:colOff>74274</xdr:colOff>
      <xdr:row>5</xdr:row>
      <xdr:rowOff>107950</xdr:rowOff>
    </xdr:to>
    <xdr:sp macro="" textlink="KPI!B17">
      <xdr:nvSpPr>
        <xdr:cNvPr id="14" name="TextBox 13">
          <a:extLst>
            <a:ext uri="{FF2B5EF4-FFF2-40B4-BE49-F238E27FC236}">
              <a16:creationId xmlns:a16="http://schemas.microsoft.com/office/drawing/2014/main" id="{36FB024C-E2D5-79EA-25F4-45882F9FE900}"/>
            </a:ext>
          </a:extLst>
        </xdr:cNvPr>
        <xdr:cNvSpPr txBox="1"/>
      </xdr:nvSpPr>
      <xdr:spPr>
        <a:xfrm>
          <a:off x="10518145" y="685800"/>
          <a:ext cx="113852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5533A5B-FCBA-4B71-ADC2-686DC12EEF92}" type="TxLink">
            <a:rPr lang="en-US" sz="1100" b="0" i="0" u="none" strike="noStrike">
              <a:solidFill>
                <a:srgbClr val="7A173C"/>
              </a:solidFill>
              <a:latin typeface="Arial Rounded MT Bold" panose="020F0704030504030204" pitchFamily="34" charset="0"/>
              <a:ea typeface="+mn-ea"/>
              <a:cs typeface="Calibri"/>
            </a:rPr>
            <a:pPr marL="0" indent="0" algn="ctr"/>
            <a:t>10</a:t>
          </a:fld>
          <a:endParaRPr lang="en-US" sz="1100" b="0" i="0" u="none" strike="noStrike">
            <a:solidFill>
              <a:srgbClr val="7A173C"/>
            </a:solidFill>
            <a:latin typeface="Arial Rounded MT Bold" panose="020F0704030504030204" pitchFamily="34" charset="0"/>
            <a:ea typeface="+mn-ea"/>
            <a:cs typeface="Calibri"/>
          </a:endParaRPr>
        </a:p>
      </xdr:txBody>
    </xdr:sp>
    <xdr:clientData/>
  </xdr:twoCellAnchor>
  <xdr:twoCellAnchor>
    <xdr:from>
      <xdr:col>8</xdr:col>
      <xdr:colOff>57150</xdr:colOff>
      <xdr:row>5</xdr:row>
      <xdr:rowOff>133350</xdr:rowOff>
    </xdr:from>
    <xdr:to>
      <xdr:col>13</xdr:col>
      <xdr:colOff>412750</xdr:colOff>
      <xdr:row>17</xdr:row>
      <xdr:rowOff>31750</xdr:rowOff>
    </xdr:to>
    <xdr:graphicFrame macro="">
      <xdr:nvGraphicFramePr>
        <xdr:cNvPr id="30" name="Chart 29">
          <a:extLst>
            <a:ext uri="{FF2B5EF4-FFF2-40B4-BE49-F238E27FC236}">
              <a16:creationId xmlns:a16="http://schemas.microsoft.com/office/drawing/2014/main" id="{C2A0E00B-5579-4772-A0D2-B8389CF02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450850</xdr:colOff>
      <xdr:row>5</xdr:row>
      <xdr:rowOff>133350</xdr:rowOff>
    </xdr:from>
    <xdr:to>
      <xdr:col>7</xdr:col>
      <xdr:colOff>603250</xdr:colOff>
      <xdr:row>17</xdr:row>
      <xdr:rowOff>31750</xdr:rowOff>
    </xdr:to>
    <xdr:graphicFrame macro="">
      <xdr:nvGraphicFramePr>
        <xdr:cNvPr id="31" name="Chart 30">
          <a:extLst>
            <a:ext uri="{FF2B5EF4-FFF2-40B4-BE49-F238E27FC236}">
              <a16:creationId xmlns:a16="http://schemas.microsoft.com/office/drawing/2014/main" id="{7C794051-0346-44EB-81F2-AE144788D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533400</xdr:colOff>
      <xdr:row>17</xdr:row>
      <xdr:rowOff>95250</xdr:rowOff>
    </xdr:from>
    <xdr:to>
      <xdr:col>19</xdr:col>
      <xdr:colOff>107950</xdr:colOff>
      <xdr:row>29</xdr:row>
      <xdr:rowOff>50800</xdr:rowOff>
    </xdr:to>
    <xdr:graphicFrame macro="">
      <xdr:nvGraphicFramePr>
        <xdr:cNvPr id="34" name="Chart 33">
          <a:extLst>
            <a:ext uri="{FF2B5EF4-FFF2-40B4-BE49-F238E27FC236}">
              <a16:creationId xmlns:a16="http://schemas.microsoft.com/office/drawing/2014/main" id="{2E5C3EA0-6756-4753-98A7-C010791D4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444500</xdr:colOff>
      <xdr:row>17</xdr:row>
      <xdr:rowOff>107950</xdr:rowOff>
    </xdr:from>
    <xdr:to>
      <xdr:col>12</xdr:col>
      <xdr:colOff>469900</xdr:colOff>
      <xdr:row>29</xdr:row>
      <xdr:rowOff>44450</xdr:rowOff>
    </xdr:to>
    <xdr:graphicFrame macro="">
      <xdr:nvGraphicFramePr>
        <xdr:cNvPr id="35" name="Chart 34">
          <a:extLst>
            <a:ext uri="{FF2B5EF4-FFF2-40B4-BE49-F238E27FC236}">
              <a16:creationId xmlns:a16="http://schemas.microsoft.com/office/drawing/2014/main" id="{AA16F3B8-67FA-4AAA-8C70-B774EB3F2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476250</xdr:colOff>
      <xdr:row>5</xdr:row>
      <xdr:rowOff>139700</xdr:rowOff>
    </xdr:from>
    <xdr:to>
      <xdr:col>19</xdr:col>
      <xdr:colOff>107950</xdr:colOff>
      <xdr:row>17</xdr:row>
      <xdr:rowOff>25400</xdr:rowOff>
    </xdr:to>
    <xdr:graphicFrame macro="">
      <xdr:nvGraphicFramePr>
        <xdr:cNvPr id="36" name="Chart 35">
          <a:extLst>
            <a:ext uri="{FF2B5EF4-FFF2-40B4-BE49-F238E27FC236}">
              <a16:creationId xmlns:a16="http://schemas.microsoft.com/office/drawing/2014/main" id="{4BED1C8F-89E8-4FE8-BBE1-7786DC83C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590550</xdr:colOff>
      <xdr:row>0</xdr:row>
      <xdr:rowOff>133350</xdr:rowOff>
    </xdr:from>
    <xdr:to>
      <xdr:col>6</xdr:col>
      <xdr:colOff>243742</xdr:colOff>
      <xdr:row>1</xdr:row>
      <xdr:rowOff>104486</xdr:rowOff>
    </xdr:to>
    <xdr:pic>
      <xdr:nvPicPr>
        <xdr:cNvPr id="43" name="Picture 42">
          <a:extLst>
            <a:ext uri="{FF2B5EF4-FFF2-40B4-BE49-F238E27FC236}">
              <a16:creationId xmlns:a16="http://schemas.microsoft.com/office/drawing/2014/main" id="{8C75E788-212C-BC36-FB54-13280CB6329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638550" y="133350"/>
          <a:ext cx="262792" cy="15528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57150</xdr:colOff>
      <xdr:row>0</xdr:row>
      <xdr:rowOff>0</xdr:rowOff>
    </xdr:from>
    <xdr:to>
      <xdr:col>15</xdr:col>
      <xdr:colOff>552450</xdr:colOff>
      <xdr:row>2</xdr:row>
      <xdr:rowOff>31750</xdr:rowOff>
    </xdr:to>
    <xdr:sp macro="" textlink="">
      <xdr:nvSpPr>
        <xdr:cNvPr id="2" name="TextBox 1">
          <a:extLst>
            <a:ext uri="{FF2B5EF4-FFF2-40B4-BE49-F238E27FC236}">
              <a16:creationId xmlns:a16="http://schemas.microsoft.com/office/drawing/2014/main" id="{B47D3A75-BAAB-4938-8BD1-94A18008D3AE}"/>
            </a:ext>
          </a:extLst>
        </xdr:cNvPr>
        <xdr:cNvSpPr txBox="1"/>
      </xdr:nvSpPr>
      <xdr:spPr>
        <a:xfrm>
          <a:off x="57150" y="0"/>
          <a:ext cx="9639300" cy="4000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7A173C"/>
              </a:solidFill>
              <a:latin typeface="Arial Rounded MT Bold" panose="020F0704030504030204" pitchFamily="34" charset="0"/>
            </a:rPr>
            <a:t>NIGERIAN AGRICULTURAL</a:t>
          </a:r>
          <a:r>
            <a:rPr lang="en-US" sz="1400" baseline="0">
              <a:solidFill>
                <a:srgbClr val="7A173C"/>
              </a:solidFill>
              <a:latin typeface="Arial Rounded MT Bold" panose="020F0704030504030204" pitchFamily="34" charset="0"/>
            </a:rPr>
            <a:t> EXPORTS REPORT</a:t>
          </a:r>
          <a:endParaRPr lang="en-US" sz="1400">
            <a:solidFill>
              <a:srgbClr val="7A173C"/>
            </a:solidFill>
            <a:latin typeface="Arial Rounded MT Bold" panose="020F0704030504030204" pitchFamily="34" charset="0"/>
          </a:endParaRPr>
        </a:p>
      </xdr:txBody>
    </xdr:sp>
    <xdr:clientData/>
  </xdr:twoCellAnchor>
  <xdr:twoCellAnchor>
    <xdr:from>
      <xdr:col>0</xdr:col>
      <xdr:colOff>57150</xdr:colOff>
      <xdr:row>0</xdr:row>
      <xdr:rowOff>101600</xdr:rowOff>
    </xdr:from>
    <xdr:to>
      <xdr:col>1</xdr:col>
      <xdr:colOff>400050</xdr:colOff>
      <xdr:row>2</xdr:row>
      <xdr:rowOff>19050</xdr:rowOff>
    </xdr:to>
    <xdr:sp macro="" textlink="">
      <xdr:nvSpPr>
        <xdr:cNvPr id="3" name="Rectangle: Beveled 2">
          <a:extLst>
            <a:ext uri="{FF2B5EF4-FFF2-40B4-BE49-F238E27FC236}">
              <a16:creationId xmlns:a16="http://schemas.microsoft.com/office/drawing/2014/main" id="{1BC71809-25DE-43C6-B25F-8914BDC9DCD1}"/>
            </a:ext>
          </a:extLst>
        </xdr:cNvPr>
        <xdr:cNvSpPr/>
      </xdr:nvSpPr>
      <xdr:spPr>
        <a:xfrm>
          <a:off x="57150" y="101600"/>
          <a:ext cx="952500" cy="285750"/>
        </a:xfrm>
        <a:prstGeom prst="bevel">
          <a:avLst/>
        </a:prstGeom>
        <a:solidFill>
          <a:schemeClr val="bg1">
            <a:alpha val="94902"/>
          </a:schemeClr>
        </a:solidFill>
        <a:ln w="6350">
          <a:solidFill>
            <a:srgbClr val="025464"/>
          </a:solidFill>
          <a:prstDash val="solid"/>
          <a:extLst>
            <a:ext uri="{C807C97D-BFC1-408E-A445-0C87EB9F89A2}">
              <ask:lineSketchStyleProps xmlns:ask="http://schemas.microsoft.com/office/drawing/2018/sketchyshapes">
                <ask:type>
                  <ask:lineSketchNone/>
                </ask:type>
              </ask:lineSketchStyleProps>
            </a:ext>
          </a:extLst>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baseline="0">
              <a:solidFill>
                <a:sysClr val="windowText" lastClr="000000"/>
              </a:solidFill>
              <a:latin typeface="Corbel" panose="020B0503020204020204" pitchFamily="34" charset="0"/>
              <a:ea typeface="+mn-ea"/>
              <a:cs typeface="+mn-cs"/>
            </a:rPr>
            <a:t>View</a:t>
          </a:r>
          <a:r>
            <a:rPr lang="en-US" sz="700" b="1" baseline="0">
              <a:solidFill>
                <a:sysClr val="windowText" lastClr="000000"/>
              </a:solidFill>
              <a:latin typeface="Corbel" panose="020B0503020204020204" pitchFamily="34" charset="0"/>
              <a:ea typeface="+mn-ea"/>
              <a:cs typeface="+mn-cs"/>
            </a:rPr>
            <a:t> Dashboard</a:t>
          </a:r>
        </a:p>
      </xdr:txBody>
    </xdr:sp>
    <xdr:clientData/>
  </xdr:twoCellAnchor>
  <xdr:twoCellAnchor>
    <xdr:from>
      <xdr:col>1</xdr:col>
      <xdr:colOff>431800</xdr:colOff>
      <xdr:row>0</xdr:row>
      <xdr:rowOff>107950</xdr:rowOff>
    </xdr:from>
    <xdr:to>
      <xdr:col>2</xdr:col>
      <xdr:colOff>596900</xdr:colOff>
      <xdr:row>2</xdr:row>
      <xdr:rowOff>19050</xdr:rowOff>
    </xdr:to>
    <xdr:sp macro="" textlink="">
      <xdr:nvSpPr>
        <xdr:cNvPr id="4" name="Rectangle: Beveled 3">
          <a:extLst>
            <a:ext uri="{FF2B5EF4-FFF2-40B4-BE49-F238E27FC236}">
              <a16:creationId xmlns:a16="http://schemas.microsoft.com/office/drawing/2014/main" id="{404F88E8-EA03-4651-AEF3-A24BC7F95656}"/>
            </a:ext>
          </a:extLst>
        </xdr:cNvPr>
        <xdr:cNvSpPr/>
      </xdr:nvSpPr>
      <xdr:spPr>
        <a:xfrm>
          <a:off x="1041400" y="107950"/>
          <a:ext cx="774700" cy="279400"/>
        </a:xfrm>
        <a:prstGeom prst="bevel">
          <a:avLst/>
        </a:prstGeom>
        <a:solidFill>
          <a:schemeClr val="bg1">
            <a:alpha val="94902"/>
          </a:schemeClr>
        </a:solidFill>
        <a:ln w="6350">
          <a:solidFill>
            <a:srgbClr val="025464"/>
          </a:solidFill>
          <a:prstDash val="solid"/>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baseline="0">
              <a:solidFill>
                <a:sysClr val="windowText" lastClr="000000"/>
              </a:solidFill>
              <a:latin typeface="Corbel" panose="020B0503020204020204" pitchFamily="34" charset="0"/>
            </a:rPr>
            <a:t>View</a:t>
          </a:r>
          <a:r>
            <a:rPr lang="en-US" sz="700" b="1" baseline="0">
              <a:solidFill>
                <a:sysClr val="windowText" lastClr="000000"/>
              </a:solidFill>
              <a:latin typeface="Corbel" panose="020B0503020204020204" pitchFamily="34" charset="0"/>
            </a:rPr>
            <a:t> data</a:t>
          </a:r>
          <a:endParaRPr lang="en-US" sz="900" b="1">
            <a:solidFill>
              <a:sysClr val="windowText" lastClr="000000"/>
            </a:solidFill>
            <a:latin typeface="Corbel" panose="020B0503020204020204" pitchFamily="34" charset="0"/>
          </a:endParaRPr>
        </a:p>
      </xdr:txBody>
    </xdr:sp>
    <xdr:clientData/>
  </xdr:twoCellAnchor>
  <xdr:twoCellAnchor>
    <xdr:from>
      <xdr:col>0</xdr:col>
      <xdr:colOff>57150</xdr:colOff>
      <xdr:row>2</xdr:row>
      <xdr:rowOff>107950</xdr:rowOff>
    </xdr:from>
    <xdr:to>
      <xdr:col>7</xdr:col>
      <xdr:colOff>514350</xdr:colOff>
      <xdr:row>14</xdr:row>
      <xdr:rowOff>120650</xdr:rowOff>
    </xdr:to>
    <xdr:sp macro="" textlink="">
      <xdr:nvSpPr>
        <xdr:cNvPr id="5" name="TextBox 4">
          <a:extLst>
            <a:ext uri="{FF2B5EF4-FFF2-40B4-BE49-F238E27FC236}">
              <a16:creationId xmlns:a16="http://schemas.microsoft.com/office/drawing/2014/main" id="{1A6B70B3-4B2C-4CAD-8BF8-9654FD3A73C5}"/>
            </a:ext>
          </a:extLst>
        </xdr:cNvPr>
        <xdr:cNvSpPr txBox="1"/>
      </xdr:nvSpPr>
      <xdr:spPr>
        <a:xfrm>
          <a:off x="57150" y="476250"/>
          <a:ext cx="4724400" cy="2222500"/>
        </a:xfrm>
        <a:prstGeom prst="rect">
          <a:avLst/>
        </a:prstGeom>
        <a:solidFill>
          <a:schemeClr val="bg1"/>
        </a:solidFill>
        <a:ln w="3175" cmpd="sng">
          <a:solidFill>
            <a:srgbClr val="7A173C"/>
          </a:solidFill>
          <a:extLst>
            <a:ext uri="{C807C97D-BFC1-408E-A445-0C87EB9F89A2}">
              <ask:lineSketchStyleProps xmlns:ask="http://schemas.microsoft.com/office/drawing/2018/sketchyshapes" sd="1219033472">
                <a:custGeom>
                  <a:avLst/>
                  <a:gdLst>
                    <a:gd name="connsiteX0" fmla="*/ 0 w 4724400"/>
                    <a:gd name="connsiteY0" fmla="*/ 0 h 2190750"/>
                    <a:gd name="connsiteX1" fmla="*/ 543306 w 4724400"/>
                    <a:gd name="connsiteY1" fmla="*/ 0 h 2190750"/>
                    <a:gd name="connsiteX2" fmla="*/ 1133856 w 4724400"/>
                    <a:gd name="connsiteY2" fmla="*/ 0 h 2190750"/>
                    <a:gd name="connsiteX3" fmla="*/ 1818894 w 4724400"/>
                    <a:gd name="connsiteY3" fmla="*/ 0 h 2190750"/>
                    <a:gd name="connsiteX4" fmla="*/ 2456688 w 4724400"/>
                    <a:gd name="connsiteY4" fmla="*/ 0 h 2190750"/>
                    <a:gd name="connsiteX5" fmla="*/ 2905506 w 4724400"/>
                    <a:gd name="connsiteY5" fmla="*/ 0 h 2190750"/>
                    <a:gd name="connsiteX6" fmla="*/ 3448812 w 4724400"/>
                    <a:gd name="connsiteY6" fmla="*/ 0 h 2190750"/>
                    <a:gd name="connsiteX7" fmla="*/ 4133850 w 4724400"/>
                    <a:gd name="connsiteY7" fmla="*/ 0 h 2190750"/>
                    <a:gd name="connsiteX8" fmla="*/ 4724400 w 4724400"/>
                    <a:gd name="connsiteY8" fmla="*/ 0 h 2190750"/>
                    <a:gd name="connsiteX9" fmla="*/ 4724400 w 4724400"/>
                    <a:gd name="connsiteY9" fmla="*/ 569595 h 2190750"/>
                    <a:gd name="connsiteX10" fmla="*/ 4724400 w 4724400"/>
                    <a:gd name="connsiteY10" fmla="*/ 1051560 h 2190750"/>
                    <a:gd name="connsiteX11" fmla="*/ 4724400 w 4724400"/>
                    <a:gd name="connsiteY11" fmla="*/ 1555433 h 2190750"/>
                    <a:gd name="connsiteX12" fmla="*/ 4724400 w 4724400"/>
                    <a:gd name="connsiteY12" fmla="*/ 2190750 h 2190750"/>
                    <a:gd name="connsiteX13" fmla="*/ 4228338 w 4724400"/>
                    <a:gd name="connsiteY13" fmla="*/ 2190750 h 2190750"/>
                    <a:gd name="connsiteX14" fmla="*/ 3779520 w 4724400"/>
                    <a:gd name="connsiteY14" fmla="*/ 2190750 h 2190750"/>
                    <a:gd name="connsiteX15" fmla="*/ 3330702 w 4724400"/>
                    <a:gd name="connsiteY15" fmla="*/ 2190750 h 2190750"/>
                    <a:gd name="connsiteX16" fmla="*/ 2692908 w 4724400"/>
                    <a:gd name="connsiteY16" fmla="*/ 2190750 h 2190750"/>
                    <a:gd name="connsiteX17" fmla="*/ 2244090 w 4724400"/>
                    <a:gd name="connsiteY17" fmla="*/ 2190750 h 2190750"/>
                    <a:gd name="connsiteX18" fmla="*/ 1653540 w 4724400"/>
                    <a:gd name="connsiteY18" fmla="*/ 2190750 h 2190750"/>
                    <a:gd name="connsiteX19" fmla="*/ 1157478 w 4724400"/>
                    <a:gd name="connsiteY19" fmla="*/ 2190750 h 2190750"/>
                    <a:gd name="connsiteX20" fmla="*/ 566928 w 4724400"/>
                    <a:gd name="connsiteY20" fmla="*/ 2190750 h 2190750"/>
                    <a:gd name="connsiteX21" fmla="*/ 0 w 4724400"/>
                    <a:gd name="connsiteY21" fmla="*/ 2190750 h 2190750"/>
                    <a:gd name="connsiteX22" fmla="*/ 0 w 4724400"/>
                    <a:gd name="connsiteY22" fmla="*/ 1643063 h 2190750"/>
                    <a:gd name="connsiteX23" fmla="*/ 0 w 4724400"/>
                    <a:gd name="connsiteY23" fmla="*/ 1117283 h 2190750"/>
                    <a:gd name="connsiteX24" fmla="*/ 0 w 4724400"/>
                    <a:gd name="connsiteY24" fmla="*/ 591503 h 2190750"/>
                    <a:gd name="connsiteX25" fmla="*/ 0 w 4724400"/>
                    <a:gd name="connsiteY25" fmla="*/ 0 h 2190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724400" h="2190750" fill="none" extrusionOk="0">
                      <a:moveTo>
                        <a:pt x="0" y="0"/>
                      </a:moveTo>
                      <a:cubicBezTo>
                        <a:pt x="208296" y="-42574"/>
                        <a:pt x="299359" y="6185"/>
                        <a:pt x="543306" y="0"/>
                      </a:cubicBezTo>
                      <a:cubicBezTo>
                        <a:pt x="787253" y="-6185"/>
                        <a:pt x="929375" y="37287"/>
                        <a:pt x="1133856" y="0"/>
                      </a:cubicBezTo>
                      <a:cubicBezTo>
                        <a:pt x="1338337" y="-37287"/>
                        <a:pt x="1635568" y="69900"/>
                        <a:pt x="1818894" y="0"/>
                      </a:cubicBezTo>
                      <a:cubicBezTo>
                        <a:pt x="2002220" y="-69900"/>
                        <a:pt x="2278684" y="16386"/>
                        <a:pt x="2456688" y="0"/>
                      </a:cubicBezTo>
                      <a:cubicBezTo>
                        <a:pt x="2634692" y="-16386"/>
                        <a:pt x="2740106" y="36150"/>
                        <a:pt x="2905506" y="0"/>
                      </a:cubicBezTo>
                      <a:cubicBezTo>
                        <a:pt x="3070906" y="-36150"/>
                        <a:pt x="3218270" y="5199"/>
                        <a:pt x="3448812" y="0"/>
                      </a:cubicBezTo>
                      <a:cubicBezTo>
                        <a:pt x="3679354" y="-5199"/>
                        <a:pt x="3792411" y="26235"/>
                        <a:pt x="4133850" y="0"/>
                      </a:cubicBezTo>
                      <a:cubicBezTo>
                        <a:pt x="4475289" y="-26235"/>
                        <a:pt x="4433385" y="61972"/>
                        <a:pt x="4724400" y="0"/>
                      </a:cubicBezTo>
                      <a:cubicBezTo>
                        <a:pt x="4748014" y="149114"/>
                        <a:pt x="4717817" y="303578"/>
                        <a:pt x="4724400" y="569595"/>
                      </a:cubicBezTo>
                      <a:cubicBezTo>
                        <a:pt x="4730983" y="835612"/>
                        <a:pt x="4682103" y="851844"/>
                        <a:pt x="4724400" y="1051560"/>
                      </a:cubicBezTo>
                      <a:cubicBezTo>
                        <a:pt x="4766697" y="1251276"/>
                        <a:pt x="4691077" y="1387169"/>
                        <a:pt x="4724400" y="1555433"/>
                      </a:cubicBezTo>
                      <a:cubicBezTo>
                        <a:pt x="4757723" y="1723697"/>
                        <a:pt x="4697729" y="1971367"/>
                        <a:pt x="4724400" y="2190750"/>
                      </a:cubicBezTo>
                      <a:cubicBezTo>
                        <a:pt x="4622016" y="2237609"/>
                        <a:pt x="4363719" y="2169009"/>
                        <a:pt x="4228338" y="2190750"/>
                      </a:cubicBezTo>
                      <a:cubicBezTo>
                        <a:pt x="4092957" y="2212491"/>
                        <a:pt x="3880811" y="2166309"/>
                        <a:pt x="3779520" y="2190750"/>
                      </a:cubicBezTo>
                      <a:cubicBezTo>
                        <a:pt x="3678229" y="2215191"/>
                        <a:pt x="3510807" y="2185870"/>
                        <a:pt x="3330702" y="2190750"/>
                      </a:cubicBezTo>
                      <a:cubicBezTo>
                        <a:pt x="3150597" y="2195630"/>
                        <a:pt x="2875480" y="2143402"/>
                        <a:pt x="2692908" y="2190750"/>
                      </a:cubicBezTo>
                      <a:cubicBezTo>
                        <a:pt x="2510336" y="2238098"/>
                        <a:pt x="2409676" y="2178169"/>
                        <a:pt x="2244090" y="2190750"/>
                      </a:cubicBezTo>
                      <a:cubicBezTo>
                        <a:pt x="2078504" y="2203331"/>
                        <a:pt x="1788264" y="2182417"/>
                        <a:pt x="1653540" y="2190750"/>
                      </a:cubicBezTo>
                      <a:cubicBezTo>
                        <a:pt x="1518816" y="2199083"/>
                        <a:pt x="1377160" y="2153482"/>
                        <a:pt x="1157478" y="2190750"/>
                      </a:cubicBezTo>
                      <a:cubicBezTo>
                        <a:pt x="937796" y="2228018"/>
                        <a:pt x="816088" y="2155164"/>
                        <a:pt x="566928" y="2190750"/>
                      </a:cubicBezTo>
                      <a:cubicBezTo>
                        <a:pt x="317768" y="2226336"/>
                        <a:pt x="235741" y="2155676"/>
                        <a:pt x="0" y="2190750"/>
                      </a:cubicBezTo>
                      <a:cubicBezTo>
                        <a:pt x="-31004" y="2007515"/>
                        <a:pt x="13540" y="1816900"/>
                        <a:pt x="0" y="1643063"/>
                      </a:cubicBezTo>
                      <a:cubicBezTo>
                        <a:pt x="-13540" y="1469226"/>
                        <a:pt x="62214" y="1348108"/>
                        <a:pt x="0" y="1117283"/>
                      </a:cubicBezTo>
                      <a:cubicBezTo>
                        <a:pt x="-62214" y="886458"/>
                        <a:pt x="6507" y="760826"/>
                        <a:pt x="0" y="591503"/>
                      </a:cubicBezTo>
                      <a:cubicBezTo>
                        <a:pt x="-6507" y="422180"/>
                        <a:pt x="25830" y="176082"/>
                        <a:pt x="0" y="0"/>
                      </a:cubicBezTo>
                      <a:close/>
                    </a:path>
                    <a:path w="4724400" h="2190750" stroke="0" extrusionOk="0">
                      <a:moveTo>
                        <a:pt x="0" y="0"/>
                      </a:moveTo>
                      <a:cubicBezTo>
                        <a:pt x="147422" y="-53209"/>
                        <a:pt x="425147" y="1675"/>
                        <a:pt x="543306" y="0"/>
                      </a:cubicBezTo>
                      <a:cubicBezTo>
                        <a:pt x="661465" y="-1675"/>
                        <a:pt x="817037" y="40310"/>
                        <a:pt x="992124" y="0"/>
                      </a:cubicBezTo>
                      <a:cubicBezTo>
                        <a:pt x="1167211" y="-40310"/>
                        <a:pt x="1393688" y="76502"/>
                        <a:pt x="1677162" y="0"/>
                      </a:cubicBezTo>
                      <a:cubicBezTo>
                        <a:pt x="1960636" y="-76502"/>
                        <a:pt x="1991234" y="62748"/>
                        <a:pt x="2220468" y="0"/>
                      </a:cubicBezTo>
                      <a:cubicBezTo>
                        <a:pt x="2449702" y="-62748"/>
                        <a:pt x="2556756" y="35522"/>
                        <a:pt x="2763774" y="0"/>
                      </a:cubicBezTo>
                      <a:cubicBezTo>
                        <a:pt x="2970792" y="-35522"/>
                        <a:pt x="3141617" y="4196"/>
                        <a:pt x="3448812" y="0"/>
                      </a:cubicBezTo>
                      <a:cubicBezTo>
                        <a:pt x="3756007" y="-4196"/>
                        <a:pt x="3843515" y="45521"/>
                        <a:pt x="3944874" y="0"/>
                      </a:cubicBezTo>
                      <a:cubicBezTo>
                        <a:pt x="4046233" y="-45521"/>
                        <a:pt x="4341550" y="48069"/>
                        <a:pt x="4724400" y="0"/>
                      </a:cubicBezTo>
                      <a:cubicBezTo>
                        <a:pt x="4778363" y="212911"/>
                        <a:pt x="4656533" y="452847"/>
                        <a:pt x="4724400" y="591503"/>
                      </a:cubicBezTo>
                      <a:cubicBezTo>
                        <a:pt x="4792267" y="730159"/>
                        <a:pt x="4713110" y="959222"/>
                        <a:pt x="4724400" y="1095375"/>
                      </a:cubicBezTo>
                      <a:cubicBezTo>
                        <a:pt x="4735690" y="1231528"/>
                        <a:pt x="4710447" y="1475090"/>
                        <a:pt x="4724400" y="1643063"/>
                      </a:cubicBezTo>
                      <a:cubicBezTo>
                        <a:pt x="4738353" y="1811036"/>
                        <a:pt x="4701089" y="1977448"/>
                        <a:pt x="4724400" y="2190750"/>
                      </a:cubicBezTo>
                      <a:cubicBezTo>
                        <a:pt x="4533804" y="2190823"/>
                        <a:pt x="4390176" y="2176140"/>
                        <a:pt x="4275582" y="2190750"/>
                      </a:cubicBezTo>
                      <a:cubicBezTo>
                        <a:pt x="4160988" y="2205360"/>
                        <a:pt x="3882144" y="2113186"/>
                        <a:pt x="3590544" y="2190750"/>
                      </a:cubicBezTo>
                      <a:cubicBezTo>
                        <a:pt x="3298944" y="2268314"/>
                        <a:pt x="3277338" y="2153466"/>
                        <a:pt x="3094482" y="2190750"/>
                      </a:cubicBezTo>
                      <a:cubicBezTo>
                        <a:pt x="2911626" y="2228034"/>
                        <a:pt x="2694439" y="2143905"/>
                        <a:pt x="2503932" y="2190750"/>
                      </a:cubicBezTo>
                      <a:cubicBezTo>
                        <a:pt x="2313425" y="2237595"/>
                        <a:pt x="1980485" y="2158685"/>
                        <a:pt x="1818894" y="2190750"/>
                      </a:cubicBezTo>
                      <a:cubicBezTo>
                        <a:pt x="1657303" y="2222815"/>
                        <a:pt x="1454981" y="2165910"/>
                        <a:pt x="1228344" y="2190750"/>
                      </a:cubicBezTo>
                      <a:cubicBezTo>
                        <a:pt x="1001707" y="2215590"/>
                        <a:pt x="907922" y="2156755"/>
                        <a:pt x="779526" y="2190750"/>
                      </a:cubicBezTo>
                      <a:cubicBezTo>
                        <a:pt x="651130" y="2224745"/>
                        <a:pt x="184259" y="2155956"/>
                        <a:pt x="0" y="2190750"/>
                      </a:cubicBezTo>
                      <a:cubicBezTo>
                        <a:pt x="-46004" y="1941923"/>
                        <a:pt x="66436" y="1799535"/>
                        <a:pt x="0" y="1599248"/>
                      </a:cubicBezTo>
                      <a:cubicBezTo>
                        <a:pt x="-66436" y="1398961"/>
                        <a:pt x="8590" y="1302805"/>
                        <a:pt x="0" y="1007745"/>
                      </a:cubicBezTo>
                      <a:cubicBezTo>
                        <a:pt x="-8590" y="712685"/>
                        <a:pt x="2595" y="417878"/>
                        <a:pt x="0" y="0"/>
                      </a:cubicBezTo>
                      <a:close/>
                    </a:path>
                  </a:pathLst>
                </a:custGeom>
                <ask:type>
                  <ask:lineSketchNone/>
                </ask:type>
              </ask:lineSketchStyleProps>
            </a:ext>
          </a:extLst>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025464"/>
              </a:solidFill>
              <a:latin typeface="Corbel" panose="020B0503020204020204" pitchFamily="34" charset="0"/>
            </a:rPr>
            <a:t>Overview</a:t>
          </a:r>
          <a:r>
            <a:rPr lang="en-US" sz="1200">
              <a:solidFill>
                <a:srgbClr val="025464"/>
              </a:solidFill>
              <a:latin typeface="Corbel" panose="020B0503020204020204" pitchFamily="34" charset="0"/>
            </a:rPr>
            <a:t>:</a:t>
          </a:r>
        </a:p>
        <a:p>
          <a:pPr algn="l"/>
          <a:endParaRPr lang="en-US" sz="1200">
            <a:solidFill>
              <a:srgbClr val="025464"/>
            </a:solidFill>
            <a:latin typeface="Corbel" panose="020B0503020204020204" pitchFamily="34" charset="0"/>
          </a:endParaRPr>
        </a:p>
        <a:p>
          <a:pPr algn="l"/>
          <a:r>
            <a:rPr lang="en-US" sz="1200">
              <a:solidFill>
                <a:schemeClr val="tx1">
                  <a:lumMod val="95000"/>
                  <a:lumOff val="5000"/>
                </a:schemeClr>
              </a:solidFill>
              <a:latin typeface="Corbel" panose="020B0503020204020204" pitchFamily="34" charset="0"/>
            </a:rPr>
            <a:t>The Nigerian agricultural export sector plays a significant role in diversifying the country's economy and generating foreign exchange. To better understand the performance and trends within this sector, this analysis focused on a comprehensive review of Nigeria’s agricultural exports based on various aspects such as profitability, export destinations, transportation modes, and key products. Through examining details like unit price, profit per unit, export value, and profit margin, the</a:t>
          </a:r>
          <a:r>
            <a:rPr lang="en-US" sz="1200" baseline="0">
              <a:solidFill>
                <a:schemeClr val="tx1">
                  <a:lumMod val="95000"/>
                  <a:lumOff val="5000"/>
                </a:schemeClr>
              </a:solidFill>
              <a:latin typeface="Corbel" panose="020B0503020204020204" pitchFamily="34" charset="0"/>
            </a:rPr>
            <a:t> </a:t>
          </a:r>
          <a:r>
            <a:rPr lang="en-US" sz="1200">
              <a:solidFill>
                <a:schemeClr val="tx1">
                  <a:lumMod val="95000"/>
                  <a:lumOff val="5000"/>
                </a:schemeClr>
              </a:solidFill>
              <a:latin typeface="Corbel" panose="020B0503020204020204" pitchFamily="34" charset="0"/>
            </a:rPr>
            <a:t>aim is to uncover factors that contribute to profitability,and  optimal export destinations.</a:t>
          </a:r>
        </a:p>
      </xdr:txBody>
    </xdr:sp>
    <xdr:clientData/>
  </xdr:twoCellAnchor>
  <xdr:twoCellAnchor>
    <xdr:from>
      <xdr:col>7</xdr:col>
      <xdr:colOff>590550</xdr:colOff>
      <xdr:row>2</xdr:row>
      <xdr:rowOff>107950</xdr:rowOff>
    </xdr:from>
    <xdr:to>
      <xdr:col>15</xdr:col>
      <xdr:colOff>552450</xdr:colOff>
      <xdr:row>14</xdr:row>
      <xdr:rowOff>120650</xdr:rowOff>
    </xdr:to>
    <xdr:sp macro="" textlink="">
      <xdr:nvSpPr>
        <xdr:cNvPr id="6" name="TextBox 5">
          <a:extLst>
            <a:ext uri="{FF2B5EF4-FFF2-40B4-BE49-F238E27FC236}">
              <a16:creationId xmlns:a16="http://schemas.microsoft.com/office/drawing/2014/main" id="{22C9EE37-9A69-41C4-8F73-B72FEAD2F7E0}"/>
            </a:ext>
          </a:extLst>
        </xdr:cNvPr>
        <xdr:cNvSpPr txBox="1"/>
      </xdr:nvSpPr>
      <xdr:spPr>
        <a:xfrm>
          <a:off x="4857750" y="476250"/>
          <a:ext cx="4838700" cy="2222500"/>
        </a:xfrm>
        <a:prstGeom prst="rect">
          <a:avLst/>
        </a:prstGeom>
        <a:solidFill>
          <a:schemeClr val="bg1"/>
        </a:solidFill>
        <a:ln w="3175" cmpd="sng">
          <a:solidFill>
            <a:srgbClr val="7A173C"/>
          </a:solidFill>
          <a:extLst>
            <a:ext uri="{C807C97D-BFC1-408E-A445-0C87EB9F89A2}">
              <ask:lineSketchStyleProps xmlns:ask="http://schemas.microsoft.com/office/drawing/2018/sketchyshapes" sd="2636028658">
                <a:custGeom>
                  <a:avLst/>
                  <a:gdLst>
                    <a:gd name="connsiteX0" fmla="*/ 0 w 4838700"/>
                    <a:gd name="connsiteY0" fmla="*/ 0 h 2222500"/>
                    <a:gd name="connsiteX1" fmla="*/ 489246 w 4838700"/>
                    <a:gd name="connsiteY1" fmla="*/ 0 h 2222500"/>
                    <a:gd name="connsiteX2" fmla="*/ 930106 w 4838700"/>
                    <a:gd name="connsiteY2" fmla="*/ 0 h 2222500"/>
                    <a:gd name="connsiteX3" fmla="*/ 1419352 w 4838700"/>
                    <a:gd name="connsiteY3" fmla="*/ 0 h 2222500"/>
                    <a:gd name="connsiteX4" fmla="*/ 1956985 w 4838700"/>
                    <a:gd name="connsiteY4" fmla="*/ 0 h 2222500"/>
                    <a:gd name="connsiteX5" fmla="*/ 2494619 w 4838700"/>
                    <a:gd name="connsiteY5" fmla="*/ 0 h 2222500"/>
                    <a:gd name="connsiteX6" fmla="*/ 2983865 w 4838700"/>
                    <a:gd name="connsiteY6" fmla="*/ 0 h 2222500"/>
                    <a:gd name="connsiteX7" fmla="*/ 3569885 w 4838700"/>
                    <a:gd name="connsiteY7" fmla="*/ 0 h 2222500"/>
                    <a:gd name="connsiteX8" fmla="*/ 4204293 w 4838700"/>
                    <a:gd name="connsiteY8" fmla="*/ 0 h 2222500"/>
                    <a:gd name="connsiteX9" fmla="*/ 4838700 w 4838700"/>
                    <a:gd name="connsiteY9" fmla="*/ 0 h 2222500"/>
                    <a:gd name="connsiteX10" fmla="*/ 4838700 w 4838700"/>
                    <a:gd name="connsiteY10" fmla="*/ 600075 h 2222500"/>
                    <a:gd name="connsiteX11" fmla="*/ 4838700 w 4838700"/>
                    <a:gd name="connsiteY11" fmla="*/ 1177925 h 2222500"/>
                    <a:gd name="connsiteX12" fmla="*/ 4838700 w 4838700"/>
                    <a:gd name="connsiteY12" fmla="*/ 1711325 h 2222500"/>
                    <a:gd name="connsiteX13" fmla="*/ 4838700 w 4838700"/>
                    <a:gd name="connsiteY13" fmla="*/ 2222500 h 2222500"/>
                    <a:gd name="connsiteX14" fmla="*/ 4204293 w 4838700"/>
                    <a:gd name="connsiteY14" fmla="*/ 2222500 h 2222500"/>
                    <a:gd name="connsiteX15" fmla="*/ 3569885 w 4838700"/>
                    <a:gd name="connsiteY15" fmla="*/ 2222500 h 2222500"/>
                    <a:gd name="connsiteX16" fmla="*/ 3177413 w 4838700"/>
                    <a:gd name="connsiteY16" fmla="*/ 2222500 h 2222500"/>
                    <a:gd name="connsiteX17" fmla="*/ 2591393 w 4838700"/>
                    <a:gd name="connsiteY17" fmla="*/ 2222500 h 2222500"/>
                    <a:gd name="connsiteX18" fmla="*/ 2053759 w 4838700"/>
                    <a:gd name="connsiteY18" fmla="*/ 2222500 h 2222500"/>
                    <a:gd name="connsiteX19" fmla="*/ 1612900 w 4838700"/>
                    <a:gd name="connsiteY19" fmla="*/ 2222500 h 2222500"/>
                    <a:gd name="connsiteX20" fmla="*/ 1026880 w 4838700"/>
                    <a:gd name="connsiteY20" fmla="*/ 2222500 h 2222500"/>
                    <a:gd name="connsiteX21" fmla="*/ 0 w 4838700"/>
                    <a:gd name="connsiteY21" fmla="*/ 2222500 h 2222500"/>
                    <a:gd name="connsiteX22" fmla="*/ 0 w 4838700"/>
                    <a:gd name="connsiteY22" fmla="*/ 1733550 h 2222500"/>
                    <a:gd name="connsiteX23" fmla="*/ 0 w 4838700"/>
                    <a:gd name="connsiteY23" fmla="*/ 1133475 h 2222500"/>
                    <a:gd name="connsiteX24" fmla="*/ 0 w 4838700"/>
                    <a:gd name="connsiteY24" fmla="*/ 577850 h 2222500"/>
                    <a:gd name="connsiteX25" fmla="*/ 0 w 4838700"/>
                    <a:gd name="connsiteY25" fmla="*/ 0 h 2222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838700" h="2222500" fill="none" extrusionOk="0">
                      <a:moveTo>
                        <a:pt x="0" y="0"/>
                      </a:moveTo>
                      <a:cubicBezTo>
                        <a:pt x="133561" y="-36202"/>
                        <a:pt x="357090" y="11266"/>
                        <a:pt x="489246" y="0"/>
                      </a:cubicBezTo>
                      <a:cubicBezTo>
                        <a:pt x="621402" y="-11266"/>
                        <a:pt x="773424" y="44856"/>
                        <a:pt x="930106" y="0"/>
                      </a:cubicBezTo>
                      <a:cubicBezTo>
                        <a:pt x="1086788" y="-44856"/>
                        <a:pt x="1262540" y="34065"/>
                        <a:pt x="1419352" y="0"/>
                      </a:cubicBezTo>
                      <a:cubicBezTo>
                        <a:pt x="1576164" y="-34065"/>
                        <a:pt x="1764845" y="14070"/>
                        <a:pt x="1956985" y="0"/>
                      </a:cubicBezTo>
                      <a:cubicBezTo>
                        <a:pt x="2149125" y="-14070"/>
                        <a:pt x="2232590" y="47773"/>
                        <a:pt x="2494619" y="0"/>
                      </a:cubicBezTo>
                      <a:cubicBezTo>
                        <a:pt x="2756648" y="-47773"/>
                        <a:pt x="2741883" y="50764"/>
                        <a:pt x="2983865" y="0"/>
                      </a:cubicBezTo>
                      <a:cubicBezTo>
                        <a:pt x="3225847" y="-50764"/>
                        <a:pt x="3364072" y="38017"/>
                        <a:pt x="3569885" y="0"/>
                      </a:cubicBezTo>
                      <a:cubicBezTo>
                        <a:pt x="3775698" y="-38017"/>
                        <a:pt x="4072970" y="69351"/>
                        <a:pt x="4204293" y="0"/>
                      </a:cubicBezTo>
                      <a:cubicBezTo>
                        <a:pt x="4335616" y="-69351"/>
                        <a:pt x="4665874" y="38237"/>
                        <a:pt x="4838700" y="0"/>
                      </a:cubicBezTo>
                      <a:cubicBezTo>
                        <a:pt x="4908685" y="125198"/>
                        <a:pt x="4815197" y="356421"/>
                        <a:pt x="4838700" y="600075"/>
                      </a:cubicBezTo>
                      <a:cubicBezTo>
                        <a:pt x="4862203" y="843729"/>
                        <a:pt x="4788140" y="995359"/>
                        <a:pt x="4838700" y="1177925"/>
                      </a:cubicBezTo>
                      <a:cubicBezTo>
                        <a:pt x="4889260" y="1360491"/>
                        <a:pt x="4815090" y="1484826"/>
                        <a:pt x="4838700" y="1711325"/>
                      </a:cubicBezTo>
                      <a:cubicBezTo>
                        <a:pt x="4862310" y="1937824"/>
                        <a:pt x="4799714" y="2102710"/>
                        <a:pt x="4838700" y="2222500"/>
                      </a:cubicBezTo>
                      <a:cubicBezTo>
                        <a:pt x="4687273" y="2262840"/>
                        <a:pt x="4485111" y="2186116"/>
                        <a:pt x="4204293" y="2222500"/>
                      </a:cubicBezTo>
                      <a:cubicBezTo>
                        <a:pt x="3923475" y="2258884"/>
                        <a:pt x="3860199" y="2177238"/>
                        <a:pt x="3569885" y="2222500"/>
                      </a:cubicBezTo>
                      <a:cubicBezTo>
                        <a:pt x="3279571" y="2267762"/>
                        <a:pt x="3355564" y="2222199"/>
                        <a:pt x="3177413" y="2222500"/>
                      </a:cubicBezTo>
                      <a:cubicBezTo>
                        <a:pt x="2999262" y="2222801"/>
                        <a:pt x="2720252" y="2166199"/>
                        <a:pt x="2591393" y="2222500"/>
                      </a:cubicBezTo>
                      <a:cubicBezTo>
                        <a:pt x="2462534" y="2278801"/>
                        <a:pt x="2271926" y="2214239"/>
                        <a:pt x="2053759" y="2222500"/>
                      </a:cubicBezTo>
                      <a:cubicBezTo>
                        <a:pt x="1835592" y="2230761"/>
                        <a:pt x="1753359" y="2207940"/>
                        <a:pt x="1612900" y="2222500"/>
                      </a:cubicBezTo>
                      <a:cubicBezTo>
                        <a:pt x="1472441" y="2237060"/>
                        <a:pt x="1276992" y="2154187"/>
                        <a:pt x="1026880" y="2222500"/>
                      </a:cubicBezTo>
                      <a:cubicBezTo>
                        <a:pt x="776768" y="2290813"/>
                        <a:pt x="334706" y="2099646"/>
                        <a:pt x="0" y="2222500"/>
                      </a:cubicBezTo>
                      <a:cubicBezTo>
                        <a:pt x="-43066" y="2099002"/>
                        <a:pt x="30687" y="1910075"/>
                        <a:pt x="0" y="1733550"/>
                      </a:cubicBezTo>
                      <a:cubicBezTo>
                        <a:pt x="-30687" y="1557025"/>
                        <a:pt x="8054" y="1309373"/>
                        <a:pt x="0" y="1133475"/>
                      </a:cubicBezTo>
                      <a:cubicBezTo>
                        <a:pt x="-8054" y="957578"/>
                        <a:pt x="65801" y="708815"/>
                        <a:pt x="0" y="577850"/>
                      </a:cubicBezTo>
                      <a:cubicBezTo>
                        <a:pt x="-65801" y="446886"/>
                        <a:pt x="44711" y="280942"/>
                        <a:pt x="0" y="0"/>
                      </a:cubicBezTo>
                      <a:close/>
                    </a:path>
                    <a:path w="4838700" h="2222500" stroke="0" extrusionOk="0">
                      <a:moveTo>
                        <a:pt x="0" y="0"/>
                      </a:moveTo>
                      <a:cubicBezTo>
                        <a:pt x="161236" y="-39563"/>
                        <a:pt x="213832" y="40507"/>
                        <a:pt x="392472" y="0"/>
                      </a:cubicBezTo>
                      <a:cubicBezTo>
                        <a:pt x="571112" y="-40507"/>
                        <a:pt x="720307" y="25844"/>
                        <a:pt x="978493" y="0"/>
                      </a:cubicBezTo>
                      <a:cubicBezTo>
                        <a:pt x="1236679" y="-25844"/>
                        <a:pt x="1470887" y="71158"/>
                        <a:pt x="1612900" y="0"/>
                      </a:cubicBezTo>
                      <a:cubicBezTo>
                        <a:pt x="1754913" y="-71158"/>
                        <a:pt x="1908338" y="11837"/>
                        <a:pt x="2053759" y="0"/>
                      </a:cubicBezTo>
                      <a:cubicBezTo>
                        <a:pt x="2199180" y="-11837"/>
                        <a:pt x="2327161" y="21726"/>
                        <a:pt x="2591393" y="0"/>
                      </a:cubicBezTo>
                      <a:cubicBezTo>
                        <a:pt x="2855625" y="-21726"/>
                        <a:pt x="2897416" y="25799"/>
                        <a:pt x="3129026" y="0"/>
                      </a:cubicBezTo>
                      <a:cubicBezTo>
                        <a:pt x="3360636" y="-25799"/>
                        <a:pt x="3387840" y="27152"/>
                        <a:pt x="3521498" y="0"/>
                      </a:cubicBezTo>
                      <a:cubicBezTo>
                        <a:pt x="3655156" y="-27152"/>
                        <a:pt x="3899450" y="42712"/>
                        <a:pt x="4010745" y="0"/>
                      </a:cubicBezTo>
                      <a:cubicBezTo>
                        <a:pt x="4122040" y="-42712"/>
                        <a:pt x="4624287" y="16580"/>
                        <a:pt x="4838700" y="0"/>
                      </a:cubicBezTo>
                      <a:cubicBezTo>
                        <a:pt x="4851158" y="215970"/>
                        <a:pt x="4835578" y="387025"/>
                        <a:pt x="4838700" y="555625"/>
                      </a:cubicBezTo>
                      <a:cubicBezTo>
                        <a:pt x="4841822" y="724226"/>
                        <a:pt x="4824782" y="827135"/>
                        <a:pt x="4838700" y="1066800"/>
                      </a:cubicBezTo>
                      <a:cubicBezTo>
                        <a:pt x="4852618" y="1306465"/>
                        <a:pt x="4800328" y="1363081"/>
                        <a:pt x="4838700" y="1622425"/>
                      </a:cubicBezTo>
                      <a:cubicBezTo>
                        <a:pt x="4877072" y="1881770"/>
                        <a:pt x="4775016" y="2021680"/>
                        <a:pt x="4838700" y="2222500"/>
                      </a:cubicBezTo>
                      <a:cubicBezTo>
                        <a:pt x="4630927" y="2270093"/>
                        <a:pt x="4504236" y="2215669"/>
                        <a:pt x="4397841" y="2222500"/>
                      </a:cubicBezTo>
                      <a:cubicBezTo>
                        <a:pt x="4291446" y="2229331"/>
                        <a:pt x="4018445" y="2186200"/>
                        <a:pt x="3763433" y="2222500"/>
                      </a:cubicBezTo>
                      <a:cubicBezTo>
                        <a:pt x="3508421" y="2258800"/>
                        <a:pt x="3541979" y="2178010"/>
                        <a:pt x="3370961" y="2222500"/>
                      </a:cubicBezTo>
                      <a:cubicBezTo>
                        <a:pt x="3199943" y="2266990"/>
                        <a:pt x="3104369" y="2190648"/>
                        <a:pt x="2881715" y="2222500"/>
                      </a:cubicBezTo>
                      <a:cubicBezTo>
                        <a:pt x="2659061" y="2254352"/>
                        <a:pt x="2576095" y="2196806"/>
                        <a:pt x="2489242" y="2222500"/>
                      </a:cubicBezTo>
                      <a:cubicBezTo>
                        <a:pt x="2402389" y="2248194"/>
                        <a:pt x="2156161" y="2183100"/>
                        <a:pt x="1854835" y="2222500"/>
                      </a:cubicBezTo>
                      <a:cubicBezTo>
                        <a:pt x="1553509" y="2261900"/>
                        <a:pt x="1551302" y="2184396"/>
                        <a:pt x="1365589" y="2222500"/>
                      </a:cubicBezTo>
                      <a:cubicBezTo>
                        <a:pt x="1179876" y="2260604"/>
                        <a:pt x="1139654" y="2207332"/>
                        <a:pt x="973116" y="2222500"/>
                      </a:cubicBezTo>
                      <a:cubicBezTo>
                        <a:pt x="806578" y="2237668"/>
                        <a:pt x="230967" y="2143929"/>
                        <a:pt x="0" y="2222500"/>
                      </a:cubicBezTo>
                      <a:cubicBezTo>
                        <a:pt x="-22261" y="2065475"/>
                        <a:pt x="13624" y="1872071"/>
                        <a:pt x="0" y="1711325"/>
                      </a:cubicBezTo>
                      <a:cubicBezTo>
                        <a:pt x="-13624" y="1550580"/>
                        <a:pt x="67" y="1298178"/>
                        <a:pt x="0" y="1177925"/>
                      </a:cubicBezTo>
                      <a:cubicBezTo>
                        <a:pt x="-67" y="1057672"/>
                        <a:pt x="48253" y="876710"/>
                        <a:pt x="0" y="666750"/>
                      </a:cubicBezTo>
                      <a:cubicBezTo>
                        <a:pt x="-48253" y="456791"/>
                        <a:pt x="38387" y="199726"/>
                        <a:pt x="0" y="0"/>
                      </a:cubicBezTo>
                      <a:close/>
                    </a:path>
                  </a:pathLst>
                </a:custGeom>
                <ask:type>
                  <ask:lineSketchNone/>
                </ask:type>
              </ask:lineSketchStyleProps>
            </a:ext>
          </a:extLst>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200" b="1">
              <a:solidFill>
                <a:srgbClr val="025464"/>
              </a:solidFill>
              <a:latin typeface="Corbel" panose="020B0503020204020204" pitchFamily="34" charset="0"/>
              <a:ea typeface="+mn-ea"/>
              <a:cs typeface="+mn-cs"/>
            </a:rPr>
            <a:t>About Dataset</a:t>
          </a:r>
          <a:r>
            <a:rPr lang="en-US" sz="1200">
              <a:solidFill>
                <a:srgbClr val="025464"/>
              </a:solidFill>
              <a:latin typeface="Corbel" panose="020B0503020204020204" pitchFamily="34" charset="0"/>
              <a:ea typeface="+mn-ea"/>
              <a:cs typeface="+mn-cs"/>
            </a:rPr>
            <a:t>:</a:t>
          </a:r>
        </a:p>
        <a:p>
          <a:pPr marL="0" indent="0" algn="l"/>
          <a:endParaRPr lang="en-US" sz="1200">
            <a:solidFill>
              <a:srgbClr val="025464"/>
            </a:solidFill>
            <a:latin typeface="Corbel" panose="020B0503020204020204" pitchFamily="34" charset="0"/>
            <a:ea typeface="+mn-ea"/>
            <a:cs typeface="+mn-cs"/>
          </a:endParaRPr>
        </a:p>
        <a:p>
          <a:pPr marL="0" indent="0" algn="l"/>
          <a:r>
            <a:rPr lang="en-US" sz="1200">
              <a:solidFill>
                <a:schemeClr val="tx1">
                  <a:lumMod val="95000"/>
                  <a:lumOff val="5000"/>
                </a:schemeClr>
              </a:solidFill>
              <a:latin typeface="Corbel" panose="020B0503020204020204" pitchFamily="34" charset="0"/>
              <a:ea typeface="+mn-ea"/>
              <a:cs typeface="+mn-cs"/>
            </a:rPr>
            <a:t>This dataset offers an</a:t>
          </a:r>
          <a:r>
            <a:rPr lang="en-US" sz="1200" baseline="0">
              <a:solidFill>
                <a:schemeClr val="tx1">
                  <a:lumMod val="95000"/>
                  <a:lumOff val="5000"/>
                </a:schemeClr>
              </a:solidFill>
              <a:latin typeface="Corbel" panose="020B0503020204020204" pitchFamily="34" charset="0"/>
              <a:ea typeface="+mn-ea"/>
              <a:cs typeface="+mn-cs"/>
            </a:rPr>
            <a:t> </a:t>
          </a:r>
          <a:r>
            <a:rPr lang="en-US" sz="1200">
              <a:solidFill>
                <a:schemeClr val="tx1">
                  <a:lumMod val="95000"/>
                  <a:lumOff val="5000"/>
                </a:schemeClr>
              </a:solidFill>
              <a:latin typeface="Corbel" panose="020B0503020204020204" pitchFamily="34" charset="0"/>
              <a:ea typeface="+mn-ea"/>
              <a:cs typeface="+mn-cs"/>
            </a:rPr>
            <a:t>examination of agricultural</a:t>
          </a:r>
          <a:r>
            <a:rPr lang="en-US" sz="1200" baseline="0">
              <a:solidFill>
                <a:schemeClr val="tx1">
                  <a:lumMod val="95000"/>
                  <a:lumOff val="5000"/>
                </a:schemeClr>
              </a:solidFill>
              <a:latin typeface="Corbel" panose="020B0503020204020204" pitchFamily="34" charset="0"/>
              <a:ea typeface="+mn-ea"/>
              <a:cs typeface="+mn-cs"/>
            </a:rPr>
            <a:t> exports</a:t>
          </a:r>
          <a:r>
            <a:rPr lang="en-US" sz="1200">
              <a:solidFill>
                <a:schemeClr val="tx1">
                  <a:lumMod val="95000"/>
                  <a:lumOff val="5000"/>
                </a:schemeClr>
              </a:solidFill>
              <a:latin typeface="Corbel" panose="020B0503020204020204" pitchFamily="34" charset="0"/>
              <a:ea typeface="+mn-ea"/>
              <a:cs typeface="+mn-cs"/>
            </a:rPr>
            <a:t> in Nigeria, covering from 2020 to 2023. It includes daily data on the number of exportations</a:t>
          </a:r>
          <a:r>
            <a:rPr lang="en-US" sz="1200" baseline="0">
              <a:solidFill>
                <a:schemeClr val="tx1">
                  <a:lumMod val="95000"/>
                  <a:lumOff val="5000"/>
                </a:schemeClr>
              </a:solidFill>
              <a:latin typeface="Corbel" panose="020B0503020204020204" pitchFamily="34" charset="0"/>
              <a:ea typeface="+mn-ea"/>
              <a:cs typeface="+mn-cs"/>
            </a:rPr>
            <a:t> that occured</a:t>
          </a:r>
          <a:r>
            <a:rPr lang="en-US" sz="1200">
              <a:solidFill>
                <a:schemeClr val="tx1">
                  <a:lumMod val="95000"/>
                  <a:lumOff val="5000"/>
                </a:schemeClr>
              </a:solidFill>
              <a:latin typeface="Corbel" panose="020B0503020204020204" pitchFamily="34" charset="0"/>
              <a:ea typeface="+mn-ea"/>
              <a:cs typeface="+mn-cs"/>
            </a:rPr>
            <a:t>, the</a:t>
          </a:r>
          <a:r>
            <a:rPr lang="en-US" sz="1200" baseline="0">
              <a:solidFill>
                <a:schemeClr val="tx1">
                  <a:lumMod val="95000"/>
                  <a:lumOff val="5000"/>
                </a:schemeClr>
              </a:solidFill>
              <a:latin typeface="Corbel" panose="020B0503020204020204" pitchFamily="34" charset="0"/>
              <a:ea typeface="+mn-ea"/>
              <a:cs typeface="+mn-cs"/>
            </a:rPr>
            <a:t> destination for all such exports</a:t>
          </a:r>
          <a:r>
            <a:rPr lang="en-US" sz="1200">
              <a:solidFill>
                <a:schemeClr val="tx1">
                  <a:lumMod val="95000"/>
                  <a:lumOff val="5000"/>
                </a:schemeClr>
              </a:solidFill>
              <a:latin typeface="Corbel" panose="020B0503020204020204" pitchFamily="34" charset="0"/>
              <a:ea typeface="+mn-ea"/>
              <a:cs typeface="+mn-cs"/>
            </a:rPr>
            <a:t>,</a:t>
          </a:r>
          <a:r>
            <a:rPr lang="en-US" sz="1200" baseline="0">
              <a:solidFill>
                <a:schemeClr val="tx1">
                  <a:lumMod val="95000"/>
                  <a:lumOff val="5000"/>
                </a:schemeClr>
              </a:solidFill>
              <a:latin typeface="Corbel" panose="020B0503020204020204" pitchFamily="34" charset="0"/>
              <a:ea typeface="+mn-ea"/>
              <a:cs typeface="+mn-cs"/>
            </a:rPr>
            <a:t> the ports that facilitated the exports, the value of the exports, the profit generated from each export, the company that made the produce, mode of transportation.</a:t>
          </a:r>
          <a:r>
            <a:rPr lang="en-US" sz="1200">
              <a:solidFill>
                <a:schemeClr val="tx1">
                  <a:lumMod val="95000"/>
                  <a:lumOff val="5000"/>
                </a:schemeClr>
              </a:solidFill>
              <a:latin typeface="Corbel" panose="020B0503020204020204" pitchFamily="34" charset="0"/>
              <a:ea typeface="+mn-ea"/>
              <a:cs typeface="+mn-cs"/>
            </a:rPr>
            <a:t>This data was downloaded</a:t>
          </a:r>
          <a:r>
            <a:rPr lang="en-US" sz="1200" baseline="0">
              <a:solidFill>
                <a:schemeClr val="tx1">
                  <a:lumMod val="95000"/>
                  <a:lumOff val="5000"/>
                </a:schemeClr>
              </a:solidFill>
              <a:latin typeface="Corbel" panose="020B0503020204020204" pitchFamily="34" charset="0"/>
              <a:ea typeface="+mn-ea"/>
              <a:cs typeface="+mn-cs"/>
            </a:rPr>
            <a:t> for the sole purpose of the DataTribe spreadsheet challenge.</a:t>
          </a:r>
          <a:endParaRPr lang="en-US" sz="1200">
            <a:solidFill>
              <a:schemeClr val="tx1">
                <a:lumMod val="95000"/>
                <a:lumOff val="5000"/>
              </a:schemeClr>
            </a:solidFill>
            <a:latin typeface="Corbel" panose="020B0503020204020204" pitchFamily="34" charset="0"/>
            <a:ea typeface="+mn-ea"/>
            <a:cs typeface="+mn-cs"/>
          </a:endParaRPr>
        </a:p>
        <a:p>
          <a:pPr marL="0" indent="0" algn="l"/>
          <a:endParaRPr lang="en-US" sz="1200">
            <a:solidFill>
              <a:srgbClr val="025464"/>
            </a:solidFill>
            <a:latin typeface="Corbel" panose="020B0503020204020204" pitchFamily="34" charset="0"/>
            <a:ea typeface="+mn-ea"/>
            <a:cs typeface="+mn-cs"/>
          </a:endParaRPr>
        </a:p>
        <a:p>
          <a:pPr marL="0" indent="0" algn="l"/>
          <a:r>
            <a:rPr lang="en-US" sz="1050">
              <a:solidFill>
                <a:sysClr val="windowText" lastClr="000000"/>
              </a:solidFill>
              <a:latin typeface="Corbel" panose="020B0503020204020204" pitchFamily="34" charset="0"/>
              <a:ea typeface="+mn-ea"/>
              <a:cs typeface="+mn-cs"/>
            </a:rPr>
            <a:t>Link</a:t>
          </a:r>
          <a:r>
            <a:rPr lang="en-US" sz="1050">
              <a:solidFill>
                <a:srgbClr val="025464"/>
              </a:solidFill>
              <a:latin typeface="Corbel" panose="020B0503020204020204" pitchFamily="34" charset="0"/>
              <a:ea typeface="+mn-ea"/>
              <a:cs typeface="+mn-cs"/>
            </a:rPr>
            <a:t>:</a:t>
          </a:r>
          <a:r>
            <a:rPr lang="en-US" sz="700">
              <a:solidFill>
                <a:srgbClr val="025464"/>
              </a:solidFill>
              <a:latin typeface="Corbel" panose="020B0503020204020204" pitchFamily="34" charset="0"/>
              <a:ea typeface="+mn-ea"/>
              <a:cs typeface="+mn-cs"/>
            </a:rPr>
            <a:t>https://drive.usercontent.google.com/u/0/uc?id=1ZV0NDIVqKFs41jRuKREKlWEjtc55cZAm&amp;export=download</a:t>
          </a:r>
          <a:endParaRPr lang="en-US" sz="1050">
            <a:solidFill>
              <a:srgbClr val="025464"/>
            </a:solidFill>
            <a:latin typeface="Corbel" panose="020B0503020204020204" pitchFamily="34" charset="0"/>
            <a:ea typeface="+mn-ea"/>
            <a:cs typeface="+mn-cs"/>
          </a:endParaRPr>
        </a:p>
      </xdr:txBody>
    </xdr:sp>
    <xdr:clientData/>
  </xdr:twoCellAnchor>
  <xdr:twoCellAnchor>
    <xdr:from>
      <xdr:col>3</xdr:col>
      <xdr:colOff>12700</xdr:colOff>
      <xdr:row>15</xdr:row>
      <xdr:rowOff>76200</xdr:rowOff>
    </xdr:from>
    <xdr:to>
      <xdr:col>5</xdr:col>
      <xdr:colOff>488950</xdr:colOff>
      <xdr:row>18</xdr:row>
      <xdr:rowOff>82550</xdr:rowOff>
    </xdr:to>
    <xdr:grpSp>
      <xdr:nvGrpSpPr>
        <xdr:cNvPr id="7" name="Group 6">
          <a:extLst>
            <a:ext uri="{FF2B5EF4-FFF2-40B4-BE49-F238E27FC236}">
              <a16:creationId xmlns:a16="http://schemas.microsoft.com/office/drawing/2014/main" id="{6FE5140C-B296-4B7F-B33C-974F606227FD}"/>
            </a:ext>
          </a:extLst>
        </xdr:cNvPr>
        <xdr:cNvGrpSpPr/>
      </xdr:nvGrpSpPr>
      <xdr:grpSpPr>
        <a:xfrm>
          <a:off x="1841500" y="2838450"/>
          <a:ext cx="1695450" cy="558800"/>
          <a:chOff x="3994150" y="488950"/>
          <a:chExt cx="1695450" cy="558800"/>
        </a:xfrm>
      </xdr:grpSpPr>
      <xdr:sp macro="" textlink="">
        <xdr:nvSpPr>
          <xdr:cNvPr id="8" name="TextBox 7">
            <a:extLst>
              <a:ext uri="{FF2B5EF4-FFF2-40B4-BE49-F238E27FC236}">
                <a16:creationId xmlns:a16="http://schemas.microsoft.com/office/drawing/2014/main" id="{9B3906C4-071E-D61B-1D29-F2DD950927C1}"/>
              </a:ext>
            </a:extLst>
          </xdr:cNvPr>
          <xdr:cNvSpPr txBox="1"/>
        </xdr:nvSpPr>
        <xdr:spPr>
          <a:xfrm>
            <a:off x="3994150" y="4889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Units Exported</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5">
        <xdr:nvSpPr>
          <xdr:cNvPr id="9" name="TextBox 8">
            <a:extLst>
              <a:ext uri="{FF2B5EF4-FFF2-40B4-BE49-F238E27FC236}">
                <a16:creationId xmlns:a16="http://schemas.microsoft.com/office/drawing/2014/main" id="{5C9CF57A-3374-CB37-5439-51B68E4324EC}"/>
              </a:ext>
            </a:extLst>
          </xdr:cNvPr>
          <xdr:cNvSpPr txBox="1"/>
        </xdr:nvSpPr>
        <xdr:spPr>
          <a:xfrm>
            <a:off x="4006850" y="7048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FCD9876-8652-418B-A3BA-94F9420E256B}" type="TxLink">
              <a:rPr lang="en-US" sz="1100" b="0" i="0" u="none" strike="noStrike">
                <a:solidFill>
                  <a:srgbClr val="7A173C"/>
                </a:solidFill>
                <a:latin typeface="Arial Rounded MT Bold" panose="020F0704030504030204" pitchFamily="34" charset="0"/>
                <a:ea typeface="+mn-ea"/>
                <a:cs typeface="Calibri"/>
              </a:rPr>
              <a:pPr marL="0" indent="0" algn="ctr"/>
              <a:t> 536,804 </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11</xdr:col>
      <xdr:colOff>438150</xdr:colOff>
      <xdr:row>15</xdr:row>
      <xdr:rowOff>63500</xdr:rowOff>
    </xdr:from>
    <xdr:to>
      <xdr:col>13</xdr:col>
      <xdr:colOff>565150</xdr:colOff>
      <xdr:row>18</xdr:row>
      <xdr:rowOff>69850</xdr:rowOff>
    </xdr:to>
    <xdr:grpSp>
      <xdr:nvGrpSpPr>
        <xdr:cNvPr id="10" name="Group 9">
          <a:extLst>
            <a:ext uri="{FF2B5EF4-FFF2-40B4-BE49-F238E27FC236}">
              <a16:creationId xmlns:a16="http://schemas.microsoft.com/office/drawing/2014/main" id="{84DBAF19-8968-4114-8104-3CBAFAD113A8}"/>
            </a:ext>
          </a:extLst>
        </xdr:cNvPr>
        <xdr:cNvGrpSpPr/>
      </xdr:nvGrpSpPr>
      <xdr:grpSpPr>
        <a:xfrm>
          <a:off x="7143750" y="2825750"/>
          <a:ext cx="1346200" cy="558800"/>
          <a:chOff x="9328150" y="520700"/>
          <a:chExt cx="1695450" cy="558800"/>
        </a:xfrm>
      </xdr:grpSpPr>
      <xdr:sp macro="" textlink="">
        <xdr:nvSpPr>
          <xdr:cNvPr id="11" name="TextBox 10">
            <a:extLst>
              <a:ext uri="{FF2B5EF4-FFF2-40B4-BE49-F238E27FC236}">
                <a16:creationId xmlns:a16="http://schemas.microsoft.com/office/drawing/2014/main" id="{DA17E388-048F-DB30-12C2-536F77EECB17}"/>
              </a:ext>
            </a:extLst>
          </xdr:cNvPr>
          <xdr:cNvSpPr txBox="1"/>
        </xdr:nvSpPr>
        <xdr:spPr>
          <a:xfrm>
            <a:off x="9328150" y="5207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Profit Margin</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6">
        <xdr:nvSpPr>
          <xdr:cNvPr id="12" name="TextBox 11">
            <a:extLst>
              <a:ext uri="{FF2B5EF4-FFF2-40B4-BE49-F238E27FC236}">
                <a16:creationId xmlns:a16="http://schemas.microsoft.com/office/drawing/2014/main" id="{CC8C98B8-DFD2-013E-360D-65C842F58767}"/>
              </a:ext>
            </a:extLst>
          </xdr:cNvPr>
          <xdr:cNvSpPr txBox="1"/>
        </xdr:nvSpPr>
        <xdr:spPr>
          <a:xfrm>
            <a:off x="9340850" y="7366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7E1AF4-7E19-4F1C-92A0-9F9C84655177}" type="TxLink">
              <a:rPr lang="en-US" sz="1100" b="0" i="0" u="none" strike="noStrike">
                <a:solidFill>
                  <a:srgbClr val="7A173C"/>
                </a:solidFill>
                <a:latin typeface="Arial Rounded MT Bold" panose="020F0704030504030204" pitchFamily="34" charset="0"/>
                <a:ea typeface="+mn-ea"/>
                <a:cs typeface="Calibri"/>
              </a:rPr>
              <a:pPr marL="0" indent="0" algn="ctr"/>
              <a:t>20.2%</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0</xdr:col>
      <xdr:colOff>76200</xdr:colOff>
      <xdr:row>15</xdr:row>
      <xdr:rowOff>76200</xdr:rowOff>
    </xdr:from>
    <xdr:to>
      <xdr:col>2</xdr:col>
      <xdr:colOff>552450</xdr:colOff>
      <xdr:row>18</xdr:row>
      <xdr:rowOff>114300</xdr:rowOff>
    </xdr:to>
    <xdr:grpSp>
      <xdr:nvGrpSpPr>
        <xdr:cNvPr id="13" name="Group 12">
          <a:extLst>
            <a:ext uri="{FF2B5EF4-FFF2-40B4-BE49-F238E27FC236}">
              <a16:creationId xmlns:a16="http://schemas.microsoft.com/office/drawing/2014/main" id="{C5590516-9E2E-4EA2-9C93-700789D7FFA6}"/>
            </a:ext>
          </a:extLst>
        </xdr:cNvPr>
        <xdr:cNvGrpSpPr/>
      </xdr:nvGrpSpPr>
      <xdr:grpSpPr>
        <a:xfrm>
          <a:off x="76200" y="2838450"/>
          <a:ext cx="1695450" cy="590550"/>
          <a:chOff x="2222500" y="482600"/>
          <a:chExt cx="1695450" cy="590550"/>
        </a:xfrm>
      </xdr:grpSpPr>
      <xdr:sp macro="" textlink="">
        <xdr:nvSpPr>
          <xdr:cNvPr id="14" name="TextBox 13">
            <a:extLst>
              <a:ext uri="{FF2B5EF4-FFF2-40B4-BE49-F238E27FC236}">
                <a16:creationId xmlns:a16="http://schemas.microsoft.com/office/drawing/2014/main" id="{5AFEB42C-3FA6-CA42-0516-F77BC6BF4A90}"/>
              </a:ext>
            </a:extLst>
          </xdr:cNvPr>
          <xdr:cNvSpPr txBox="1"/>
        </xdr:nvSpPr>
        <xdr:spPr>
          <a:xfrm>
            <a:off x="2222500" y="4826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Export Value</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3">
        <xdr:nvSpPr>
          <xdr:cNvPr id="15" name="TextBox 14">
            <a:extLst>
              <a:ext uri="{FF2B5EF4-FFF2-40B4-BE49-F238E27FC236}">
                <a16:creationId xmlns:a16="http://schemas.microsoft.com/office/drawing/2014/main" id="{7700BD4D-244A-1D73-5BD0-1493D9F1936F}"/>
              </a:ext>
            </a:extLst>
          </xdr:cNvPr>
          <xdr:cNvSpPr txBox="1"/>
        </xdr:nvSpPr>
        <xdr:spPr>
          <a:xfrm>
            <a:off x="2235200" y="6985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72431A-80E3-41A1-9460-A1FED2693B83}" type="TxLink">
              <a:rPr lang="en-US" sz="1100" b="0" i="0" u="none" strike="noStrike">
                <a:solidFill>
                  <a:srgbClr val="7A173C"/>
                </a:solidFill>
                <a:latin typeface="Arial Rounded MT Bold" panose="020F0704030504030204" pitchFamily="34" charset="0"/>
                <a:ea typeface="+mn-ea"/>
                <a:cs typeface="Calibri"/>
              </a:rPr>
              <a:pPr algn="ctr"/>
              <a:t>₦ 16,317,664,478.57</a:t>
            </a:fld>
            <a:endParaRPr lang="en-US" sz="1600">
              <a:solidFill>
                <a:srgbClr val="7A173C"/>
              </a:solidFill>
              <a:latin typeface="Arial Rounded MT Bold" panose="020F0704030504030204" pitchFamily="34" charset="0"/>
              <a:ea typeface="+mn-ea"/>
              <a:cs typeface="+mn-cs"/>
            </a:endParaRPr>
          </a:p>
        </xdr:txBody>
      </xdr:sp>
      <xdr:sp macro="" textlink="">
        <xdr:nvSpPr>
          <xdr:cNvPr id="16" name="TextBox 15">
            <a:extLst>
              <a:ext uri="{FF2B5EF4-FFF2-40B4-BE49-F238E27FC236}">
                <a16:creationId xmlns:a16="http://schemas.microsoft.com/office/drawing/2014/main" id="{A332743D-0F3A-09F3-F034-51A01F1CC04E}"/>
              </a:ext>
            </a:extLst>
          </xdr:cNvPr>
          <xdr:cNvSpPr txBox="1"/>
        </xdr:nvSpPr>
        <xdr:spPr>
          <a:xfrm>
            <a:off x="2762250" y="8699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(16 Billion+)</a:t>
            </a:r>
          </a:p>
        </xdr:txBody>
      </xdr:sp>
    </xdr:grpSp>
    <xdr:clientData/>
  </xdr:twoCellAnchor>
  <xdr:twoCellAnchor>
    <xdr:from>
      <xdr:col>5</xdr:col>
      <xdr:colOff>558800</xdr:colOff>
      <xdr:row>15</xdr:row>
      <xdr:rowOff>76200</xdr:rowOff>
    </xdr:from>
    <xdr:to>
      <xdr:col>8</xdr:col>
      <xdr:colOff>425450</xdr:colOff>
      <xdr:row>18</xdr:row>
      <xdr:rowOff>107950</xdr:rowOff>
    </xdr:to>
    <xdr:grpSp>
      <xdr:nvGrpSpPr>
        <xdr:cNvPr id="17" name="Group 16">
          <a:extLst>
            <a:ext uri="{FF2B5EF4-FFF2-40B4-BE49-F238E27FC236}">
              <a16:creationId xmlns:a16="http://schemas.microsoft.com/office/drawing/2014/main" id="{2344D2CE-4958-4B1A-8EE5-3967E6D8768E}"/>
            </a:ext>
          </a:extLst>
        </xdr:cNvPr>
        <xdr:cNvGrpSpPr/>
      </xdr:nvGrpSpPr>
      <xdr:grpSpPr>
        <a:xfrm>
          <a:off x="3606800" y="2838450"/>
          <a:ext cx="1695450" cy="584200"/>
          <a:chOff x="5765800" y="495300"/>
          <a:chExt cx="1695450" cy="584200"/>
        </a:xfrm>
      </xdr:grpSpPr>
      <xdr:sp macro="" textlink="">
        <xdr:nvSpPr>
          <xdr:cNvPr id="18" name="TextBox 17">
            <a:extLst>
              <a:ext uri="{FF2B5EF4-FFF2-40B4-BE49-F238E27FC236}">
                <a16:creationId xmlns:a16="http://schemas.microsoft.com/office/drawing/2014/main" id="{33F6C962-7508-DD21-1B9D-8059EE994DD9}"/>
              </a:ext>
            </a:extLst>
          </xdr:cNvPr>
          <xdr:cNvSpPr txBox="1"/>
        </xdr:nvSpPr>
        <xdr:spPr>
          <a:xfrm>
            <a:off x="5765800" y="4953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2">
        <xdr:nvSpPr>
          <xdr:cNvPr id="19" name="TextBox 18">
            <a:extLst>
              <a:ext uri="{FF2B5EF4-FFF2-40B4-BE49-F238E27FC236}">
                <a16:creationId xmlns:a16="http://schemas.microsoft.com/office/drawing/2014/main" id="{03FA2265-292B-54A5-AA1E-E8A90BA8434E}"/>
              </a:ext>
            </a:extLst>
          </xdr:cNvPr>
          <xdr:cNvSpPr txBox="1"/>
        </xdr:nvSpPr>
        <xdr:spPr>
          <a:xfrm>
            <a:off x="5778500" y="7112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C0D441-F5EB-43D2-8155-43C2441B1300}" type="TxLink">
              <a:rPr lang="en-US" sz="1100" b="0" i="0" u="none" strike="noStrike">
                <a:solidFill>
                  <a:srgbClr val="7A173C"/>
                </a:solidFill>
                <a:latin typeface="Arial Rounded MT Bold" panose="020F0704030504030204" pitchFamily="34" charset="0"/>
                <a:ea typeface="+mn-ea"/>
                <a:cs typeface="Calibri"/>
              </a:rPr>
              <a:pPr marL="0" indent="0" algn="ctr"/>
              <a:t>₦ 3,288,449,155.39</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0" name="TextBox 19">
            <a:extLst>
              <a:ext uri="{FF2B5EF4-FFF2-40B4-BE49-F238E27FC236}">
                <a16:creationId xmlns:a16="http://schemas.microsoft.com/office/drawing/2014/main" id="{22BE7534-0310-033D-1500-96476AE3FA57}"/>
              </a:ext>
            </a:extLst>
          </xdr:cNvPr>
          <xdr:cNvSpPr txBox="1"/>
        </xdr:nvSpPr>
        <xdr:spPr>
          <a:xfrm>
            <a:off x="6311900" y="87630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Billion+)</a:t>
            </a:r>
          </a:p>
        </xdr:txBody>
      </xdr:sp>
    </xdr:grpSp>
    <xdr:clientData/>
  </xdr:twoCellAnchor>
  <xdr:twoCellAnchor>
    <xdr:from>
      <xdr:col>8</xdr:col>
      <xdr:colOff>501650</xdr:colOff>
      <xdr:row>15</xdr:row>
      <xdr:rowOff>69850</xdr:rowOff>
    </xdr:from>
    <xdr:to>
      <xdr:col>11</xdr:col>
      <xdr:colOff>368300</xdr:colOff>
      <xdr:row>18</xdr:row>
      <xdr:rowOff>101600</xdr:rowOff>
    </xdr:to>
    <xdr:grpSp>
      <xdr:nvGrpSpPr>
        <xdr:cNvPr id="21" name="Group 20">
          <a:extLst>
            <a:ext uri="{FF2B5EF4-FFF2-40B4-BE49-F238E27FC236}">
              <a16:creationId xmlns:a16="http://schemas.microsoft.com/office/drawing/2014/main" id="{BE22AB34-F10B-4341-94C8-C1497B0C693F}"/>
            </a:ext>
          </a:extLst>
        </xdr:cNvPr>
        <xdr:cNvGrpSpPr/>
      </xdr:nvGrpSpPr>
      <xdr:grpSpPr>
        <a:xfrm>
          <a:off x="5378450" y="2832100"/>
          <a:ext cx="1695450" cy="584200"/>
          <a:chOff x="7543800" y="501650"/>
          <a:chExt cx="1695450" cy="584200"/>
        </a:xfrm>
      </xdr:grpSpPr>
      <xdr:sp macro="" textlink="">
        <xdr:nvSpPr>
          <xdr:cNvPr id="22" name="TextBox 21">
            <a:extLst>
              <a:ext uri="{FF2B5EF4-FFF2-40B4-BE49-F238E27FC236}">
                <a16:creationId xmlns:a16="http://schemas.microsoft.com/office/drawing/2014/main" id="{46E0F4A1-C6D4-6AD2-9E72-779BC30B8B05}"/>
              </a:ext>
            </a:extLst>
          </xdr:cNvPr>
          <xdr:cNvSpPr txBox="1"/>
        </xdr:nvSpPr>
        <xdr:spPr>
          <a:xfrm>
            <a:off x="7543800" y="5016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Average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4">
        <xdr:nvSpPr>
          <xdr:cNvPr id="23" name="TextBox 22">
            <a:extLst>
              <a:ext uri="{FF2B5EF4-FFF2-40B4-BE49-F238E27FC236}">
                <a16:creationId xmlns:a16="http://schemas.microsoft.com/office/drawing/2014/main" id="{98B57A2D-78FD-1491-0004-48532D5C4CD9}"/>
              </a:ext>
            </a:extLst>
          </xdr:cNvPr>
          <xdr:cNvSpPr txBox="1"/>
        </xdr:nvSpPr>
        <xdr:spPr>
          <a:xfrm>
            <a:off x="7556500" y="7175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ADE25E6-67BA-468F-80EF-A5F5E35FA936}" type="TxLink">
              <a:rPr lang="en-US" sz="1100" b="0" i="0" u="none" strike="noStrike">
                <a:solidFill>
                  <a:srgbClr val="7A173C"/>
                </a:solidFill>
                <a:latin typeface="Arial Rounded MT Bold" panose="020F0704030504030204" pitchFamily="34" charset="0"/>
                <a:ea typeface="+mn-ea"/>
                <a:cs typeface="Calibri"/>
              </a:rPr>
              <a:pPr marL="0" indent="0" algn="ctr"/>
              <a:t>₦ 3,288,449.16</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4" name="TextBox 23">
            <a:extLst>
              <a:ext uri="{FF2B5EF4-FFF2-40B4-BE49-F238E27FC236}">
                <a16:creationId xmlns:a16="http://schemas.microsoft.com/office/drawing/2014/main" id="{59097A0F-625E-2C1C-8D2A-D89D274D762F}"/>
              </a:ext>
            </a:extLst>
          </xdr:cNvPr>
          <xdr:cNvSpPr txBox="1"/>
        </xdr:nvSpPr>
        <xdr:spPr>
          <a:xfrm>
            <a:off x="8140700" y="8826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Million+)</a:t>
            </a:r>
          </a:p>
        </xdr:txBody>
      </xdr:sp>
    </xdr:grpSp>
    <xdr:clientData/>
  </xdr:twoCellAnchor>
  <xdr:twoCellAnchor>
    <xdr:from>
      <xdr:col>14</xdr:col>
      <xdr:colOff>38100</xdr:colOff>
      <xdr:row>15</xdr:row>
      <xdr:rowOff>69850</xdr:rowOff>
    </xdr:from>
    <xdr:to>
      <xdr:col>15</xdr:col>
      <xdr:colOff>539750</xdr:colOff>
      <xdr:row>18</xdr:row>
      <xdr:rowOff>76200</xdr:rowOff>
    </xdr:to>
    <xdr:grpSp>
      <xdr:nvGrpSpPr>
        <xdr:cNvPr id="28" name="Group 27">
          <a:extLst>
            <a:ext uri="{FF2B5EF4-FFF2-40B4-BE49-F238E27FC236}">
              <a16:creationId xmlns:a16="http://schemas.microsoft.com/office/drawing/2014/main" id="{7C17F0B6-EC12-9322-02D3-536EC82360E3}"/>
            </a:ext>
          </a:extLst>
        </xdr:cNvPr>
        <xdr:cNvGrpSpPr/>
      </xdr:nvGrpSpPr>
      <xdr:grpSpPr>
        <a:xfrm>
          <a:off x="8572500" y="2832100"/>
          <a:ext cx="1111250" cy="558800"/>
          <a:chOff x="8782050" y="2832100"/>
          <a:chExt cx="1187450" cy="558800"/>
        </a:xfrm>
      </xdr:grpSpPr>
      <xdr:sp macro="" textlink="">
        <xdr:nvSpPr>
          <xdr:cNvPr id="26" name="TextBox 25">
            <a:extLst>
              <a:ext uri="{FF2B5EF4-FFF2-40B4-BE49-F238E27FC236}">
                <a16:creationId xmlns:a16="http://schemas.microsoft.com/office/drawing/2014/main" id="{ED9FE3AF-D414-4EB7-A65A-DF3E287B5857}"/>
              </a:ext>
            </a:extLst>
          </xdr:cNvPr>
          <xdr:cNvSpPr txBox="1"/>
        </xdr:nvSpPr>
        <xdr:spPr>
          <a:xfrm>
            <a:off x="8782050" y="2832100"/>
            <a:ext cx="1187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Total Country</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17">
        <xdr:nvSpPr>
          <xdr:cNvPr id="27" name="TextBox 26">
            <a:extLst>
              <a:ext uri="{FF2B5EF4-FFF2-40B4-BE49-F238E27FC236}">
                <a16:creationId xmlns:a16="http://schemas.microsoft.com/office/drawing/2014/main" id="{A0EF1071-5A41-453D-A68C-6DD949179909}"/>
              </a:ext>
            </a:extLst>
          </xdr:cNvPr>
          <xdr:cNvSpPr txBox="1"/>
        </xdr:nvSpPr>
        <xdr:spPr>
          <a:xfrm>
            <a:off x="8790945" y="3048000"/>
            <a:ext cx="113852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5533A5B-FCBA-4B71-ADC2-686DC12EEF92}" type="TxLink">
              <a:rPr lang="en-US" sz="1100" b="0" i="0" u="none" strike="noStrike">
                <a:solidFill>
                  <a:srgbClr val="7A173C"/>
                </a:solidFill>
                <a:latin typeface="Arial Rounded MT Bold" panose="020F0704030504030204" pitchFamily="34" charset="0"/>
                <a:ea typeface="+mn-ea"/>
                <a:cs typeface="Calibri"/>
              </a:rPr>
              <a:pPr marL="0" indent="0" algn="ctr"/>
              <a:t>10</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0</xdr:col>
      <xdr:colOff>25400</xdr:colOff>
      <xdr:row>15</xdr:row>
      <xdr:rowOff>25400</xdr:rowOff>
    </xdr:from>
    <xdr:to>
      <xdr:col>15</xdr:col>
      <xdr:colOff>592328</xdr:colOff>
      <xdr:row>15</xdr:row>
      <xdr:rowOff>31750</xdr:rowOff>
    </xdr:to>
    <xdr:cxnSp macro="">
      <xdr:nvCxnSpPr>
        <xdr:cNvPr id="29" name="Straight Connector 28">
          <a:extLst>
            <a:ext uri="{FF2B5EF4-FFF2-40B4-BE49-F238E27FC236}">
              <a16:creationId xmlns:a16="http://schemas.microsoft.com/office/drawing/2014/main" id="{81053231-6B63-4950-99A4-FAF10525ADBB}"/>
            </a:ext>
          </a:extLst>
        </xdr:cNvPr>
        <xdr:cNvCxnSpPr/>
      </xdr:nvCxnSpPr>
      <xdr:spPr>
        <a:xfrm>
          <a:off x="25400" y="2787650"/>
          <a:ext cx="9710928" cy="6350"/>
        </a:xfrm>
        <a:prstGeom prst="line">
          <a:avLst/>
        </a:prstGeom>
        <a:ln w="9525" cap="flat" cmpd="sng" algn="ctr">
          <a:solidFill>
            <a:schemeClr val="accent3"/>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4</xdr:col>
      <xdr:colOff>133350</xdr:colOff>
      <xdr:row>0</xdr:row>
      <xdr:rowOff>133350</xdr:rowOff>
    </xdr:from>
    <xdr:to>
      <xdr:col>4</xdr:col>
      <xdr:colOff>396142</xdr:colOff>
      <xdr:row>1</xdr:row>
      <xdr:rowOff>104486</xdr:rowOff>
    </xdr:to>
    <xdr:pic>
      <xdr:nvPicPr>
        <xdr:cNvPr id="37" name="Picture 36">
          <a:extLst>
            <a:ext uri="{FF2B5EF4-FFF2-40B4-BE49-F238E27FC236}">
              <a16:creationId xmlns:a16="http://schemas.microsoft.com/office/drawing/2014/main" id="{337EC4E2-EA5D-48C7-B175-181A8E3781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0" y="133350"/>
          <a:ext cx="262792" cy="155286"/>
        </a:xfrm>
        <a:prstGeom prst="rect">
          <a:avLst/>
        </a:prstGeom>
      </xdr:spPr>
    </xdr:pic>
    <xdr:clientData/>
  </xdr:twoCellAnchor>
  <xdr:twoCellAnchor>
    <xdr:from>
      <xdr:col>0</xdr:col>
      <xdr:colOff>69850</xdr:colOff>
      <xdr:row>18</xdr:row>
      <xdr:rowOff>139700</xdr:rowOff>
    </xdr:from>
    <xdr:to>
      <xdr:col>8</xdr:col>
      <xdr:colOff>6350</xdr:colOff>
      <xdr:row>39</xdr:row>
      <xdr:rowOff>133350</xdr:rowOff>
    </xdr:to>
    <xdr:sp macro="" textlink="">
      <xdr:nvSpPr>
        <xdr:cNvPr id="38" name="Rectangle 37">
          <a:extLst>
            <a:ext uri="{FF2B5EF4-FFF2-40B4-BE49-F238E27FC236}">
              <a16:creationId xmlns:a16="http://schemas.microsoft.com/office/drawing/2014/main" id="{288A884E-29D7-C8AB-DEC0-8CD6ECDA0B79}"/>
            </a:ext>
          </a:extLst>
        </xdr:cNvPr>
        <xdr:cNvSpPr/>
      </xdr:nvSpPr>
      <xdr:spPr>
        <a:xfrm>
          <a:off x="69850" y="3454400"/>
          <a:ext cx="4813300" cy="38608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203200</xdr:colOff>
      <xdr:row>18</xdr:row>
      <xdr:rowOff>146050</xdr:rowOff>
    </xdr:from>
    <xdr:to>
      <xdr:col>7</xdr:col>
      <xdr:colOff>285750</xdr:colOff>
      <xdr:row>32</xdr:row>
      <xdr:rowOff>31750</xdr:rowOff>
    </xdr:to>
    <xdr:graphicFrame macro="">
      <xdr:nvGraphicFramePr>
        <xdr:cNvPr id="35" name="Chart 34">
          <a:extLst>
            <a:ext uri="{FF2B5EF4-FFF2-40B4-BE49-F238E27FC236}">
              <a16:creationId xmlns:a16="http://schemas.microsoft.com/office/drawing/2014/main" id="{962A9C1E-2091-4DEE-A545-014253323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88900</xdr:colOff>
      <xdr:row>18</xdr:row>
      <xdr:rowOff>139700</xdr:rowOff>
    </xdr:from>
    <xdr:to>
      <xdr:col>15</xdr:col>
      <xdr:colOff>533400</xdr:colOff>
      <xdr:row>39</xdr:row>
      <xdr:rowOff>146050</xdr:rowOff>
    </xdr:to>
    <xdr:sp macro="" textlink="">
      <xdr:nvSpPr>
        <xdr:cNvPr id="39" name="Rectangle 38">
          <a:extLst>
            <a:ext uri="{FF2B5EF4-FFF2-40B4-BE49-F238E27FC236}">
              <a16:creationId xmlns:a16="http://schemas.microsoft.com/office/drawing/2014/main" id="{B0C32A3C-F779-44A5-903A-AA5B4D51CB49}"/>
            </a:ext>
          </a:extLst>
        </xdr:cNvPr>
        <xdr:cNvSpPr/>
      </xdr:nvSpPr>
      <xdr:spPr>
        <a:xfrm>
          <a:off x="4965700" y="3454400"/>
          <a:ext cx="4711700" cy="38735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177800</xdr:colOff>
      <xdr:row>32</xdr:row>
      <xdr:rowOff>177800</xdr:rowOff>
    </xdr:from>
    <xdr:to>
      <xdr:col>7</xdr:col>
      <xdr:colOff>285750</xdr:colOff>
      <xdr:row>39</xdr:row>
      <xdr:rowOff>152400</xdr:rowOff>
    </xdr:to>
    <xdr:sp macro="" textlink="">
      <xdr:nvSpPr>
        <xdr:cNvPr id="34" name="TextBox 33">
          <a:extLst>
            <a:ext uri="{FF2B5EF4-FFF2-40B4-BE49-F238E27FC236}">
              <a16:creationId xmlns:a16="http://schemas.microsoft.com/office/drawing/2014/main" id="{5155E846-34EE-4057-B589-597AFAAA3592}"/>
            </a:ext>
          </a:extLst>
        </xdr:cNvPr>
        <xdr:cNvSpPr txBox="1"/>
      </xdr:nvSpPr>
      <xdr:spPr>
        <a:xfrm>
          <a:off x="177800" y="6070600"/>
          <a:ext cx="4375150" cy="126365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Italy tops the export destinations with ₦1.96 billion, highlighting</a:t>
          </a:r>
          <a:r>
            <a:rPr lang="en-US" sz="1200" baseline="0">
              <a:solidFill>
                <a:schemeClr val="bg2">
                  <a:lumMod val="10000"/>
                </a:schemeClr>
              </a:solidFill>
              <a:latin typeface="Corbel" panose="020B0503020204020204" pitchFamily="34" charset="0"/>
            </a:rPr>
            <a:t> her importance </a:t>
          </a:r>
          <a:r>
            <a:rPr lang="en-US" sz="1200">
              <a:solidFill>
                <a:schemeClr val="bg2">
                  <a:lumMod val="10000"/>
                </a:schemeClr>
              </a:solidFill>
              <a:latin typeface="Corbel" panose="020B0503020204020204" pitchFamily="34" charset="0"/>
            </a:rPr>
            <a:t>as a key export destination, with other European countries like Denmark (₦1.83B) and France (₦1.81B)</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generally contributing significantly to the total export value. This</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suggests a relatively balanced distribution among the top destinations, with no extreme disparities.</a:t>
          </a:r>
        </a:p>
        <a:p>
          <a:pPr algn="l"/>
          <a:endParaRPr lang="en-US" sz="1200">
            <a:solidFill>
              <a:sysClr val="windowText" lastClr="000000"/>
            </a:solidFill>
            <a:latin typeface="Corbel" panose="020B0503020204020204" pitchFamily="34" charset="0"/>
          </a:endParaRPr>
        </a:p>
      </xdr:txBody>
    </xdr:sp>
    <xdr:clientData/>
  </xdr:twoCellAnchor>
  <xdr:twoCellAnchor>
    <xdr:from>
      <xdr:col>8</xdr:col>
      <xdr:colOff>107950</xdr:colOff>
      <xdr:row>18</xdr:row>
      <xdr:rowOff>127000</xdr:rowOff>
    </xdr:from>
    <xdr:to>
      <xdr:col>15</xdr:col>
      <xdr:colOff>495300</xdr:colOff>
      <xdr:row>31</xdr:row>
      <xdr:rowOff>107950</xdr:rowOff>
    </xdr:to>
    <xdr:graphicFrame macro="">
      <xdr:nvGraphicFramePr>
        <xdr:cNvPr id="36" name="Chart 35">
          <a:extLst>
            <a:ext uri="{FF2B5EF4-FFF2-40B4-BE49-F238E27FC236}">
              <a16:creationId xmlns:a16="http://schemas.microsoft.com/office/drawing/2014/main" id="{CC1CBF3D-FC0B-4377-AF0B-9F24A1BCF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69850</xdr:colOff>
      <xdr:row>40</xdr:row>
      <xdr:rowOff>44450</xdr:rowOff>
    </xdr:from>
    <xdr:to>
      <xdr:col>8</xdr:col>
      <xdr:colOff>0</xdr:colOff>
      <xdr:row>73</xdr:row>
      <xdr:rowOff>88900</xdr:rowOff>
    </xdr:to>
    <xdr:sp macro="" textlink="">
      <xdr:nvSpPr>
        <xdr:cNvPr id="41" name="Rectangle 40">
          <a:extLst>
            <a:ext uri="{FF2B5EF4-FFF2-40B4-BE49-F238E27FC236}">
              <a16:creationId xmlns:a16="http://schemas.microsoft.com/office/drawing/2014/main" id="{3D246B27-3AA8-431E-BA18-C617A08C8F23}"/>
            </a:ext>
          </a:extLst>
        </xdr:cNvPr>
        <xdr:cNvSpPr/>
      </xdr:nvSpPr>
      <xdr:spPr>
        <a:xfrm>
          <a:off x="69850" y="7410450"/>
          <a:ext cx="4806950" cy="61214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190500</xdr:colOff>
      <xdr:row>32</xdr:row>
      <xdr:rowOff>88900</xdr:rowOff>
    </xdr:from>
    <xdr:to>
      <xdr:col>15</xdr:col>
      <xdr:colOff>298450</xdr:colOff>
      <xdr:row>39</xdr:row>
      <xdr:rowOff>63500</xdr:rowOff>
    </xdr:to>
    <xdr:sp macro="" textlink="">
      <xdr:nvSpPr>
        <xdr:cNvPr id="42" name="TextBox 41">
          <a:extLst>
            <a:ext uri="{FF2B5EF4-FFF2-40B4-BE49-F238E27FC236}">
              <a16:creationId xmlns:a16="http://schemas.microsoft.com/office/drawing/2014/main" id="{58AEBF06-9580-4567-97C2-58D9EC403FA9}"/>
            </a:ext>
          </a:extLst>
        </xdr:cNvPr>
        <xdr:cNvSpPr txBox="1"/>
      </xdr:nvSpPr>
      <xdr:spPr>
        <a:xfrm>
          <a:off x="5067300" y="5981700"/>
          <a:ext cx="4375150" cy="126365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This reveals that average profit margins across the export countries are relatively consistent, ranging from approximately</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23% in Italy to 26% in Austria and Germany. Most countries, including the Netherlands, Belgium, Switzerland, Denmark, Sweden, France, and Spain, cluster within the 24-25% range, indicating stable profitability levels across these regions.</a:t>
          </a:r>
          <a:endParaRPr lang="en-US" sz="1200">
            <a:solidFill>
              <a:sysClr val="windowText" lastClr="000000"/>
            </a:solidFill>
            <a:latin typeface="Corbel" panose="020B0503020204020204" pitchFamily="34" charset="0"/>
          </a:endParaRPr>
        </a:p>
      </xdr:txBody>
    </xdr:sp>
    <xdr:clientData/>
  </xdr:twoCellAnchor>
  <xdr:twoCellAnchor>
    <xdr:from>
      <xdr:col>0</xdr:col>
      <xdr:colOff>101600</xdr:colOff>
      <xdr:row>40</xdr:row>
      <xdr:rowOff>44450</xdr:rowOff>
    </xdr:from>
    <xdr:to>
      <xdr:col>7</xdr:col>
      <xdr:colOff>584200</xdr:colOff>
      <xdr:row>51</xdr:row>
      <xdr:rowOff>31750</xdr:rowOff>
    </xdr:to>
    <xdr:graphicFrame macro="">
      <xdr:nvGraphicFramePr>
        <xdr:cNvPr id="44" name="Chart 43">
          <a:extLst>
            <a:ext uri="{FF2B5EF4-FFF2-40B4-BE49-F238E27FC236}">
              <a16:creationId xmlns:a16="http://schemas.microsoft.com/office/drawing/2014/main" id="{7CD2BE03-3C0A-4CAE-999E-ABE5FD9BF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209550</xdr:colOff>
      <xdr:row>50</xdr:row>
      <xdr:rowOff>171450</xdr:rowOff>
    </xdr:from>
    <xdr:to>
      <xdr:col>7</xdr:col>
      <xdr:colOff>317500</xdr:colOff>
      <xdr:row>55</xdr:row>
      <xdr:rowOff>101600</xdr:rowOff>
    </xdr:to>
    <xdr:sp macro="" textlink="">
      <xdr:nvSpPr>
        <xdr:cNvPr id="45" name="TextBox 44">
          <a:extLst>
            <a:ext uri="{FF2B5EF4-FFF2-40B4-BE49-F238E27FC236}">
              <a16:creationId xmlns:a16="http://schemas.microsoft.com/office/drawing/2014/main" id="{448692BE-3A22-4412-98B9-3CCFFFA5A449}"/>
            </a:ext>
          </a:extLst>
        </xdr:cNvPr>
        <xdr:cNvSpPr txBox="1"/>
      </xdr:nvSpPr>
      <xdr:spPr>
        <a:xfrm>
          <a:off x="209550" y="9378950"/>
          <a:ext cx="4375150" cy="8509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This shows</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key agricultural export profits, with Sesame leading at ₦477.49 million, followed by Cocoa (₦450.35 million) and Cashew (₦438.62 million). Ginger ranks lowest at ₦336.62 million, contributing 10.2% of the total.</a:t>
          </a:r>
        </a:p>
      </xdr:txBody>
    </xdr:sp>
    <xdr:clientData/>
  </xdr:twoCellAnchor>
  <xdr:twoCellAnchor>
    <xdr:from>
      <xdr:col>0</xdr:col>
      <xdr:colOff>0</xdr:colOff>
      <xdr:row>56</xdr:row>
      <xdr:rowOff>101600</xdr:rowOff>
    </xdr:from>
    <xdr:to>
      <xdr:col>7</xdr:col>
      <xdr:colOff>558800</xdr:colOff>
      <xdr:row>68</xdr:row>
      <xdr:rowOff>152400</xdr:rowOff>
    </xdr:to>
    <xdr:graphicFrame macro="">
      <xdr:nvGraphicFramePr>
        <xdr:cNvPr id="46" name="Chart 45">
          <a:extLst>
            <a:ext uri="{FF2B5EF4-FFF2-40B4-BE49-F238E27FC236}">
              <a16:creationId xmlns:a16="http://schemas.microsoft.com/office/drawing/2014/main" id="{4B99A80A-A210-40F3-86A1-182C6637B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19050</xdr:colOff>
      <xdr:row>56</xdr:row>
      <xdr:rowOff>101600</xdr:rowOff>
    </xdr:from>
    <xdr:to>
      <xdr:col>8</xdr:col>
      <xdr:colOff>6350</xdr:colOff>
      <xdr:row>56</xdr:row>
      <xdr:rowOff>101600</xdr:rowOff>
    </xdr:to>
    <xdr:cxnSp macro="">
      <xdr:nvCxnSpPr>
        <xdr:cNvPr id="48" name="Straight Arrow Connector 47">
          <a:extLst>
            <a:ext uri="{FF2B5EF4-FFF2-40B4-BE49-F238E27FC236}">
              <a16:creationId xmlns:a16="http://schemas.microsoft.com/office/drawing/2014/main" id="{83F2B8FC-ACEB-17FB-982A-893D6DA873BD}"/>
            </a:ext>
          </a:extLst>
        </xdr:cNvPr>
        <xdr:cNvCxnSpPr/>
      </xdr:nvCxnSpPr>
      <xdr:spPr>
        <a:xfrm>
          <a:off x="19050" y="10414000"/>
          <a:ext cx="4864100" cy="0"/>
        </a:xfrm>
        <a:prstGeom prst="straightConnector1">
          <a:avLst/>
        </a:prstGeom>
        <a:ln>
          <a:solidFill>
            <a:srgbClr val="7A173C"/>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222250</xdr:colOff>
      <xdr:row>67</xdr:row>
      <xdr:rowOff>101600</xdr:rowOff>
    </xdr:from>
    <xdr:to>
      <xdr:col>7</xdr:col>
      <xdr:colOff>330200</xdr:colOff>
      <xdr:row>73</xdr:row>
      <xdr:rowOff>31750</xdr:rowOff>
    </xdr:to>
    <xdr:sp macro="" textlink="">
      <xdr:nvSpPr>
        <xdr:cNvPr id="56" name="TextBox 55">
          <a:extLst>
            <a:ext uri="{FF2B5EF4-FFF2-40B4-BE49-F238E27FC236}">
              <a16:creationId xmlns:a16="http://schemas.microsoft.com/office/drawing/2014/main" id="{DACE4E67-5047-4E06-8894-DCDB771E2C5B}"/>
            </a:ext>
          </a:extLst>
        </xdr:cNvPr>
        <xdr:cNvSpPr txBox="1"/>
      </xdr:nvSpPr>
      <xdr:spPr>
        <a:xfrm>
          <a:off x="222250" y="12439650"/>
          <a:ext cx="4375150" cy="103505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Cassava leads with the highest profit margin of approx. 28%.</a:t>
          </a:r>
        </a:p>
        <a:p>
          <a:r>
            <a:rPr lang="en-US" sz="1200">
              <a:solidFill>
                <a:schemeClr val="bg2">
                  <a:lumMod val="10000"/>
                </a:schemeClr>
              </a:solidFill>
              <a:latin typeface="Corbel" panose="020B0503020204020204" pitchFamily="34" charset="0"/>
            </a:rPr>
            <a:t>Sesame follows closely at 26%, etc.</a:t>
          </a:r>
        </a:p>
        <a:p>
          <a:r>
            <a:rPr lang="en-US" sz="1200">
              <a:solidFill>
                <a:schemeClr val="bg2">
                  <a:lumMod val="10000"/>
                </a:schemeClr>
              </a:solidFill>
              <a:latin typeface="Corbel" panose="020B0503020204020204" pitchFamily="34" charset="0"/>
            </a:rPr>
            <a:t>These figures highlight the profitability of different agricultural commodities, with Cassava offering the highest return, while Rubber and Cocoa present opportunities for margin improvement.</a:t>
          </a:r>
        </a:p>
      </xdr:txBody>
    </xdr:sp>
    <xdr:clientData/>
  </xdr:twoCellAnchor>
  <xdr:twoCellAnchor>
    <xdr:from>
      <xdr:col>8</xdr:col>
      <xdr:colOff>88900</xdr:colOff>
      <xdr:row>40</xdr:row>
      <xdr:rowOff>57150</xdr:rowOff>
    </xdr:from>
    <xdr:to>
      <xdr:col>15</xdr:col>
      <xdr:colOff>533400</xdr:colOff>
      <xdr:row>73</xdr:row>
      <xdr:rowOff>88900</xdr:rowOff>
    </xdr:to>
    <xdr:sp macro="" textlink="">
      <xdr:nvSpPr>
        <xdr:cNvPr id="57" name="Rectangle 56">
          <a:extLst>
            <a:ext uri="{FF2B5EF4-FFF2-40B4-BE49-F238E27FC236}">
              <a16:creationId xmlns:a16="http://schemas.microsoft.com/office/drawing/2014/main" id="{F490DDD7-1205-44B1-9C0C-E54BECA8AF6F}"/>
            </a:ext>
          </a:extLst>
        </xdr:cNvPr>
        <xdr:cNvSpPr/>
      </xdr:nvSpPr>
      <xdr:spPr>
        <a:xfrm>
          <a:off x="4965700" y="7423150"/>
          <a:ext cx="4711700" cy="61087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152400</xdr:colOff>
      <xdr:row>40</xdr:row>
      <xdr:rowOff>0</xdr:rowOff>
    </xdr:from>
    <xdr:to>
      <xdr:col>15</xdr:col>
      <xdr:colOff>508000</xdr:colOff>
      <xdr:row>51</xdr:row>
      <xdr:rowOff>31750</xdr:rowOff>
    </xdr:to>
    <xdr:graphicFrame macro="">
      <xdr:nvGraphicFramePr>
        <xdr:cNvPr id="58" name="Chart 57">
          <a:extLst>
            <a:ext uri="{FF2B5EF4-FFF2-40B4-BE49-F238E27FC236}">
              <a16:creationId xmlns:a16="http://schemas.microsoft.com/office/drawing/2014/main" id="{6E93ECA4-78AC-4004-8ABB-17EBE92F8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266700</xdr:colOff>
      <xdr:row>50</xdr:row>
      <xdr:rowOff>146050</xdr:rowOff>
    </xdr:from>
    <xdr:to>
      <xdr:col>15</xdr:col>
      <xdr:colOff>374650</xdr:colOff>
      <xdr:row>59</xdr:row>
      <xdr:rowOff>12700</xdr:rowOff>
    </xdr:to>
    <xdr:sp macro="" textlink="">
      <xdr:nvSpPr>
        <xdr:cNvPr id="59" name="TextBox 58">
          <a:extLst>
            <a:ext uri="{FF2B5EF4-FFF2-40B4-BE49-F238E27FC236}">
              <a16:creationId xmlns:a16="http://schemas.microsoft.com/office/drawing/2014/main" id="{9A628AE6-54E0-4432-8A0B-F6EB3732C60C}"/>
            </a:ext>
          </a:extLst>
        </xdr:cNvPr>
        <xdr:cNvSpPr txBox="1"/>
      </xdr:nvSpPr>
      <xdr:spPr>
        <a:xfrm>
          <a:off x="5143500" y="9353550"/>
          <a:ext cx="4375150" cy="15240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Lagos generates the highest total export value of ₦9.74 billion, contributing ₦1.91 billion in total profit, the largest share among the regions.</a:t>
          </a:r>
        </a:p>
        <a:p>
          <a:r>
            <a:rPr lang="en-US" sz="1200">
              <a:solidFill>
                <a:schemeClr val="bg2">
                  <a:lumMod val="10000"/>
                </a:schemeClr>
              </a:solidFill>
              <a:latin typeface="Corbel" panose="020B0503020204020204" pitchFamily="34" charset="0"/>
            </a:rPr>
            <a:t>Warri follows with ₦2.35 billion in export value and a total profit of ₦516.81 million, reflecting strong performance.</a:t>
          </a:r>
        </a:p>
        <a:p>
          <a:r>
            <a:rPr lang="en-US" sz="1200">
              <a:solidFill>
                <a:schemeClr val="bg2">
                  <a:lumMod val="10000"/>
                </a:schemeClr>
              </a:solidFill>
              <a:latin typeface="Corbel" panose="020B0503020204020204" pitchFamily="34" charset="0"/>
            </a:rPr>
            <a:t>This shows a strong export sector, with Lagos being the dominant contributor in both export value and profit.</a:t>
          </a:r>
        </a:p>
      </xdr:txBody>
    </xdr:sp>
    <xdr:clientData/>
  </xdr:twoCellAnchor>
  <xdr:twoCellAnchor>
    <xdr:from>
      <xdr:col>0</xdr:col>
      <xdr:colOff>76200</xdr:colOff>
      <xdr:row>74</xdr:row>
      <xdr:rowOff>82550</xdr:rowOff>
    </xdr:from>
    <xdr:to>
      <xdr:col>15</xdr:col>
      <xdr:colOff>514350</xdr:colOff>
      <xdr:row>93</xdr:row>
      <xdr:rowOff>146050</xdr:rowOff>
    </xdr:to>
    <xdr:sp macro="" textlink="">
      <xdr:nvSpPr>
        <xdr:cNvPr id="60" name="Rectangle 59">
          <a:extLst>
            <a:ext uri="{FF2B5EF4-FFF2-40B4-BE49-F238E27FC236}">
              <a16:creationId xmlns:a16="http://schemas.microsoft.com/office/drawing/2014/main" id="{D1DC9946-0FD1-4100-9FC0-C50BA79D1921}"/>
            </a:ext>
          </a:extLst>
        </xdr:cNvPr>
        <xdr:cNvSpPr/>
      </xdr:nvSpPr>
      <xdr:spPr>
        <a:xfrm>
          <a:off x="76200" y="13709650"/>
          <a:ext cx="9582150" cy="356235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114300</xdr:colOff>
      <xdr:row>59</xdr:row>
      <xdr:rowOff>127000</xdr:rowOff>
    </xdr:from>
    <xdr:to>
      <xdr:col>15</xdr:col>
      <xdr:colOff>450850</xdr:colOff>
      <xdr:row>69</xdr:row>
      <xdr:rowOff>152400</xdr:rowOff>
    </xdr:to>
    <xdr:graphicFrame macro="">
      <xdr:nvGraphicFramePr>
        <xdr:cNvPr id="61" name="Chart 60">
          <a:extLst>
            <a:ext uri="{FF2B5EF4-FFF2-40B4-BE49-F238E27FC236}">
              <a16:creationId xmlns:a16="http://schemas.microsoft.com/office/drawing/2014/main" id="{62070C3E-41A5-4E36-94DB-678E120EC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95250</xdr:colOff>
      <xdr:row>58</xdr:row>
      <xdr:rowOff>171450</xdr:rowOff>
    </xdr:from>
    <xdr:to>
      <xdr:col>15</xdr:col>
      <xdr:colOff>537210</xdr:colOff>
      <xdr:row>58</xdr:row>
      <xdr:rowOff>171450</xdr:rowOff>
    </xdr:to>
    <xdr:cxnSp macro="">
      <xdr:nvCxnSpPr>
        <xdr:cNvPr id="63" name="Straight Arrow Connector 62">
          <a:extLst>
            <a:ext uri="{FF2B5EF4-FFF2-40B4-BE49-F238E27FC236}">
              <a16:creationId xmlns:a16="http://schemas.microsoft.com/office/drawing/2014/main" id="{8E81B1AE-683D-4790-8106-479E2EB1AACC}"/>
            </a:ext>
          </a:extLst>
        </xdr:cNvPr>
        <xdr:cNvCxnSpPr/>
      </xdr:nvCxnSpPr>
      <xdr:spPr>
        <a:xfrm>
          <a:off x="4972050" y="10852150"/>
          <a:ext cx="4709160" cy="0"/>
        </a:xfrm>
        <a:prstGeom prst="straightConnector1">
          <a:avLst/>
        </a:prstGeom>
        <a:ln>
          <a:solidFill>
            <a:srgbClr val="7A173C"/>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69</xdr:row>
      <xdr:rowOff>158750</xdr:rowOff>
    </xdr:from>
    <xdr:to>
      <xdr:col>15</xdr:col>
      <xdr:colOff>361950</xdr:colOff>
      <xdr:row>73</xdr:row>
      <xdr:rowOff>88900</xdr:rowOff>
    </xdr:to>
    <xdr:sp macro="" textlink="">
      <xdr:nvSpPr>
        <xdr:cNvPr id="17408" name="TextBox 17407">
          <a:extLst>
            <a:ext uri="{FF2B5EF4-FFF2-40B4-BE49-F238E27FC236}">
              <a16:creationId xmlns:a16="http://schemas.microsoft.com/office/drawing/2014/main" id="{47ACCAD2-0145-4F94-B22D-A79DAE6919FD}"/>
            </a:ext>
          </a:extLst>
        </xdr:cNvPr>
        <xdr:cNvSpPr txBox="1"/>
      </xdr:nvSpPr>
      <xdr:spPr>
        <a:xfrm>
          <a:off x="5130800" y="12865100"/>
          <a:ext cx="4375150" cy="66675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2021 recorded the highest units sold at 142,577.</a:t>
          </a:r>
        </a:p>
        <a:p>
          <a:r>
            <a:rPr lang="en-US" sz="1200">
              <a:solidFill>
                <a:schemeClr val="bg2">
                  <a:lumMod val="10000"/>
                </a:schemeClr>
              </a:solidFill>
              <a:latin typeface="Corbel" panose="020B0503020204020204" pitchFamily="34" charset="0"/>
            </a:rPr>
            <a:t>2020 saw 132,765 units sold, followed by 2023 with 135,590 units.</a:t>
          </a:r>
        </a:p>
        <a:p>
          <a:r>
            <a:rPr lang="en-US" sz="1200">
              <a:solidFill>
                <a:schemeClr val="bg2">
                  <a:lumMod val="10000"/>
                </a:schemeClr>
              </a:solidFill>
              <a:latin typeface="Corbel" panose="020B0503020204020204" pitchFamily="34" charset="0"/>
            </a:rPr>
            <a:t>There</a:t>
          </a:r>
          <a:r>
            <a:rPr lang="en-US" sz="1200" baseline="0">
              <a:solidFill>
                <a:schemeClr val="bg2">
                  <a:lumMod val="10000"/>
                </a:schemeClr>
              </a:solidFill>
              <a:latin typeface="Corbel" panose="020B0503020204020204" pitchFamily="34" charset="0"/>
            </a:rPr>
            <a:t> was a notable dip in 2022</a:t>
          </a:r>
          <a:r>
            <a:rPr lang="en-US" sz="1200">
              <a:solidFill>
                <a:schemeClr val="bg2">
                  <a:lumMod val="10000"/>
                </a:schemeClr>
              </a:solidFill>
              <a:latin typeface="Corbel" panose="020B0503020204020204" pitchFamily="34" charset="0"/>
            </a:rPr>
            <a:t>.</a:t>
          </a:r>
        </a:p>
        <a:p>
          <a:endParaRPr lang="en-US" sz="1200">
            <a:solidFill>
              <a:schemeClr val="bg2">
                <a:lumMod val="10000"/>
              </a:schemeClr>
            </a:solidFill>
            <a:latin typeface="Corbel" panose="020B0503020204020204" pitchFamily="34" charset="0"/>
          </a:endParaRPr>
        </a:p>
      </xdr:txBody>
    </xdr:sp>
    <xdr:clientData/>
  </xdr:twoCellAnchor>
  <xdr:twoCellAnchor>
    <xdr:from>
      <xdr:col>0</xdr:col>
      <xdr:colOff>69850</xdr:colOff>
      <xdr:row>74</xdr:row>
      <xdr:rowOff>95250</xdr:rowOff>
    </xdr:from>
    <xdr:to>
      <xdr:col>11</xdr:col>
      <xdr:colOff>292100</xdr:colOff>
      <xdr:row>93</xdr:row>
      <xdr:rowOff>57150</xdr:rowOff>
    </xdr:to>
    <xdr:graphicFrame macro="">
      <xdr:nvGraphicFramePr>
        <xdr:cNvPr id="17410" name="Chart 17409">
          <a:extLst>
            <a:ext uri="{FF2B5EF4-FFF2-40B4-BE49-F238E27FC236}">
              <a16:creationId xmlns:a16="http://schemas.microsoft.com/office/drawing/2014/main" id="{85A17EB0-82E8-4F00-B502-C512CD85B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482600</xdr:colOff>
      <xdr:row>75</xdr:row>
      <xdr:rowOff>63500</xdr:rowOff>
    </xdr:from>
    <xdr:to>
      <xdr:col>15</xdr:col>
      <xdr:colOff>495300</xdr:colOff>
      <xdr:row>93</xdr:row>
      <xdr:rowOff>88900</xdr:rowOff>
    </xdr:to>
    <xdr:sp macro="" textlink="">
      <xdr:nvSpPr>
        <xdr:cNvPr id="17411" name="TextBox 17410">
          <a:extLst>
            <a:ext uri="{FF2B5EF4-FFF2-40B4-BE49-F238E27FC236}">
              <a16:creationId xmlns:a16="http://schemas.microsoft.com/office/drawing/2014/main" id="{61ABB0B2-A4E8-45B1-A7AB-7191F33E9499}"/>
            </a:ext>
          </a:extLst>
        </xdr:cNvPr>
        <xdr:cNvSpPr txBox="1"/>
      </xdr:nvSpPr>
      <xdr:spPr>
        <a:xfrm>
          <a:off x="7188200" y="13874750"/>
          <a:ext cx="2451100" cy="33401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In</a:t>
          </a:r>
          <a:r>
            <a:rPr lang="en-US" sz="1200" baseline="0">
              <a:solidFill>
                <a:schemeClr val="bg2">
                  <a:lumMod val="10000"/>
                </a:schemeClr>
              </a:solidFill>
              <a:latin typeface="Corbel" panose="020B0503020204020204" pitchFamily="34" charset="0"/>
            </a:rPr>
            <a:t> 2021, </a:t>
          </a:r>
          <a:r>
            <a:rPr lang="en-US" sz="1200">
              <a:solidFill>
                <a:schemeClr val="bg2">
                  <a:lumMod val="10000"/>
                </a:schemeClr>
              </a:solidFill>
              <a:latin typeface="Corbel" panose="020B0503020204020204" pitchFamily="34" charset="0"/>
            </a:rPr>
            <a:t>Q4 stood out with the highest profit of ₦292.79 million and export value of ₦1.52 billion.</a:t>
          </a:r>
        </a:p>
        <a:p>
          <a:r>
            <a:rPr lang="en-US" sz="1200" baseline="0">
              <a:solidFill>
                <a:schemeClr val="bg2">
                  <a:lumMod val="10000"/>
                </a:schemeClr>
              </a:solidFill>
              <a:latin typeface="Corbel" panose="020B0503020204020204" pitchFamily="34" charset="0"/>
            </a:rPr>
            <a:t>Then 2023, </a:t>
          </a:r>
          <a:r>
            <a:rPr lang="en-US" sz="1200">
              <a:solidFill>
                <a:schemeClr val="bg2">
                  <a:lumMod val="10000"/>
                </a:schemeClr>
              </a:solidFill>
              <a:latin typeface="Corbel" panose="020B0503020204020204" pitchFamily="34" charset="0"/>
            </a:rPr>
            <a:t>Q4 recorded the highest profit of ₦255.47 million and export value of ₦1.23 billion.</a:t>
          </a:r>
        </a:p>
        <a:p>
          <a:endParaRPr lang="en-US" sz="1200">
            <a:solidFill>
              <a:schemeClr val="bg2">
                <a:lumMod val="10000"/>
              </a:schemeClr>
            </a:solidFill>
            <a:latin typeface="Corbel" panose="020B0503020204020204" pitchFamily="34" charset="0"/>
          </a:endParaRPr>
        </a:p>
        <a:p>
          <a:r>
            <a:rPr lang="en-US" sz="1200">
              <a:solidFill>
                <a:schemeClr val="bg2">
                  <a:lumMod val="10000"/>
                </a:schemeClr>
              </a:solidFill>
              <a:latin typeface="Corbel" panose="020B0503020204020204" pitchFamily="34" charset="0"/>
            </a:rPr>
            <a:t>Except for 2022, there is a strong performance in Q4 across all years, with a notable increase in both profit and export value in 2021 and 2023. </a:t>
          </a:r>
        </a:p>
        <a:p>
          <a:endParaRPr lang="en-US" sz="1200">
            <a:solidFill>
              <a:schemeClr val="bg2">
                <a:lumMod val="10000"/>
              </a:schemeClr>
            </a:solidFill>
            <a:latin typeface="Corbel" panose="020B0503020204020204" pitchFamily="34" charset="0"/>
          </a:endParaRPr>
        </a:p>
        <a:p>
          <a:r>
            <a:rPr lang="en-US" sz="1200">
              <a:solidFill>
                <a:schemeClr val="bg2">
                  <a:lumMod val="10000"/>
                </a:schemeClr>
              </a:solidFill>
              <a:latin typeface="Corbel" panose="020B0503020204020204" pitchFamily="34" charset="0"/>
            </a:rPr>
            <a:t>There appears to be annual fluctuations,</a:t>
          </a:r>
          <a:r>
            <a:rPr lang="en-US" sz="1200" baseline="0">
              <a:solidFill>
                <a:schemeClr val="bg2">
                  <a:lumMod val="10000"/>
                </a:schemeClr>
              </a:solidFill>
              <a:latin typeface="Corbel" panose="020B0503020204020204" pitchFamily="34" charset="0"/>
            </a:rPr>
            <a:t> and this is driven by seasonal variations.</a:t>
          </a:r>
          <a:endParaRPr lang="en-US" sz="1200">
            <a:solidFill>
              <a:schemeClr val="bg2">
                <a:lumMod val="10000"/>
              </a:schemeClr>
            </a:solidFill>
            <a:latin typeface="Corbel" panose="020B0503020204020204" pitchFamily="34" charset="0"/>
          </a:endParaRPr>
        </a:p>
      </xdr:txBody>
    </xdr:sp>
    <xdr:clientData/>
  </xdr:twoCellAnchor>
  <xdr:twoCellAnchor>
    <xdr:from>
      <xdr:col>0</xdr:col>
      <xdr:colOff>101600</xdr:colOff>
      <xdr:row>94</xdr:row>
      <xdr:rowOff>69850</xdr:rowOff>
    </xdr:from>
    <xdr:to>
      <xdr:col>15</xdr:col>
      <xdr:colOff>520700</xdr:colOff>
      <xdr:row>110</xdr:row>
      <xdr:rowOff>133350</xdr:rowOff>
    </xdr:to>
    <xdr:sp macro="" textlink="">
      <xdr:nvSpPr>
        <xdr:cNvPr id="17412" name="Rectangle 17411">
          <a:extLst>
            <a:ext uri="{FF2B5EF4-FFF2-40B4-BE49-F238E27FC236}">
              <a16:creationId xmlns:a16="http://schemas.microsoft.com/office/drawing/2014/main" id="{2636055C-7EE9-49F1-B34B-60D8478C6216}"/>
            </a:ext>
          </a:extLst>
        </xdr:cNvPr>
        <xdr:cNvSpPr/>
      </xdr:nvSpPr>
      <xdr:spPr>
        <a:xfrm>
          <a:off x="101600" y="17379950"/>
          <a:ext cx="9563100" cy="30099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450850</xdr:colOff>
      <xdr:row>94</xdr:row>
      <xdr:rowOff>88900</xdr:rowOff>
    </xdr:from>
    <xdr:to>
      <xdr:col>15</xdr:col>
      <xdr:colOff>463550</xdr:colOff>
      <xdr:row>110</xdr:row>
      <xdr:rowOff>158750</xdr:rowOff>
    </xdr:to>
    <xdr:graphicFrame macro="">
      <xdr:nvGraphicFramePr>
        <xdr:cNvPr id="17413" name="Chart 17412">
          <a:extLst>
            <a:ext uri="{FF2B5EF4-FFF2-40B4-BE49-F238E27FC236}">
              <a16:creationId xmlns:a16="http://schemas.microsoft.com/office/drawing/2014/main" id="{3E92F9BA-EBE3-4A8A-A88E-882D63E04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171450</xdr:colOff>
      <xdr:row>96</xdr:row>
      <xdr:rowOff>158750</xdr:rowOff>
    </xdr:from>
    <xdr:to>
      <xdr:col>4</xdr:col>
      <xdr:colOff>184150</xdr:colOff>
      <xdr:row>108</xdr:row>
      <xdr:rowOff>107950</xdr:rowOff>
    </xdr:to>
    <xdr:sp macro="" textlink="">
      <xdr:nvSpPr>
        <xdr:cNvPr id="17414" name="TextBox 17413">
          <a:extLst>
            <a:ext uri="{FF2B5EF4-FFF2-40B4-BE49-F238E27FC236}">
              <a16:creationId xmlns:a16="http://schemas.microsoft.com/office/drawing/2014/main" id="{E373FB98-11E7-49B4-95E5-50E76AC18CC5}"/>
            </a:ext>
          </a:extLst>
        </xdr:cNvPr>
        <xdr:cNvSpPr txBox="1"/>
      </xdr:nvSpPr>
      <xdr:spPr>
        <a:xfrm>
          <a:off x="171450" y="17837150"/>
          <a:ext cx="2451100" cy="21590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Here,</a:t>
          </a:r>
          <a:r>
            <a:rPr lang="en-US" sz="1200" baseline="0">
              <a:solidFill>
                <a:schemeClr val="bg2">
                  <a:lumMod val="10000"/>
                </a:schemeClr>
              </a:solidFill>
              <a:latin typeface="Corbel" panose="020B0503020204020204" pitchFamily="34" charset="0"/>
            </a:rPr>
            <a:t> there's a </a:t>
          </a:r>
          <a:r>
            <a:rPr lang="en-US" sz="1200">
              <a:solidFill>
                <a:schemeClr val="bg2">
                  <a:lumMod val="10000"/>
                </a:schemeClr>
              </a:solidFill>
              <a:latin typeface="Corbel" panose="020B0503020204020204" pitchFamily="34" charset="0"/>
            </a:rPr>
            <a:t>consistent rise in sales as observed from 2020 to 2023, with the 4th quarter  outperforming other quarters.</a:t>
          </a:r>
        </a:p>
        <a:p>
          <a:endParaRPr lang="en-US" sz="1200">
            <a:solidFill>
              <a:schemeClr val="bg2">
                <a:lumMod val="10000"/>
              </a:schemeClr>
            </a:solidFill>
            <a:latin typeface="Corbel" panose="020B0503020204020204" pitchFamily="34" charset="0"/>
          </a:endParaRPr>
        </a:p>
        <a:p>
          <a:r>
            <a:rPr lang="en-US" sz="1200">
              <a:solidFill>
                <a:schemeClr val="bg2">
                  <a:lumMod val="10000"/>
                </a:schemeClr>
              </a:solidFill>
              <a:latin typeface="Corbel" panose="020B0503020204020204" pitchFamily="34" charset="0"/>
            </a:rPr>
            <a:t>Despite fluctuations, especially in Q3 2021, this</a:t>
          </a:r>
          <a:r>
            <a:rPr lang="en-US" sz="1200" baseline="0">
              <a:solidFill>
                <a:schemeClr val="bg2">
                  <a:lumMod val="10000"/>
                </a:schemeClr>
              </a:solidFill>
              <a:latin typeface="Corbel" panose="020B0503020204020204" pitchFamily="34" charset="0"/>
            </a:rPr>
            <a:t> still </a:t>
          </a:r>
          <a:r>
            <a:rPr lang="en-US" sz="1200">
              <a:solidFill>
                <a:schemeClr val="bg2">
                  <a:lumMod val="10000"/>
                </a:schemeClr>
              </a:solidFill>
              <a:latin typeface="Corbel" panose="020B0503020204020204" pitchFamily="34" charset="0"/>
            </a:rPr>
            <a:t>suggests steady demand for products across the years, culminating in a total of 536,804 units sold across all periods</a:t>
          </a:r>
        </a:p>
      </xdr:txBody>
    </xdr:sp>
    <xdr:clientData/>
  </xdr:twoCellAnchor>
  <xdr:twoCellAnchor>
    <xdr:from>
      <xdr:col>0</xdr:col>
      <xdr:colOff>107950</xdr:colOff>
      <xdr:row>111</xdr:row>
      <xdr:rowOff>76200</xdr:rowOff>
    </xdr:from>
    <xdr:to>
      <xdr:col>15</xdr:col>
      <xdr:colOff>527050</xdr:colOff>
      <xdr:row>147</xdr:row>
      <xdr:rowOff>82550</xdr:rowOff>
    </xdr:to>
    <xdr:sp macro="" textlink="">
      <xdr:nvSpPr>
        <xdr:cNvPr id="17415" name="Rectangle 17414">
          <a:extLst>
            <a:ext uri="{FF2B5EF4-FFF2-40B4-BE49-F238E27FC236}">
              <a16:creationId xmlns:a16="http://schemas.microsoft.com/office/drawing/2014/main" id="{1612EC2A-EB53-480A-BDCF-7780A0951CF0}"/>
            </a:ext>
          </a:extLst>
        </xdr:cNvPr>
        <xdr:cNvSpPr/>
      </xdr:nvSpPr>
      <xdr:spPr>
        <a:xfrm>
          <a:off x="107950" y="20516850"/>
          <a:ext cx="9563100" cy="663575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107950</xdr:colOff>
      <xdr:row>111</xdr:row>
      <xdr:rowOff>88900</xdr:rowOff>
    </xdr:from>
    <xdr:to>
      <xdr:col>7</xdr:col>
      <xdr:colOff>393700</xdr:colOff>
      <xdr:row>136</xdr:row>
      <xdr:rowOff>146050</xdr:rowOff>
    </xdr:to>
    <xdr:graphicFrame macro="">
      <xdr:nvGraphicFramePr>
        <xdr:cNvPr id="17416" name="Chart 17415">
          <a:extLst>
            <a:ext uri="{FF2B5EF4-FFF2-40B4-BE49-F238E27FC236}">
              <a16:creationId xmlns:a16="http://schemas.microsoft.com/office/drawing/2014/main" id="{FEBE8282-F233-43B4-A44E-EC27D893A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488950</xdr:colOff>
      <xdr:row>111</xdr:row>
      <xdr:rowOff>69850</xdr:rowOff>
    </xdr:from>
    <xdr:to>
      <xdr:col>15</xdr:col>
      <xdr:colOff>482600</xdr:colOff>
      <xdr:row>135</xdr:row>
      <xdr:rowOff>82550</xdr:rowOff>
    </xdr:to>
    <xdr:graphicFrame macro="">
      <xdr:nvGraphicFramePr>
        <xdr:cNvPr id="17417" name="Chart 17416">
          <a:extLst>
            <a:ext uri="{FF2B5EF4-FFF2-40B4-BE49-F238E27FC236}">
              <a16:creationId xmlns:a16="http://schemas.microsoft.com/office/drawing/2014/main" id="{E79F0FB4-01E5-4961-B3AE-F614326B1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463550</xdr:colOff>
      <xdr:row>137</xdr:row>
      <xdr:rowOff>127000</xdr:rowOff>
    </xdr:from>
    <xdr:to>
      <xdr:col>6</xdr:col>
      <xdr:colOff>590550</xdr:colOff>
      <xdr:row>146</xdr:row>
      <xdr:rowOff>82550</xdr:rowOff>
    </xdr:to>
    <xdr:sp macro="" textlink="">
      <xdr:nvSpPr>
        <xdr:cNvPr id="17419" name="TextBox 17418">
          <a:extLst>
            <a:ext uri="{FF2B5EF4-FFF2-40B4-BE49-F238E27FC236}">
              <a16:creationId xmlns:a16="http://schemas.microsoft.com/office/drawing/2014/main" id="{626705F2-6C9A-43C6-85E3-CF815D8BE530}"/>
            </a:ext>
          </a:extLst>
        </xdr:cNvPr>
        <xdr:cNvSpPr txBox="1"/>
      </xdr:nvSpPr>
      <xdr:spPr>
        <a:xfrm>
          <a:off x="463550" y="25355550"/>
          <a:ext cx="3784600" cy="16129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Agro Export Nigeria Ltd leads with the highest export value of ₦1.87 billion.</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Golden Farms Nigeria Limited follows closely with ₦1.73 billion, while Prime Agro Exports Nigeria Limited ranks just below at ₦1.71 billion.</a:t>
          </a:r>
          <a:r>
            <a:rPr lang="en-US" sz="1200" baseline="0">
              <a:solidFill>
                <a:schemeClr val="bg2">
                  <a:lumMod val="10000"/>
                </a:schemeClr>
              </a:solidFill>
              <a:latin typeface="Corbel" panose="020B0503020204020204" pitchFamily="34" charset="0"/>
            </a:rPr>
            <a:t> </a:t>
          </a:r>
          <a:r>
            <a:rPr lang="en-US" sz="1200">
              <a:solidFill>
                <a:schemeClr val="bg2">
                  <a:lumMod val="10000"/>
                </a:schemeClr>
              </a:solidFill>
              <a:latin typeface="Corbel" panose="020B0503020204020204" pitchFamily="34" charset="0"/>
            </a:rPr>
            <a:t>There is a dominance by Agro Export Nigeria Ltd and Golden Farms Nigeria Limited.</a:t>
          </a:r>
        </a:p>
      </xdr:txBody>
    </xdr:sp>
    <xdr:clientData/>
  </xdr:twoCellAnchor>
  <xdr:twoCellAnchor>
    <xdr:from>
      <xdr:col>8</xdr:col>
      <xdr:colOff>76200</xdr:colOff>
      <xdr:row>136</xdr:row>
      <xdr:rowOff>95250</xdr:rowOff>
    </xdr:from>
    <xdr:to>
      <xdr:col>15</xdr:col>
      <xdr:colOff>450850</xdr:colOff>
      <xdr:row>146</xdr:row>
      <xdr:rowOff>25400</xdr:rowOff>
    </xdr:to>
    <xdr:sp macro="" textlink="">
      <xdr:nvSpPr>
        <xdr:cNvPr id="17421" name="TextBox 17420">
          <a:extLst>
            <a:ext uri="{FF2B5EF4-FFF2-40B4-BE49-F238E27FC236}">
              <a16:creationId xmlns:a16="http://schemas.microsoft.com/office/drawing/2014/main" id="{6FFD5E2B-8968-44B1-8591-94885A6691BB}"/>
            </a:ext>
          </a:extLst>
        </xdr:cNvPr>
        <xdr:cNvSpPr txBox="1"/>
      </xdr:nvSpPr>
      <xdr:spPr>
        <a:xfrm>
          <a:off x="4953000" y="25139650"/>
          <a:ext cx="4641850" cy="177165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10000"/>
                </a:schemeClr>
              </a:solidFill>
              <a:latin typeface="Corbel" panose="020B0503020204020204" pitchFamily="34" charset="0"/>
            </a:rPr>
            <a:t>Golden Farms Nigeria Limited expectedly leads with the highest profit margin of 27%.</a:t>
          </a:r>
        </a:p>
        <a:p>
          <a:r>
            <a:rPr lang="en-US" sz="1200">
              <a:solidFill>
                <a:schemeClr val="bg2">
                  <a:lumMod val="10000"/>
                </a:schemeClr>
              </a:solidFill>
              <a:latin typeface="Corbel" panose="020B0503020204020204" pitchFamily="34" charset="0"/>
            </a:rPr>
            <a:t>Agriplus Nigeria Limited follows closely with 26%.</a:t>
          </a:r>
        </a:p>
        <a:p>
          <a:r>
            <a:rPr lang="en-US" sz="1200">
              <a:solidFill>
                <a:schemeClr val="bg2">
                  <a:lumMod val="10000"/>
                </a:schemeClr>
              </a:solidFill>
              <a:latin typeface="Corbel" panose="020B0503020204020204" pitchFamily="34" charset="0"/>
            </a:rPr>
            <a:t>Agro Export Nigeria Ltd, Nigerian Export Promotion Council (NEPC), and Solid Agro Nigeria Limited each have a profit margin of 25%, indicating strong profitability.</a:t>
          </a:r>
        </a:p>
        <a:p>
          <a:r>
            <a:rPr lang="en-US" sz="1200">
              <a:solidFill>
                <a:schemeClr val="bg2">
                  <a:lumMod val="10000"/>
                </a:schemeClr>
              </a:solidFill>
              <a:latin typeface="Corbel" panose="020B0503020204020204" pitchFamily="34" charset="0"/>
            </a:rPr>
            <a:t>Golden Farms Nigeria Limited stands out as the most profitable exporter, while other companies show competitive profit margins, with Agriplus Nigeria Limited also performing well.</a:t>
          </a:r>
        </a:p>
      </xdr:txBody>
    </xdr:sp>
    <xdr:clientData/>
  </xdr:twoCellAnchor>
  <xdr:twoCellAnchor>
    <xdr:from>
      <xdr:col>2</xdr:col>
      <xdr:colOff>393700</xdr:colOff>
      <xdr:row>184</xdr:row>
      <xdr:rowOff>127000</xdr:rowOff>
    </xdr:from>
    <xdr:to>
      <xdr:col>15</xdr:col>
      <xdr:colOff>222250</xdr:colOff>
      <xdr:row>206</xdr:row>
      <xdr:rowOff>38100</xdr:rowOff>
    </xdr:to>
    <xdr:sp macro="" textlink="">
      <xdr:nvSpPr>
        <xdr:cNvPr id="17426" name="TextBox 17425">
          <a:extLst>
            <a:ext uri="{FF2B5EF4-FFF2-40B4-BE49-F238E27FC236}">
              <a16:creationId xmlns:a16="http://schemas.microsoft.com/office/drawing/2014/main" id="{507178BC-613C-4078-90EF-7334F5555F98}"/>
            </a:ext>
          </a:extLst>
        </xdr:cNvPr>
        <xdr:cNvSpPr txBox="1"/>
      </xdr:nvSpPr>
      <xdr:spPr>
        <a:xfrm>
          <a:off x="1612900" y="34010600"/>
          <a:ext cx="7753350" cy="3962400"/>
        </a:xfrm>
        <a:prstGeom prst="rect">
          <a:avLst/>
        </a:prstGeom>
        <a:noFill/>
        <a:ln w="317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200">
              <a:solidFill>
                <a:schemeClr val="bg2">
                  <a:lumMod val="10000"/>
                </a:schemeClr>
              </a:solidFill>
              <a:latin typeface="Corbel" panose="020B0503020204020204" pitchFamily="34" charset="0"/>
            </a:rPr>
          </a:br>
          <a:endParaRPr lang="en-US" sz="1200">
            <a:solidFill>
              <a:schemeClr val="bg2">
                <a:lumMod val="10000"/>
              </a:schemeClr>
            </a:solidFill>
            <a:latin typeface="Corbel" panose="020B0503020204020204" pitchFamily="34" charset="0"/>
          </a:endParaRPr>
        </a:p>
      </xdr:txBody>
    </xdr:sp>
    <xdr:clientData/>
  </xdr:twoCellAnchor>
  <xdr:twoCellAnchor>
    <xdr:from>
      <xdr:col>0</xdr:col>
      <xdr:colOff>57150</xdr:colOff>
      <xdr:row>148</xdr:row>
      <xdr:rowOff>69850</xdr:rowOff>
    </xdr:from>
    <xdr:to>
      <xdr:col>15</xdr:col>
      <xdr:colOff>495300</xdr:colOff>
      <xdr:row>179</xdr:row>
      <xdr:rowOff>152400</xdr:rowOff>
    </xdr:to>
    <xdr:sp macro="" textlink="">
      <xdr:nvSpPr>
        <xdr:cNvPr id="17427" name="Rectangle 17426">
          <a:extLst>
            <a:ext uri="{FF2B5EF4-FFF2-40B4-BE49-F238E27FC236}">
              <a16:creationId xmlns:a16="http://schemas.microsoft.com/office/drawing/2014/main" id="{3A8EE144-22A8-400C-9A30-EA40054BA612}"/>
            </a:ext>
          </a:extLst>
        </xdr:cNvPr>
        <xdr:cNvSpPr/>
      </xdr:nvSpPr>
      <xdr:spPr>
        <a:xfrm>
          <a:off x="57150" y="27324050"/>
          <a:ext cx="9582150" cy="5791200"/>
        </a:xfrm>
        <a:prstGeom prst="rect">
          <a:avLst/>
        </a:prstGeom>
        <a:solidFill>
          <a:schemeClr val="bg1"/>
        </a:solidFill>
        <a:ln w="3175">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107950</xdr:colOff>
      <xdr:row>148</xdr:row>
      <xdr:rowOff>95250</xdr:rowOff>
    </xdr:from>
    <xdr:to>
      <xdr:col>7</xdr:col>
      <xdr:colOff>565150</xdr:colOff>
      <xdr:row>179</xdr:row>
      <xdr:rowOff>76200</xdr:rowOff>
    </xdr:to>
    <xdr:sp macro="" textlink="">
      <xdr:nvSpPr>
        <xdr:cNvPr id="17428" name="TextBox 17427">
          <a:extLst>
            <a:ext uri="{FF2B5EF4-FFF2-40B4-BE49-F238E27FC236}">
              <a16:creationId xmlns:a16="http://schemas.microsoft.com/office/drawing/2014/main" id="{0EA8F2F4-398B-490E-8599-6111ED5342FF}"/>
            </a:ext>
          </a:extLst>
        </xdr:cNvPr>
        <xdr:cNvSpPr txBox="1"/>
      </xdr:nvSpPr>
      <xdr:spPr>
        <a:xfrm>
          <a:off x="107950" y="27349450"/>
          <a:ext cx="4724400" cy="5689600"/>
        </a:xfrm>
        <a:prstGeom prst="rect">
          <a:avLst/>
        </a:prstGeom>
        <a:noFill/>
        <a:ln w="3175" cmpd="sng">
          <a:solidFill>
            <a:schemeClr val="tx1"/>
          </a:solid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Corbel" panose="020B0503020204020204" pitchFamily="34" charset="0"/>
            </a:rPr>
            <a:t>Conclusion:</a:t>
          </a:r>
        </a:p>
        <a:p>
          <a:endParaRPr lang="en-US" sz="1200">
            <a:solidFill>
              <a:schemeClr val="bg2">
                <a:lumMod val="10000"/>
              </a:schemeClr>
            </a:solidFill>
            <a:latin typeface="Corbel" panose="020B0503020204020204" pitchFamily="34" charset="0"/>
          </a:endParaRPr>
        </a:p>
        <a:p>
          <a:r>
            <a:rPr lang="en-US" sz="1200">
              <a:solidFill>
                <a:schemeClr val="bg2">
                  <a:lumMod val="10000"/>
                </a:schemeClr>
              </a:solidFill>
              <a:latin typeface="Corbel" panose="020B0503020204020204" pitchFamily="34" charset="0"/>
            </a:rPr>
            <a:t>The analysis of Nigeria’s agricultural export sector provides valuable insights into its performance and profitability, shedding light on both opportunities and areas for improvement. Key findings from this review include:</a:t>
          </a:r>
        </a:p>
        <a:p>
          <a:br>
            <a:rPr lang="en-US" sz="1200">
              <a:solidFill>
                <a:schemeClr val="bg2">
                  <a:lumMod val="10000"/>
                </a:schemeClr>
              </a:solidFill>
              <a:latin typeface="Corbel" panose="020B0503020204020204" pitchFamily="34" charset="0"/>
            </a:rPr>
          </a:br>
          <a:r>
            <a:rPr lang="en-US" sz="1200">
              <a:solidFill>
                <a:schemeClr val="bg2">
                  <a:lumMod val="10000"/>
                </a:schemeClr>
              </a:solidFill>
              <a:latin typeface="Corbel" panose="020B0503020204020204" pitchFamily="34" charset="0"/>
            </a:rPr>
            <a:t>Nigeria's agricultural exports are dominated by profitable products such as Sesame and Cocoa, with Sesame leading in total profit, followed closely by Cocoa, Cashew, and Cassava. The average profit margins across exporters show consistent profitability, with Golden Farms Nigeria Limited achieving the highest margin of 27%. </a:t>
          </a:r>
        </a:p>
        <a:p>
          <a:br>
            <a:rPr lang="en-US" sz="1200">
              <a:solidFill>
                <a:schemeClr val="bg2">
                  <a:lumMod val="10000"/>
                </a:schemeClr>
              </a:solidFill>
              <a:latin typeface="Corbel" panose="020B0503020204020204" pitchFamily="34" charset="0"/>
            </a:rPr>
          </a:br>
          <a:r>
            <a:rPr lang="en-US" sz="1200">
              <a:solidFill>
                <a:schemeClr val="bg2">
                  <a:lumMod val="10000"/>
                </a:schemeClr>
              </a:solidFill>
              <a:latin typeface="Corbel" panose="020B0503020204020204" pitchFamily="34" charset="0"/>
            </a:rPr>
            <a:t>Lagos stands out as the highest contributor to export value, generating the largest share of ₦9.74 billion, while Warri and Port Harcourt also make substantial contributions.This highlights the geographic concentration of export activity, with Lagos being a critical hub for agricultural exports.</a:t>
          </a:r>
        </a:p>
        <a:p>
          <a:br>
            <a:rPr lang="en-US" sz="1200">
              <a:solidFill>
                <a:schemeClr val="bg2">
                  <a:lumMod val="10000"/>
                </a:schemeClr>
              </a:solidFill>
              <a:latin typeface="Corbel" panose="020B0503020204020204" pitchFamily="34" charset="0"/>
            </a:rPr>
          </a:br>
          <a:r>
            <a:rPr lang="en-US" sz="1200">
              <a:solidFill>
                <a:schemeClr val="bg2">
                  <a:lumMod val="10000"/>
                </a:schemeClr>
              </a:solidFill>
              <a:latin typeface="Corbel" panose="020B0503020204020204" pitchFamily="34" charset="0"/>
            </a:rPr>
            <a:t>Over the four years examined, the total number of units sold reached 536,804, with notable fluctuations in sales volumes across the years and quarters. The 4th quarter consistently recorded the highest sales, emphasizing the potential for strategic focus on this period to maximize exports.</a:t>
          </a:r>
        </a:p>
        <a:p>
          <a:r>
            <a:rPr lang="en-US" sz="1200">
              <a:solidFill>
                <a:schemeClr val="bg2">
                  <a:lumMod val="10000"/>
                </a:schemeClr>
              </a:solidFill>
              <a:latin typeface="Corbel" panose="020B0503020204020204" pitchFamily="34" charset="0"/>
            </a:rPr>
            <a:t>The top exporters such as Agro Export Nigeria Ltd and Golden Farms Nigeria Limited contribute significantly to both export value and profitability. With total export values exceeding ₦1.5 billion for many of the top exporters, the data indicates a strong but competitive market, where exporters like Agro Export Nigeria Ltd and Prime Agro Exports Nigeria Limited consistently lead in terms of revenue. ...</a:t>
          </a:r>
        </a:p>
        <a:p>
          <a:endParaRPr lang="en-US" sz="1200">
            <a:solidFill>
              <a:schemeClr val="bg2">
                <a:lumMod val="10000"/>
              </a:schemeClr>
            </a:solidFill>
            <a:latin typeface="Corbel" panose="020B0503020204020204" pitchFamily="34" charset="0"/>
          </a:endParaRPr>
        </a:p>
      </xdr:txBody>
    </xdr:sp>
    <xdr:clientData/>
  </xdr:twoCellAnchor>
  <xdr:twoCellAnchor>
    <xdr:from>
      <xdr:col>8</xdr:col>
      <xdr:colOff>311150</xdr:colOff>
      <xdr:row>148</xdr:row>
      <xdr:rowOff>95250</xdr:rowOff>
    </xdr:from>
    <xdr:to>
      <xdr:col>15</xdr:col>
      <xdr:colOff>419100</xdr:colOff>
      <xdr:row>179</xdr:row>
      <xdr:rowOff>63500</xdr:rowOff>
    </xdr:to>
    <xdr:sp macro="" textlink="">
      <xdr:nvSpPr>
        <xdr:cNvPr id="17429" name="TextBox 17428">
          <a:extLst>
            <a:ext uri="{FF2B5EF4-FFF2-40B4-BE49-F238E27FC236}">
              <a16:creationId xmlns:a16="http://schemas.microsoft.com/office/drawing/2014/main" id="{816D97C5-7E3F-466A-956F-44BD442F57CD}"/>
            </a:ext>
          </a:extLst>
        </xdr:cNvPr>
        <xdr:cNvSpPr txBox="1"/>
      </xdr:nvSpPr>
      <xdr:spPr>
        <a:xfrm>
          <a:off x="5187950" y="27349450"/>
          <a:ext cx="4375150" cy="5676900"/>
        </a:xfrm>
        <a:prstGeom prst="rect">
          <a:avLst/>
        </a:prstGeom>
        <a:noFill/>
        <a:ln w="3175" cmpd="sng">
          <a:solidFill>
            <a:schemeClr val="tx1"/>
          </a:solid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ysClr val="windowText" lastClr="000000"/>
              </a:solidFill>
              <a:latin typeface="Corbel" panose="020B0503020204020204" pitchFamily="34" charset="0"/>
            </a:rPr>
            <a:t>...</a:t>
          </a:r>
          <a:br>
            <a:rPr lang="en-US" sz="1200">
              <a:solidFill>
                <a:sysClr val="windowText" lastClr="000000"/>
              </a:solidFill>
              <a:latin typeface="Corbel" panose="020B0503020204020204" pitchFamily="34" charset="0"/>
            </a:rPr>
          </a:br>
          <a:r>
            <a:rPr lang="en-US" sz="1200">
              <a:solidFill>
                <a:sysClr val="windowText" lastClr="000000"/>
              </a:solidFill>
              <a:latin typeface="Corbel" panose="020B0503020204020204" pitchFamily="34" charset="0"/>
            </a:rPr>
            <a:t>Profit margins vary across exporters, with Golden Farms Nigeria Limited recording the highest at 27%. Exporters with higher margins, such as Agriplus Nigeria Limited and Agro Export Nigeria Ltd, likely benefit from more efficient operations or higher-value products in the export market. Companies with lower margins, like Prime Agro Exports Nigeria Limited and Agro Allied Exporters Nigeria Limited, may need to focus on improving cost efficiency or diversifying their export portfolios.</a:t>
          </a:r>
        </a:p>
        <a:p>
          <a:endParaRPr lang="en-US" sz="1200">
            <a:solidFill>
              <a:sysClr val="windowText" lastClr="000000"/>
            </a:solidFill>
            <a:latin typeface="Corbel" panose="020B0503020204020204" pitchFamily="34" charset="0"/>
          </a:endParaRPr>
        </a:p>
        <a:p>
          <a:r>
            <a:rPr lang="en-US" sz="1200">
              <a:solidFill>
                <a:sysClr val="windowText" lastClr="000000"/>
              </a:solidFill>
              <a:latin typeface="Corbel" panose="020B0503020204020204" pitchFamily="34" charset="0"/>
            </a:rPr>
            <a:t>The profitability of the agricultural export sector can be further enhanced by promoting high-margin products like Sesame and Cocoa, while supporting exporters with lower profit margins through policy and market access improvements.</a:t>
          </a:r>
        </a:p>
        <a:p>
          <a:r>
            <a:rPr lang="en-US" sz="1200">
              <a:solidFill>
                <a:sysClr val="windowText" lastClr="000000"/>
              </a:solidFill>
              <a:latin typeface="Corbel" panose="020B0503020204020204" pitchFamily="34" charset="0"/>
            </a:rPr>
            <a:t>Focusing on regions like Lagos and Warri can help capitalize on existing infrastructure and export networks, while other regions could benefit from targeted development strategies to enhance export potential.</a:t>
          </a:r>
        </a:p>
        <a:p>
          <a:endParaRPr lang="en-US" sz="1200">
            <a:solidFill>
              <a:sysClr val="windowText" lastClr="000000"/>
            </a:solidFill>
            <a:latin typeface="Corbel" panose="020B0503020204020204" pitchFamily="34" charset="0"/>
          </a:endParaRPr>
        </a:p>
        <a:p>
          <a:r>
            <a:rPr lang="en-US" sz="1200">
              <a:solidFill>
                <a:sysClr val="windowText" lastClr="000000"/>
              </a:solidFill>
              <a:latin typeface="Corbel" panose="020B0503020204020204" pitchFamily="34" charset="0"/>
            </a:rPr>
            <a:t>The consistent performance of the 4th quarter in terms of units sold suggests that seasonal factors and market demand in the final quarter could be leveraged to optimize sales and export strategies.</a:t>
          </a:r>
        </a:p>
        <a:p>
          <a:r>
            <a:rPr lang="en-US" sz="1200">
              <a:solidFill>
                <a:sysClr val="windowText" lastClr="000000"/>
              </a:solidFill>
              <a:latin typeface="Corbel" panose="020B0503020204020204" pitchFamily="34" charset="0"/>
            </a:rPr>
            <a:t>In conclusion, Nigeria’s agricultural export sector is a critical component of its economy, with significant opportunities for growth. By focusing on profitability improvements, optimizing export channels, and supporting high-performing regions and companies, Nigeria can further enhance its position in the global agricultural export market.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107950</xdr:colOff>
      <xdr:row>2</xdr:row>
      <xdr:rowOff>31750</xdr:rowOff>
    </xdr:to>
    <xdr:sp macro="" textlink="">
      <xdr:nvSpPr>
        <xdr:cNvPr id="2" name="TextBox 1">
          <a:extLst>
            <a:ext uri="{FF2B5EF4-FFF2-40B4-BE49-F238E27FC236}">
              <a16:creationId xmlns:a16="http://schemas.microsoft.com/office/drawing/2014/main" id="{38B586C4-D54D-4BBF-BABD-337547DE7DEF}"/>
            </a:ext>
          </a:extLst>
        </xdr:cNvPr>
        <xdr:cNvSpPr txBox="1"/>
      </xdr:nvSpPr>
      <xdr:spPr>
        <a:xfrm>
          <a:off x="0" y="0"/>
          <a:ext cx="12299950" cy="4000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25464"/>
              </a:solidFill>
              <a:latin typeface="Arial Rounded MT Bold" panose="020F0704030504030204" pitchFamily="34" charset="0"/>
            </a:rPr>
            <a:t>NIGERIAN AGRICULTURAL</a:t>
          </a:r>
          <a:r>
            <a:rPr lang="en-US" sz="1400" baseline="0">
              <a:solidFill>
                <a:srgbClr val="025464"/>
              </a:solidFill>
              <a:latin typeface="Arial Rounded MT Bold" panose="020F0704030504030204" pitchFamily="34" charset="0"/>
            </a:rPr>
            <a:t> EXPORTS DASHBOARD</a:t>
          </a:r>
          <a:endParaRPr lang="en-US" sz="1400">
            <a:solidFill>
              <a:srgbClr val="025464"/>
            </a:solidFill>
            <a:latin typeface="Arial Rounded MT Bold" panose="020F0704030504030204" pitchFamily="34" charset="0"/>
          </a:endParaRPr>
        </a:p>
      </xdr:txBody>
    </xdr:sp>
    <xdr:clientData/>
  </xdr:twoCellAnchor>
  <xdr:twoCellAnchor>
    <xdr:from>
      <xdr:col>0</xdr:col>
      <xdr:colOff>6350</xdr:colOff>
      <xdr:row>0</xdr:row>
      <xdr:rowOff>101600</xdr:rowOff>
    </xdr:from>
    <xdr:to>
      <xdr:col>1</xdr:col>
      <xdr:colOff>177800</xdr:colOff>
      <xdr:row>2</xdr:row>
      <xdr:rowOff>19050</xdr:rowOff>
    </xdr:to>
    <xdr:sp macro="" textlink="">
      <xdr:nvSpPr>
        <xdr:cNvPr id="3" name="Rectangle: Beveled 2">
          <a:extLst>
            <a:ext uri="{FF2B5EF4-FFF2-40B4-BE49-F238E27FC236}">
              <a16:creationId xmlns:a16="http://schemas.microsoft.com/office/drawing/2014/main" id="{7FAA2EF3-05AD-4787-8D47-998F8EA69DB8}"/>
            </a:ext>
          </a:extLst>
        </xdr:cNvPr>
        <xdr:cNvSpPr/>
      </xdr:nvSpPr>
      <xdr:spPr>
        <a:xfrm>
          <a:off x="6350" y="101600"/>
          <a:ext cx="781050" cy="285750"/>
        </a:xfrm>
        <a:prstGeom prst="bevel">
          <a:avLst/>
        </a:prstGeom>
        <a:solidFill>
          <a:schemeClr val="bg1">
            <a:alpha val="94902"/>
          </a:schemeClr>
        </a:solidFill>
        <a:ln w="6350">
          <a:solidFill>
            <a:srgbClr val="025464"/>
          </a:solidFill>
          <a:prstDash val="dashDot"/>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900" b="1" baseline="0">
              <a:solidFill>
                <a:sysClr val="windowText" lastClr="000000"/>
              </a:solidFill>
              <a:latin typeface="Corbel" panose="020B0503020204020204" pitchFamily="34" charset="0"/>
              <a:ea typeface="+mn-ea"/>
              <a:cs typeface="+mn-cs"/>
            </a:rPr>
            <a:t>View</a:t>
          </a:r>
          <a:r>
            <a:rPr lang="en-US" sz="700" b="1" baseline="0">
              <a:solidFill>
                <a:sysClr val="windowText" lastClr="000000"/>
              </a:solidFill>
              <a:latin typeface="Corbel" panose="020B0503020204020204" pitchFamily="34" charset="0"/>
              <a:ea typeface="+mn-ea"/>
              <a:cs typeface="+mn-cs"/>
            </a:rPr>
            <a:t> report</a:t>
          </a:r>
        </a:p>
      </xdr:txBody>
    </xdr:sp>
    <xdr:clientData/>
  </xdr:twoCellAnchor>
  <xdr:twoCellAnchor>
    <xdr:from>
      <xdr:col>1</xdr:col>
      <xdr:colOff>228600</xdr:colOff>
      <xdr:row>0</xdr:row>
      <xdr:rowOff>107950</xdr:rowOff>
    </xdr:from>
    <xdr:to>
      <xdr:col>2</xdr:col>
      <xdr:colOff>393700</xdr:colOff>
      <xdr:row>2</xdr:row>
      <xdr:rowOff>19050</xdr:rowOff>
    </xdr:to>
    <xdr:sp macro="" textlink="">
      <xdr:nvSpPr>
        <xdr:cNvPr id="4" name="Rectangle: Beveled 3">
          <a:extLst>
            <a:ext uri="{FF2B5EF4-FFF2-40B4-BE49-F238E27FC236}">
              <a16:creationId xmlns:a16="http://schemas.microsoft.com/office/drawing/2014/main" id="{859DE038-521F-4317-BDF8-BAC2982687F6}"/>
            </a:ext>
          </a:extLst>
        </xdr:cNvPr>
        <xdr:cNvSpPr/>
      </xdr:nvSpPr>
      <xdr:spPr>
        <a:xfrm>
          <a:off x="838200" y="107950"/>
          <a:ext cx="774700" cy="279400"/>
        </a:xfrm>
        <a:prstGeom prst="bevel">
          <a:avLst/>
        </a:prstGeom>
        <a:solidFill>
          <a:schemeClr val="bg1">
            <a:alpha val="94902"/>
          </a:schemeClr>
        </a:solidFill>
        <a:ln w="6350">
          <a:solidFill>
            <a:srgbClr val="025464"/>
          </a:solidFill>
          <a:prstDash val="lgDashDotDot"/>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baseline="0">
              <a:solidFill>
                <a:sysClr val="windowText" lastClr="000000"/>
              </a:solidFill>
              <a:latin typeface="Corbel" panose="020B0503020204020204" pitchFamily="34" charset="0"/>
            </a:rPr>
            <a:t>View</a:t>
          </a:r>
          <a:r>
            <a:rPr lang="en-US" sz="700" b="1" baseline="0">
              <a:solidFill>
                <a:sysClr val="windowText" lastClr="000000"/>
              </a:solidFill>
              <a:latin typeface="Corbel" panose="020B0503020204020204" pitchFamily="34" charset="0"/>
            </a:rPr>
            <a:t> data</a:t>
          </a:r>
          <a:endParaRPr lang="en-US" sz="900" b="1">
            <a:solidFill>
              <a:sysClr val="windowText" lastClr="000000"/>
            </a:solidFill>
            <a:latin typeface="Corbel" panose="020B0503020204020204" pitchFamily="34" charset="0"/>
          </a:endParaRPr>
        </a:p>
      </xdr:txBody>
    </xdr:sp>
    <xdr:clientData/>
  </xdr:twoCellAnchor>
  <xdr:twoCellAnchor editAs="oneCell">
    <xdr:from>
      <xdr:col>18</xdr:col>
      <xdr:colOff>298450</xdr:colOff>
      <xdr:row>0</xdr:row>
      <xdr:rowOff>0</xdr:rowOff>
    </xdr:from>
    <xdr:to>
      <xdr:col>19</xdr:col>
      <xdr:colOff>152400</xdr:colOff>
      <xdr:row>1</xdr:row>
      <xdr:rowOff>171450</xdr:rowOff>
    </xdr:to>
    <xdr:pic>
      <xdr:nvPicPr>
        <xdr:cNvPr id="5" name="Graphic 4" descr="Arrow: Slight curve with solid fill">
          <a:extLst>
            <a:ext uri="{FF2B5EF4-FFF2-40B4-BE49-F238E27FC236}">
              <a16:creationId xmlns:a16="http://schemas.microsoft.com/office/drawing/2014/main" id="{63F0BF9C-02F1-4194-BFA4-27D8FA5FAF3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71250" y="0"/>
          <a:ext cx="463550" cy="355600"/>
        </a:xfrm>
        <a:prstGeom prst="rect">
          <a:avLst/>
        </a:prstGeom>
      </xdr:spPr>
    </xdr:pic>
    <xdr:clientData/>
  </xdr:twoCellAnchor>
  <xdr:twoCellAnchor editAs="oneCell">
    <xdr:from>
      <xdr:col>0</xdr:col>
      <xdr:colOff>0</xdr:colOff>
      <xdr:row>2</xdr:row>
      <xdr:rowOff>101601</xdr:rowOff>
    </xdr:from>
    <xdr:to>
      <xdr:col>2</xdr:col>
      <xdr:colOff>387350</xdr:colOff>
      <xdr:row>6</xdr:row>
      <xdr:rowOff>177800</xdr:rowOff>
    </xdr:to>
    <mc:AlternateContent xmlns:mc="http://schemas.openxmlformats.org/markup-compatibility/2006">
      <mc:Choice xmlns:a14="http://schemas.microsoft.com/office/drawing/2010/main" Requires="a14">
        <xdr:graphicFrame macro="">
          <xdr:nvGraphicFramePr>
            <xdr:cNvPr id="6" name="Year 1">
              <a:extLst>
                <a:ext uri="{FF2B5EF4-FFF2-40B4-BE49-F238E27FC236}">
                  <a16:creationId xmlns:a16="http://schemas.microsoft.com/office/drawing/2014/main" id="{5E72DDBC-3DA0-4DAE-997D-BBF974304C1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0" y="469901"/>
              <a:ext cx="1606550" cy="812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38101</xdr:rowOff>
    </xdr:from>
    <xdr:to>
      <xdr:col>2</xdr:col>
      <xdr:colOff>387350</xdr:colOff>
      <xdr:row>11</xdr:row>
      <xdr:rowOff>88900</xdr:rowOff>
    </xdr:to>
    <mc:AlternateContent xmlns:mc="http://schemas.openxmlformats.org/markup-compatibility/2006">
      <mc:Choice xmlns:a14="http://schemas.microsoft.com/office/drawing/2010/main" Requires="a14">
        <xdr:graphicFrame macro="">
          <xdr:nvGraphicFramePr>
            <xdr:cNvPr id="7" name="Quarter 1">
              <a:extLst>
                <a:ext uri="{FF2B5EF4-FFF2-40B4-BE49-F238E27FC236}">
                  <a16:creationId xmlns:a16="http://schemas.microsoft.com/office/drawing/2014/main" id="{AF194FFA-0395-4B62-BDAD-D1D4922AEAC8}"/>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0" y="1327151"/>
              <a:ext cx="1606550" cy="787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133350</xdr:rowOff>
    </xdr:from>
    <xdr:to>
      <xdr:col>2</xdr:col>
      <xdr:colOff>387350</xdr:colOff>
      <xdr:row>21</xdr:row>
      <xdr:rowOff>6350</xdr:rowOff>
    </xdr:to>
    <mc:AlternateContent xmlns:mc="http://schemas.openxmlformats.org/markup-compatibility/2006">
      <mc:Choice xmlns:a14="http://schemas.microsoft.com/office/drawing/2010/main" Requires="a14">
        <xdr:graphicFrame macro="">
          <xdr:nvGraphicFramePr>
            <xdr:cNvPr id="8" name="Export Country 1">
              <a:extLst>
                <a:ext uri="{FF2B5EF4-FFF2-40B4-BE49-F238E27FC236}">
                  <a16:creationId xmlns:a16="http://schemas.microsoft.com/office/drawing/2014/main" id="{1EAC74B6-DD71-46B4-A54B-B330C2B9D7E3}"/>
                </a:ext>
              </a:extLst>
            </xdr:cNvPr>
            <xdr:cNvGraphicFramePr/>
          </xdr:nvGraphicFramePr>
          <xdr:xfrm>
            <a:off x="0" y="0"/>
            <a:ext cx="0" cy="0"/>
          </xdr:xfrm>
          <a:graphic>
            <a:graphicData uri="http://schemas.microsoft.com/office/drawing/2010/slicer">
              <sle:slicer xmlns:sle="http://schemas.microsoft.com/office/drawing/2010/slicer" name="Export Country 1"/>
            </a:graphicData>
          </a:graphic>
        </xdr:graphicFrame>
      </mc:Choice>
      <mc:Fallback>
        <xdr:sp macro="" textlink="">
          <xdr:nvSpPr>
            <xdr:cNvPr id="0" name=""/>
            <xdr:cNvSpPr>
              <a:spLocks noTextEdit="1"/>
            </xdr:cNvSpPr>
          </xdr:nvSpPr>
          <xdr:spPr>
            <a:xfrm>
              <a:off x="0" y="2159000"/>
              <a:ext cx="160655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57151</xdr:rowOff>
    </xdr:from>
    <xdr:to>
      <xdr:col>2</xdr:col>
      <xdr:colOff>393700</xdr:colOff>
      <xdr:row>29</xdr:row>
      <xdr:rowOff>12700</xdr:rowOff>
    </xdr:to>
    <mc:AlternateContent xmlns:mc="http://schemas.openxmlformats.org/markup-compatibility/2006">
      <mc:Choice xmlns:a14="http://schemas.microsoft.com/office/drawing/2010/main" Requires="a14">
        <xdr:graphicFrame macro="">
          <xdr:nvGraphicFramePr>
            <xdr:cNvPr id="9" name="ProductName 1">
              <a:extLst>
                <a:ext uri="{FF2B5EF4-FFF2-40B4-BE49-F238E27FC236}">
                  <a16:creationId xmlns:a16="http://schemas.microsoft.com/office/drawing/2014/main" id="{1263D618-6722-4C5F-A81B-0276891BBCC0}"/>
                </a:ext>
              </a:extLst>
            </xdr:cNvPr>
            <xdr:cNvGraphicFramePr/>
          </xdr:nvGraphicFramePr>
          <xdr:xfrm>
            <a:off x="0" y="0"/>
            <a:ext cx="0" cy="0"/>
          </xdr:xfrm>
          <a:graphic>
            <a:graphicData uri="http://schemas.microsoft.com/office/drawing/2010/slicer">
              <sle:slicer xmlns:sle="http://schemas.microsoft.com/office/drawing/2010/slicer" name="ProductName 1"/>
            </a:graphicData>
          </a:graphic>
        </xdr:graphicFrame>
      </mc:Choice>
      <mc:Fallback>
        <xdr:sp macro="" textlink="">
          <xdr:nvSpPr>
            <xdr:cNvPr id="0" name=""/>
            <xdr:cNvSpPr>
              <a:spLocks noTextEdit="1"/>
            </xdr:cNvSpPr>
          </xdr:nvSpPr>
          <xdr:spPr>
            <a:xfrm>
              <a:off x="0" y="3924301"/>
              <a:ext cx="1612900" cy="1428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387350</xdr:colOff>
      <xdr:row>2</xdr:row>
      <xdr:rowOff>88900</xdr:rowOff>
    </xdr:from>
    <xdr:to>
      <xdr:col>8</xdr:col>
      <xdr:colOff>254000</xdr:colOff>
      <xdr:row>5</xdr:row>
      <xdr:rowOff>95250</xdr:rowOff>
    </xdr:to>
    <xdr:grpSp>
      <xdr:nvGrpSpPr>
        <xdr:cNvPr id="10" name="Group 9">
          <a:extLst>
            <a:ext uri="{FF2B5EF4-FFF2-40B4-BE49-F238E27FC236}">
              <a16:creationId xmlns:a16="http://schemas.microsoft.com/office/drawing/2014/main" id="{23A0F39C-F800-42AA-B6EF-B253CF93D755}"/>
            </a:ext>
          </a:extLst>
        </xdr:cNvPr>
        <xdr:cNvGrpSpPr/>
      </xdr:nvGrpSpPr>
      <xdr:grpSpPr>
        <a:xfrm>
          <a:off x="3435350" y="457200"/>
          <a:ext cx="1695450" cy="558800"/>
          <a:chOff x="3994150" y="488950"/>
          <a:chExt cx="1695450" cy="558800"/>
        </a:xfrm>
      </xdr:grpSpPr>
      <xdr:sp macro="" textlink="">
        <xdr:nvSpPr>
          <xdr:cNvPr id="11" name="TextBox 10">
            <a:extLst>
              <a:ext uri="{FF2B5EF4-FFF2-40B4-BE49-F238E27FC236}">
                <a16:creationId xmlns:a16="http://schemas.microsoft.com/office/drawing/2014/main" id="{947628D0-A461-9123-837B-D0189F8079C6}"/>
              </a:ext>
            </a:extLst>
          </xdr:cNvPr>
          <xdr:cNvSpPr txBox="1"/>
        </xdr:nvSpPr>
        <xdr:spPr>
          <a:xfrm>
            <a:off x="3994150" y="4889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Units Exported</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5">
        <xdr:nvSpPr>
          <xdr:cNvPr id="12" name="TextBox 11">
            <a:extLst>
              <a:ext uri="{FF2B5EF4-FFF2-40B4-BE49-F238E27FC236}">
                <a16:creationId xmlns:a16="http://schemas.microsoft.com/office/drawing/2014/main" id="{863E63C7-8639-DC17-C854-35A43DE842E1}"/>
              </a:ext>
            </a:extLst>
          </xdr:cNvPr>
          <xdr:cNvSpPr txBox="1"/>
        </xdr:nvSpPr>
        <xdr:spPr>
          <a:xfrm>
            <a:off x="4006850" y="7048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FCD9876-8652-418B-A3BA-94F9420E256B}" type="TxLink">
              <a:rPr lang="en-US" sz="1100" b="0" i="0" u="none" strike="noStrike">
                <a:solidFill>
                  <a:srgbClr val="7A173C"/>
                </a:solidFill>
                <a:latin typeface="Arial Rounded MT Bold" panose="020F0704030504030204" pitchFamily="34" charset="0"/>
                <a:ea typeface="+mn-ea"/>
                <a:cs typeface="Calibri"/>
              </a:rPr>
              <a:pPr marL="0" indent="0" algn="ctr"/>
              <a:t> 536,804 </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14</xdr:col>
      <xdr:colOff>203200</xdr:colOff>
      <xdr:row>2</xdr:row>
      <xdr:rowOff>95250</xdr:rowOff>
    </xdr:from>
    <xdr:to>
      <xdr:col>17</xdr:col>
      <xdr:colOff>69850</xdr:colOff>
      <xdr:row>5</xdr:row>
      <xdr:rowOff>101600</xdr:rowOff>
    </xdr:to>
    <xdr:grpSp>
      <xdr:nvGrpSpPr>
        <xdr:cNvPr id="13" name="Group 12">
          <a:extLst>
            <a:ext uri="{FF2B5EF4-FFF2-40B4-BE49-F238E27FC236}">
              <a16:creationId xmlns:a16="http://schemas.microsoft.com/office/drawing/2014/main" id="{0462CCB3-2CD9-4708-A0C4-ABB5FCE2E355}"/>
            </a:ext>
          </a:extLst>
        </xdr:cNvPr>
        <xdr:cNvGrpSpPr/>
      </xdr:nvGrpSpPr>
      <xdr:grpSpPr>
        <a:xfrm>
          <a:off x="8737600" y="463550"/>
          <a:ext cx="1695450" cy="558800"/>
          <a:chOff x="9328150" y="520700"/>
          <a:chExt cx="1695450" cy="558800"/>
        </a:xfrm>
      </xdr:grpSpPr>
      <xdr:sp macro="" textlink="">
        <xdr:nvSpPr>
          <xdr:cNvPr id="14" name="TextBox 13">
            <a:extLst>
              <a:ext uri="{FF2B5EF4-FFF2-40B4-BE49-F238E27FC236}">
                <a16:creationId xmlns:a16="http://schemas.microsoft.com/office/drawing/2014/main" id="{EBF9DB77-6525-1E86-6C32-12CE84F93516}"/>
              </a:ext>
            </a:extLst>
          </xdr:cNvPr>
          <xdr:cNvSpPr txBox="1"/>
        </xdr:nvSpPr>
        <xdr:spPr>
          <a:xfrm>
            <a:off x="9328150" y="5207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Profit Margin</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6">
        <xdr:nvSpPr>
          <xdr:cNvPr id="15" name="TextBox 14">
            <a:extLst>
              <a:ext uri="{FF2B5EF4-FFF2-40B4-BE49-F238E27FC236}">
                <a16:creationId xmlns:a16="http://schemas.microsoft.com/office/drawing/2014/main" id="{478437CB-F2B4-B78D-D496-5EBE61DF8FAD}"/>
              </a:ext>
            </a:extLst>
          </xdr:cNvPr>
          <xdr:cNvSpPr txBox="1"/>
        </xdr:nvSpPr>
        <xdr:spPr>
          <a:xfrm>
            <a:off x="9340850" y="7366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7E1AF4-7E19-4F1C-92A0-9F9C84655177}" type="TxLink">
              <a:rPr lang="en-US" sz="1100" b="0" i="0" u="none" strike="noStrike">
                <a:solidFill>
                  <a:srgbClr val="7A173C"/>
                </a:solidFill>
                <a:latin typeface="Arial Rounded MT Bold" panose="020F0704030504030204" pitchFamily="34" charset="0"/>
                <a:ea typeface="+mn-ea"/>
                <a:cs typeface="Calibri"/>
              </a:rPr>
              <a:pPr marL="0" indent="0" algn="ctr"/>
              <a:t>20.2%</a:t>
            </a:fld>
            <a:endParaRPr lang="en-US" sz="1100" b="0" i="0" u="none" strike="noStrike">
              <a:solidFill>
                <a:srgbClr val="7A173C"/>
              </a:solidFill>
              <a:latin typeface="Arial Rounded MT Bold" panose="020F0704030504030204" pitchFamily="34" charset="0"/>
              <a:ea typeface="+mn-ea"/>
              <a:cs typeface="Calibri"/>
            </a:endParaRPr>
          </a:p>
        </xdr:txBody>
      </xdr:sp>
    </xdr:grpSp>
    <xdr:clientData/>
  </xdr:twoCellAnchor>
  <xdr:twoCellAnchor>
    <xdr:from>
      <xdr:col>2</xdr:col>
      <xdr:colOff>450850</xdr:colOff>
      <xdr:row>2</xdr:row>
      <xdr:rowOff>88900</xdr:rowOff>
    </xdr:from>
    <xdr:to>
      <xdr:col>5</xdr:col>
      <xdr:colOff>317500</xdr:colOff>
      <xdr:row>5</xdr:row>
      <xdr:rowOff>127000</xdr:rowOff>
    </xdr:to>
    <xdr:grpSp>
      <xdr:nvGrpSpPr>
        <xdr:cNvPr id="16" name="Group 15">
          <a:extLst>
            <a:ext uri="{FF2B5EF4-FFF2-40B4-BE49-F238E27FC236}">
              <a16:creationId xmlns:a16="http://schemas.microsoft.com/office/drawing/2014/main" id="{B13F14D1-00AD-49EA-AC09-B42666DBEA01}"/>
            </a:ext>
          </a:extLst>
        </xdr:cNvPr>
        <xdr:cNvGrpSpPr/>
      </xdr:nvGrpSpPr>
      <xdr:grpSpPr>
        <a:xfrm>
          <a:off x="1670050" y="457200"/>
          <a:ext cx="1695450" cy="590550"/>
          <a:chOff x="2222500" y="482600"/>
          <a:chExt cx="1695450" cy="590550"/>
        </a:xfrm>
      </xdr:grpSpPr>
      <xdr:sp macro="" textlink="">
        <xdr:nvSpPr>
          <xdr:cNvPr id="17" name="TextBox 16">
            <a:extLst>
              <a:ext uri="{FF2B5EF4-FFF2-40B4-BE49-F238E27FC236}">
                <a16:creationId xmlns:a16="http://schemas.microsoft.com/office/drawing/2014/main" id="{AC83CC4B-C07E-2FE5-D007-B5F31D53F499}"/>
              </a:ext>
            </a:extLst>
          </xdr:cNvPr>
          <xdr:cNvSpPr txBox="1"/>
        </xdr:nvSpPr>
        <xdr:spPr>
          <a:xfrm>
            <a:off x="2222500" y="4826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Export Value</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3">
        <xdr:nvSpPr>
          <xdr:cNvPr id="18" name="TextBox 17">
            <a:extLst>
              <a:ext uri="{FF2B5EF4-FFF2-40B4-BE49-F238E27FC236}">
                <a16:creationId xmlns:a16="http://schemas.microsoft.com/office/drawing/2014/main" id="{50B21BEC-48D7-5266-D13D-B2213D18C4F2}"/>
              </a:ext>
            </a:extLst>
          </xdr:cNvPr>
          <xdr:cNvSpPr txBox="1"/>
        </xdr:nvSpPr>
        <xdr:spPr>
          <a:xfrm>
            <a:off x="2235200" y="6985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472431A-80E3-41A1-9460-A1FED2693B83}" type="TxLink">
              <a:rPr lang="en-US" sz="1100" b="0" i="0" u="none" strike="noStrike">
                <a:solidFill>
                  <a:srgbClr val="7A173C"/>
                </a:solidFill>
                <a:latin typeface="Arial Rounded MT Bold" panose="020F0704030504030204" pitchFamily="34" charset="0"/>
                <a:ea typeface="+mn-ea"/>
                <a:cs typeface="Calibri"/>
              </a:rPr>
              <a:pPr algn="ctr"/>
              <a:t>₦ 16,317,664,478.57</a:t>
            </a:fld>
            <a:endParaRPr lang="en-US" sz="1600">
              <a:solidFill>
                <a:srgbClr val="7A173C"/>
              </a:solidFill>
              <a:latin typeface="Arial Rounded MT Bold" panose="020F0704030504030204" pitchFamily="34" charset="0"/>
              <a:ea typeface="+mn-ea"/>
              <a:cs typeface="+mn-cs"/>
            </a:endParaRPr>
          </a:p>
        </xdr:txBody>
      </xdr:sp>
      <xdr:sp macro="" textlink="">
        <xdr:nvSpPr>
          <xdr:cNvPr id="19" name="TextBox 18">
            <a:extLst>
              <a:ext uri="{FF2B5EF4-FFF2-40B4-BE49-F238E27FC236}">
                <a16:creationId xmlns:a16="http://schemas.microsoft.com/office/drawing/2014/main" id="{1E751190-6E35-2C80-D565-3DF378348A42}"/>
              </a:ext>
            </a:extLst>
          </xdr:cNvPr>
          <xdr:cNvSpPr txBox="1"/>
        </xdr:nvSpPr>
        <xdr:spPr>
          <a:xfrm>
            <a:off x="2762250" y="8699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(16 Billion+)</a:t>
            </a:r>
          </a:p>
        </xdr:txBody>
      </xdr:sp>
    </xdr:grpSp>
    <xdr:clientData/>
  </xdr:twoCellAnchor>
  <xdr:twoCellAnchor>
    <xdr:from>
      <xdr:col>8</xdr:col>
      <xdr:colOff>323850</xdr:colOff>
      <xdr:row>2</xdr:row>
      <xdr:rowOff>95250</xdr:rowOff>
    </xdr:from>
    <xdr:to>
      <xdr:col>11</xdr:col>
      <xdr:colOff>190500</xdr:colOff>
      <xdr:row>5</xdr:row>
      <xdr:rowOff>127000</xdr:rowOff>
    </xdr:to>
    <xdr:grpSp>
      <xdr:nvGrpSpPr>
        <xdr:cNvPr id="20" name="Group 19">
          <a:extLst>
            <a:ext uri="{FF2B5EF4-FFF2-40B4-BE49-F238E27FC236}">
              <a16:creationId xmlns:a16="http://schemas.microsoft.com/office/drawing/2014/main" id="{F3421E5A-F2D2-4A20-A594-BB37823823F3}"/>
            </a:ext>
          </a:extLst>
        </xdr:cNvPr>
        <xdr:cNvGrpSpPr/>
      </xdr:nvGrpSpPr>
      <xdr:grpSpPr>
        <a:xfrm>
          <a:off x="5200650" y="463550"/>
          <a:ext cx="1695450" cy="584200"/>
          <a:chOff x="5765800" y="495300"/>
          <a:chExt cx="1695450" cy="584200"/>
        </a:xfrm>
      </xdr:grpSpPr>
      <xdr:sp macro="" textlink="">
        <xdr:nvSpPr>
          <xdr:cNvPr id="21" name="TextBox 20">
            <a:extLst>
              <a:ext uri="{FF2B5EF4-FFF2-40B4-BE49-F238E27FC236}">
                <a16:creationId xmlns:a16="http://schemas.microsoft.com/office/drawing/2014/main" id="{EBDD52A2-4848-8F6D-A439-1E0BF92199FB}"/>
              </a:ext>
            </a:extLst>
          </xdr:cNvPr>
          <xdr:cNvSpPr txBox="1"/>
        </xdr:nvSpPr>
        <xdr:spPr>
          <a:xfrm>
            <a:off x="5765800" y="49530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a:solidFill>
                  <a:schemeClr val="tx1">
                    <a:lumMod val="65000"/>
                    <a:lumOff val="35000"/>
                  </a:schemeClr>
                </a:solidFill>
                <a:latin typeface="Corbel" panose="020B0503020204020204" pitchFamily="34" charset="0"/>
                <a:ea typeface="+mn-ea"/>
                <a:cs typeface="+mn-cs"/>
              </a:rPr>
              <a:t>Total</a:t>
            </a:r>
            <a:r>
              <a:rPr lang="en-US" sz="1050" baseline="0">
                <a:solidFill>
                  <a:schemeClr val="tx1">
                    <a:lumMod val="65000"/>
                    <a:lumOff val="35000"/>
                  </a:schemeClr>
                </a:solidFill>
                <a:latin typeface="Corbel" panose="020B0503020204020204" pitchFamily="34" charset="0"/>
                <a:ea typeface="+mn-ea"/>
                <a:cs typeface="+mn-cs"/>
              </a:rPr>
              <a:t>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2">
        <xdr:nvSpPr>
          <xdr:cNvPr id="22" name="TextBox 21">
            <a:extLst>
              <a:ext uri="{FF2B5EF4-FFF2-40B4-BE49-F238E27FC236}">
                <a16:creationId xmlns:a16="http://schemas.microsoft.com/office/drawing/2014/main" id="{758959F3-2EDB-AEE2-6F50-11884580EF7C}"/>
              </a:ext>
            </a:extLst>
          </xdr:cNvPr>
          <xdr:cNvSpPr txBox="1"/>
        </xdr:nvSpPr>
        <xdr:spPr>
          <a:xfrm>
            <a:off x="5778500" y="71120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C0D441-F5EB-43D2-8155-43C2441B1300}" type="TxLink">
              <a:rPr lang="en-US" sz="1100" b="0" i="0" u="none" strike="noStrike">
                <a:solidFill>
                  <a:srgbClr val="7A173C"/>
                </a:solidFill>
                <a:latin typeface="Arial Rounded MT Bold" panose="020F0704030504030204" pitchFamily="34" charset="0"/>
                <a:ea typeface="+mn-ea"/>
                <a:cs typeface="Calibri"/>
              </a:rPr>
              <a:pPr marL="0" indent="0" algn="ctr"/>
              <a:t>₦ 3,288,449,155.39</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3" name="TextBox 22">
            <a:extLst>
              <a:ext uri="{FF2B5EF4-FFF2-40B4-BE49-F238E27FC236}">
                <a16:creationId xmlns:a16="http://schemas.microsoft.com/office/drawing/2014/main" id="{913BF514-6764-5461-D578-CC028D2A0A45}"/>
              </a:ext>
            </a:extLst>
          </xdr:cNvPr>
          <xdr:cNvSpPr txBox="1"/>
        </xdr:nvSpPr>
        <xdr:spPr>
          <a:xfrm>
            <a:off x="6311900" y="87630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Billion+)</a:t>
            </a:r>
          </a:p>
        </xdr:txBody>
      </xdr:sp>
    </xdr:grpSp>
    <xdr:clientData/>
  </xdr:twoCellAnchor>
  <xdr:twoCellAnchor>
    <xdr:from>
      <xdr:col>11</xdr:col>
      <xdr:colOff>260350</xdr:colOff>
      <xdr:row>2</xdr:row>
      <xdr:rowOff>95250</xdr:rowOff>
    </xdr:from>
    <xdr:to>
      <xdr:col>14</xdr:col>
      <xdr:colOff>127000</xdr:colOff>
      <xdr:row>5</xdr:row>
      <xdr:rowOff>127000</xdr:rowOff>
    </xdr:to>
    <xdr:grpSp>
      <xdr:nvGrpSpPr>
        <xdr:cNvPr id="24" name="Group 23">
          <a:extLst>
            <a:ext uri="{FF2B5EF4-FFF2-40B4-BE49-F238E27FC236}">
              <a16:creationId xmlns:a16="http://schemas.microsoft.com/office/drawing/2014/main" id="{F70EF4A4-166A-4374-A780-BC497724D84C}"/>
            </a:ext>
          </a:extLst>
        </xdr:cNvPr>
        <xdr:cNvGrpSpPr/>
      </xdr:nvGrpSpPr>
      <xdr:grpSpPr>
        <a:xfrm>
          <a:off x="6965950" y="463550"/>
          <a:ext cx="1695450" cy="584200"/>
          <a:chOff x="7543800" y="501650"/>
          <a:chExt cx="1695450" cy="584200"/>
        </a:xfrm>
      </xdr:grpSpPr>
      <xdr:sp macro="" textlink="">
        <xdr:nvSpPr>
          <xdr:cNvPr id="25" name="TextBox 24">
            <a:extLst>
              <a:ext uri="{FF2B5EF4-FFF2-40B4-BE49-F238E27FC236}">
                <a16:creationId xmlns:a16="http://schemas.microsoft.com/office/drawing/2014/main" id="{99B08BB6-0B53-7909-D81A-66396CDD5769}"/>
              </a:ext>
            </a:extLst>
          </xdr:cNvPr>
          <xdr:cNvSpPr txBox="1"/>
        </xdr:nvSpPr>
        <xdr:spPr>
          <a:xfrm>
            <a:off x="7543800" y="501650"/>
            <a:ext cx="1695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Average Profit</a:t>
            </a:r>
            <a:endParaRPr lang="en-US" sz="1050">
              <a:solidFill>
                <a:schemeClr val="tx1">
                  <a:lumMod val="65000"/>
                  <a:lumOff val="35000"/>
                </a:schemeClr>
              </a:solidFill>
              <a:latin typeface="Corbel" panose="020B0503020204020204" pitchFamily="34" charset="0"/>
              <a:ea typeface="+mn-ea"/>
              <a:cs typeface="+mn-cs"/>
            </a:endParaRPr>
          </a:p>
        </xdr:txBody>
      </xdr:sp>
      <xdr:sp macro="" textlink="KPI!B4">
        <xdr:nvSpPr>
          <xdr:cNvPr id="26" name="TextBox 25">
            <a:extLst>
              <a:ext uri="{FF2B5EF4-FFF2-40B4-BE49-F238E27FC236}">
                <a16:creationId xmlns:a16="http://schemas.microsoft.com/office/drawing/2014/main" id="{544D41A5-893C-21D5-9F6C-2CE142B8E119}"/>
              </a:ext>
            </a:extLst>
          </xdr:cNvPr>
          <xdr:cNvSpPr txBox="1"/>
        </xdr:nvSpPr>
        <xdr:spPr>
          <a:xfrm>
            <a:off x="7556500" y="717550"/>
            <a:ext cx="1625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ADE25E6-67BA-468F-80EF-A5F5E35FA936}" type="TxLink">
              <a:rPr lang="en-US" sz="1100" b="0" i="0" u="none" strike="noStrike">
                <a:solidFill>
                  <a:srgbClr val="7A173C"/>
                </a:solidFill>
                <a:latin typeface="Arial Rounded MT Bold" panose="020F0704030504030204" pitchFamily="34" charset="0"/>
                <a:ea typeface="+mn-ea"/>
                <a:cs typeface="Calibri"/>
              </a:rPr>
              <a:pPr marL="0" indent="0" algn="ctr"/>
              <a:t>₦ 3,288,449.16</a:t>
            </a:fld>
            <a:endParaRPr lang="en-US" sz="1100" b="0" i="0" u="none" strike="noStrike">
              <a:solidFill>
                <a:srgbClr val="7A173C"/>
              </a:solidFill>
              <a:latin typeface="Arial Rounded MT Bold" panose="020F0704030504030204" pitchFamily="34" charset="0"/>
              <a:ea typeface="+mn-ea"/>
              <a:cs typeface="Calibri"/>
            </a:endParaRPr>
          </a:p>
        </xdr:txBody>
      </xdr:sp>
      <xdr:sp macro="" textlink="">
        <xdr:nvSpPr>
          <xdr:cNvPr id="27" name="TextBox 26">
            <a:extLst>
              <a:ext uri="{FF2B5EF4-FFF2-40B4-BE49-F238E27FC236}">
                <a16:creationId xmlns:a16="http://schemas.microsoft.com/office/drawing/2014/main" id="{110AF27C-930E-F226-720C-FB67775907E1}"/>
              </a:ext>
            </a:extLst>
          </xdr:cNvPr>
          <xdr:cNvSpPr txBox="1"/>
        </xdr:nvSpPr>
        <xdr:spPr>
          <a:xfrm>
            <a:off x="8140700" y="882650"/>
            <a:ext cx="7112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a:solidFill>
                  <a:schemeClr val="bg2">
                    <a:lumMod val="75000"/>
                  </a:schemeClr>
                </a:solidFill>
                <a:latin typeface="+mn-lt"/>
              </a:rPr>
              <a:t>(3 Million+)</a:t>
            </a:r>
          </a:p>
        </xdr:txBody>
      </xdr:sp>
    </xdr:grpSp>
    <xdr:clientData/>
  </xdr:twoCellAnchor>
  <xdr:twoCellAnchor>
    <xdr:from>
      <xdr:col>2</xdr:col>
      <xdr:colOff>469900</xdr:colOff>
      <xdr:row>5</xdr:row>
      <xdr:rowOff>120650</xdr:rowOff>
    </xdr:from>
    <xdr:to>
      <xdr:col>8</xdr:col>
      <xdr:colOff>463550</xdr:colOff>
      <xdr:row>16</xdr:row>
      <xdr:rowOff>57149</xdr:rowOff>
    </xdr:to>
    <xdr:graphicFrame macro="">
      <xdr:nvGraphicFramePr>
        <xdr:cNvPr id="28" name="Chart 27">
          <a:extLst>
            <a:ext uri="{FF2B5EF4-FFF2-40B4-BE49-F238E27FC236}">
              <a16:creationId xmlns:a16="http://schemas.microsoft.com/office/drawing/2014/main" id="{D2E221B0-4B70-4E2F-B1FF-85D042919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546100</xdr:colOff>
      <xdr:row>6</xdr:row>
      <xdr:rowOff>12700</xdr:rowOff>
    </xdr:from>
    <xdr:to>
      <xdr:col>14</xdr:col>
      <xdr:colOff>38100</xdr:colOff>
      <xdr:row>16</xdr:row>
      <xdr:rowOff>133350</xdr:rowOff>
    </xdr:to>
    <xdr:graphicFrame macro="">
      <xdr:nvGraphicFramePr>
        <xdr:cNvPr id="29" name="Chart 28">
          <a:extLst>
            <a:ext uri="{FF2B5EF4-FFF2-40B4-BE49-F238E27FC236}">
              <a16:creationId xmlns:a16="http://schemas.microsoft.com/office/drawing/2014/main" id="{B4F730FF-AEDD-410A-8786-58558C3D6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469900</xdr:colOff>
      <xdr:row>17</xdr:row>
      <xdr:rowOff>57150</xdr:rowOff>
    </xdr:from>
    <xdr:to>
      <xdr:col>8</xdr:col>
      <xdr:colOff>508000</xdr:colOff>
      <xdr:row>28</xdr:row>
      <xdr:rowOff>165100</xdr:rowOff>
    </xdr:to>
    <xdr:graphicFrame macro="">
      <xdr:nvGraphicFramePr>
        <xdr:cNvPr id="30" name="Chart 29">
          <a:extLst>
            <a:ext uri="{FF2B5EF4-FFF2-40B4-BE49-F238E27FC236}">
              <a16:creationId xmlns:a16="http://schemas.microsoft.com/office/drawing/2014/main" id="{1CCE4556-54B0-47C7-AC10-7772C9352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120650</xdr:colOff>
      <xdr:row>6</xdr:row>
      <xdr:rowOff>6351</xdr:rowOff>
    </xdr:from>
    <xdr:to>
      <xdr:col>19</xdr:col>
      <xdr:colOff>88900</xdr:colOff>
      <xdr:row>16</xdr:row>
      <xdr:rowOff>114301</xdr:rowOff>
    </xdr:to>
    <xdr:graphicFrame macro="">
      <xdr:nvGraphicFramePr>
        <xdr:cNvPr id="31" name="Chart 30">
          <a:extLst>
            <a:ext uri="{FF2B5EF4-FFF2-40B4-BE49-F238E27FC236}">
              <a16:creationId xmlns:a16="http://schemas.microsoft.com/office/drawing/2014/main" id="{886CD83E-4C89-47C4-8E59-216A1544D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603250</xdr:colOff>
      <xdr:row>17</xdr:row>
      <xdr:rowOff>25400</xdr:rowOff>
    </xdr:from>
    <xdr:to>
      <xdr:col>19</xdr:col>
      <xdr:colOff>76200</xdr:colOff>
      <xdr:row>28</xdr:row>
      <xdr:rowOff>133350</xdr:rowOff>
    </xdr:to>
    <xdr:graphicFrame macro="">
      <xdr:nvGraphicFramePr>
        <xdr:cNvPr id="32" name="Chart 31">
          <a:extLst>
            <a:ext uri="{FF2B5EF4-FFF2-40B4-BE49-F238E27FC236}">
              <a16:creationId xmlns:a16="http://schemas.microsoft.com/office/drawing/2014/main" id="{840405D8-E845-4859-8750-221B04A6A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146050</xdr:colOff>
      <xdr:row>2</xdr:row>
      <xdr:rowOff>101600</xdr:rowOff>
    </xdr:from>
    <xdr:to>
      <xdr:col>19</xdr:col>
      <xdr:colOff>114300</xdr:colOff>
      <xdr:row>5</xdr:row>
      <xdr:rowOff>69850</xdr:rowOff>
    </xdr:to>
    <xdr:sp macro="" textlink="">
      <xdr:nvSpPr>
        <xdr:cNvPr id="33" name="TextBox 32">
          <a:extLst>
            <a:ext uri="{FF2B5EF4-FFF2-40B4-BE49-F238E27FC236}">
              <a16:creationId xmlns:a16="http://schemas.microsoft.com/office/drawing/2014/main" id="{E9EA351E-90C4-4E0B-A7B2-8A6DCF8B5870}"/>
            </a:ext>
          </a:extLst>
        </xdr:cNvPr>
        <xdr:cNvSpPr txBox="1"/>
      </xdr:nvSpPr>
      <xdr:spPr>
        <a:xfrm>
          <a:off x="10509250" y="469900"/>
          <a:ext cx="1187450" cy="52070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050" baseline="0">
              <a:solidFill>
                <a:schemeClr val="tx1">
                  <a:lumMod val="65000"/>
                  <a:lumOff val="35000"/>
                </a:schemeClr>
              </a:solidFill>
              <a:latin typeface="Corbel" panose="020B0503020204020204" pitchFamily="34" charset="0"/>
              <a:ea typeface="+mn-ea"/>
              <a:cs typeface="+mn-cs"/>
            </a:rPr>
            <a:t>Total Country</a:t>
          </a:r>
          <a:endParaRPr lang="en-US" sz="1050">
            <a:solidFill>
              <a:schemeClr val="tx1">
                <a:lumMod val="65000"/>
                <a:lumOff val="35000"/>
              </a:schemeClr>
            </a:solidFill>
            <a:latin typeface="Corbel" panose="020B0503020204020204" pitchFamily="34" charset="0"/>
            <a:ea typeface="+mn-ea"/>
            <a:cs typeface="+mn-cs"/>
          </a:endParaRPr>
        </a:p>
      </xdr:txBody>
    </xdr:sp>
    <xdr:clientData/>
  </xdr:twoCellAnchor>
  <xdr:twoCellAnchor>
    <xdr:from>
      <xdr:col>17</xdr:col>
      <xdr:colOff>154945</xdr:colOff>
      <xdr:row>3</xdr:row>
      <xdr:rowOff>133350</xdr:rowOff>
    </xdr:from>
    <xdr:to>
      <xdr:col>19</xdr:col>
      <xdr:colOff>74274</xdr:colOff>
      <xdr:row>5</xdr:row>
      <xdr:rowOff>107950</xdr:rowOff>
    </xdr:to>
    <xdr:sp macro="" textlink="KPI!B17">
      <xdr:nvSpPr>
        <xdr:cNvPr id="34" name="TextBox 33">
          <a:extLst>
            <a:ext uri="{FF2B5EF4-FFF2-40B4-BE49-F238E27FC236}">
              <a16:creationId xmlns:a16="http://schemas.microsoft.com/office/drawing/2014/main" id="{2EE185B3-AE6D-4DF1-889D-073DF47D9495}"/>
            </a:ext>
          </a:extLst>
        </xdr:cNvPr>
        <xdr:cNvSpPr txBox="1"/>
      </xdr:nvSpPr>
      <xdr:spPr>
        <a:xfrm>
          <a:off x="10518145" y="685800"/>
          <a:ext cx="1138529"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5533A5B-FCBA-4B71-ADC2-686DC12EEF92}" type="TxLink">
            <a:rPr lang="en-US" sz="1100" b="0" i="0" u="none" strike="noStrike">
              <a:solidFill>
                <a:srgbClr val="7A173C"/>
              </a:solidFill>
              <a:latin typeface="Arial Rounded MT Bold" panose="020F0704030504030204" pitchFamily="34" charset="0"/>
              <a:ea typeface="+mn-ea"/>
              <a:cs typeface="Calibri"/>
            </a:rPr>
            <a:pPr marL="0" indent="0" algn="ctr"/>
            <a:t>10</a:t>
          </a:fld>
          <a:endParaRPr lang="en-US" sz="1100" b="0" i="0" u="none" strike="noStrike">
            <a:solidFill>
              <a:srgbClr val="7A173C"/>
            </a:solidFill>
            <a:latin typeface="Arial Rounded MT Bold" panose="020F0704030504030204" pitchFamily="34" charset="0"/>
            <a:ea typeface="+mn-ea"/>
            <a:cs typeface="Calibri"/>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546100</xdr:colOff>
      <xdr:row>6</xdr:row>
      <xdr:rowOff>0</xdr:rowOff>
    </xdr:from>
    <xdr:to>
      <xdr:col>16</xdr:col>
      <xdr:colOff>292100</xdr:colOff>
      <xdr:row>6</xdr:row>
      <xdr:rowOff>6350</xdr:rowOff>
    </xdr:to>
    <xdr:cxnSp macro="">
      <xdr:nvCxnSpPr>
        <xdr:cNvPr id="2" name="Straight Connector 1">
          <a:extLst>
            <a:ext uri="{FF2B5EF4-FFF2-40B4-BE49-F238E27FC236}">
              <a16:creationId xmlns:a16="http://schemas.microsoft.com/office/drawing/2014/main" id="{07CFC7FF-20BD-438D-BD0B-92EFEE256258}"/>
            </a:ext>
          </a:extLst>
        </xdr:cNvPr>
        <xdr:cNvCxnSpPr/>
      </xdr:nvCxnSpPr>
      <xdr:spPr>
        <a:xfrm flipV="1">
          <a:off x="546100" y="1104900"/>
          <a:ext cx="9499600" cy="6350"/>
        </a:xfrm>
        <a:prstGeom prst="line">
          <a:avLst/>
        </a:prstGeom>
        <a:ln w="9525" cap="flat" cmpd="sng" algn="ctr">
          <a:solidFill>
            <a:schemeClr val="accent3"/>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1.705787500003" createdVersion="8" refreshedVersion="8" minRefreshableVersion="3" recordCount="1000" xr:uid="{71218A36-E605-40D6-82B3-F392A8B2E032}">
  <cacheSource type="worksheet">
    <worksheetSource name="Modified_data"/>
  </cacheSource>
  <cacheFields count="17">
    <cacheField name="Export Country" numFmtId="0">
      <sharedItems count="10">
        <s v="Austria"/>
        <s v="Germany"/>
        <s v="Belgium"/>
        <s v="Sweden"/>
        <s v="Switzerland"/>
        <s v="Denmark"/>
        <s v="France"/>
        <s v="Netherlands"/>
        <s v="Italy"/>
        <s v="Spain"/>
      </sharedItems>
    </cacheField>
    <cacheField name="Units Sold" numFmtId="0">
      <sharedItems containsSemiMixedTypes="0" containsString="0" containsNumber="1" containsInteger="1" minValue="103" maxValue="999"/>
    </cacheField>
    <cacheField name="Unit_Price" numFmtId="164">
      <sharedItems containsSemiMixedTypes="0" containsString="0" containsNumber="1" minValue="10006.539999999999" maxValue="49985.86"/>
    </cacheField>
    <cacheField name="unit_price2" numFmtId="0">
      <sharedItems containsString="0" containsBlank="1" containsNumber="1" minValue="10006.540000000001" maxValue="49985.86"/>
    </cacheField>
    <cacheField name="Profit per unit" numFmtId="164">
      <sharedItems containsSemiMixedTypes="0" containsString="0" containsNumber="1" minValue="2000.3" maxValue="9990.57"/>
    </cacheField>
    <cacheField name="TotalProfit" numFmtId="164">
      <sharedItems containsSemiMixedTypes="0" containsString="0" containsNumber="1" minValue="252491.96" maxValue="9498502.5499999989"/>
    </cacheField>
    <cacheField name="Profit%" numFmtId="164">
      <sharedItems containsSemiMixedTypes="0" containsString="0" containsNumber="1" minValue="7.678146994796857E-5" maxValue="2.8884444007386519E-3"/>
    </cacheField>
    <cacheField name="Profit Margin" numFmtId="9">
      <sharedItems containsSemiMixedTypes="0" containsString="0" containsNumber="1" minValue="4.5075377308872365E-2" maxValue="0.93641862586308178"/>
    </cacheField>
    <cacheField name="Export Value" numFmtId="164">
      <sharedItems containsSemiMixedTypes="0" containsString="0" containsNumber="1" minValue="1323776.6000000001" maxValue="47120823.210000001"/>
    </cacheField>
    <cacheField name="Destination Port" numFmtId="0">
      <sharedItems count="11">
        <s v="Lagos"/>
        <s v="Calabar"/>
        <s v="Warri"/>
        <s v="Port Harcourt"/>
        <s v="Warri " u="1"/>
        <s v="Lagoss" u="1"/>
        <s v="Cabalar" u="1"/>
        <s v="Pot Harcourt" u="1"/>
        <s v="Lagos " u="1"/>
        <s v="Port Harcourt " u="1"/>
        <s v="Calabar " u="1"/>
      </sharedItems>
    </cacheField>
    <cacheField name="Transportation Mode" numFmtId="0">
      <sharedItems/>
    </cacheField>
    <cacheField name="ProductName" numFmtId="0">
      <sharedItems count="8">
        <s v="Rubber"/>
        <s v="Cassava"/>
        <s v="Sesame"/>
        <s v="Palm Oil"/>
        <s v="Cashew"/>
        <s v="Ginger"/>
        <s v="Plantain"/>
        <s v="Cocoa"/>
      </sharedItems>
    </cacheField>
    <cacheField name="CompanyName" numFmtId="0">
      <sharedItems count="10">
        <s v="Farmgate Nigeria Limited"/>
        <s v="Nigerian Export Promotion Council (NEPC)"/>
        <s v="Prime Agro Exports Nigeria Limited"/>
        <s v="Solid Agro Nigeria Limited"/>
        <s v="Agro Export Nigeria Ltd"/>
        <s v="Nigeria Agro Export Company"/>
        <s v="Greenfield Agro Exporters Nigeria Limited"/>
        <s v="Golden Farms Nigeria Limited"/>
        <s v="Agriplus Nigeria Limited"/>
        <s v="Agro Allied Exporters Nigeria Limited"/>
      </sharedItems>
    </cacheField>
    <cacheField name="Year" numFmtId="0">
      <sharedItems containsSemiMixedTypes="0" containsString="0" containsNumber="1" containsInteger="1" minValue="2020" maxValue="2023" count="4">
        <n v="2023"/>
        <n v="2020"/>
        <n v="2022"/>
        <n v="2021"/>
      </sharedItems>
    </cacheField>
    <cacheField name="Month Name" numFmtId="0">
      <sharedItems count="12">
        <s v="Nov"/>
        <s v="Oct"/>
        <s v="Dec"/>
        <s v="Mar"/>
        <s v="Jan"/>
        <s v="Feb"/>
        <s v="Aug"/>
        <s v="Jul"/>
        <s v="Jun"/>
        <s v="Sep"/>
        <s v="Apr"/>
        <s v="May"/>
      </sharedItems>
    </cacheField>
    <cacheField name="Quarter" numFmtId="0">
      <sharedItems count="4">
        <s v="4th"/>
        <s v="1st"/>
        <s v="3rd"/>
        <s v="2nd"/>
      </sharedItems>
    </cacheField>
    <cacheField name="Day Name" numFmtId="0">
      <sharedItems count="7">
        <s v="Thu"/>
        <s v="Wed"/>
        <s v="Sat"/>
        <s v="Mon"/>
        <s v="Fri"/>
        <s v="Tue"/>
        <s v="Sun"/>
      </sharedItems>
    </cacheField>
  </cacheFields>
  <extLst>
    <ext xmlns:x14="http://schemas.microsoft.com/office/spreadsheetml/2009/9/main" uri="{725AE2AE-9491-48be-B2B4-4EB974FC3084}">
      <x14:pivotCacheDefinition pivotCacheId="1614500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721"/>
    <n v="31443.05"/>
    <n v="31443.05"/>
    <n v="5863.92"/>
    <n v="4227886.32"/>
    <n v="1.2856778743469987E-3"/>
    <n v="0.18649335862774127"/>
    <n v="22670439.050000001"/>
    <x v="0"/>
    <s v="Sea"/>
    <x v="0"/>
    <x v="0"/>
    <x v="0"/>
    <x v="0"/>
    <x v="0"/>
    <x v="0"/>
  </r>
  <r>
    <x v="1"/>
    <n v="702"/>
    <n v="18536.45"/>
    <n v="18536.45"/>
    <n v="5105.01"/>
    <n v="3583717.02"/>
    <n v="1.0897893963560403E-3"/>
    <n v="0.27540386643612991"/>
    <n v="13012587.9"/>
    <x v="1"/>
    <s v="Sea"/>
    <x v="1"/>
    <x v="0"/>
    <x v="1"/>
    <x v="1"/>
    <x v="0"/>
    <x v="1"/>
  </r>
  <r>
    <x v="2"/>
    <n v="191"/>
    <n v="21981.31"/>
    <n v="21981.31"/>
    <n v="7781.54"/>
    <n v="1486274.14"/>
    <n v="4.5196810708290599E-4"/>
    <n v="0.35400710876649299"/>
    <n v="4198430.21"/>
    <x v="2"/>
    <s v="Sea"/>
    <x v="0"/>
    <x v="1"/>
    <x v="2"/>
    <x v="2"/>
    <x v="0"/>
    <x v="2"/>
  </r>
  <r>
    <x v="3"/>
    <n v="990"/>
    <n v="16931.73"/>
    <n v="16931.73"/>
    <n v="3464.19"/>
    <n v="3429548.1"/>
    <n v="1.0429074429746702E-3"/>
    <n v="0.20459752193071826"/>
    <n v="16762412.699999999"/>
    <x v="1"/>
    <s v="Sea"/>
    <x v="2"/>
    <x v="1"/>
    <x v="3"/>
    <x v="3"/>
    <x v="1"/>
    <x v="3"/>
  </r>
  <r>
    <x v="4"/>
    <n v="192"/>
    <n v="23536.16"/>
    <n v="23536.16"/>
    <n v="2812.83"/>
    <n v="540063.36"/>
    <n v="1.6423041211228637E-4"/>
    <n v="0.11951099924541642"/>
    <n v="4518942.7199999997"/>
    <x v="0"/>
    <s v="Sea"/>
    <x v="0"/>
    <x v="1"/>
    <x v="2"/>
    <x v="2"/>
    <x v="0"/>
    <x v="2"/>
  </r>
  <r>
    <x v="1"/>
    <n v="881"/>
    <n v="23151.97"/>
    <n v="23151.97"/>
    <n v="5868.73"/>
    <n v="5170351.13"/>
    <n v="1.5722764396479806E-3"/>
    <n v="0.2534872842354236"/>
    <n v="20396885.57"/>
    <x v="0"/>
    <s v="Sea"/>
    <x v="3"/>
    <x v="2"/>
    <x v="3"/>
    <x v="4"/>
    <x v="1"/>
    <x v="4"/>
  </r>
  <r>
    <x v="5"/>
    <n v="142"/>
    <n v="21985.66"/>
    <n v="21985.66"/>
    <n v="5963.85"/>
    <n v="846866.70000000007"/>
    <n v="2.57527685538919E-4"/>
    <n v="0.27126090369813777"/>
    <n v="3121963.72"/>
    <x v="0"/>
    <s v="Sea"/>
    <x v="0"/>
    <x v="3"/>
    <x v="2"/>
    <x v="5"/>
    <x v="1"/>
    <x v="5"/>
  </r>
  <r>
    <x v="5"/>
    <n v="606"/>
    <n v="17896.940000000002"/>
    <n v="17896.939999999999"/>
    <n v="5326.45"/>
    <n v="3227828.6999999997"/>
    <n v="9.8156564005539193E-4"/>
    <n v="0.29761791680588967"/>
    <n v="10845545.640000001"/>
    <x v="0"/>
    <s v="Sea"/>
    <x v="0"/>
    <x v="4"/>
    <x v="2"/>
    <x v="6"/>
    <x v="2"/>
    <x v="3"/>
  </r>
  <r>
    <x v="6"/>
    <n v="373"/>
    <n v="13415.94"/>
    <n v="13415.94"/>
    <n v="9590.9500000000007"/>
    <n v="3577424.35"/>
    <n v="1.0878758286824498E-3"/>
    <n v="0.71489213577281951"/>
    <n v="5004145.62"/>
    <x v="0"/>
    <s v="Sea"/>
    <x v="2"/>
    <x v="5"/>
    <x v="2"/>
    <x v="2"/>
    <x v="0"/>
    <x v="3"/>
  </r>
  <r>
    <x v="7"/>
    <n v="593"/>
    <n v="44749.950000000004"/>
    <n v="44749.95"/>
    <n v="4498.4799999999996"/>
    <n v="2667598.6399999997"/>
    <n v="8.1120264110747051E-4"/>
    <n v="0.10052480505564809"/>
    <n v="26536720.350000001"/>
    <x v="0"/>
    <s v="Sea"/>
    <x v="3"/>
    <x v="6"/>
    <x v="3"/>
    <x v="7"/>
    <x v="2"/>
    <x v="5"/>
  </r>
  <r>
    <x v="7"/>
    <n v="900"/>
    <n v="42463.53"/>
    <n v="42463.53"/>
    <n v="5468.54"/>
    <n v="4921686"/>
    <n v="1.4966586884680908E-3"/>
    <n v="0.12878203955252895"/>
    <n v="38217177"/>
    <x v="0"/>
    <s v="Sea"/>
    <x v="4"/>
    <x v="7"/>
    <x v="1"/>
    <x v="0"/>
    <x v="0"/>
    <x v="0"/>
  </r>
  <r>
    <x v="8"/>
    <n v="566"/>
    <n v="15516.869999999999"/>
    <n v="15516.87"/>
    <n v="3043.78"/>
    <n v="1722779.4800000002"/>
    <n v="5.2388813042045744E-4"/>
    <n v="0.19615940585955804"/>
    <n v="8782548.4199999999"/>
    <x v="2"/>
    <s v="Sea"/>
    <x v="5"/>
    <x v="8"/>
    <x v="3"/>
    <x v="8"/>
    <x v="3"/>
    <x v="3"/>
  </r>
  <r>
    <x v="5"/>
    <n v="220"/>
    <n v="37731.49"/>
    <n v="37731.49"/>
    <n v="5466.27"/>
    <n v="1202579.4000000001"/>
    <n v="3.6569803672618358E-4"/>
    <n v="0.14487288999188744"/>
    <n v="8300927.7999999998"/>
    <x v="2"/>
    <s v="Sea"/>
    <x v="4"/>
    <x v="8"/>
    <x v="2"/>
    <x v="6"/>
    <x v="2"/>
    <x v="4"/>
  </r>
  <r>
    <x v="9"/>
    <n v="963"/>
    <n v="29641.100000000002"/>
    <n v="29641.1"/>
    <n v="7617.73"/>
    <n v="7335873.9899999993"/>
    <n v="2.2308004908562998E-3"/>
    <n v="0.25699889680207544"/>
    <n v="28544379.300000001"/>
    <x v="1"/>
    <s v="Sea"/>
    <x v="1"/>
    <x v="9"/>
    <x v="1"/>
    <x v="1"/>
    <x v="0"/>
    <x v="1"/>
  </r>
  <r>
    <x v="8"/>
    <n v="700"/>
    <n v="24041.35"/>
    <n v="24041.35"/>
    <n v="3922.05"/>
    <n v="2745435"/>
    <n v="8.3487226661237482E-4"/>
    <n v="0.16313767737668641"/>
    <n v="16828945"/>
    <x v="0"/>
    <s v="Sea"/>
    <x v="6"/>
    <x v="6"/>
    <x v="0"/>
    <x v="7"/>
    <x v="2"/>
    <x v="3"/>
  </r>
  <r>
    <x v="3"/>
    <n v="341"/>
    <n v="20126.789999999997"/>
    <n v="20126.79"/>
    <n v="5442.89"/>
    <n v="1856025.4900000002"/>
    <n v="5.6440753750376313E-4"/>
    <n v="0.27043010832825309"/>
    <n v="6863235.3899999997"/>
    <x v="1"/>
    <s v="Sea"/>
    <x v="6"/>
    <x v="7"/>
    <x v="3"/>
    <x v="8"/>
    <x v="3"/>
    <x v="2"/>
  </r>
  <r>
    <x v="0"/>
    <n v="250"/>
    <n v="27849.16"/>
    <n v="27849.16"/>
    <n v="4734.07"/>
    <n v="1183517.5"/>
    <n v="3.5990141372875751E-4"/>
    <n v="0.16998968730116096"/>
    <n v="6962290"/>
    <x v="0"/>
    <s v="Sea"/>
    <x v="0"/>
    <x v="3"/>
    <x v="2"/>
    <x v="8"/>
    <x v="3"/>
    <x v="4"/>
  </r>
  <r>
    <x v="5"/>
    <n v="641"/>
    <n v="22151.23"/>
    <n v="22151.23"/>
    <n v="9884.51"/>
    <n v="6335970.9100000001"/>
    <n v="1.9267352513615407E-3"/>
    <n v="0.4462284938579032"/>
    <n v="14198938.43"/>
    <x v="3"/>
    <s v="Sea"/>
    <x v="1"/>
    <x v="4"/>
    <x v="3"/>
    <x v="3"/>
    <x v="1"/>
    <x v="6"/>
  </r>
  <r>
    <x v="3"/>
    <n v="393"/>
    <n v="23647.19"/>
    <n v="23647.19"/>
    <n v="5405.19"/>
    <n v="2124239.67"/>
    <n v="6.4597005142020224E-4"/>
    <n v="0.22857641859349884"/>
    <n v="9293345.6699999999"/>
    <x v="0"/>
    <s v="Sea"/>
    <x v="0"/>
    <x v="0"/>
    <x v="3"/>
    <x v="8"/>
    <x v="3"/>
    <x v="6"/>
  </r>
  <r>
    <x v="7"/>
    <n v="592"/>
    <n v="32644.13"/>
    <n v="32644.13"/>
    <n v="7497.09"/>
    <n v="4438277.28"/>
    <n v="1.3496566528101398E-3"/>
    <n v="0.2296611978937714"/>
    <n v="19325324.960000001"/>
    <x v="0"/>
    <s v="Sea"/>
    <x v="6"/>
    <x v="5"/>
    <x v="0"/>
    <x v="2"/>
    <x v="0"/>
    <x v="2"/>
  </r>
  <r>
    <x v="2"/>
    <n v="194"/>
    <n v="24659.84"/>
    <n v="24659.84"/>
    <n v="5943.96"/>
    <n v="1153128.24"/>
    <n v="3.5066020045039807E-4"/>
    <n v="0.24103806026316471"/>
    <n v="4784008.96"/>
    <x v="3"/>
    <s v="Sea"/>
    <x v="3"/>
    <x v="9"/>
    <x v="2"/>
    <x v="6"/>
    <x v="2"/>
    <x v="1"/>
  </r>
  <r>
    <x v="3"/>
    <n v="438"/>
    <n v="43305.68"/>
    <n v="43305.68"/>
    <n v="9195.7199999999993"/>
    <n v="4027725.36"/>
    <n v="1.2248099847912419E-3"/>
    <n v="0.21234443149258941"/>
    <n v="18967887.84"/>
    <x v="0"/>
    <s v="Sea"/>
    <x v="7"/>
    <x v="8"/>
    <x v="2"/>
    <x v="8"/>
    <x v="3"/>
    <x v="0"/>
  </r>
  <r>
    <x v="6"/>
    <n v="347"/>
    <n v="11714.81"/>
    <n v="11714.81"/>
    <n v="2929.83"/>
    <n v="1016651.01"/>
    <n v="3.0915819645063904E-4"/>
    <n v="0.2500962456924184"/>
    <n v="4065039.07"/>
    <x v="0"/>
    <s v="Sea"/>
    <x v="2"/>
    <x v="4"/>
    <x v="1"/>
    <x v="7"/>
    <x v="2"/>
    <x v="5"/>
  </r>
  <r>
    <x v="3"/>
    <n v="238"/>
    <n v="31839.65"/>
    <n v="31839.65"/>
    <n v="8488.9699999999993"/>
    <n v="2020374.8599999999"/>
    <n v="6.1438531189952027E-4"/>
    <n v="0.26661631016672604"/>
    <n v="7577836.7000000002"/>
    <x v="0"/>
    <s v="Sea"/>
    <x v="4"/>
    <x v="7"/>
    <x v="2"/>
    <x v="1"/>
    <x v="0"/>
    <x v="0"/>
  </r>
  <r>
    <x v="7"/>
    <n v="246"/>
    <n v="39938.99"/>
    <n v="39938.99"/>
    <n v="9327.0499999999993"/>
    <n v="2294454.2999999998"/>
    <n v="6.9773142036854254E-4"/>
    <n v="0.23353244536228884"/>
    <n v="9824991.5399999991"/>
    <x v="0"/>
    <s v="Sea"/>
    <x v="0"/>
    <x v="6"/>
    <x v="0"/>
    <x v="9"/>
    <x v="2"/>
    <x v="6"/>
  </r>
  <r>
    <x v="3"/>
    <n v="930"/>
    <n v="40089.03"/>
    <n v="40089.03"/>
    <n v="8651.1200000000008"/>
    <n v="8045541.6000000006"/>
    <n v="2.4466066585863999E-3"/>
    <n v="0.21579768829527682"/>
    <n v="37282797.899999999"/>
    <x v="3"/>
    <s v="Sea"/>
    <x v="7"/>
    <x v="3"/>
    <x v="2"/>
    <x v="8"/>
    <x v="3"/>
    <x v="0"/>
  </r>
  <r>
    <x v="3"/>
    <n v="218"/>
    <n v="34380.18"/>
    <n v="34380.18"/>
    <n v="5264.59"/>
    <n v="1147680.6200000001"/>
    <n v="3.4900360801348263E-4"/>
    <n v="0.15312863399784413"/>
    <n v="7494879.2400000002"/>
    <x v="0"/>
    <s v="Sea"/>
    <x v="3"/>
    <x v="9"/>
    <x v="0"/>
    <x v="7"/>
    <x v="2"/>
    <x v="3"/>
  </r>
  <r>
    <x v="9"/>
    <n v="981"/>
    <n v="39948.71"/>
    <n v="39948.71"/>
    <n v="5611.36"/>
    <n v="5504744.1599999992"/>
    <n v="1.6739635919191067E-3"/>
    <n v="0.14046411010518237"/>
    <n v="39189684.509999998"/>
    <x v="2"/>
    <s v="Sea"/>
    <x v="7"/>
    <x v="9"/>
    <x v="0"/>
    <x v="5"/>
    <x v="1"/>
    <x v="0"/>
  </r>
  <r>
    <x v="1"/>
    <n v="449"/>
    <n v="22573.52"/>
    <n v="22573.52"/>
    <n v="5849.58"/>
    <n v="2626461.42"/>
    <n v="7.9869303002451581E-4"/>
    <n v="0.25913459664243765"/>
    <n v="10135510.48"/>
    <x v="0"/>
    <s v="Sea"/>
    <x v="7"/>
    <x v="3"/>
    <x v="1"/>
    <x v="1"/>
    <x v="0"/>
    <x v="1"/>
  </r>
  <r>
    <x v="0"/>
    <n v="256"/>
    <n v="34710.58"/>
    <n v="34710.58"/>
    <n v="6530.19"/>
    <n v="1671728.64"/>
    <n v="5.0836383991521297E-4"/>
    <n v="0.18813255209218627"/>
    <n v="8885908.4800000004"/>
    <x v="0"/>
    <s v="Sea"/>
    <x v="2"/>
    <x v="4"/>
    <x v="1"/>
    <x v="0"/>
    <x v="0"/>
    <x v="5"/>
  </r>
  <r>
    <x v="2"/>
    <n v="309"/>
    <n v="36171.200000000004"/>
    <n v="36171.199999999997"/>
    <n v="5485.99"/>
    <n v="1695170.91"/>
    <n v="5.1549251026779437E-4"/>
    <n v="0.15166734860883796"/>
    <n v="11176900.800000001"/>
    <x v="0"/>
    <s v="Sea"/>
    <x v="4"/>
    <x v="5"/>
    <x v="3"/>
    <x v="1"/>
    <x v="0"/>
    <x v="3"/>
  </r>
  <r>
    <x v="8"/>
    <n v="316"/>
    <n v="33608.720000000001"/>
    <n v="33608.720000000001"/>
    <n v="8153.51"/>
    <n v="2576509.16"/>
    <n v="7.8350281188836962E-4"/>
    <n v="0.24260102735242522"/>
    <n v="10620355.52"/>
    <x v="3"/>
    <s v="Sea"/>
    <x v="6"/>
    <x v="6"/>
    <x v="2"/>
    <x v="10"/>
    <x v="3"/>
    <x v="3"/>
  </r>
  <r>
    <x v="7"/>
    <n v="519"/>
    <n v="46462.39"/>
    <n v="46462.39"/>
    <n v="7563.66"/>
    <n v="3925539.54"/>
    <n v="1.1937358172516557E-3"/>
    <n v="0.16279102301883308"/>
    <n v="24113980.41"/>
    <x v="1"/>
    <s v="Sea"/>
    <x v="5"/>
    <x v="0"/>
    <x v="2"/>
    <x v="2"/>
    <x v="0"/>
    <x v="4"/>
  </r>
  <r>
    <x v="5"/>
    <n v="987"/>
    <n v="38561.5"/>
    <n v="38561.5"/>
    <n v="9018.41"/>
    <n v="8901170.6699999999"/>
    <n v="2.7067989345100105E-3"/>
    <n v="0.23387082971357442"/>
    <n v="38060200.5"/>
    <x v="0"/>
    <s v="Sea"/>
    <x v="4"/>
    <x v="5"/>
    <x v="1"/>
    <x v="0"/>
    <x v="0"/>
    <x v="6"/>
  </r>
  <r>
    <x v="7"/>
    <n v="536"/>
    <n v="10387.59"/>
    <n v="10387.59"/>
    <n v="9458.2199999999993"/>
    <n v="5069605.92"/>
    <n v="1.5416403539919589E-3"/>
    <n v="0.91053073908384907"/>
    <n v="5567748.2400000002"/>
    <x v="0"/>
    <s v="Sea"/>
    <x v="5"/>
    <x v="8"/>
    <x v="2"/>
    <x v="4"/>
    <x v="1"/>
    <x v="4"/>
  </r>
  <r>
    <x v="7"/>
    <n v="997"/>
    <n v="32753.279999999999"/>
    <n v="32753.279999999999"/>
    <n v="8951.58"/>
    <n v="8924725.2599999998"/>
    <n v="2.7139617607806837E-3"/>
    <n v="0.27330331496570726"/>
    <n v="32655020.16"/>
    <x v="1"/>
    <s v="Sea"/>
    <x v="7"/>
    <x v="6"/>
    <x v="0"/>
    <x v="1"/>
    <x v="0"/>
    <x v="0"/>
  </r>
  <r>
    <x v="3"/>
    <n v="408"/>
    <n v="39571.269999999997"/>
    <n v="39571.269999999997"/>
    <n v="5584.52"/>
    <n v="2278484.16"/>
    <n v="6.9287498523898513E-4"/>
    <n v="0.14112561967306078"/>
    <n v="16145078.16"/>
    <x v="0"/>
    <s v="Sea"/>
    <x v="0"/>
    <x v="2"/>
    <x v="0"/>
    <x v="3"/>
    <x v="1"/>
    <x v="6"/>
  </r>
  <r>
    <x v="2"/>
    <n v="227"/>
    <n v="14985.53"/>
    <n v="14985.53"/>
    <n v="2169.04"/>
    <n v="492372.08"/>
    <n v="1.4972774603887892E-4"/>
    <n v="0.14474229473365308"/>
    <n v="3401715.31"/>
    <x v="0"/>
    <s v="Sea"/>
    <x v="0"/>
    <x v="7"/>
    <x v="1"/>
    <x v="9"/>
    <x v="2"/>
    <x v="1"/>
  </r>
  <r>
    <x v="1"/>
    <n v="273"/>
    <n v="29358.38"/>
    <n v="29358.38"/>
    <n v="5452.34"/>
    <n v="1488488.82"/>
    <n v="4.5264157956046282E-4"/>
    <n v="0.18571665057813136"/>
    <n v="8014837.7400000002"/>
    <x v="2"/>
    <s v="Sea"/>
    <x v="7"/>
    <x v="9"/>
    <x v="2"/>
    <x v="0"/>
    <x v="0"/>
    <x v="4"/>
  </r>
  <r>
    <x v="0"/>
    <n v="494"/>
    <n v="30668.78"/>
    <n v="30668.78"/>
    <n v="5725.02"/>
    <n v="2828159.8800000004"/>
    <n v="8.6002846520051731E-4"/>
    <n v="0.18667257060763423"/>
    <n v="15150377.32"/>
    <x v="0"/>
    <s v="Sea"/>
    <x v="4"/>
    <x v="6"/>
    <x v="0"/>
    <x v="4"/>
    <x v="1"/>
    <x v="3"/>
  </r>
  <r>
    <x v="8"/>
    <n v="537"/>
    <n v="48105.59"/>
    <n v="48105.59"/>
    <n v="5191.38"/>
    <n v="2787771.06"/>
    <n v="8.4774643860028838E-4"/>
    <n v="0.10791635649827806"/>
    <n v="25832701.829999998"/>
    <x v="0"/>
    <s v="Sea"/>
    <x v="3"/>
    <x v="0"/>
    <x v="3"/>
    <x v="1"/>
    <x v="0"/>
    <x v="6"/>
  </r>
  <r>
    <x v="8"/>
    <n v="360"/>
    <n v="25462.65"/>
    <n v="25462.65"/>
    <n v="9477.39"/>
    <n v="3411860.4"/>
    <n v="1.0375287069309613E-3"/>
    <n v="0.3722075274961561"/>
    <n v="9166554"/>
    <x v="0"/>
    <s v="Sea"/>
    <x v="4"/>
    <x v="1"/>
    <x v="3"/>
    <x v="2"/>
    <x v="0"/>
    <x v="5"/>
  </r>
  <r>
    <x v="2"/>
    <n v="698"/>
    <n v="36248.770000000004"/>
    <n v="36248.769999999997"/>
    <n v="3758.47"/>
    <n v="2623412.06"/>
    <n v="7.9776573577245119E-4"/>
    <n v="0.10368544918903455"/>
    <n v="25301641.460000001"/>
    <x v="0"/>
    <s v="Sea"/>
    <x v="3"/>
    <x v="6"/>
    <x v="1"/>
    <x v="7"/>
    <x v="2"/>
    <x v="3"/>
  </r>
  <r>
    <x v="3"/>
    <n v="988"/>
    <n v="28860.100000000002"/>
    <n v="28860.1"/>
    <n v="3599.16"/>
    <n v="3555970.08"/>
    <n v="1.0813516986180288E-3"/>
    <n v="0.12471058658840406"/>
    <n v="28513778.800000001"/>
    <x v="3"/>
    <s v="Sea"/>
    <x v="3"/>
    <x v="2"/>
    <x v="0"/>
    <x v="4"/>
    <x v="1"/>
    <x v="6"/>
  </r>
  <r>
    <x v="5"/>
    <n v="482"/>
    <n v="34497.659999999996"/>
    <n v="34497.660000000003"/>
    <n v="2071.13"/>
    <n v="998284.66"/>
    <n v="3.03573086530391E-4"/>
    <n v="6.0036825686147995E-2"/>
    <n v="16627872.119999999"/>
    <x v="3"/>
    <s v="Sea"/>
    <x v="7"/>
    <x v="9"/>
    <x v="1"/>
    <x v="10"/>
    <x v="3"/>
    <x v="4"/>
  </r>
  <r>
    <x v="0"/>
    <n v="933"/>
    <n v="21358.84"/>
    <n v="21358.84"/>
    <n v="5191.57"/>
    <n v="4843734.8099999996"/>
    <n v="1.4729541437673668E-3"/>
    <n v="0.24306423007991071"/>
    <n v="19927797.719999999"/>
    <x v="0"/>
    <s v="Sea"/>
    <x v="2"/>
    <x v="9"/>
    <x v="0"/>
    <x v="7"/>
    <x v="2"/>
    <x v="3"/>
  </r>
  <r>
    <x v="6"/>
    <n v="409"/>
    <n v="48643.450000000004"/>
    <n v="48643.45"/>
    <n v="3745.48"/>
    <n v="1531901.32"/>
    <n v="4.6584309126054303E-4"/>
    <n v="7.6998650383556272E-2"/>
    <n v="19895171.050000001"/>
    <x v="0"/>
    <s v="Sea"/>
    <x v="4"/>
    <x v="4"/>
    <x v="0"/>
    <x v="11"/>
    <x v="3"/>
    <x v="5"/>
  </r>
  <r>
    <x v="3"/>
    <n v="187"/>
    <n v="26876.43"/>
    <n v="26876.43"/>
    <n v="7122.88"/>
    <n v="1331978.56"/>
    <n v="4.0504763706526915E-4"/>
    <n v="0.2650232936442824"/>
    <n v="5025892.41"/>
    <x v="3"/>
    <s v="Sea"/>
    <x v="3"/>
    <x v="6"/>
    <x v="1"/>
    <x v="9"/>
    <x v="2"/>
    <x v="4"/>
  </r>
  <r>
    <x v="9"/>
    <n v="640"/>
    <n v="37592.199999999997"/>
    <n v="37592.199999999997"/>
    <n v="7882.03"/>
    <n v="5044499.2"/>
    <n v="1.5340055331953995E-3"/>
    <n v="0.2096719532243391"/>
    <n v="24059008"/>
    <x v="0"/>
    <s v="Sea"/>
    <x v="7"/>
    <x v="8"/>
    <x v="2"/>
    <x v="7"/>
    <x v="2"/>
    <x v="2"/>
  </r>
  <r>
    <x v="9"/>
    <n v="985"/>
    <n v="22041.82"/>
    <n v="22041.82"/>
    <n v="9336.1200000000008"/>
    <n v="9196078.2000000011"/>
    <n v="2.7964787550164723E-3"/>
    <n v="0.42356393437565509"/>
    <n v="21711192.699999999"/>
    <x v="3"/>
    <s v="Sea"/>
    <x v="5"/>
    <x v="9"/>
    <x v="3"/>
    <x v="10"/>
    <x v="3"/>
    <x v="0"/>
  </r>
  <r>
    <x v="6"/>
    <n v="746"/>
    <n v="11537.239999999998"/>
    <n v="11537.24"/>
    <n v="4261.71"/>
    <n v="3179235.66"/>
    <n v="9.6678875353417202E-4"/>
    <n v="0.3693873058027744"/>
    <n v="8606781.0399999991"/>
    <x v="1"/>
    <s v="Sea"/>
    <x v="7"/>
    <x v="5"/>
    <x v="2"/>
    <x v="3"/>
    <x v="1"/>
    <x v="0"/>
  </r>
  <r>
    <x v="7"/>
    <n v="184"/>
    <n v="11548.449999999999"/>
    <n v="11548.45"/>
    <n v="4562.51"/>
    <n v="839501.84000000008"/>
    <n v="2.5528807055568949E-4"/>
    <n v="0.3950755296165287"/>
    <n v="2124914.7999999998"/>
    <x v="3"/>
    <s v="Sea"/>
    <x v="1"/>
    <x v="7"/>
    <x v="3"/>
    <x v="6"/>
    <x v="2"/>
    <x v="4"/>
  </r>
  <r>
    <x v="8"/>
    <n v="610"/>
    <n v="39943.949999999997"/>
    <n v="39943.949999999997"/>
    <n v="7608.7"/>
    <n v="4641307"/>
    <n v="1.4113969171129098E-3"/>
    <n v="0.19048441628832402"/>
    <n v="24365809.5"/>
    <x v="0"/>
    <s v="Sea"/>
    <x v="3"/>
    <x v="1"/>
    <x v="0"/>
    <x v="5"/>
    <x v="1"/>
    <x v="6"/>
  </r>
  <r>
    <x v="9"/>
    <n v="945"/>
    <n v="20163.080000000002"/>
    <n v="20163.080000000002"/>
    <n v="5019.62"/>
    <n v="4743540.8999999994"/>
    <n v="1.442485705526266E-3"/>
    <n v="0.24895105311291724"/>
    <n v="19054110.600000001"/>
    <x v="0"/>
    <s v="Sea"/>
    <x v="0"/>
    <x v="5"/>
    <x v="1"/>
    <x v="10"/>
    <x v="3"/>
    <x v="0"/>
  </r>
  <r>
    <x v="3"/>
    <n v="864"/>
    <n v="40976.449999999997"/>
    <n v="40976.449999999997"/>
    <n v="3472.61"/>
    <n v="3000335.04"/>
    <n v="9.1238602095526948E-4"/>
    <n v="8.4746482430762063E-2"/>
    <n v="35403652.799999997"/>
    <x v="0"/>
    <s v="Sea"/>
    <x v="7"/>
    <x v="0"/>
    <x v="3"/>
    <x v="3"/>
    <x v="1"/>
    <x v="5"/>
  </r>
  <r>
    <x v="8"/>
    <n v="346"/>
    <n v="45825.21"/>
    <n v="45825.21"/>
    <n v="2333.75"/>
    <n v="807477.5"/>
    <n v="2.4554963809505375E-4"/>
    <n v="5.0927207971332808E-2"/>
    <n v="15855522.66"/>
    <x v="2"/>
    <s v="Sea"/>
    <x v="0"/>
    <x v="9"/>
    <x v="3"/>
    <x v="0"/>
    <x v="0"/>
    <x v="3"/>
  </r>
  <r>
    <x v="8"/>
    <n v="617"/>
    <n v="11446.76"/>
    <n v="11446.76"/>
    <n v="6752.01"/>
    <n v="4165990.17"/>
    <n v="1.2668555824169112E-3"/>
    <n v="0.58986210945280582"/>
    <n v="7062650.9199999999"/>
    <x v="1"/>
    <s v="Sea"/>
    <x v="6"/>
    <x v="7"/>
    <x v="1"/>
    <x v="6"/>
    <x v="2"/>
    <x v="6"/>
  </r>
  <r>
    <x v="9"/>
    <n v="511"/>
    <n v="28130.25"/>
    <n v="28130.25"/>
    <n v="9295.18"/>
    <n v="4749836.9800000004"/>
    <n v="1.4444003101628257E-3"/>
    <n v="0.33043360794873849"/>
    <n v="14374557.75"/>
    <x v="0"/>
    <s v="Sea"/>
    <x v="4"/>
    <x v="4"/>
    <x v="1"/>
    <x v="7"/>
    <x v="2"/>
    <x v="4"/>
  </r>
  <r>
    <x v="2"/>
    <n v="493"/>
    <n v="26013.72"/>
    <n v="26013.72"/>
    <n v="5430.98"/>
    <n v="2677473.1399999997"/>
    <n v="8.1420542434461286E-4"/>
    <n v="0.20877367788997495"/>
    <n v="12824763.960000001"/>
    <x v="3"/>
    <s v="Sea"/>
    <x v="1"/>
    <x v="2"/>
    <x v="3"/>
    <x v="6"/>
    <x v="2"/>
    <x v="6"/>
  </r>
  <r>
    <x v="1"/>
    <n v="554"/>
    <n v="40655.79"/>
    <n v="40655.79"/>
    <n v="3828.59"/>
    <n v="2121038.86"/>
    <n v="6.4499670202395156E-4"/>
    <n v="9.4170842578633937E-2"/>
    <n v="22523307.66"/>
    <x v="3"/>
    <s v="Sea"/>
    <x v="5"/>
    <x v="4"/>
    <x v="3"/>
    <x v="5"/>
    <x v="1"/>
    <x v="6"/>
  </r>
  <r>
    <x v="6"/>
    <n v="594"/>
    <n v="47688.67"/>
    <n v="47688.67"/>
    <n v="9913.49"/>
    <n v="5888613.0599999996"/>
    <n v="1.7906960946463609E-3"/>
    <n v="0.2078793558302213"/>
    <n v="28327069.98"/>
    <x v="0"/>
    <s v="Sea"/>
    <x v="2"/>
    <x v="5"/>
    <x v="1"/>
    <x v="11"/>
    <x v="3"/>
    <x v="6"/>
  </r>
  <r>
    <x v="7"/>
    <n v="307"/>
    <n v="20303.59"/>
    <n v="20303.59"/>
    <n v="7637.18"/>
    <n v="2344614.2600000002"/>
    <n v="7.1298479897644496E-4"/>
    <n v="0.3761492425723727"/>
    <n v="6233202.1299999999"/>
    <x v="0"/>
    <s v="Sea"/>
    <x v="5"/>
    <x v="0"/>
    <x v="3"/>
    <x v="4"/>
    <x v="1"/>
    <x v="4"/>
  </r>
  <r>
    <x v="4"/>
    <n v="456"/>
    <n v="21633.599999999999"/>
    <n v="21633.599999999999"/>
    <n v="4135.4399999999996"/>
    <n v="1885760.64"/>
    <n v="5.7344983938982443E-4"/>
    <n v="0.1911581983581096"/>
    <n v="9864921.5999999996"/>
    <x v="1"/>
    <s v="Sea"/>
    <x v="4"/>
    <x v="8"/>
    <x v="3"/>
    <x v="8"/>
    <x v="3"/>
    <x v="0"/>
  </r>
  <r>
    <x v="9"/>
    <n v="363"/>
    <n v="21256.720000000001"/>
    <n v="21256.720000000001"/>
    <n v="4413.29"/>
    <n v="1602024.27"/>
    <n v="4.8716710957022664E-4"/>
    <n v="0.20761857897173222"/>
    <n v="7716189.3600000003"/>
    <x v="0"/>
    <s v="Sea"/>
    <x v="6"/>
    <x v="5"/>
    <x v="1"/>
    <x v="2"/>
    <x v="0"/>
    <x v="4"/>
  </r>
  <r>
    <x v="9"/>
    <n v="337"/>
    <n v="12898.06"/>
    <n v="12898.06"/>
    <n v="2443.4"/>
    <n v="823425.8"/>
    <n v="2.5039943179609356E-4"/>
    <n v="0.18943934204058596"/>
    <n v="4346646.22"/>
    <x v="0"/>
    <s v="Sea"/>
    <x v="7"/>
    <x v="5"/>
    <x v="2"/>
    <x v="6"/>
    <x v="2"/>
    <x v="6"/>
  </r>
  <r>
    <x v="1"/>
    <n v="253"/>
    <n v="10966.93"/>
    <n v="10966.93"/>
    <n v="2635.2"/>
    <n v="666705.6"/>
    <n v="2.0274164765698817E-4"/>
    <n v="0.24028602352709463"/>
    <n v="2774633.29"/>
    <x v="3"/>
    <s v="Sea"/>
    <x v="4"/>
    <x v="6"/>
    <x v="2"/>
    <x v="10"/>
    <x v="3"/>
    <x v="4"/>
  </r>
  <r>
    <x v="3"/>
    <n v="631"/>
    <n v="30503.360000000001"/>
    <n v="30503.360000000001"/>
    <n v="9796.94"/>
    <n v="6181869.1400000006"/>
    <n v="1.8798737179401052E-3"/>
    <n v="0.32117576555500776"/>
    <n v="19247620.16"/>
    <x v="0"/>
    <s v="Sea"/>
    <x v="6"/>
    <x v="2"/>
    <x v="1"/>
    <x v="6"/>
    <x v="2"/>
    <x v="2"/>
  </r>
  <r>
    <x v="0"/>
    <n v="227"/>
    <n v="18867.009999999998"/>
    <n v="18867.009999999998"/>
    <n v="9051.2900000000009"/>
    <n v="2054642.8300000003"/>
    <n v="6.2480602037963547E-4"/>
    <n v="0.47974162307647061"/>
    <n v="4282811.2699999996"/>
    <x v="0"/>
    <s v="Sea"/>
    <x v="3"/>
    <x v="8"/>
    <x v="0"/>
    <x v="6"/>
    <x v="2"/>
    <x v="1"/>
  </r>
  <r>
    <x v="8"/>
    <n v="494"/>
    <n v="29181.06"/>
    <n v="29181.06"/>
    <n v="2446.06"/>
    <n v="1208353.6399999999"/>
    <n v="3.6745395257804813E-4"/>
    <n v="8.3823548561978198E-2"/>
    <n v="14415443.640000001"/>
    <x v="0"/>
    <s v="Sea"/>
    <x v="4"/>
    <x v="5"/>
    <x v="3"/>
    <x v="11"/>
    <x v="3"/>
    <x v="2"/>
  </r>
  <r>
    <x v="8"/>
    <n v="911"/>
    <n v="24589.63"/>
    <n v="24589.63"/>
    <n v="5784.62"/>
    <n v="5269788.82"/>
    <n v="1.6025149153857047E-3"/>
    <n v="0.23524632131512352"/>
    <n v="22401152.93"/>
    <x v="1"/>
    <s v="Sea"/>
    <x v="2"/>
    <x v="2"/>
    <x v="0"/>
    <x v="11"/>
    <x v="3"/>
    <x v="4"/>
  </r>
  <r>
    <x v="3"/>
    <n v="172"/>
    <n v="19594.66"/>
    <n v="19594.66"/>
    <n v="9712"/>
    <n v="1670464"/>
    <n v="5.0797926957818127E-4"/>
    <n v="0.49564524212208838"/>
    <n v="3370281.52"/>
    <x v="2"/>
    <s v="Sea"/>
    <x v="7"/>
    <x v="9"/>
    <x v="0"/>
    <x v="5"/>
    <x v="1"/>
    <x v="2"/>
  </r>
  <r>
    <x v="0"/>
    <n v="651"/>
    <n v="10926.400000000001"/>
    <n v="10926.4"/>
    <n v="2904.18"/>
    <n v="1890621.18"/>
    <n v="5.7492790390301085E-4"/>
    <n v="0.26579477229462584"/>
    <n v="7113086.4000000004"/>
    <x v="2"/>
    <s v="Sea"/>
    <x v="5"/>
    <x v="4"/>
    <x v="3"/>
    <x v="8"/>
    <x v="3"/>
    <x v="1"/>
  </r>
  <r>
    <x v="0"/>
    <n v="238"/>
    <n v="28152.42"/>
    <n v="28152.42"/>
    <n v="8234.85"/>
    <n v="1959894.3"/>
    <n v="5.9599349340329452E-4"/>
    <n v="0.29250948941511956"/>
    <n v="6700275.96"/>
    <x v="0"/>
    <s v="Sea"/>
    <x v="4"/>
    <x v="0"/>
    <x v="3"/>
    <x v="10"/>
    <x v="3"/>
    <x v="1"/>
  </r>
  <r>
    <x v="8"/>
    <n v="112"/>
    <n v="37672.07"/>
    <n v="37672.07"/>
    <n v="5265.33"/>
    <n v="589716.96"/>
    <n v="1.7932980932164089E-4"/>
    <n v="0.13976747229446113"/>
    <n v="4219271.84"/>
    <x v="0"/>
    <s v="Sea"/>
    <x v="4"/>
    <x v="5"/>
    <x v="3"/>
    <x v="11"/>
    <x v="3"/>
    <x v="5"/>
  </r>
  <r>
    <x v="2"/>
    <n v="118"/>
    <n v="22796.670000000002"/>
    <n v="22796.67"/>
    <n v="4784.42"/>
    <n v="564561.56000000006"/>
    <n v="1.7168018519448405E-4"/>
    <n v="0.20987363505283887"/>
    <n v="2690007.06"/>
    <x v="0"/>
    <s v="Sea"/>
    <x v="7"/>
    <x v="2"/>
    <x v="1"/>
    <x v="6"/>
    <x v="2"/>
    <x v="3"/>
  </r>
  <r>
    <x v="0"/>
    <n v="115"/>
    <n v="37857.65"/>
    <n v="37857.65"/>
    <n v="2928.51"/>
    <n v="336778.65"/>
    <n v="1.0241260669881301E-4"/>
    <n v="7.7355831648293016E-2"/>
    <n v="4353629.75"/>
    <x v="3"/>
    <s v="Sea"/>
    <x v="5"/>
    <x v="5"/>
    <x v="2"/>
    <x v="2"/>
    <x v="0"/>
    <x v="4"/>
  </r>
  <r>
    <x v="1"/>
    <n v="999"/>
    <n v="20493.759999999998"/>
    <n v="20493.759999999998"/>
    <n v="8990.8700000000008"/>
    <n v="8981879.1300000008"/>
    <n v="2.731341950438268E-3"/>
    <n v="0.43871256421466837"/>
    <n v="20473266.239999998"/>
    <x v="2"/>
    <s v="Sea"/>
    <x v="6"/>
    <x v="1"/>
    <x v="3"/>
    <x v="1"/>
    <x v="0"/>
    <x v="4"/>
  </r>
  <r>
    <x v="1"/>
    <n v="189"/>
    <n v="32429.66"/>
    <n v="32429.66"/>
    <n v="5579.11"/>
    <n v="1054451.79"/>
    <n v="3.2065321377150647E-4"/>
    <n v="0.17203726465217334"/>
    <n v="6129205.7400000002"/>
    <x v="0"/>
    <s v="Sea"/>
    <x v="0"/>
    <x v="5"/>
    <x v="1"/>
    <x v="4"/>
    <x v="1"/>
    <x v="5"/>
  </r>
  <r>
    <x v="9"/>
    <n v="371"/>
    <n v="15691.82"/>
    <n v="15691.82"/>
    <n v="6331.62"/>
    <n v="2349031.02"/>
    <n v="7.1432791233818282E-4"/>
    <n v="0.40349812832418419"/>
    <n v="5821665.2199999997"/>
    <x v="0"/>
    <s v="Sea"/>
    <x v="5"/>
    <x v="0"/>
    <x v="1"/>
    <x v="8"/>
    <x v="3"/>
    <x v="6"/>
  </r>
  <r>
    <x v="9"/>
    <n v="367"/>
    <n v="41045.83"/>
    <n v="41045.83"/>
    <n v="2057.84"/>
    <n v="755227.28"/>
    <n v="2.2966062247370587E-4"/>
    <n v="5.013517816547991E-2"/>
    <n v="15063819.609999999"/>
    <x v="3"/>
    <s v="Sea"/>
    <x v="3"/>
    <x v="9"/>
    <x v="3"/>
    <x v="7"/>
    <x v="2"/>
    <x v="4"/>
  </r>
  <r>
    <x v="4"/>
    <n v="284"/>
    <n v="34203.29"/>
    <n v="34203.29"/>
    <n v="5562.73"/>
    <n v="1579815.3199999998"/>
    <n v="4.8041348530828597E-4"/>
    <n v="0.1626372784606393"/>
    <n v="9713734.3599999994"/>
    <x v="0"/>
    <s v="Sea"/>
    <x v="2"/>
    <x v="0"/>
    <x v="3"/>
    <x v="9"/>
    <x v="2"/>
    <x v="0"/>
  </r>
  <r>
    <x v="4"/>
    <n v="484"/>
    <n v="19067.8"/>
    <n v="19067.8"/>
    <n v="3327.57"/>
    <n v="1610543.8800000001"/>
    <n v="4.8975787792254733E-4"/>
    <n v="0.17451252897555042"/>
    <n v="9228815.1999999993"/>
    <x v="1"/>
    <s v="Sea"/>
    <x v="2"/>
    <x v="2"/>
    <x v="2"/>
    <x v="6"/>
    <x v="2"/>
    <x v="5"/>
  </r>
  <r>
    <x v="5"/>
    <n v="671"/>
    <n v="47059.63"/>
    <n v="47059.63"/>
    <n v="2744.68"/>
    <n v="1841680.2799999998"/>
    <n v="5.6004523499515117E-4"/>
    <n v="5.8323450481867357E-2"/>
    <n v="31577011.73"/>
    <x v="3"/>
    <s v="Sea"/>
    <x v="5"/>
    <x v="4"/>
    <x v="0"/>
    <x v="10"/>
    <x v="3"/>
    <x v="6"/>
  </r>
  <r>
    <x v="2"/>
    <n v="671"/>
    <n v="23316.71"/>
    <n v="23316.71"/>
    <n v="3376.13"/>
    <n v="2265383.23"/>
    <n v="6.8889106169906151E-4"/>
    <n v="0.14479444141133119"/>
    <n v="15645512.41"/>
    <x v="0"/>
    <s v="Sea"/>
    <x v="0"/>
    <x v="7"/>
    <x v="3"/>
    <x v="0"/>
    <x v="0"/>
    <x v="0"/>
  </r>
  <r>
    <x v="8"/>
    <n v="604"/>
    <n v="26272.25"/>
    <n v="26272.25"/>
    <n v="3836.47"/>
    <n v="2317227.88"/>
    <n v="7.0465674562791977E-4"/>
    <n v="0.14602746243660136"/>
    <n v="15868439"/>
    <x v="0"/>
    <s v="Sea"/>
    <x v="4"/>
    <x v="5"/>
    <x v="1"/>
    <x v="9"/>
    <x v="2"/>
    <x v="2"/>
  </r>
  <r>
    <x v="7"/>
    <n v="390"/>
    <n v="42865.760000000002"/>
    <n v="42865.760000000002"/>
    <n v="8235.34"/>
    <n v="3211782.6"/>
    <n v="9.76686105891484E-4"/>
    <n v="0.19211930454516613"/>
    <n v="16717646.4"/>
    <x v="0"/>
    <s v="Sea"/>
    <x v="3"/>
    <x v="3"/>
    <x v="1"/>
    <x v="6"/>
    <x v="2"/>
    <x v="5"/>
  </r>
  <r>
    <x v="4"/>
    <n v="444"/>
    <n v="25730.68"/>
    <n v="25730.68"/>
    <n v="5539.83"/>
    <n v="2459684.52"/>
    <n v="7.4797705659167713E-4"/>
    <n v="0.2153005672605621"/>
    <n v="11424421.92"/>
    <x v="0"/>
    <s v="Sea"/>
    <x v="4"/>
    <x v="1"/>
    <x v="1"/>
    <x v="11"/>
    <x v="3"/>
    <x v="2"/>
  </r>
  <r>
    <x v="9"/>
    <n v="667"/>
    <n v="20963.97"/>
    <n v="20963.97"/>
    <n v="8605.9500000000007"/>
    <n v="5740168.6500000004"/>
    <n v="1.7455549344868103E-3"/>
    <n v="0.41051146323907162"/>
    <n v="13982967.99"/>
    <x v="1"/>
    <s v="Sea"/>
    <x v="2"/>
    <x v="8"/>
    <x v="0"/>
    <x v="0"/>
    <x v="0"/>
    <x v="2"/>
  </r>
  <r>
    <x v="8"/>
    <n v="272"/>
    <n v="13913.4"/>
    <n v="13913.4"/>
    <n v="8925.23"/>
    <n v="2427662.56"/>
    <n v="7.3823934787645693E-4"/>
    <n v="0.6414844682105022"/>
    <n v="3784444.8"/>
    <x v="0"/>
    <s v="Sea"/>
    <x v="0"/>
    <x v="8"/>
    <x v="2"/>
    <x v="7"/>
    <x v="2"/>
    <x v="1"/>
  </r>
  <r>
    <x v="9"/>
    <n v="340"/>
    <n v="26117.989999999998"/>
    <n v="26117.99"/>
    <n v="2018.73"/>
    <n v="686368.2"/>
    <n v="2.0872094034812545E-4"/>
    <n v="7.729270131430481E-2"/>
    <n v="8880116.5999999996"/>
    <x v="0"/>
    <s v="Sea"/>
    <x v="7"/>
    <x v="0"/>
    <x v="2"/>
    <x v="3"/>
    <x v="1"/>
    <x v="1"/>
  </r>
  <r>
    <x v="5"/>
    <n v="359"/>
    <n v="39185.03"/>
    <n v="39185.03"/>
    <n v="5876.48"/>
    <n v="2109656.3199999998"/>
    <n v="6.415353317967905E-4"/>
    <n v="0.14996747482393147"/>
    <n v="14067425.77"/>
    <x v="2"/>
    <s v="Sea"/>
    <x v="5"/>
    <x v="9"/>
    <x v="2"/>
    <x v="9"/>
    <x v="2"/>
    <x v="4"/>
  </r>
  <r>
    <x v="8"/>
    <n v="895"/>
    <n v="44627.310000000005"/>
    <n v="44627.31"/>
    <n v="6484.53"/>
    <n v="5803654.3499999996"/>
    <n v="1.7648606001669203E-3"/>
    <n v="0.14530407501594875"/>
    <n v="39941442.450000003"/>
    <x v="1"/>
    <s v="Sea"/>
    <x v="1"/>
    <x v="4"/>
    <x v="1"/>
    <x v="11"/>
    <x v="3"/>
    <x v="1"/>
  </r>
  <r>
    <x v="7"/>
    <n v="805"/>
    <n v="18006.64"/>
    <n v="18006.64"/>
    <n v="5923.04"/>
    <n v="4768047.2"/>
    <n v="1.4499379417756339E-3"/>
    <n v="0.32893643678109857"/>
    <n v="14495345.199999999"/>
    <x v="3"/>
    <s v="Sea"/>
    <x v="0"/>
    <x v="9"/>
    <x v="2"/>
    <x v="6"/>
    <x v="2"/>
    <x v="4"/>
  </r>
  <r>
    <x v="4"/>
    <n v="711"/>
    <n v="33178.93"/>
    <n v="33178.93"/>
    <n v="7017.84"/>
    <n v="4989684.24"/>
    <n v="1.5173365937014881E-3"/>
    <n v="0.21151495843898524"/>
    <n v="23590219.23"/>
    <x v="0"/>
    <s v="Sea"/>
    <x v="1"/>
    <x v="2"/>
    <x v="1"/>
    <x v="9"/>
    <x v="2"/>
    <x v="0"/>
  </r>
  <r>
    <x v="7"/>
    <n v="785"/>
    <n v="19604"/>
    <n v="19604"/>
    <n v="4682.57"/>
    <n v="3675817.4499999997"/>
    <n v="1.1177966501245958E-3"/>
    <n v="0.23885788614568454"/>
    <n v="15389140"/>
    <x v="0"/>
    <s v="Sea"/>
    <x v="0"/>
    <x v="0"/>
    <x v="0"/>
    <x v="6"/>
    <x v="2"/>
    <x v="4"/>
  </r>
  <r>
    <x v="1"/>
    <n v="573"/>
    <n v="25825.899999999998"/>
    <n v="25825.9"/>
    <n v="5873.67"/>
    <n v="3365612.91"/>
    <n v="1.0234650897623038E-3"/>
    <n v="0.22743331306943806"/>
    <n v="14798240.699999999"/>
    <x v="0"/>
    <s v="Sea"/>
    <x v="2"/>
    <x v="2"/>
    <x v="2"/>
    <x v="10"/>
    <x v="3"/>
    <x v="1"/>
  </r>
  <r>
    <x v="0"/>
    <n v="329"/>
    <n v="37602.339999999997"/>
    <n v="37602.339999999997"/>
    <n v="5086.95"/>
    <n v="1673606.55"/>
    <n v="5.0893490241649022E-4"/>
    <n v="0.1352828042084615"/>
    <n v="12371169.859999999"/>
    <x v="0"/>
    <s v="Sea"/>
    <x v="5"/>
    <x v="2"/>
    <x v="2"/>
    <x v="10"/>
    <x v="3"/>
    <x v="6"/>
  </r>
  <r>
    <x v="1"/>
    <n v="547"/>
    <n v="40318.720000000001"/>
    <n v="40318.720000000001"/>
    <n v="3455.24"/>
    <n v="1890016.2799999998"/>
    <n v="5.7474395701150776E-4"/>
    <n v="8.569815708435187E-2"/>
    <n v="22054339.84"/>
    <x v="1"/>
    <s v="Sea"/>
    <x v="0"/>
    <x v="6"/>
    <x v="1"/>
    <x v="4"/>
    <x v="1"/>
    <x v="0"/>
  </r>
  <r>
    <x v="2"/>
    <n v="346"/>
    <n v="45875.11"/>
    <n v="45875.11"/>
    <n v="3490.75"/>
    <n v="1207799.5"/>
    <n v="3.6728544153414412E-4"/>
    <n v="7.6092460595734809E-2"/>
    <n v="15872788.060000001"/>
    <x v="0"/>
    <s v="Sea"/>
    <x v="2"/>
    <x v="5"/>
    <x v="1"/>
    <x v="5"/>
    <x v="1"/>
    <x v="6"/>
  </r>
  <r>
    <x v="5"/>
    <n v="815"/>
    <n v="12663.48"/>
    <n v="12663.48"/>
    <n v="6749.3"/>
    <n v="5500679.5"/>
    <n v="1.672727550305589E-3"/>
    <n v="0.5329735586110611"/>
    <n v="10320736.199999999"/>
    <x v="3"/>
    <s v="Sea"/>
    <x v="7"/>
    <x v="9"/>
    <x v="3"/>
    <x v="1"/>
    <x v="0"/>
    <x v="4"/>
  </r>
  <r>
    <x v="2"/>
    <n v="386"/>
    <n v="21185.94"/>
    <n v="21185.94"/>
    <n v="4796.95"/>
    <n v="1851622.7"/>
    <n v="5.6306867234515666E-4"/>
    <n v="0.22642139079030715"/>
    <n v="8177772.8399999999"/>
    <x v="0"/>
    <s v="Sea"/>
    <x v="6"/>
    <x v="7"/>
    <x v="2"/>
    <x v="6"/>
    <x v="2"/>
    <x v="5"/>
  </r>
  <r>
    <x v="2"/>
    <n v="558"/>
    <n v="42069.64"/>
    <n v="42069.64"/>
    <n v="4852.43"/>
    <n v="2707655.94"/>
    <n v="8.2338385422865972E-4"/>
    <n v="0.11534279827448012"/>
    <n v="23474859.120000001"/>
    <x v="0"/>
    <s v="Sea"/>
    <x v="2"/>
    <x v="8"/>
    <x v="1"/>
    <x v="3"/>
    <x v="1"/>
    <x v="6"/>
  </r>
  <r>
    <x v="9"/>
    <n v="275"/>
    <n v="18649.39"/>
    <n v="18649.39"/>
    <n v="2111.9899999999998"/>
    <n v="580797.24999999988"/>
    <n v="1.7661737267490727E-4"/>
    <n v="0.11324713569719973"/>
    <n v="5128582.25"/>
    <x v="0"/>
    <s v="Sea"/>
    <x v="4"/>
    <x v="6"/>
    <x v="2"/>
    <x v="7"/>
    <x v="2"/>
    <x v="1"/>
  </r>
  <r>
    <x v="3"/>
    <n v="359"/>
    <n v="38635.31"/>
    <n v="38635.31"/>
    <n v="6945.16"/>
    <n v="2493312.44"/>
    <n v="7.5820312925114987E-4"/>
    <n v="0.17976198456800269"/>
    <n v="13870076.289999999"/>
    <x v="0"/>
    <s v="Sea"/>
    <x v="6"/>
    <x v="4"/>
    <x v="3"/>
    <x v="11"/>
    <x v="3"/>
    <x v="1"/>
  </r>
  <r>
    <x v="3"/>
    <n v="540"/>
    <n v="45317.85"/>
    <n v="45317.85"/>
    <n v="7712.76"/>
    <n v="4164890.4"/>
    <n v="1.2665211481751053E-3"/>
    <n v="0.17019254002561904"/>
    <n v="24471639"/>
    <x v="2"/>
    <s v="Sea"/>
    <x v="7"/>
    <x v="8"/>
    <x v="0"/>
    <x v="8"/>
    <x v="3"/>
    <x v="1"/>
  </r>
  <r>
    <x v="5"/>
    <n v="245"/>
    <n v="22058.15"/>
    <n v="22058.15"/>
    <n v="9141.0499999999993"/>
    <n v="2239557.25"/>
    <n v="6.8103751773969411E-4"/>
    <n v="0.41440691989128736"/>
    <n v="5404246.75"/>
    <x v="3"/>
    <s v="Sea"/>
    <x v="4"/>
    <x v="1"/>
    <x v="0"/>
    <x v="4"/>
    <x v="1"/>
    <x v="5"/>
  </r>
  <r>
    <x v="0"/>
    <n v="151"/>
    <n v="29521.86"/>
    <n v="29521.86"/>
    <n v="9423.51"/>
    <n v="1422950.01"/>
    <n v="4.3271157398547093E-4"/>
    <n v="0.31920448101847237"/>
    <n v="4457800.8600000003"/>
    <x v="0"/>
    <s v="Sea"/>
    <x v="6"/>
    <x v="6"/>
    <x v="0"/>
    <x v="3"/>
    <x v="1"/>
    <x v="0"/>
  </r>
  <r>
    <x v="3"/>
    <n v="157"/>
    <n v="11352.41"/>
    <n v="11352.41"/>
    <n v="6556.99"/>
    <n v="1029447.4299999999"/>
    <n v="3.1304952010970355E-4"/>
    <n v="0.57758572849289258"/>
    <n v="1782328.37"/>
    <x v="0"/>
    <s v="Sea"/>
    <x v="7"/>
    <x v="2"/>
    <x v="3"/>
    <x v="8"/>
    <x v="3"/>
    <x v="0"/>
  </r>
  <r>
    <x v="8"/>
    <n v="711"/>
    <n v="30663.26"/>
    <n v="30663.26"/>
    <n v="3202.33"/>
    <n v="2276856.63"/>
    <n v="6.92380061971787E-4"/>
    <n v="0.10443540575920499"/>
    <n v="21801577.859999999"/>
    <x v="0"/>
    <s v="Sea"/>
    <x v="2"/>
    <x v="4"/>
    <x v="3"/>
    <x v="3"/>
    <x v="1"/>
    <x v="0"/>
  </r>
  <r>
    <x v="7"/>
    <n v="340"/>
    <n v="12752.480000000001"/>
    <n v="12752.48"/>
    <n v="2678.21"/>
    <n v="910591.4"/>
    <n v="2.7690602985528182E-4"/>
    <n v="0.21001483632987467"/>
    <n v="4335843.2"/>
    <x v="0"/>
    <s v="Sea"/>
    <x v="0"/>
    <x v="9"/>
    <x v="1"/>
    <x v="8"/>
    <x v="3"/>
    <x v="2"/>
  </r>
  <r>
    <x v="8"/>
    <n v="115"/>
    <n v="45869.9"/>
    <n v="45869.9"/>
    <n v="7995.95"/>
    <n v="919534.25"/>
    <n v="2.7962550325365932E-4"/>
    <n v="0.17431801682584877"/>
    <n v="5275038.5"/>
    <x v="0"/>
    <s v="Sea"/>
    <x v="1"/>
    <x v="0"/>
    <x v="0"/>
    <x v="3"/>
    <x v="1"/>
    <x v="0"/>
  </r>
  <r>
    <x v="2"/>
    <n v="627"/>
    <n v="34746.28"/>
    <n v="34746.28"/>
    <n v="9410.6200000000008"/>
    <n v="5900458.7400000002"/>
    <n v="1.7942983032986021E-3"/>
    <n v="0.27083820196003716"/>
    <n v="21785917.559999999"/>
    <x v="0"/>
    <s v="Sea"/>
    <x v="4"/>
    <x v="5"/>
    <x v="1"/>
    <x v="3"/>
    <x v="1"/>
    <x v="5"/>
  </r>
  <r>
    <x v="4"/>
    <n v="844"/>
    <n v="34836.78"/>
    <n v="34836.78"/>
    <n v="2564.4299999999998"/>
    <n v="2164378.92"/>
    <n v="6.5817618510306884E-4"/>
    <n v="7.3612716215448154E-2"/>
    <n v="29402242.32"/>
    <x v="0"/>
    <s v="Sea"/>
    <x v="6"/>
    <x v="9"/>
    <x v="1"/>
    <x v="6"/>
    <x v="2"/>
    <x v="5"/>
  </r>
  <r>
    <x v="5"/>
    <n v="476"/>
    <n v="46857.649999999994"/>
    <n v="46857.65"/>
    <n v="3468.63"/>
    <n v="1651067.8800000001"/>
    <n v="5.0208101204599217E-4"/>
    <n v="7.4024839060430905E-2"/>
    <n v="22304241.399999999"/>
    <x v="0"/>
    <s v="Sea"/>
    <x v="0"/>
    <x v="7"/>
    <x v="0"/>
    <x v="11"/>
    <x v="3"/>
    <x v="5"/>
  </r>
  <r>
    <x v="3"/>
    <n v="199"/>
    <n v="46862.07"/>
    <n v="46862.07"/>
    <n v="7340.8"/>
    <n v="1460819.2"/>
    <n v="4.4422739442561055E-4"/>
    <n v="0.15664694282604247"/>
    <n v="9325551.9299999997"/>
    <x v="1"/>
    <s v="Sea"/>
    <x v="7"/>
    <x v="6"/>
    <x v="2"/>
    <x v="1"/>
    <x v="0"/>
    <x v="2"/>
  </r>
  <r>
    <x v="6"/>
    <n v="279"/>
    <n v="13571.23"/>
    <n v="13571.23"/>
    <n v="9897.25"/>
    <n v="2761332.75"/>
    <n v="8.397066883257051E-4"/>
    <n v="0.72928172317468642"/>
    <n v="3786373.17"/>
    <x v="1"/>
    <s v="Sea"/>
    <x v="4"/>
    <x v="2"/>
    <x v="3"/>
    <x v="2"/>
    <x v="0"/>
    <x v="4"/>
  </r>
  <r>
    <x v="8"/>
    <n v="332"/>
    <n v="42678.9"/>
    <n v="42678.9"/>
    <n v="2935.51"/>
    <n v="974589.32000000007"/>
    <n v="2.963674589289541E-4"/>
    <n v="6.8781294738149298E-2"/>
    <n v="14169394.800000001"/>
    <x v="0"/>
    <s v="Sea"/>
    <x v="7"/>
    <x v="8"/>
    <x v="1"/>
    <x v="2"/>
    <x v="0"/>
    <x v="3"/>
  </r>
  <r>
    <x v="1"/>
    <n v="769"/>
    <n v="32821.57"/>
    <n v="32821.57"/>
    <n v="8150.57"/>
    <n v="6267788.3300000001"/>
    <n v="1.9060012893088679E-3"/>
    <n v="0.2483296807556738"/>
    <n v="25239787.329999998"/>
    <x v="0"/>
    <s v="Sea"/>
    <x v="1"/>
    <x v="6"/>
    <x v="0"/>
    <x v="2"/>
    <x v="0"/>
    <x v="2"/>
  </r>
  <r>
    <x v="3"/>
    <n v="413"/>
    <n v="47019.509999999995"/>
    <n v="47019.51"/>
    <n v="3971.94"/>
    <n v="1640411.22"/>
    <n v="4.988403780886348E-4"/>
    <n v="8.4474295882709119E-2"/>
    <n v="19419057.629999999"/>
    <x v="0"/>
    <s v="Sea"/>
    <x v="0"/>
    <x v="5"/>
    <x v="3"/>
    <x v="5"/>
    <x v="1"/>
    <x v="0"/>
  </r>
  <r>
    <x v="4"/>
    <n v="221"/>
    <n v="49351.360000000001"/>
    <n v="49351.360000000001"/>
    <n v="5461.08"/>
    <n v="1206898.68"/>
    <n v="3.6701150693536113E-4"/>
    <n v="0.11065713285307638"/>
    <n v="10906650.560000001"/>
    <x v="0"/>
    <s v="Sea"/>
    <x v="4"/>
    <x v="6"/>
    <x v="0"/>
    <x v="11"/>
    <x v="3"/>
    <x v="5"/>
  </r>
  <r>
    <x v="7"/>
    <n v="103"/>
    <n v="12852.2"/>
    <n v="12852.2"/>
    <n v="8992.5"/>
    <n v="926227.5"/>
    <n v="2.8166088518712459E-4"/>
    <n v="0.69968565693033091"/>
    <n v="1323776.6000000001"/>
    <x v="0"/>
    <s v="Sea"/>
    <x v="6"/>
    <x v="0"/>
    <x v="2"/>
    <x v="6"/>
    <x v="2"/>
    <x v="4"/>
  </r>
  <r>
    <x v="2"/>
    <n v="936"/>
    <n v="17721.41"/>
    <n v="17721.41"/>
    <n v="9564.42"/>
    <n v="8952297.1199999992"/>
    <n v="2.7223462176164557E-3"/>
    <n v="0.53970987635859669"/>
    <n v="16587239.76"/>
    <x v="0"/>
    <s v="Sea"/>
    <x v="3"/>
    <x v="4"/>
    <x v="0"/>
    <x v="0"/>
    <x v="0"/>
    <x v="4"/>
  </r>
  <r>
    <x v="6"/>
    <n v="762"/>
    <n v="31063.940000000002"/>
    <n v="31063.94"/>
    <n v="8486.77"/>
    <n v="6466918.7400000002"/>
    <n v="1.9665557940588079E-3"/>
    <n v="0.27320327041579401"/>
    <n v="23670722.280000001"/>
    <x v="0"/>
    <s v="Sea"/>
    <x v="2"/>
    <x v="1"/>
    <x v="3"/>
    <x v="1"/>
    <x v="0"/>
    <x v="5"/>
  </r>
  <r>
    <x v="6"/>
    <n v="377"/>
    <n v="38436.410000000003"/>
    <n v="38436.410000000003"/>
    <n v="7116.02"/>
    <n v="2682739.54"/>
    <n v="8.1580690873775548E-4"/>
    <n v="0.18513747771969338"/>
    <n v="14490526.57"/>
    <x v="0"/>
    <s v="Sea"/>
    <x v="1"/>
    <x v="5"/>
    <x v="3"/>
    <x v="10"/>
    <x v="3"/>
    <x v="4"/>
  </r>
  <r>
    <x v="6"/>
    <n v="396"/>
    <n v="28963.420000000002"/>
    <n v="28963.42"/>
    <n v="9765.76"/>
    <n v="3867240.96"/>
    <n v="1.1760075273358926E-3"/>
    <n v="0.3371756512179846"/>
    <n v="11469514.32"/>
    <x v="1"/>
    <s v="Sea"/>
    <x v="4"/>
    <x v="3"/>
    <x v="1"/>
    <x v="7"/>
    <x v="2"/>
    <x v="3"/>
  </r>
  <r>
    <x v="0"/>
    <n v="810"/>
    <n v="25588.62"/>
    <n v="25588.62"/>
    <n v="3915.42"/>
    <n v="3171490.2"/>
    <n v="9.6443340010342045E-4"/>
    <n v="0.15301411330505515"/>
    <n v="20726782.199999999"/>
    <x v="3"/>
    <s v="Sea"/>
    <x v="2"/>
    <x v="4"/>
    <x v="0"/>
    <x v="3"/>
    <x v="1"/>
    <x v="0"/>
  </r>
  <r>
    <x v="3"/>
    <n v="166"/>
    <n v="33789.42"/>
    <n v="33789.42"/>
    <n v="7069.44"/>
    <n v="1173527.04"/>
    <n v="3.5686336766877055E-4"/>
    <n v="0.20922051932232044"/>
    <n v="5609043.7199999997"/>
    <x v="0"/>
    <s v="Sea"/>
    <x v="7"/>
    <x v="9"/>
    <x v="1"/>
    <x v="8"/>
    <x v="3"/>
    <x v="6"/>
  </r>
  <r>
    <x v="2"/>
    <n v="613"/>
    <n v="24452.579999999998"/>
    <n v="24452.58"/>
    <n v="6241.25"/>
    <n v="3825886.25"/>
    <n v="1.163431778693948E-3"/>
    <n v="0.25523891548458283"/>
    <n v="14989431.539999999"/>
    <x v="0"/>
    <s v="Sea"/>
    <x v="2"/>
    <x v="4"/>
    <x v="1"/>
    <x v="5"/>
    <x v="1"/>
    <x v="5"/>
  </r>
  <r>
    <x v="3"/>
    <n v="567"/>
    <n v="20951.059999999998"/>
    <n v="20951.060000000001"/>
    <n v="4547.67"/>
    <n v="2578528.89"/>
    <n v="7.8411700110175289E-4"/>
    <n v="0.2170615711090513"/>
    <n v="11879251.02"/>
    <x v="0"/>
    <s v="Sea"/>
    <x v="0"/>
    <x v="3"/>
    <x v="1"/>
    <x v="9"/>
    <x v="2"/>
    <x v="4"/>
  </r>
  <r>
    <x v="7"/>
    <n v="630"/>
    <n v="33495.61"/>
    <n v="33495.61"/>
    <n v="4141.3100000000004"/>
    <n v="2609025.3000000003"/>
    <n v="7.9339079812854117E-4"/>
    <n v="0.12363739606473804"/>
    <n v="21102234.300000001"/>
    <x v="0"/>
    <s v="Sea"/>
    <x v="6"/>
    <x v="7"/>
    <x v="3"/>
    <x v="1"/>
    <x v="0"/>
    <x v="6"/>
  </r>
  <r>
    <x v="2"/>
    <n v="779"/>
    <n v="41434.9"/>
    <n v="41434.9"/>
    <n v="4902.3900000000003"/>
    <n v="3818961.81"/>
    <n v="1.1613260931039335E-3"/>
    <n v="0.11831547801491013"/>
    <n v="32277787.100000001"/>
    <x v="0"/>
    <s v="Sea"/>
    <x v="4"/>
    <x v="4"/>
    <x v="3"/>
    <x v="5"/>
    <x v="1"/>
    <x v="3"/>
  </r>
  <r>
    <x v="7"/>
    <n v="310"/>
    <n v="27530.430000000004"/>
    <n v="27530.43"/>
    <n v="2895.68"/>
    <n v="897660.79999999993"/>
    <n v="2.7297390276771353E-4"/>
    <n v="0.10518106691395665"/>
    <n v="8534433.3000000007"/>
    <x v="0"/>
    <s v="Sea"/>
    <x v="7"/>
    <x v="0"/>
    <x v="3"/>
    <x v="1"/>
    <x v="0"/>
    <x v="2"/>
  </r>
  <r>
    <x v="2"/>
    <n v="755"/>
    <n v="25170.320000000003"/>
    <n v="25170.32"/>
    <n v="6920.42"/>
    <n v="5224917.0999999996"/>
    <n v="1.5888696625994628E-3"/>
    <n v="0.27494366380721419"/>
    <n v="19003591.600000001"/>
    <x v="0"/>
    <s v="Sea"/>
    <x v="6"/>
    <x v="2"/>
    <x v="0"/>
    <x v="9"/>
    <x v="2"/>
    <x v="2"/>
  </r>
  <r>
    <x v="5"/>
    <n v="775"/>
    <n v="33127.43"/>
    <n v="33127.43"/>
    <n v="2179.1799999999998"/>
    <n v="1688864.4999999998"/>
    <n v="5.1357476433285616E-4"/>
    <n v="6.5781740388554125E-2"/>
    <n v="25673758.25"/>
    <x v="3"/>
    <s v="Sea"/>
    <x v="5"/>
    <x v="6"/>
    <x v="3"/>
    <x v="0"/>
    <x v="0"/>
    <x v="5"/>
  </r>
  <r>
    <x v="9"/>
    <n v="474"/>
    <n v="10811.43"/>
    <n v="10811.43"/>
    <n v="3362.61"/>
    <n v="1593877.1400000001"/>
    <n v="4.8468961041636373E-4"/>
    <n v="0.31102361112267296"/>
    <n v="5124617.82"/>
    <x v="0"/>
    <s v="Sea"/>
    <x v="6"/>
    <x v="9"/>
    <x v="3"/>
    <x v="8"/>
    <x v="3"/>
    <x v="4"/>
  </r>
  <r>
    <x v="8"/>
    <n v="147"/>
    <n v="21580.370000000003"/>
    <n v="21580.37"/>
    <n v="5867.99"/>
    <n v="862594.52999999991"/>
    <n v="2.6231043547872597E-4"/>
    <n v="0.27191331751957909"/>
    <n v="3172314.39"/>
    <x v="0"/>
    <s v="Sea"/>
    <x v="3"/>
    <x v="8"/>
    <x v="0"/>
    <x v="3"/>
    <x v="1"/>
    <x v="0"/>
  </r>
  <r>
    <x v="3"/>
    <n v="662"/>
    <n v="31310.980000000003"/>
    <n v="31310.98"/>
    <n v="6516.4"/>
    <n v="4313856.8"/>
    <n v="1.3118210427335581E-3"/>
    <n v="0.20811868552182011"/>
    <n v="20727868.760000002"/>
    <x v="0"/>
    <s v="Sea"/>
    <x v="1"/>
    <x v="2"/>
    <x v="1"/>
    <x v="11"/>
    <x v="3"/>
    <x v="2"/>
  </r>
  <r>
    <x v="2"/>
    <n v="283"/>
    <n v="24034.1"/>
    <n v="24034.1"/>
    <n v="8798.82"/>
    <n v="2490066.06"/>
    <n v="7.5721592225885728E-4"/>
    <n v="0.36609733670077099"/>
    <n v="6801650.2999999998"/>
    <x v="0"/>
    <s v="Sea"/>
    <x v="7"/>
    <x v="4"/>
    <x v="0"/>
    <x v="7"/>
    <x v="2"/>
    <x v="2"/>
  </r>
  <r>
    <x v="3"/>
    <n v="676"/>
    <n v="22251.72"/>
    <n v="22251.72"/>
    <n v="5992.39"/>
    <n v="4050855.64"/>
    <n v="1.2318437806345161E-3"/>
    <n v="0.26930008107238451"/>
    <n v="15042162.720000001"/>
    <x v="0"/>
    <s v="Sea"/>
    <x v="3"/>
    <x v="2"/>
    <x v="3"/>
    <x v="3"/>
    <x v="1"/>
    <x v="1"/>
  </r>
  <r>
    <x v="1"/>
    <n v="948"/>
    <n v="14062.609999999999"/>
    <n v="14062.61"/>
    <n v="7842.17"/>
    <n v="7434377.1600000001"/>
    <n v="2.2607547840034349E-3"/>
    <n v="0.5576610600734857"/>
    <n v="13331354.279999999"/>
    <x v="2"/>
    <s v="Sea"/>
    <x v="7"/>
    <x v="7"/>
    <x v="0"/>
    <x v="7"/>
    <x v="2"/>
    <x v="5"/>
  </r>
  <r>
    <x v="7"/>
    <n v="158"/>
    <n v="24848.969999999998"/>
    <n v="24848.97"/>
    <n v="5426.09"/>
    <n v="857322.22"/>
    <n v="2.6070715388583343E-4"/>
    <n v="0.21836277318536745"/>
    <n v="3926137.26"/>
    <x v="3"/>
    <s v="Sea"/>
    <x v="1"/>
    <x v="2"/>
    <x v="1"/>
    <x v="6"/>
    <x v="2"/>
    <x v="5"/>
  </r>
  <r>
    <x v="1"/>
    <n v="907"/>
    <n v="17899.88"/>
    <n v="17899.88"/>
    <n v="6976.49"/>
    <n v="6327676.4299999997"/>
    <n v="1.9242129438518123E-3"/>
    <n v="0.38975065754630756"/>
    <n v="16235191.16"/>
    <x v="0"/>
    <s v="Sea"/>
    <x v="1"/>
    <x v="0"/>
    <x v="2"/>
    <x v="3"/>
    <x v="1"/>
    <x v="1"/>
  </r>
  <r>
    <x v="8"/>
    <n v="737"/>
    <n v="19643.3"/>
    <n v="19643.3"/>
    <n v="9374.93"/>
    <n v="6909323.4100000001"/>
    <n v="2.1010887149266484E-3"/>
    <n v="0.47725840362871819"/>
    <n v="14477112.1"/>
    <x v="0"/>
    <s v="Sea"/>
    <x v="2"/>
    <x v="2"/>
    <x v="0"/>
    <x v="6"/>
    <x v="2"/>
    <x v="6"/>
  </r>
  <r>
    <x v="6"/>
    <n v="736"/>
    <n v="19997.900000000001"/>
    <n v="19997.900000000001"/>
    <n v="8920.82"/>
    <n v="6565723.5199999996"/>
    <n v="1.9966018052121359E-3"/>
    <n v="0.4460878392231184"/>
    <n v="14718454.4"/>
    <x v="0"/>
    <s v="Sea"/>
    <x v="1"/>
    <x v="4"/>
    <x v="1"/>
    <x v="6"/>
    <x v="2"/>
    <x v="3"/>
  </r>
  <r>
    <x v="2"/>
    <n v="167"/>
    <n v="24405.81"/>
    <n v="24405.81"/>
    <n v="5557.46"/>
    <n v="928095.82"/>
    <n v="2.8222903142011033E-4"/>
    <n v="0.22771053286082288"/>
    <n v="4075770.27"/>
    <x v="0"/>
    <s v="Sea"/>
    <x v="7"/>
    <x v="7"/>
    <x v="1"/>
    <x v="6"/>
    <x v="2"/>
    <x v="3"/>
  </r>
  <r>
    <x v="0"/>
    <n v="603"/>
    <n v="25715.789999999997"/>
    <n v="25715.79"/>
    <n v="9586.4599999999991"/>
    <n v="5780635.3799999999"/>
    <n v="1.7578606531060785E-3"/>
    <n v="0.37278496985704113"/>
    <n v="15506621.369999999"/>
    <x v="3"/>
    <s v="Sea"/>
    <x v="4"/>
    <x v="2"/>
    <x v="2"/>
    <x v="11"/>
    <x v="3"/>
    <x v="5"/>
  </r>
  <r>
    <x v="9"/>
    <n v="576"/>
    <n v="49473.14"/>
    <n v="49473.14"/>
    <n v="6506.39"/>
    <n v="3747680.64"/>
    <n v="1.1396498662165069E-3"/>
    <n v="0.13151358494730675"/>
    <n v="28496528.640000001"/>
    <x v="0"/>
    <s v="Sea"/>
    <x v="0"/>
    <x v="7"/>
    <x v="0"/>
    <x v="9"/>
    <x v="2"/>
    <x v="3"/>
  </r>
  <r>
    <x v="8"/>
    <n v="696"/>
    <n v="40906.92"/>
    <n v="40906.92"/>
    <n v="5413.24"/>
    <n v="3767615.04"/>
    <n v="1.1457118118504621E-3"/>
    <n v="0.13233066679182887"/>
    <n v="28471216.32"/>
    <x v="0"/>
    <s v="Sea"/>
    <x v="0"/>
    <x v="9"/>
    <x v="3"/>
    <x v="7"/>
    <x v="2"/>
    <x v="3"/>
  </r>
  <r>
    <x v="2"/>
    <n v="312"/>
    <n v="29465.29"/>
    <n v="29465.29"/>
    <n v="8310.14"/>
    <n v="2592763.6799999997"/>
    <n v="7.8844572547222638E-4"/>
    <n v="0.28203150215049633"/>
    <n v="9193170.4800000004"/>
    <x v="0"/>
    <s v="Sea"/>
    <x v="1"/>
    <x v="0"/>
    <x v="1"/>
    <x v="5"/>
    <x v="1"/>
    <x v="4"/>
  </r>
  <r>
    <x v="0"/>
    <n v="906"/>
    <n v="32575.539999999997"/>
    <n v="32575.54"/>
    <n v="9617.59"/>
    <n v="8713536.540000001"/>
    <n v="2.6497403877198153E-3"/>
    <n v="0.29523961843763763"/>
    <n v="29513439.239999998"/>
    <x v="0"/>
    <s v="Sea"/>
    <x v="7"/>
    <x v="2"/>
    <x v="0"/>
    <x v="4"/>
    <x v="1"/>
    <x v="2"/>
  </r>
  <r>
    <x v="9"/>
    <n v="290"/>
    <n v="40212.78"/>
    <n v="40212.78"/>
    <n v="6892.54"/>
    <n v="1998836.6"/>
    <n v="6.0783564092020865E-4"/>
    <n v="0.17140172850521651"/>
    <n v="11661706.199999999"/>
    <x v="3"/>
    <s v="Sea"/>
    <x v="4"/>
    <x v="3"/>
    <x v="0"/>
    <x v="8"/>
    <x v="3"/>
    <x v="0"/>
  </r>
  <r>
    <x v="0"/>
    <n v="292"/>
    <n v="27482.77"/>
    <n v="27482.77"/>
    <n v="3727.66"/>
    <n v="1088476.72"/>
    <n v="3.3100001507273101E-4"/>
    <n v="0.13563625500631851"/>
    <n v="8024968.8399999999"/>
    <x v="0"/>
    <s v="Sea"/>
    <x v="3"/>
    <x v="3"/>
    <x v="3"/>
    <x v="5"/>
    <x v="1"/>
    <x v="0"/>
  </r>
  <r>
    <x v="0"/>
    <n v="615"/>
    <n v="29388.409999999996"/>
    <n v="29388.41"/>
    <n v="4431.2"/>
    <n v="2725188"/>
    <n v="8.2871526097133769E-4"/>
    <n v="0.15078052878668838"/>
    <n v="18073872.149999999"/>
    <x v="0"/>
    <s v="Sea"/>
    <x v="2"/>
    <x v="9"/>
    <x v="2"/>
    <x v="7"/>
    <x v="2"/>
    <x v="1"/>
  </r>
  <r>
    <x v="4"/>
    <n v="893"/>
    <n v="13305.269999999999"/>
    <n v="13305.27"/>
    <n v="7510.66"/>
    <n v="6707019.3799999999"/>
    <n v="2.0395691291156866E-3"/>
    <n v="0.5644876052872283"/>
    <n v="11881606.109999999"/>
    <x v="2"/>
    <s v="Sea"/>
    <x v="0"/>
    <x v="0"/>
    <x v="0"/>
    <x v="6"/>
    <x v="2"/>
    <x v="5"/>
  </r>
  <r>
    <x v="4"/>
    <n v="304"/>
    <n v="40982.46"/>
    <n v="40982.46"/>
    <n v="9884.64"/>
    <n v="3004930.5599999996"/>
    <n v="9.1378349428778772E-4"/>
    <n v="0.24119196358637326"/>
    <n v="12458667.84"/>
    <x v="0"/>
    <s v="Sea"/>
    <x v="1"/>
    <x v="3"/>
    <x v="3"/>
    <x v="3"/>
    <x v="1"/>
    <x v="4"/>
  </r>
  <r>
    <x v="6"/>
    <n v="856"/>
    <n v="38044.130000000005"/>
    <n v="38044.129999999997"/>
    <n v="2728.58"/>
    <n v="2335664.48"/>
    <n v="7.1026321820171075E-4"/>
    <n v="7.1721445594892033E-2"/>
    <n v="32565775.280000001"/>
    <x v="0"/>
    <s v="Sea"/>
    <x v="2"/>
    <x v="7"/>
    <x v="2"/>
    <x v="6"/>
    <x v="2"/>
    <x v="1"/>
  </r>
  <r>
    <x v="7"/>
    <n v="595"/>
    <n v="30005.569999999996"/>
    <n v="30005.57"/>
    <n v="7039.46"/>
    <n v="4188478.7"/>
    <n v="1.273694225478532E-3"/>
    <n v="0.23460510831822229"/>
    <n v="17853314.149999999"/>
    <x v="0"/>
    <s v="Sea"/>
    <x v="3"/>
    <x v="9"/>
    <x v="1"/>
    <x v="4"/>
    <x v="1"/>
    <x v="0"/>
  </r>
  <r>
    <x v="2"/>
    <n v="442"/>
    <n v="18782.89"/>
    <n v="18782.89"/>
    <n v="5559.47"/>
    <n v="2457285.7400000002"/>
    <n v="7.4724760027757606E-4"/>
    <n v="0.29598586798943083"/>
    <n v="8302037.3799999999"/>
    <x v="3"/>
    <s v="Sea"/>
    <x v="1"/>
    <x v="3"/>
    <x v="1"/>
    <x v="8"/>
    <x v="3"/>
    <x v="4"/>
  </r>
  <r>
    <x v="0"/>
    <n v="223"/>
    <n v="38450.54"/>
    <n v="38450.54"/>
    <n v="9971.93"/>
    <n v="2223740.39"/>
    <n v="6.7622769424764619E-4"/>
    <n v="0.25934434210806923"/>
    <n v="8574470.4199999999"/>
    <x v="0"/>
    <s v="Sea"/>
    <x v="2"/>
    <x v="5"/>
    <x v="1"/>
    <x v="7"/>
    <x v="2"/>
    <x v="4"/>
  </r>
  <r>
    <x v="7"/>
    <n v="316"/>
    <n v="17819.75"/>
    <n v="17819.75"/>
    <n v="9927.7999999999993"/>
    <n v="3137184.8"/>
    <n v="9.5400130935822177E-4"/>
    <n v="0.55712341643401275"/>
    <n v="5631041"/>
    <x v="0"/>
    <s v="Sea"/>
    <x v="3"/>
    <x v="4"/>
    <x v="1"/>
    <x v="11"/>
    <x v="3"/>
    <x v="1"/>
  </r>
  <r>
    <x v="1"/>
    <n v="366"/>
    <n v="37718.550000000003"/>
    <n v="37718.550000000003"/>
    <n v="3056.13"/>
    <n v="1118543.58"/>
    <n v="3.4014318821582747E-4"/>
    <n v="8.1024588697073463E-2"/>
    <n v="13804989.300000001"/>
    <x v="0"/>
    <s v="Sea"/>
    <x v="7"/>
    <x v="8"/>
    <x v="0"/>
    <x v="10"/>
    <x v="3"/>
    <x v="2"/>
  </r>
  <r>
    <x v="3"/>
    <n v="196"/>
    <n v="39859.200000000004"/>
    <n v="39859.199999999997"/>
    <n v="7877.05"/>
    <n v="1543901.8"/>
    <n v="4.6949237377425635E-4"/>
    <n v="0.19762187901412973"/>
    <n v="7812403.2000000002"/>
    <x v="0"/>
    <s v="Sea"/>
    <x v="0"/>
    <x v="1"/>
    <x v="0"/>
    <x v="5"/>
    <x v="1"/>
    <x v="6"/>
  </r>
  <r>
    <x v="9"/>
    <n v="232"/>
    <n v="40443.450000000004"/>
    <n v="40443.449999999997"/>
    <n v="8390.75"/>
    <n v="1946654"/>
    <n v="5.9196718818331007E-4"/>
    <n v="0.20746870012325852"/>
    <n v="9382880.4000000004"/>
    <x v="3"/>
    <s v="Sea"/>
    <x v="7"/>
    <x v="6"/>
    <x v="3"/>
    <x v="6"/>
    <x v="2"/>
    <x v="2"/>
  </r>
  <r>
    <x v="6"/>
    <n v="181"/>
    <n v="42649.85"/>
    <n v="42649.85"/>
    <n v="4580.5200000000004"/>
    <n v="829074.12000000011"/>
    <n v="2.5211705604177848E-4"/>
    <n v="0.10739826752028438"/>
    <n v="7719622.8499999996"/>
    <x v="0"/>
    <s v="Sea"/>
    <x v="7"/>
    <x v="0"/>
    <x v="1"/>
    <x v="1"/>
    <x v="0"/>
    <x v="0"/>
  </r>
  <r>
    <x v="3"/>
    <n v="990"/>
    <n v="36777.32"/>
    <n v="36777.32"/>
    <n v="8027.19"/>
    <n v="7946918.0999999996"/>
    <n v="2.4166157737225274E-3"/>
    <n v="0.21826468051505657"/>
    <n v="36409546.799999997"/>
    <x v="0"/>
    <s v="Sea"/>
    <x v="7"/>
    <x v="4"/>
    <x v="1"/>
    <x v="5"/>
    <x v="1"/>
    <x v="3"/>
  </r>
  <r>
    <x v="8"/>
    <n v="401"/>
    <n v="29722.65"/>
    <n v="29722.65"/>
    <n v="9701.73"/>
    <n v="3890393.73"/>
    <n v="1.1830481622692474E-3"/>
    <n v="0.3264086479503005"/>
    <n v="11918782.65"/>
    <x v="0"/>
    <s v="Sea"/>
    <x v="1"/>
    <x v="9"/>
    <x v="0"/>
    <x v="10"/>
    <x v="3"/>
    <x v="4"/>
  </r>
  <r>
    <x v="9"/>
    <n v="631"/>
    <n v="13405.980000000001"/>
    <n v="13405.98"/>
    <n v="9333.15"/>
    <n v="5889217.6499999994"/>
    <n v="1.7908799472685032E-3"/>
    <n v="0.69619304220952127"/>
    <n v="8459173.3800000008"/>
    <x v="0"/>
    <s v="Sea"/>
    <x v="5"/>
    <x v="8"/>
    <x v="3"/>
    <x v="7"/>
    <x v="2"/>
    <x v="5"/>
  </r>
  <r>
    <x v="4"/>
    <n v="175"/>
    <n v="15018.73"/>
    <n v="15018.73"/>
    <n v="9030.94"/>
    <n v="1580414.5"/>
    <n v="4.8059569277803449E-4"/>
    <n v="0.601311828629984"/>
    <n v="2628277.75"/>
    <x v="0"/>
    <s v="Sea"/>
    <x v="5"/>
    <x v="6"/>
    <x v="1"/>
    <x v="10"/>
    <x v="3"/>
    <x v="1"/>
  </r>
  <r>
    <x v="8"/>
    <n v="737"/>
    <n v="43567.37"/>
    <n v="43567.37"/>
    <n v="9198.56"/>
    <n v="6779338.7199999997"/>
    <n v="2.0615610580106379E-3"/>
    <n v="0.21113415843095415"/>
    <n v="32109151.690000001"/>
    <x v="2"/>
    <s v="Sea"/>
    <x v="0"/>
    <x v="4"/>
    <x v="2"/>
    <x v="8"/>
    <x v="3"/>
    <x v="0"/>
  </r>
  <r>
    <x v="7"/>
    <n v="268"/>
    <n v="41452.959999999999"/>
    <n v="41452.959999999999"/>
    <n v="9960.67"/>
    <n v="2669459.56"/>
    <n v="8.1176853703958493E-4"/>
    <n v="0.24028851015705516"/>
    <n v="11109393.279999999"/>
    <x v="3"/>
    <s v="Sea"/>
    <x v="2"/>
    <x v="3"/>
    <x v="1"/>
    <x v="7"/>
    <x v="2"/>
    <x v="6"/>
  </r>
  <r>
    <x v="5"/>
    <n v="661"/>
    <n v="39910.720000000001"/>
    <n v="39910.720000000001"/>
    <n v="6227.46"/>
    <n v="4116351.06"/>
    <n v="1.2517605915399388E-3"/>
    <n v="0.15603476960576004"/>
    <n v="26380985.920000002"/>
    <x v="1"/>
    <s v="Sea"/>
    <x v="0"/>
    <x v="8"/>
    <x v="0"/>
    <x v="3"/>
    <x v="1"/>
    <x v="2"/>
  </r>
  <r>
    <x v="4"/>
    <n v="907"/>
    <n v="42974.87"/>
    <n v="42974.87"/>
    <n v="3303.73"/>
    <n v="2996483.11"/>
    <n v="9.1121466940991068E-4"/>
    <n v="7.6875857914171689E-2"/>
    <n v="38978207.090000004"/>
    <x v="0"/>
    <s v="Sea"/>
    <x v="2"/>
    <x v="9"/>
    <x v="0"/>
    <x v="9"/>
    <x v="2"/>
    <x v="3"/>
  </r>
  <r>
    <x v="6"/>
    <n v="738"/>
    <n v="39223.54"/>
    <n v="39223.54"/>
    <n v="9221.4500000000007"/>
    <n v="6805430.1000000006"/>
    <n v="2.0694953087066646E-3"/>
    <n v="0.23509989154472036"/>
    <n v="28946972.52"/>
    <x v="2"/>
    <s v="Sea"/>
    <x v="1"/>
    <x v="9"/>
    <x v="2"/>
    <x v="1"/>
    <x v="0"/>
    <x v="6"/>
  </r>
  <r>
    <x v="5"/>
    <n v="151"/>
    <n v="15679.05"/>
    <n v="15679.05"/>
    <n v="8708.7099999999991"/>
    <n v="1315015.21"/>
    <n v="3.9988917202645412E-4"/>
    <n v="0.55543607552753516"/>
    <n v="2367536.5499999998"/>
    <x v="2"/>
    <s v="Sea"/>
    <x v="4"/>
    <x v="7"/>
    <x v="1"/>
    <x v="4"/>
    <x v="1"/>
    <x v="0"/>
  </r>
  <r>
    <x v="7"/>
    <n v="804"/>
    <n v="28787.91"/>
    <n v="28787.91"/>
    <n v="8809.98"/>
    <n v="7083223.9199999999"/>
    <n v="2.153970940493361E-3"/>
    <n v="0.30603055240898003"/>
    <n v="23145479.640000001"/>
    <x v="2"/>
    <s v="Sea"/>
    <x v="0"/>
    <x v="4"/>
    <x v="3"/>
    <x v="3"/>
    <x v="1"/>
    <x v="1"/>
  </r>
  <r>
    <x v="9"/>
    <n v="881"/>
    <n v="47757.869999999995"/>
    <n v="47757.87"/>
    <n v="6806.86"/>
    <n v="5996843.6600000001"/>
    <n v="1.8236084478212924E-3"/>
    <n v="0.14252855079173338"/>
    <n v="42074683.469999999"/>
    <x v="3"/>
    <s v="Sea"/>
    <x v="1"/>
    <x v="7"/>
    <x v="3"/>
    <x v="2"/>
    <x v="0"/>
    <x v="3"/>
  </r>
  <r>
    <x v="4"/>
    <n v="141"/>
    <n v="44054.32"/>
    <n v="44054.32"/>
    <n v="9201.08"/>
    <n v="1297352.28"/>
    <n v="3.9451796840877032E-4"/>
    <n v="0.20885761033197198"/>
    <n v="6211659.1200000001"/>
    <x v="0"/>
    <s v="Sea"/>
    <x v="0"/>
    <x v="5"/>
    <x v="2"/>
    <x v="5"/>
    <x v="1"/>
    <x v="3"/>
  </r>
  <r>
    <x v="6"/>
    <n v="407"/>
    <n v="46822.22"/>
    <n v="46822.22"/>
    <n v="6834.45"/>
    <n v="2781621.15"/>
    <n v="8.4587628348783365E-4"/>
    <n v="0.1459659537715213"/>
    <n v="19056643.539999999"/>
    <x v="1"/>
    <s v="Sea"/>
    <x v="3"/>
    <x v="4"/>
    <x v="3"/>
    <x v="7"/>
    <x v="2"/>
    <x v="2"/>
  </r>
  <r>
    <x v="8"/>
    <n v="864"/>
    <n v="37353.61"/>
    <n v="37353.61"/>
    <n v="9363.41"/>
    <n v="8089986.2400000002"/>
    <n v="2.4601220386028895E-3"/>
    <n v="0.25066948013859974"/>
    <n v="32273519.039999999"/>
    <x v="1"/>
    <s v="Sea"/>
    <x v="2"/>
    <x v="7"/>
    <x v="0"/>
    <x v="6"/>
    <x v="2"/>
    <x v="2"/>
  </r>
  <r>
    <x v="1"/>
    <n v="184"/>
    <n v="13442.509999999998"/>
    <n v="13442.51"/>
    <n v="6666.22"/>
    <n v="1226584.48"/>
    <n v="3.7299785462382507E-4"/>
    <n v="0.49590589852639128"/>
    <n v="2473421.84"/>
    <x v="0"/>
    <s v="Sea"/>
    <x v="3"/>
    <x v="4"/>
    <x v="2"/>
    <x v="0"/>
    <x v="0"/>
    <x v="3"/>
  </r>
  <r>
    <x v="4"/>
    <n v="890"/>
    <n v="20914.84"/>
    <n v="20914.84"/>
    <n v="7851.32"/>
    <n v="6987674.7999999998"/>
    <n v="2.1249149583312562E-3"/>
    <n v="0.37539469582363522"/>
    <n v="18614207.600000001"/>
    <x v="0"/>
    <s v="Sea"/>
    <x v="4"/>
    <x v="8"/>
    <x v="1"/>
    <x v="11"/>
    <x v="3"/>
    <x v="3"/>
  </r>
  <r>
    <x v="8"/>
    <n v="814"/>
    <n v="45418.180000000008"/>
    <n v="45418.18"/>
    <n v="2352.81"/>
    <n v="1915187.3399999999"/>
    <n v="5.8239834326186005E-4"/>
    <n v="5.1803264683877678E-2"/>
    <n v="36970398.520000003"/>
    <x v="0"/>
    <s v="Sea"/>
    <x v="3"/>
    <x v="6"/>
    <x v="1"/>
    <x v="7"/>
    <x v="2"/>
    <x v="2"/>
  </r>
  <r>
    <x v="0"/>
    <n v="999"/>
    <n v="16092.91"/>
    <n v="16092.91"/>
    <n v="5565.11"/>
    <n v="5559544.8899999997"/>
    <n v="1.6906282041452615E-3"/>
    <n v="0.34581129205345706"/>
    <n v="16076817.09"/>
    <x v="2"/>
    <s v="Sea"/>
    <x v="5"/>
    <x v="7"/>
    <x v="3"/>
    <x v="7"/>
    <x v="2"/>
    <x v="5"/>
  </r>
  <r>
    <x v="2"/>
    <n v="278"/>
    <n v="20419.169999999998"/>
    <n v="20419.169999999998"/>
    <n v="5664.55"/>
    <n v="1574744.9000000001"/>
    <n v="4.788715973968707E-4"/>
    <n v="0.27741333266729257"/>
    <n v="5676529.2599999998"/>
    <x v="2"/>
    <s v="Sea"/>
    <x v="3"/>
    <x v="0"/>
    <x v="0"/>
    <x v="7"/>
    <x v="2"/>
    <x v="5"/>
  </r>
  <r>
    <x v="4"/>
    <n v="267"/>
    <n v="17307.3"/>
    <n v="17307.3"/>
    <n v="9600.9599999999991"/>
    <n v="2563456.3199999998"/>
    <n v="7.795335122631631E-4"/>
    <n v="0.55473470732003261"/>
    <n v="4621049.0999999996"/>
    <x v="1"/>
    <s v="Sea"/>
    <x v="0"/>
    <x v="8"/>
    <x v="3"/>
    <x v="1"/>
    <x v="0"/>
    <x v="1"/>
  </r>
  <r>
    <x v="0"/>
    <n v="805"/>
    <n v="40476.83"/>
    <n v="40476.83"/>
    <n v="9454.84"/>
    <n v="7611146.2000000002"/>
    <n v="2.314509314375377E-3"/>
    <n v="0.23358647403959254"/>
    <n v="32583848.149999999"/>
    <x v="3"/>
    <s v="Sea"/>
    <x v="1"/>
    <x v="7"/>
    <x v="3"/>
    <x v="7"/>
    <x v="2"/>
    <x v="3"/>
  </r>
  <r>
    <x v="9"/>
    <n v="568"/>
    <n v="39056.870000000003"/>
    <n v="39056.870000000003"/>
    <n v="7655.01"/>
    <n v="4348045.68"/>
    <n v="1.322217700362873E-3"/>
    <n v="0.19599650458421269"/>
    <n v="22184302.16"/>
    <x v="0"/>
    <s v="Sea"/>
    <x v="5"/>
    <x v="8"/>
    <x v="1"/>
    <x v="2"/>
    <x v="0"/>
    <x v="2"/>
  </r>
  <r>
    <x v="5"/>
    <n v="798"/>
    <n v="43030.42"/>
    <n v="43030.42"/>
    <n v="5718.02"/>
    <n v="4562979.96"/>
    <n v="1.3875780784145476E-3"/>
    <n v="0.13288320216256314"/>
    <n v="34338275.159999996"/>
    <x v="3"/>
    <s v="Sea"/>
    <x v="7"/>
    <x v="4"/>
    <x v="1"/>
    <x v="11"/>
    <x v="3"/>
    <x v="5"/>
  </r>
  <r>
    <x v="8"/>
    <n v="405"/>
    <n v="49485.770000000004"/>
    <n v="49485.77"/>
    <n v="8763.98"/>
    <n v="3549411.9"/>
    <n v="1.0793573907573611E-3"/>
    <n v="0.17710101307911344"/>
    <n v="20041736.850000001"/>
    <x v="2"/>
    <s v="Sea"/>
    <x v="1"/>
    <x v="2"/>
    <x v="1"/>
    <x v="1"/>
    <x v="0"/>
    <x v="1"/>
  </r>
  <r>
    <x v="6"/>
    <n v="347"/>
    <n v="17266.350000000002"/>
    <n v="17266.349999999999"/>
    <n v="8076.81"/>
    <n v="2802653.0700000003"/>
    <n v="8.5227197915049206E-4"/>
    <n v="0.46777749784986405"/>
    <n v="5991423.4500000002"/>
    <x v="1"/>
    <s v="Sea"/>
    <x v="5"/>
    <x v="3"/>
    <x v="0"/>
    <x v="10"/>
    <x v="3"/>
    <x v="1"/>
  </r>
  <r>
    <x v="6"/>
    <n v="346"/>
    <n v="43082.11"/>
    <n v="43082.11"/>
    <n v="9731.66"/>
    <n v="3367154.36"/>
    <n v="1.0239338365566624E-3"/>
    <n v="0.22588633657915083"/>
    <n v="14906410.060000001"/>
    <x v="0"/>
    <s v="Sea"/>
    <x v="6"/>
    <x v="9"/>
    <x v="2"/>
    <x v="6"/>
    <x v="2"/>
    <x v="4"/>
  </r>
  <r>
    <x v="2"/>
    <n v="478"/>
    <n v="15759.339999999998"/>
    <n v="15759.34"/>
    <n v="9407.02"/>
    <n v="4496555.5600000005"/>
    <n v="1.3673787696032421E-3"/>
    <n v="0.5969171297782776"/>
    <n v="7532964.5199999996"/>
    <x v="0"/>
    <s v="Sea"/>
    <x v="2"/>
    <x v="1"/>
    <x v="0"/>
    <x v="6"/>
    <x v="2"/>
    <x v="0"/>
  </r>
  <r>
    <x v="9"/>
    <n v="406"/>
    <n v="39603.82"/>
    <n v="39603.82"/>
    <n v="5227.59"/>
    <n v="2122401.54"/>
    <n v="6.4541108580658257E-4"/>
    <n v="0.13199711542977421"/>
    <n v="16079150.92"/>
    <x v="0"/>
    <s v="Sea"/>
    <x v="2"/>
    <x v="7"/>
    <x v="0"/>
    <x v="4"/>
    <x v="1"/>
    <x v="6"/>
  </r>
  <r>
    <x v="1"/>
    <n v="306"/>
    <n v="28489.690000000002"/>
    <n v="28489.69"/>
    <n v="5983.88"/>
    <n v="1831067.28"/>
    <n v="5.5681787781293533E-4"/>
    <n v="0.21003668344583601"/>
    <n v="8717845.1400000006"/>
    <x v="0"/>
    <s v="Sea"/>
    <x v="5"/>
    <x v="0"/>
    <x v="2"/>
    <x v="5"/>
    <x v="1"/>
    <x v="1"/>
  </r>
  <r>
    <x v="9"/>
    <n v="673"/>
    <n v="20247.87"/>
    <n v="20247.87"/>
    <n v="6035.27"/>
    <n v="4061736.7100000004"/>
    <n v="1.2351526564862729E-3"/>
    <n v="0.29806937717399412"/>
    <n v="13626816.51"/>
    <x v="2"/>
    <s v="Sea"/>
    <x v="0"/>
    <x v="0"/>
    <x v="1"/>
    <x v="8"/>
    <x v="3"/>
    <x v="0"/>
  </r>
  <r>
    <x v="9"/>
    <n v="795"/>
    <n v="39866.44"/>
    <n v="39866.44"/>
    <n v="8970.09"/>
    <n v="7131221.5499999998"/>
    <n v="2.1685667659818984E-3"/>
    <n v="0.2250035368094066"/>
    <n v="31693819.800000001"/>
    <x v="3"/>
    <s v="Sea"/>
    <x v="3"/>
    <x v="4"/>
    <x v="3"/>
    <x v="1"/>
    <x v="0"/>
    <x v="0"/>
  </r>
  <r>
    <x v="7"/>
    <n v="293"/>
    <n v="35250.959999999999"/>
    <n v="35250.959999999999"/>
    <n v="4432.8900000000003"/>
    <n v="1298836.77"/>
    <n v="3.9496939396831317E-4"/>
    <n v="0.12575231993681876"/>
    <n v="10328531.279999999"/>
    <x v="0"/>
    <s v="Sea"/>
    <x v="4"/>
    <x v="4"/>
    <x v="3"/>
    <x v="6"/>
    <x v="2"/>
    <x v="5"/>
  </r>
  <r>
    <x v="5"/>
    <n v="679"/>
    <n v="35641.08"/>
    <n v="35641.08"/>
    <n v="6425.87"/>
    <n v="4363165.7299999995"/>
    <n v="1.3268156276184052E-3"/>
    <n v="0.18029391926395044"/>
    <n v="24200293.32"/>
    <x v="2"/>
    <s v="Sea"/>
    <x v="2"/>
    <x v="7"/>
    <x v="2"/>
    <x v="5"/>
    <x v="1"/>
    <x v="2"/>
  </r>
  <r>
    <x v="2"/>
    <n v="331"/>
    <n v="27941.059999999998"/>
    <n v="27941.06"/>
    <n v="2011.49"/>
    <n v="665803.19000000006"/>
    <n v="2.0246722954761256E-4"/>
    <n v="7.1990468507637156E-2"/>
    <n v="9248490.8599999994"/>
    <x v="3"/>
    <s v="Sea"/>
    <x v="5"/>
    <x v="1"/>
    <x v="2"/>
    <x v="5"/>
    <x v="1"/>
    <x v="3"/>
  </r>
  <r>
    <x v="1"/>
    <n v="928"/>
    <n v="22893.46"/>
    <n v="22893.46"/>
    <n v="4425.03"/>
    <n v="4106427.84"/>
    <n v="1.2487429928084105E-3"/>
    <n v="0.19328795210509903"/>
    <n v="21245130.879999999"/>
    <x v="0"/>
    <s v="Sea"/>
    <x v="1"/>
    <x v="7"/>
    <x v="2"/>
    <x v="11"/>
    <x v="3"/>
    <x v="3"/>
  </r>
  <r>
    <x v="4"/>
    <n v="706"/>
    <n v="35409.89"/>
    <n v="35409.89"/>
    <n v="6520"/>
    <n v="4603120"/>
    <n v="1.3997844523322368E-3"/>
    <n v="0.18412934917335241"/>
    <n v="24999382.34"/>
    <x v="3"/>
    <s v="Sea"/>
    <x v="4"/>
    <x v="2"/>
    <x v="1"/>
    <x v="0"/>
    <x v="0"/>
    <x v="2"/>
  </r>
  <r>
    <x v="2"/>
    <n v="877"/>
    <n v="36520.61"/>
    <n v="36520.61"/>
    <n v="6211.19"/>
    <n v="5447213.6299999999"/>
    <n v="1.6564688619471676E-3"/>
    <n v="0.17007355572647884"/>
    <n v="32028574.969999999"/>
    <x v="0"/>
    <s v="Sea"/>
    <x v="0"/>
    <x v="3"/>
    <x v="2"/>
    <x v="5"/>
    <x v="1"/>
    <x v="4"/>
  </r>
  <r>
    <x v="5"/>
    <n v="957"/>
    <n v="27374.69"/>
    <n v="27374.69"/>
    <n v="9259.27"/>
    <n v="8861121.3900000006"/>
    <n v="2.6946201602284147E-3"/>
    <n v="0.33824200383639053"/>
    <n v="26197578.329999998"/>
    <x v="1"/>
    <s v="Sea"/>
    <x v="0"/>
    <x v="3"/>
    <x v="3"/>
    <x v="5"/>
    <x v="1"/>
    <x v="5"/>
  </r>
  <r>
    <x v="2"/>
    <n v="766"/>
    <n v="13513.38"/>
    <n v="13513.38"/>
    <n v="4155"/>
    <n v="3182730"/>
    <n v="9.6785136385134005E-4"/>
    <n v="0.30747303783361379"/>
    <n v="10351249.08"/>
    <x v="0"/>
    <s v="Sea"/>
    <x v="1"/>
    <x v="7"/>
    <x v="3"/>
    <x v="4"/>
    <x v="1"/>
    <x v="1"/>
  </r>
  <r>
    <x v="3"/>
    <n v="223"/>
    <n v="41689.96"/>
    <n v="41689.96"/>
    <n v="7172.86"/>
    <n v="1599547.78"/>
    <n v="4.864140220560284E-4"/>
    <n v="0.1720524557951123"/>
    <n v="9296861.0800000001"/>
    <x v="0"/>
    <s v="Sea"/>
    <x v="4"/>
    <x v="5"/>
    <x v="2"/>
    <x v="4"/>
    <x v="1"/>
    <x v="1"/>
  </r>
  <r>
    <x v="1"/>
    <n v="998"/>
    <n v="30576.799999999999"/>
    <n v="30576.799999999999"/>
    <n v="2142.19"/>
    <n v="2137905.62"/>
    <n v="6.5012579455450031E-4"/>
    <n v="7.0059326024960109E-2"/>
    <n v="30515646.399999999"/>
    <x v="0"/>
    <s v="Sea"/>
    <x v="4"/>
    <x v="7"/>
    <x v="0"/>
    <x v="5"/>
    <x v="1"/>
    <x v="1"/>
  </r>
  <r>
    <x v="0"/>
    <n v="301"/>
    <n v="15004.45"/>
    <n v="15004.45"/>
    <n v="9281.36"/>
    <n v="2793689.3600000003"/>
    <n v="8.4954616233641489E-4"/>
    <n v="0.61857382309914732"/>
    <n v="4516339.45"/>
    <x v="0"/>
    <s v="Sea"/>
    <x v="3"/>
    <x v="3"/>
    <x v="2"/>
    <x v="1"/>
    <x v="0"/>
    <x v="3"/>
  </r>
  <r>
    <x v="3"/>
    <n v="757"/>
    <n v="33275.53"/>
    <n v="33275.53"/>
    <n v="8144.09"/>
    <n v="6165076.1299999999"/>
    <n v="1.8747670523945924E-3"/>
    <n v="0.24474711597381016"/>
    <n v="25189576.210000001"/>
    <x v="0"/>
    <s v="Sea"/>
    <x v="2"/>
    <x v="4"/>
    <x v="2"/>
    <x v="3"/>
    <x v="1"/>
    <x v="0"/>
  </r>
  <r>
    <x v="1"/>
    <n v="967"/>
    <n v="17287.05"/>
    <n v="17287.05"/>
    <n v="9822.65"/>
    <n v="9498502.5499999989"/>
    <n v="2.8884444007386519E-3"/>
    <n v="0.56820857231280053"/>
    <n v="16716577.35"/>
    <x v="0"/>
    <s v="Sea"/>
    <x v="1"/>
    <x v="6"/>
    <x v="2"/>
    <x v="3"/>
    <x v="1"/>
    <x v="1"/>
  </r>
  <r>
    <x v="1"/>
    <n v="531"/>
    <n v="16488.410000000003"/>
    <n v="16488.41"/>
    <n v="7791.27"/>
    <n v="4137164.37"/>
    <n v="1.2580898090575293E-3"/>
    <n v="0.47253009841458332"/>
    <n v="8755345.7100000009"/>
    <x v="2"/>
    <s v="Sea"/>
    <x v="1"/>
    <x v="3"/>
    <x v="1"/>
    <x v="5"/>
    <x v="1"/>
    <x v="0"/>
  </r>
  <r>
    <x v="3"/>
    <n v="228"/>
    <n v="27992.79"/>
    <n v="27992.79"/>
    <n v="4627.45"/>
    <n v="1055058.5999999999"/>
    <n v="3.2083774148391011E-4"/>
    <n v="0.16530863840296017"/>
    <n v="6382356.1200000001"/>
    <x v="1"/>
    <s v="Sea"/>
    <x v="4"/>
    <x v="9"/>
    <x v="2"/>
    <x v="3"/>
    <x v="1"/>
    <x v="0"/>
  </r>
  <r>
    <x v="8"/>
    <n v="846"/>
    <n v="35637.29"/>
    <n v="35637.29"/>
    <n v="4083.88"/>
    <n v="3454962.48"/>
    <n v="1.0506358215504326E-3"/>
    <n v="0.11459569456600095"/>
    <n v="30149147.34"/>
    <x v="3"/>
    <s v="Sea"/>
    <x v="2"/>
    <x v="4"/>
    <x v="3"/>
    <x v="2"/>
    <x v="0"/>
    <x v="2"/>
  </r>
  <r>
    <x v="1"/>
    <n v="246"/>
    <n v="28229.09"/>
    <n v="28229.09"/>
    <n v="2527.7600000000002"/>
    <n v="621828.96000000008"/>
    <n v="1.8909489872476158E-4"/>
    <n v="8.9544508873647732E-2"/>
    <n v="6944356.1399999997"/>
    <x v="0"/>
    <s v="Sea"/>
    <x v="3"/>
    <x v="9"/>
    <x v="1"/>
    <x v="11"/>
    <x v="3"/>
    <x v="3"/>
  </r>
  <r>
    <x v="7"/>
    <n v="500"/>
    <n v="48937.95"/>
    <n v="48937.95"/>
    <n v="2835.78"/>
    <n v="1417890"/>
    <n v="4.3117285170001115E-4"/>
    <n v="5.7946440339245925E-2"/>
    <n v="24468975"/>
    <x v="0"/>
    <s v="Sea"/>
    <x v="1"/>
    <x v="3"/>
    <x v="2"/>
    <x v="3"/>
    <x v="1"/>
    <x v="4"/>
  </r>
  <r>
    <x v="8"/>
    <n v="662"/>
    <n v="39462.230000000003"/>
    <n v="39462.230000000003"/>
    <n v="2455.1799999999998"/>
    <n v="1625329.16"/>
    <n v="4.9425400339122476E-4"/>
    <n v="6.2215946741985939E-2"/>
    <n v="26123996.260000002"/>
    <x v="3"/>
    <s v="Sea"/>
    <x v="2"/>
    <x v="2"/>
    <x v="0"/>
    <x v="9"/>
    <x v="2"/>
    <x v="5"/>
  </r>
  <r>
    <x v="1"/>
    <n v="166"/>
    <n v="21132.81"/>
    <n v="21132.81"/>
    <n v="7252.84"/>
    <n v="1203971.44"/>
    <n v="3.6612134872956922E-4"/>
    <n v="0.34320282063767193"/>
    <n v="3508046.46"/>
    <x v="0"/>
    <s v="Sea"/>
    <x v="7"/>
    <x v="0"/>
    <x v="0"/>
    <x v="10"/>
    <x v="3"/>
    <x v="4"/>
  </r>
  <r>
    <x v="3"/>
    <n v="113"/>
    <n v="44959.45"/>
    <n v="44959.45"/>
    <n v="6092.14"/>
    <n v="688411.82000000007"/>
    <n v="2.0934239438418693E-4"/>
    <n v="0.13550299214069569"/>
    <n v="5080417.8499999996"/>
    <x v="0"/>
    <s v="Sea"/>
    <x v="2"/>
    <x v="2"/>
    <x v="2"/>
    <x v="3"/>
    <x v="1"/>
    <x v="3"/>
  </r>
  <r>
    <x v="4"/>
    <n v="763"/>
    <n v="44083.97"/>
    <n v="44083.97"/>
    <n v="2597.65"/>
    <n v="1982006.95"/>
    <n v="6.0271783334443535E-4"/>
    <n v="5.8925046904804629E-2"/>
    <n v="33636069.109999999"/>
    <x v="2"/>
    <s v="Sea"/>
    <x v="0"/>
    <x v="1"/>
    <x v="0"/>
    <x v="2"/>
    <x v="0"/>
    <x v="0"/>
  </r>
  <r>
    <x v="3"/>
    <n v="319"/>
    <n v="26580.329999999998"/>
    <n v="26580.33"/>
    <n v="9531.2000000000007"/>
    <n v="3040452.8000000003"/>
    <n v="9.2458561964276766E-4"/>
    <n v="0.35858095065034939"/>
    <n v="8479125.2699999996"/>
    <x v="0"/>
    <s v="Sea"/>
    <x v="4"/>
    <x v="4"/>
    <x v="3"/>
    <x v="7"/>
    <x v="2"/>
    <x v="6"/>
  </r>
  <r>
    <x v="7"/>
    <n v="167"/>
    <n v="22070.13"/>
    <n v="22070.13"/>
    <n v="2572.19"/>
    <n v="429555.73"/>
    <n v="1.306256261544831E-4"/>
    <n v="0.1165462097414016"/>
    <n v="3685711.71"/>
    <x v="1"/>
    <s v="Sea"/>
    <x v="6"/>
    <x v="5"/>
    <x v="2"/>
    <x v="0"/>
    <x v="0"/>
    <x v="3"/>
  </r>
  <r>
    <x v="0"/>
    <n v="554"/>
    <n v="12910.73"/>
    <n v="12910.73"/>
    <n v="6115.26"/>
    <n v="3387854.04"/>
    <n v="1.0302284997920881E-3"/>
    <n v="0.47365718282389918"/>
    <n v="7152544.4199999999"/>
    <x v="0"/>
    <s v="Sea"/>
    <x v="1"/>
    <x v="5"/>
    <x v="2"/>
    <x v="3"/>
    <x v="1"/>
    <x v="1"/>
  </r>
  <r>
    <x v="4"/>
    <n v="684"/>
    <n v="42655.08"/>
    <n v="42655.08"/>
    <n v="4144.3999999999996"/>
    <n v="2834769.5999999996"/>
    <n v="8.6203844610265945E-4"/>
    <n v="9.7160760218946943E-2"/>
    <n v="29176074.719999999"/>
    <x v="0"/>
    <s v="Sea"/>
    <x v="6"/>
    <x v="8"/>
    <x v="0"/>
    <x v="3"/>
    <x v="1"/>
    <x v="3"/>
  </r>
  <r>
    <x v="9"/>
    <n v="619"/>
    <n v="40038.51"/>
    <n v="40038.51"/>
    <n v="7040.64"/>
    <n v="4358156.16"/>
    <n v="1.325292243870237E-3"/>
    <n v="0.17584670358612245"/>
    <n v="24783837.690000001"/>
    <x v="3"/>
    <s v="Sea"/>
    <x v="2"/>
    <x v="8"/>
    <x v="1"/>
    <x v="3"/>
    <x v="1"/>
    <x v="0"/>
  </r>
  <r>
    <x v="0"/>
    <n v="520"/>
    <n v="25128.16"/>
    <n v="25128.16"/>
    <n v="3894.72"/>
    <n v="2025254.4"/>
    <n v="6.1586915421224151E-4"/>
    <n v="0.15499423754067151"/>
    <n v="13066643.199999999"/>
    <x v="0"/>
    <s v="Sea"/>
    <x v="7"/>
    <x v="8"/>
    <x v="3"/>
    <x v="5"/>
    <x v="1"/>
    <x v="3"/>
  </r>
  <r>
    <x v="4"/>
    <n v="899"/>
    <n v="27430.43"/>
    <n v="27430.43"/>
    <n v="9404.06"/>
    <n v="8454249.9399999995"/>
    <n v="2.5708927036754954E-3"/>
    <n v="0.34283312365136087"/>
    <n v="24659956.57"/>
    <x v="1"/>
    <s v="Sea"/>
    <x v="5"/>
    <x v="0"/>
    <x v="2"/>
    <x v="11"/>
    <x v="3"/>
    <x v="1"/>
  </r>
  <r>
    <x v="2"/>
    <n v="179"/>
    <n v="11948.5"/>
    <n v="11948.5"/>
    <n v="8565.61"/>
    <n v="1533244.1900000002"/>
    <n v="4.6625145092692226E-4"/>
    <n v="0.71687743231367962"/>
    <n v="2138781.5"/>
    <x v="0"/>
    <s v="Sea"/>
    <x v="4"/>
    <x v="4"/>
    <x v="2"/>
    <x v="10"/>
    <x v="3"/>
    <x v="6"/>
  </r>
  <r>
    <x v="0"/>
    <n v="481"/>
    <n v="28731.339999999997"/>
    <n v="28731.34"/>
    <n v="7792.24"/>
    <n v="3748067.44"/>
    <n v="1.1397674900512455E-3"/>
    <n v="0.27121046216431255"/>
    <n v="13819774.539999999"/>
    <x v="3"/>
    <s v="Sea"/>
    <x v="4"/>
    <x v="4"/>
    <x v="1"/>
    <x v="9"/>
    <x v="2"/>
    <x v="4"/>
  </r>
  <r>
    <x v="8"/>
    <n v="592"/>
    <n v="10021.320000000002"/>
    <n v="10021.32"/>
    <n v="7255.38"/>
    <n v="4295184.96"/>
    <n v="1.306143034919633E-3"/>
    <n v="0.72399444384572087"/>
    <n v="5932621.4400000004"/>
    <x v="0"/>
    <s v="Sea"/>
    <x v="4"/>
    <x v="7"/>
    <x v="1"/>
    <x v="3"/>
    <x v="1"/>
    <x v="4"/>
  </r>
  <r>
    <x v="7"/>
    <n v="339"/>
    <n v="45625.14"/>
    <n v="45625.14"/>
    <n v="4973.87"/>
    <n v="1686141.93"/>
    <n v="5.1274684519184177E-4"/>
    <n v="0.1090159942522916"/>
    <n v="15466922.460000001"/>
    <x v="0"/>
    <s v="Sea"/>
    <x v="7"/>
    <x v="0"/>
    <x v="2"/>
    <x v="10"/>
    <x v="3"/>
    <x v="4"/>
  </r>
  <r>
    <x v="8"/>
    <n v="686"/>
    <n v="20272.96"/>
    <n v="20272.96"/>
    <n v="8833.6299999999992"/>
    <n v="6059870.1799999997"/>
    <n v="1.8427744792913836E-3"/>
    <n v="0.4357345942575726"/>
    <n v="13907250.560000001"/>
    <x v="0"/>
    <s v="Sea"/>
    <x v="5"/>
    <x v="4"/>
    <x v="1"/>
    <x v="1"/>
    <x v="0"/>
    <x v="0"/>
  </r>
  <r>
    <x v="3"/>
    <n v="787"/>
    <n v="28262.15"/>
    <n v="28262.15"/>
    <n v="4658.3"/>
    <n v="3666082.1"/>
    <n v="1.1148361816666777E-3"/>
    <n v="0.16482468601999495"/>
    <n v="22242312.050000001"/>
    <x v="0"/>
    <s v="Sea"/>
    <x v="1"/>
    <x v="5"/>
    <x v="0"/>
    <x v="4"/>
    <x v="1"/>
    <x v="4"/>
  </r>
  <r>
    <x v="7"/>
    <n v="807"/>
    <n v="18090.87"/>
    <n v="18090.87"/>
    <n v="7265.71"/>
    <n v="5863427.9699999997"/>
    <n v="1.7830374419471945E-3"/>
    <n v="0.40162302863267491"/>
    <n v="14599332.09"/>
    <x v="0"/>
    <s v="Sea"/>
    <x v="2"/>
    <x v="8"/>
    <x v="3"/>
    <x v="1"/>
    <x v="0"/>
    <x v="3"/>
  </r>
  <r>
    <x v="8"/>
    <n v="663"/>
    <n v="30675.14"/>
    <n v="30675.14"/>
    <n v="2723.64"/>
    <n v="1805773.3199999998"/>
    <n v="5.4912611832243457E-4"/>
    <n v="8.878981481421111E-2"/>
    <n v="20337617.82"/>
    <x v="3"/>
    <s v="Sea"/>
    <x v="2"/>
    <x v="7"/>
    <x v="0"/>
    <x v="3"/>
    <x v="1"/>
    <x v="0"/>
  </r>
  <r>
    <x v="7"/>
    <n v="561"/>
    <n v="12953.71"/>
    <n v="12953.71"/>
    <n v="2565.69"/>
    <n v="1439352.09"/>
    <n v="4.3769935978508286E-4"/>
    <n v="0.19806603667983924"/>
    <n v="7267031.3099999996"/>
    <x v="0"/>
    <s v="Sea"/>
    <x v="4"/>
    <x v="6"/>
    <x v="0"/>
    <x v="1"/>
    <x v="0"/>
    <x v="5"/>
  </r>
  <r>
    <x v="2"/>
    <n v="163"/>
    <n v="16244.54"/>
    <n v="16244.54"/>
    <n v="9874.64"/>
    <n v="1609566.3199999998"/>
    <n v="4.8946060709553817E-4"/>
    <n v="0.60787439964443435"/>
    <n v="2647860.02"/>
    <x v="0"/>
    <s v="Sea"/>
    <x v="1"/>
    <x v="5"/>
    <x v="2"/>
    <x v="3"/>
    <x v="1"/>
    <x v="5"/>
  </r>
  <r>
    <x v="9"/>
    <n v="467"/>
    <n v="17621.38"/>
    <n v="17621.38"/>
    <n v="4867.75"/>
    <n v="2273239.25"/>
    <n v="6.9128003584121092E-4"/>
    <n v="0.27624113434929615"/>
    <n v="8229184.46"/>
    <x v="0"/>
    <s v="Sea"/>
    <x v="5"/>
    <x v="4"/>
    <x v="1"/>
    <x v="6"/>
    <x v="2"/>
    <x v="5"/>
  </r>
  <r>
    <x v="5"/>
    <n v="211"/>
    <n v="16085.4"/>
    <n v="16085.4"/>
    <n v="7668.27"/>
    <n v="1618004.9700000002"/>
    <n v="4.9202675593994672E-4"/>
    <n v="0.47672236935357537"/>
    <n v="3394019.4"/>
    <x v="3"/>
    <s v="Sea"/>
    <x v="3"/>
    <x v="4"/>
    <x v="0"/>
    <x v="8"/>
    <x v="3"/>
    <x v="1"/>
  </r>
  <r>
    <x v="5"/>
    <n v="674"/>
    <n v="31768.74"/>
    <n v="31768.74"/>
    <n v="3973.93"/>
    <n v="2678428.8199999998"/>
    <n v="8.1449604157931557E-4"/>
    <n v="0.12508931736039891"/>
    <n v="21412130.760000002"/>
    <x v="0"/>
    <s v="Sea"/>
    <x v="2"/>
    <x v="4"/>
    <x v="2"/>
    <x v="10"/>
    <x v="3"/>
    <x v="1"/>
  </r>
  <r>
    <x v="8"/>
    <n v="564"/>
    <n v="18024.78"/>
    <n v="18024.78"/>
    <n v="9857.8700000000008"/>
    <n v="5559838.6800000006"/>
    <n v="1.6907175441308042E-3"/>
    <n v="0.54690653644593723"/>
    <n v="10165975.92"/>
    <x v="0"/>
    <s v="Sea"/>
    <x v="7"/>
    <x v="8"/>
    <x v="3"/>
    <x v="2"/>
    <x v="0"/>
    <x v="3"/>
  </r>
  <r>
    <x v="5"/>
    <n v="856"/>
    <n v="25955.179999999997"/>
    <n v="25955.18"/>
    <n v="8075.39"/>
    <n v="6912533.8399999999"/>
    <n v="2.1020649897140319E-3"/>
    <n v="0.31112826033184898"/>
    <n v="22217634.079999998"/>
    <x v="2"/>
    <s v="Sea"/>
    <x v="7"/>
    <x v="7"/>
    <x v="0"/>
    <x v="2"/>
    <x v="0"/>
    <x v="6"/>
  </r>
  <r>
    <x v="4"/>
    <n v="228"/>
    <n v="18716.18"/>
    <n v="18716.18"/>
    <n v="5460.56"/>
    <n v="1245007.6800000002"/>
    <n v="3.786002523284705E-4"/>
    <n v="0.29175611689992298"/>
    <n v="4267289.04"/>
    <x v="1"/>
    <s v="Sea"/>
    <x v="2"/>
    <x v="4"/>
    <x v="0"/>
    <x v="8"/>
    <x v="3"/>
    <x v="0"/>
  </r>
  <r>
    <x v="9"/>
    <n v="413"/>
    <n v="13305.43"/>
    <n v="13305.43"/>
    <n v="7780.18"/>
    <n v="3213214.3400000003"/>
    <n v="9.7712149045495016E-4"/>
    <n v="0.58473720879370306"/>
    <n v="5495142.5899999999"/>
    <x v="3"/>
    <s v="Sea"/>
    <x v="4"/>
    <x v="4"/>
    <x v="0"/>
    <x v="2"/>
    <x v="0"/>
    <x v="3"/>
  </r>
  <r>
    <x v="4"/>
    <n v="780"/>
    <n v="16243.24"/>
    <n v="16243.24"/>
    <n v="7099.21"/>
    <n v="5537383.7999999998"/>
    <n v="1.6838891338562543E-3"/>
    <n v="0.43705627694967264"/>
    <n v="12669727.199999999"/>
    <x v="3"/>
    <s v="Sea"/>
    <x v="6"/>
    <x v="7"/>
    <x v="2"/>
    <x v="6"/>
    <x v="2"/>
    <x v="0"/>
  </r>
  <r>
    <x v="8"/>
    <n v="951"/>
    <n v="18275.440000000002"/>
    <n v="18275.439999999999"/>
    <n v="8704.65"/>
    <n v="8278122.1499999994"/>
    <n v="2.5173331740378502E-3"/>
    <n v="0.47630316971848552"/>
    <n v="17379943.440000001"/>
    <x v="0"/>
    <s v="Sea"/>
    <x v="0"/>
    <x v="5"/>
    <x v="2"/>
    <x v="9"/>
    <x v="2"/>
    <x v="1"/>
  </r>
  <r>
    <x v="6"/>
    <n v="385"/>
    <n v="49366.58"/>
    <n v="49366.58"/>
    <n v="9252.64"/>
    <n v="3562266.4"/>
    <n v="1.0832663762373193E-3"/>
    <n v="0.18742720277564295"/>
    <n v="19006133.300000001"/>
    <x v="1"/>
    <s v="Sea"/>
    <x v="1"/>
    <x v="5"/>
    <x v="1"/>
    <x v="5"/>
    <x v="1"/>
    <x v="1"/>
  </r>
  <r>
    <x v="4"/>
    <n v="182"/>
    <n v="11360.04"/>
    <n v="11360.04"/>
    <n v="3424.28"/>
    <n v="623218.96000000008"/>
    <n v="1.8951759037493405E-4"/>
    <n v="0.30143203721113659"/>
    <n v="2067527.28"/>
    <x v="1"/>
    <s v="Sea"/>
    <x v="1"/>
    <x v="4"/>
    <x v="3"/>
    <x v="7"/>
    <x v="2"/>
    <x v="4"/>
  </r>
  <r>
    <x v="7"/>
    <n v="322"/>
    <n v="44206.36"/>
    <n v="44206.36"/>
    <n v="2884.76"/>
    <n v="928892.72000000009"/>
    <n v="2.8247136449638551E-4"/>
    <n v="6.5256673474133595E-2"/>
    <n v="14234447.92"/>
    <x v="0"/>
    <s v="Sea"/>
    <x v="3"/>
    <x v="4"/>
    <x v="1"/>
    <x v="5"/>
    <x v="1"/>
    <x v="5"/>
  </r>
  <r>
    <x v="3"/>
    <n v="486"/>
    <n v="38153.089999999997"/>
    <n v="38153.089999999997"/>
    <n v="9878.35"/>
    <n v="4800878.1000000006"/>
    <n v="1.4599216448674662E-3"/>
    <n v="0.25891349822517656"/>
    <n v="18542401.739999998"/>
    <x v="2"/>
    <s v="Sea"/>
    <x v="6"/>
    <x v="0"/>
    <x v="2"/>
    <x v="8"/>
    <x v="3"/>
    <x v="6"/>
  </r>
  <r>
    <x v="6"/>
    <n v="460"/>
    <n v="42176.76"/>
    <n v="42176.76"/>
    <n v="2762.91"/>
    <n v="1270938.5999999999"/>
    <n v="3.8648570798695226E-4"/>
    <n v="6.5507876849715332E-2"/>
    <n v="19401309.600000001"/>
    <x v="0"/>
    <s v="Sea"/>
    <x v="6"/>
    <x v="7"/>
    <x v="0"/>
    <x v="11"/>
    <x v="3"/>
    <x v="2"/>
  </r>
  <r>
    <x v="3"/>
    <n v="450"/>
    <n v="47731.6"/>
    <n v="47731.6"/>
    <n v="3122.51"/>
    <n v="1405129.5"/>
    <n v="4.2729245112301434E-4"/>
    <n v="6.5418087807657815E-2"/>
    <n v="21479220"/>
    <x v="0"/>
    <s v="Sea"/>
    <x v="0"/>
    <x v="6"/>
    <x v="2"/>
    <x v="5"/>
    <x v="1"/>
    <x v="2"/>
  </r>
  <r>
    <x v="4"/>
    <n v="931"/>
    <n v="44314.68"/>
    <n v="44314.68"/>
    <n v="7504.88"/>
    <n v="6987043.2800000003"/>
    <n v="2.1247229164385105E-3"/>
    <n v="0.16935426364356013"/>
    <n v="41256967.079999998"/>
    <x v="0"/>
    <s v="Sea"/>
    <x v="5"/>
    <x v="8"/>
    <x v="0"/>
    <x v="1"/>
    <x v="0"/>
    <x v="6"/>
  </r>
  <r>
    <x v="9"/>
    <n v="383"/>
    <n v="22247.16"/>
    <n v="22247.16"/>
    <n v="2470.1799999999998"/>
    <n v="946078.94"/>
    <n v="2.8769760312374285E-4"/>
    <n v="0.11103349820831064"/>
    <n v="8520662.2799999993"/>
    <x v="0"/>
    <s v="Sea"/>
    <x v="0"/>
    <x v="9"/>
    <x v="2"/>
    <x v="2"/>
    <x v="0"/>
    <x v="2"/>
  </r>
  <r>
    <x v="4"/>
    <n v="229"/>
    <n v="10532.67"/>
    <n v="10532.67"/>
    <n v="8592.31"/>
    <n v="1967638.99"/>
    <n v="5.9834861268111749E-4"/>
    <n v="0.81577700621020111"/>
    <n v="2411981.4300000002"/>
    <x v="0"/>
    <s v="Sea"/>
    <x v="3"/>
    <x v="1"/>
    <x v="2"/>
    <x v="8"/>
    <x v="3"/>
    <x v="4"/>
  </r>
  <r>
    <x v="6"/>
    <n v="777"/>
    <n v="30049.859999999997"/>
    <n v="30049.86"/>
    <n v="4993.55"/>
    <n v="3879988.35"/>
    <n v="1.1798839412312104E-3"/>
    <n v="0.16617548301389759"/>
    <n v="23348741.219999999"/>
    <x v="1"/>
    <s v="Sea"/>
    <x v="4"/>
    <x v="1"/>
    <x v="3"/>
    <x v="10"/>
    <x v="3"/>
    <x v="3"/>
  </r>
  <r>
    <x v="5"/>
    <n v="973"/>
    <n v="13019.66"/>
    <n v="13019.66"/>
    <n v="7802.91"/>
    <n v="7592231.4299999997"/>
    <n v="2.3087574328329798E-3"/>
    <n v="0.59931749369799214"/>
    <n v="12668129.18"/>
    <x v="0"/>
    <s v="Sea"/>
    <x v="4"/>
    <x v="3"/>
    <x v="3"/>
    <x v="5"/>
    <x v="1"/>
    <x v="1"/>
  </r>
  <r>
    <x v="5"/>
    <n v="395"/>
    <n v="10195.24"/>
    <m/>
    <n v="6032.84"/>
    <n v="2382971.8000000003"/>
    <n v="7.2464912406936281E-4"/>
    <n v="0.59173104311423774"/>
    <n v="4027119.8"/>
    <x v="1"/>
    <s v="Sea"/>
    <x v="1"/>
    <x v="3"/>
    <x v="1"/>
    <x v="2"/>
    <x v="0"/>
    <x v="1"/>
  </r>
  <r>
    <x v="5"/>
    <n v="663"/>
    <n v="11700.02"/>
    <n v="11700.02"/>
    <n v="5979.08"/>
    <n v="3964130.04"/>
    <n v="1.2054709842487636E-3"/>
    <n v="0.51103160507417933"/>
    <n v="7757113.2599999998"/>
    <x v="3"/>
    <s v="Sea"/>
    <x v="3"/>
    <x v="3"/>
    <x v="1"/>
    <x v="7"/>
    <x v="2"/>
    <x v="6"/>
  </r>
  <r>
    <x v="4"/>
    <n v="504"/>
    <n v="37053.009999999995"/>
    <n v="37053.01"/>
    <n v="4393.6499999999996"/>
    <n v="2214399.5999999996"/>
    <n v="6.7338720939943432E-4"/>
    <n v="0.1185774111199063"/>
    <n v="18674717.039999999"/>
    <x v="0"/>
    <s v="Sea"/>
    <x v="0"/>
    <x v="9"/>
    <x v="1"/>
    <x v="0"/>
    <x v="0"/>
    <x v="2"/>
  </r>
  <r>
    <x v="6"/>
    <n v="461"/>
    <n v="17111.71"/>
    <n v="17111.71"/>
    <n v="4498.67"/>
    <n v="2073886.87"/>
    <n v="6.3065803118796972E-4"/>
    <n v="0.26290008421133837"/>
    <n v="7888498.3099999996"/>
    <x v="0"/>
    <s v="Sea"/>
    <x v="3"/>
    <x v="1"/>
    <x v="2"/>
    <x v="4"/>
    <x v="1"/>
    <x v="2"/>
  </r>
  <r>
    <x v="9"/>
    <n v="964"/>
    <n v="19492.460000000003"/>
    <n v="19492.46"/>
    <n v="7012.52"/>
    <n v="6760069.2800000003"/>
    <n v="2.0557013231966102E-3"/>
    <n v="0.35975551572248959"/>
    <n v="18790731.440000001"/>
    <x v="2"/>
    <s v="Sea"/>
    <x v="2"/>
    <x v="1"/>
    <x v="0"/>
    <x v="0"/>
    <x v="0"/>
    <x v="6"/>
  </r>
  <r>
    <x v="0"/>
    <n v="464"/>
    <n v="46932.39"/>
    <n v="46932.39"/>
    <n v="8782.0400000000009"/>
    <n v="4074866.5600000005"/>
    <n v="1.2391453744452778E-3"/>
    <n v="0.18712109057305629"/>
    <n v="21776628.960000001"/>
    <x v="0"/>
    <s v="Sea"/>
    <x v="6"/>
    <x v="2"/>
    <x v="0"/>
    <x v="10"/>
    <x v="3"/>
    <x v="5"/>
  </r>
  <r>
    <x v="9"/>
    <n v="296"/>
    <n v="10142.15"/>
    <n v="10142.15"/>
    <n v="6846.41"/>
    <n v="2026537.3599999999"/>
    <n v="6.1625929556440354E-4"/>
    <n v="0.67504523202673983"/>
    <n v="3002076.4"/>
    <x v="0"/>
    <s v="Sea"/>
    <x v="5"/>
    <x v="7"/>
    <x v="2"/>
    <x v="10"/>
    <x v="3"/>
    <x v="3"/>
  </r>
  <r>
    <x v="1"/>
    <n v="371"/>
    <n v="12445.210000000001"/>
    <n v="12445.21"/>
    <n v="5153.7700000000004"/>
    <n v="1912048.6700000002"/>
    <n v="5.8144389031103514E-4"/>
    <n v="0.41411675656738617"/>
    <n v="4617172.91"/>
    <x v="1"/>
    <s v="Sea"/>
    <x v="0"/>
    <x v="7"/>
    <x v="3"/>
    <x v="4"/>
    <x v="1"/>
    <x v="3"/>
  </r>
  <r>
    <x v="8"/>
    <n v="883"/>
    <n v="14518.98"/>
    <n v="14518.98"/>
    <n v="2316.41"/>
    <n v="2045390.0299999998"/>
    <n v="6.2199229282516367E-4"/>
    <n v="0.15954357675263689"/>
    <n v="12820259.34"/>
    <x v="2"/>
    <s v="Sea"/>
    <x v="3"/>
    <x v="3"/>
    <x v="0"/>
    <x v="11"/>
    <x v="3"/>
    <x v="6"/>
  </r>
  <r>
    <x v="2"/>
    <n v="158"/>
    <n v="33199.439999999995"/>
    <n v="33199.440000000002"/>
    <n v="5295.09"/>
    <n v="836624.22"/>
    <n v="2.5441300152952449E-4"/>
    <n v="0.15949335289992844"/>
    <n v="5245511.5199999996"/>
    <x v="0"/>
    <s v="Sea"/>
    <x v="4"/>
    <x v="0"/>
    <x v="1"/>
    <x v="9"/>
    <x v="2"/>
    <x v="1"/>
  </r>
  <r>
    <x v="2"/>
    <n v="839"/>
    <n v="20194.91"/>
    <n v="20194.91"/>
    <n v="4050.93"/>
    <n v="3398730.27"/>
    <n v="1.0335359038254369E-3"/>
    <n v="0.20059163422862494"/>
    <n v="16943529.489999998"/>
    <x v="3"/>
    <s v="Sea"/>
    <x v="7"/>
    <x v="0"/>
    <x v="1"/>
    <x v="0"/>
    <x v="0"/>
    <x v="1"/>
  </r>
  <r>
    <x v="3"/>
    <n v="752"/>
    <n v="33682.199999999997"/>
    <n v="33682.199999999997"/>
    <n v="2116.71"/>
    <n v="1591765.92"/>
    <n v="4.8404759957774708E-4"/>
    <n v="6.2843579101127603E-2"/>
    <n v="25329014.399999999"/>
    <x v="0"/>
    <s v="Sea"/>
    <x v="7"/>
    <x v="3"/>
    <x v="2"/>
    <x v="9"/>
    <x v="2"/>
    <x v="5"/>
  </r>
  <r>
    <x v="5"/>
    <n v="296"/>
    <n v="28499.89"/>
    <n v="28499.89"/>
    <n v="4918.3100000000004"/>
    <n v="1455819.76"/>
    <n v="4.4270709115687808E-4"/>
    <n v="0.17257294677277704"/>
    <n v="8435967.4399999995"/>
    <x v="1"/>
    <s v="Sea"/>
    <x v="4"/>
    <x v="8"/>
    <x v="0"/>
    <x v="6"/>
    <x v="2"/>
    <x v="5"/>
  </r>
  <r>
    <x v="6"/>
    <n v="896"/>
    <n v="37856.44"/>
    <n v="37856.44"/>
    <n v="8880.76"/>
    <n v="7957160.96"/>
    <n v="2.4197305732879125E-3"/>
    <n v="0.23459046862304009"/>
    <n v="33919370.240000002"/>
    <x v="0"/>
    <s v="Sea"/>
    <x v="7"/>
    <x v="3"/>
    <x v="0"/>
    <x v="0"/>
    <x v="0"/>
    <x v="0"/>
  </r>
  <r>
    <x v="5"/>
    <n v="919"/>
    <n v="12736.810000000001"/>
    <n v="12736.81"/>
    <n v="5369.17"/>
    <n v="4934267.2300000004"/>
    <n v="1.500484573986004E-3"/>
    <n v="0.42154746753700495"/>
    <n v="11705128.390000001"/>
    <x v="0"/>
    <s v="Sea"/>
    <x v="3"/>
    <x v="9"/>
    <x v="3"/>
    <x v="5"/>
    <x v="1"/>
    <x v="2"/>
  </r>
  <r>
    <x v="8"/>
    <n v="824"/>
    <n v="10293.39"/>
    <n v="10293.39"/>
    <n v="3434.07"/>
    <n v="2829673.68"/>
    <n v="8.6048880377607919E-4"/>
    <n v="0.33361895352260046"/>
    <n v="8481753.3599999994"/>
    <x v="0"/>
    <s v="Sea"/>
    <x v="0"/>
    <x v="5"/>
    <x v="1"/>
    <x v="10"/>
    <x v="3"/>
    <x v="4"/>
  </r>
  <r>
    <x v="5"/>
    <n v="912"/>
    <n v="36518.14"/>
    <n v="36518.14"/>
    <n v="7764.13"/>
    <n v="7080886.5600000005"/>
    <n v="2.1532601616764927E-3"/>
    <n v="0.21261022604108534"/>
    <n v="33304543.68"/>
    <x v="0"/>
    <s v="Sea"/>
    <x v="5"/>
    <x v="3"/>
    <x v="0"/>
    <x v="1"/>
    <x v="0"/>
    <x v="5"/>
  </r>
  <r>
    <x v="0"/>
    <n v="296"/>
    <n v="12168.220000000001"/>
    <n v="12168.22"/>
    <n v="6858.4"/>
    <n v="2030086.4"/>
    <n v="6.1733853986233739E-4"/>
    <n v="0.5636321499775645"/>
    <n v="3601793.12"/>
    <x v="0"/>
    <s v="Sea"/>
    <x v="4"/>
    <x v="6"/>
    <x v="0"/>
    <x v="11"/>
    <x v="3"/>
    <x v="2"/>
  </r>
  <r>
    <x v="2"/>
    <n v="571"/>
    <n v="27712.14"/>
    <n v="27712.14"/>
    <n v="6221.24"/>
    <n v="3552328.04"/>
    <n v="1.0802441735118461E-3"/>
    <n v="0.22449511297214869"/>
    <n v="15823631.939999999"/>
    <x v="0"/>
    <s v="Sea"/>
    <x v="7"/>
    <x v="5"/>
    <x v="3"/>
    <x v="7"/>
    <x v="2"/>
    <x v="1"/>
  </r>
  <r>
    <x v="7"/>
    <n v="999"/>
    <n v="35396.620000000003"/>
    <n v="35396.620000000003"/>
    <n v="6036.55"/>
    <n v="6030513.4500000002"/>
    <n v="1.8338472529263715E-3"/>
    <n v="0.17054029452529648"/>
    <n v="35361223.380000003"/>
    <x v="2"/>
    <s v="Sea"/>
    <x v="7"/>
    <x v="7"/>
    <x v="3"/>
    <x v="5"/>
    <x v="1"/>
    <x v="4"/>
  </r>
  <r>
    <x v="4"/>
    <n v="355"/>
    <n v="19246.61"/>
    <n v="19246.61"/>
    <n v="2599.13"/>
    <n v="922691.15"/>
    <n v="2.8058549985109056E-4"/>
    <n v="0.13504352195009928"/>
    <n v="6832546.5499999998"/>
    <x v="0"/>
    <s v="Sea"/>
    <x v="7"/>
    <x v="8"/>
    <x v="1"/>
    <x v="7"/>
    <x v="2"/>
    <x v="1"/>
  </r>
  <r>
    <x v="8"/>
    <n v="368"/>
    <n v="30048.910000000003"/>
    <n v="30048.91"/>
    <n v="2336.56"/>
    <n v="859854.08"/>
    <n v="2.6147707912425471E-4"/>
    <n v="7.7758560959449108E-2"/>
    <n v="11057998.880000001"/>
    <x v="0"/>
    <s v="Sea"/>
    <x v="6"/>
    <x v="9"/>
    <x v="1"/>
    <x v="3"/>
    <x v="1"/>
    <x v="4"/>
  </r>
  <r>
    <x v="7"/>
    <n v="794"/>
    <n v="34804.99"/>
    <n v="34804.99"/>
    <n v="8456.36"/>
    <n v="6714349.8400000008"/>
    <n v="2.0417982832408115E-3"/>
    <n v="0.24296401176957677"/>
    <n v="27635162.059999999"/>
    <x v="1"/>
    <s v="Sea"/>
    <x v="0"/>
    <x v="7"/>
    <x v="1"/>
    <x v="8"/>
    <x v="3"/>
    <x v="0"/>
  </r>
  <r>
    <x v="6"/>
    <n v="426"/>
    <n v="27262.69"/>
    <n v="27262.69"/>
    <n v="8439.65"/>
    <n v="3595290.9"/>
    <n v="1.0933089520654632E-3"/>
    <n v="0.30956776458962781"/>
    <n v="11613905.939999999"/>
    <x v="0"/>
    <s v="Sea"/>
    <x v="6"/>
    <x v="1"/>
    <x v="2"/>
    <x v="3"/>
    <x v="1"/>
    <x v="2"/>
  </r>
  <r>
    <x v="0"/>
    <n v="318"/>
    <n v="24796.29"/>
    <n v="24796.29"/>
    <n v="9931.61"/>
    <n v="3158251.98"/>
    <n v="9.6040772740043766E-4"/>
    <n v="0.40052806286746928"/>
    <n v="7885220.2199999997"/>
    <x v="3"/>
    <s v="Sea"/>
    <x v="4"/>
    <x v="6"/>
    <x v="2"/>
    <x v="10"/>
    <x v="3"/>
    <x v="5"/>
  </r>
  <r>
    <x v="1"/>
    <n v="553"/>
    <n v="25956.059999999998"/>
    <n v="25956.06"/>
    <n v="4281.7700000000004"/>
    <n v="2367818.81"/>
    <n v="7.2004117993400545E-4"/>
    <n v="0.1649622477371373"/>
    <n v="14353701.18"/>
    <x v="0"/>
    <s v="Sea"/>
    <x v="1"/>
    <x v="4"/>
    <x v="0"/>
    <x v="3"/>
    <x v="1"/>
    <x v="0"/>
  </r>
  <r>
    <x v="6"/>
    <n v="133"/>
    <n v="10598.630000000001"/>
    <n v="10598.63"/>
    <n v="2227.19"/>
    <n v="296216.27"/>
    <n v="9.0077801420307977E-5"/>
    <n v="0.21013942368023036"/>
    <n v="1409617.79"/>
    <x v="3"/>
    <s v="Sea"/>
    <x v="0"/>
    <x v="0"/>
    <x v="1"/>
    <x v="8"/>
    <x v="3"/>
    <x v="3"/>
  </r>
  <r>
    <x v="0"/>
    <n v="361"/>
    <n v="23661.98"/>
    <n v="23661.98"/>
    <n v="2145.5700000000002"/>
    <n v="774550.77"/>
    <n v="2.3553679360693668E-4"/>
    <n v="9.0675843695244451E-2"/>
    <n v="8541974.7799999993"/>
    <x v="0"/>
    <s v="Sea"/>
    <x v="5"/>
    <x v="8"/>
    <x v="1"/>
    <x v="7"/>
    <x v="2"/>
    <x v="2"/>
  </r>
  <r>
    <x v="2"/>
    <n v="810"/>
    <n v="37294.980000000003"/>
    <n v="37294.980000000003"/>
    <n v="9804.7000000000007"/>
    <n v="7941807.0000000009"/>
    <n v="2.4150615152382137E-3"/>
    <n v="0.2628959715221727"/>
    <n v="30208933.800000001"/>
    <x v="0"/>
    <s v="Sea"/>
    <x v="4"/>
    <x v="1"/>
    <x v="3"/>
    <x v="0"/>
    <x v="0"/>
    <x v="5"/>
  </r>
  <r>
    <x v="5"/>
    <n v="205"/>
    <n v="26036.36"/>
    <n v="26036.36"/>
    <n v="8100.15"/>
    <n v="1660530.75"/>
    <n v="5.049586207766881E-4"/>
    <n v="0.31110915657949118"/>
    <n v="5337453.8"/>
    <x v="1"/>
    <s v="Sea"/>
    <x v="1"/>
    <x v="2"/>
    <x v="0"/>
    <x v="9"/>
    <x v="2"/>
    <x v="4"/>
  </r>
  <r>
    <x v="0"/>
    <n v="305"/>
    <n v="18218.73"/>
    <n v="18218.73"/>
    <n v="9792.49"/>
    <n v="2986709.4499999997"/>
    <n v="9.08242551083562E-4"/>
    <n v="0.53749575299705299"/>
    <n v="5556712.6500000004"/>
    <x v="0"/>
    <s v="Sea"/>
    <x v="4"/>
    <x v="5"/>
    <x v="3"/>
    <x v="7"/>
    <x v="2"/>
    <x v="3"/>
  </r>
  <r>
    <x v="1"/>
    <n v="892"/>
    <n v="30720.69"/>
    <n v="30720.69"/>
    <n v="8022.12"/>
    <n v="7155731.04"/>
    <n v="2.1760199722933985E-3"/>
    <n v="0.26113085350622006"/>
    <n v="27402855.48"/>
    <x v="2"/>
    <s v="Sea"/>
    <x v="5"/>
    <x v="0"/>
    <x v="3"/>
    <x v="8"/>
    <x v="3"/>
    <x v="4"/>
  </r>
  <r>
    <x v="7"/>
    <n v="933"/>
    <n v="18835.79"/>
    <n v="18835.79"/>
    <n v="6247.48"/>
    <n v="5828898.8399999999"/>
    <n v="1.7725373160920009E-3"/>
    <n v="0.33168133643452169"/>
    <n v="17573792.07"/>
    <x v="2"/>
    <s v="Sea"/>
    <x v="6"/>
    <x v="3"/>
    <x v="2"/>
    <x v="7"/>
    <x v="2"/>
    <x v="3"/>
  </r>
  <r>
    <x v="6"/>
    <n v="608"/>
    <n v="24486.350000000002"/>
    <n v="24486.35"/>
    <n v="2380.14"/>
    <n v="1447125.1199999999"/>
    <n v="4.4006309710705398E-4"/>
    <n v="9.7202727233744499E-2"/>
    <n v="14887700.800000001"/>
    <x v="0"/>
    <s v="Sea"/>
    <x v="0"/>
    <x v="0"/>
    <x v="3"/>
    <x v="1"/>
    <x v="0"/>
    <x v="1"/>
  </r>
  <r>
    <x v="7"/>
    <n v="383"/>
    <n v="10974.92"/>
    <n v="10974.92"/>
    <n v="2308.7800000000002"/>
    <n v="884262.74000000011"/>
    <n v="2.6889962356590818E-4"/>
    <n v="0.21036873161717809"/>
    <n v="4203394.3600000003"/>
    <x v="2"/>
    <s v="Sea"/>
    <x v="7"/>
    <x v="2"/>
    <x v="0"/>
    <x v="3"/>
    <x v="1"/>
    <x v="3"/>
  </r>
  <r>
    <x v="8"/>
    <n v="662"/>
    <n v="48735.7"/>
    <n v="48735.7"/>
    <n v="3116.32"/>
    <n v="2063003.84"/>
    <n v="6.2734855931057671E-4"/>
    <n v="6.3943269512903272E-2"/>
    <n v="32263033.399999999"/>
    <x v="2"/>
    <s v="Sea"/>
    <x v="6"/>
    <x v="8"/>
    <x v="3"/>
    <x v="5"/>
    <x v="1"/>
    <x v="2"/>
  </r>
  <r>
    <x v="4"/>
    <n v="995"/>
    <n v="23095.37"/>
    <n v="23095.37"/>
    <n v="8369.26"/>
    <n v="8327413.7000000002"/>
    <n v="2.5323224737565969E-3"/>
    <n v="0.36237826023137976"/>
    <n v="22979893.149999999"/>
    <x v="0"/>
    <s v="Sea"/>
    <x v="2"/>
    <x v="7"/>
    <x v="1"/>
    <x v="11"/>
    <x v="3"/>
    <x v="0"/>
  </r>
  <r>
    <x v="1"/>
    <n v="914"/>
    <n v="34678.879999999997"/>
    <n v="34678.879999999997"/>
    <n v="3227.13"/>
    <n v="2949596.8200000003"/>
    <n v="8.9695679653900139E-4"/>
    <n v="9.3057503587197749E-2"/>
    <n v="31696496.32"/>
    <x v="0"/>
    <s v="Sea"/>
    <x v="6"/>
    <x v="8"/>
    <x v="3"/>
    <x v="0"/>
    <x v="0"/>
    <x v="1"/>
  </r>
  <r>
    <x v="8"/>
    <n v="109"/>
    <n v="26372.460000000003"/>
    <n v="26372.46"/>
    <n v="8505.26"/>
    <n v="927073.34"/>
    <n v="2.8191810065862231E-4"/>
    <n v="0.32250537113337169"/>
    <n v="2874598.14"/>
    <x v="0"/>
    <s v="Sea"/>
    <x v="2"/>
    <x v="1"/>
    <x v="1"/>
    <x v="0"/>
    <x v="0"/>
    <x v="3"/>
  </r>
  <r>
    <x v="1"/>
    <n v="706"/>
    <n v="47962.400000000001"/>
    <n v="47962.400000000001"/>
    <n v="8161.97"/>
    <n v="5762350.8200000003"/>
    <n v="1.752300415092354E-3"/>
    <n v="0.17017434490350777"/>
    <n v="33861454.399999999"/>
    <x v="3"/>
    <s v="Sea"/>
    <x v="5"/>
    <x v="6"/>
    <x v="2"/>
    <x v="10"/>
    <x v="3"/>
    <x v="6"/>
  </r>
  <r>
    <x v="0"/>
    <n v="928"/>
    <n v="43869.35"/>
    <n v="43869.35"/>
    <n v="7665.68"/>
    <n v="7113751.04"/>
    <n v="2.1632540762687659E-3"/>
    <n v="0.17473885525999361"/>
    <n v="40710756.799999997"/>
    <x v="0"/>
    <s v="Sea"/>
    <x v="4"/>
    <x v="1"/>
    <x v="2"/>
    <x v="5"/>
    <x v="1"/>
    <x v="4"/>
  </r>
  <r>
    <x v="6"/>
    <n v="535"/>
    <n v="48301.99"/>
    <n v="48301.99"/>
    <n v="9496.39"/>
    <n v="5080568.6499999994"/>
    <n v="1.5449740622179265E-3"/>
    <n v="0.19660452913016627"/>
    <n v="25841564.649999999"/>
    <x v="1"/>
    <s v="Sea"/>
    <x v="3"/>
    <x v="1"/>
    <x v="3"/>
    <x v="1"/>
    <x v="0"/>
    <x v="3"/>
  </r>
  <r>
    <x v="3"/>
    <n v="413"/>
    <n v="28753.55"/>
    <n v="28753.55"/>
    <n v="6243.28"/>
    <n v="2578474.6399999997"/>
    <n v="7.8410050396360753E-4"/>
    <n v="0.21713075428947032"/>
    <n v="11875216.15"/>
    <x v="0"/>
    <s v="Sea"/>
    <x v="4"/>
    <x v="3"/>
    <x v="1"/>
    <x v="0"/>
    <x v="0"/>
    <x v="4"/>
  </r>
  <r>
    <x v="0"/>
    <n v="953"/>
    <n v="30715.739999999998"/>
    <n v="30715.74"/>
    <n v="7323.65"/>
    <n v="6979438.4499999993"/>
    <n v="2.1224103278471569E-3"/>
    <n v="0.23843312907323735"/>
    <n v="29272100.219999999"/>
    <x v="2"/>
    <s v="Sea"/>
    <x v="7"/>
    <x v="2"/>
    <x v="1"/>
    <x v="1"/>
    <x v="0"/>
    <x v="0"/>
  </r>
  <r>
    <x v="3"/>
    <n v="926"/>
    <n v="24045.41"/>
    <n v="24045.41"/>
    <n v="4426.1400000000003"/>
    <n v="4098605.64"/>
    <n v="1.2463643031494329E-3"/>
    <n v="0.18407421624334958"/>
    <n v="22266049.66"/>
    <x v="1"/>
    <s v="Sea"/>
    <x v="6"/>
    <x v="6"/>
    <x v="2"/>
    <x v="10"/>
    <x v="3"/>
    <x v="4"/>
  </r>
  <r>
    <x v="9"/>
    <n v="951"/>
    <n v="30767.55"/>
    <n v="30767.55"/>
    <n v="2982.69"/>
    <n v="2836538.19"/>
    <n v="8.6257626496998225E-4"/>
    <n v="9.6942720496107096E-2"/>
    <n v="29259940.050000001"/>
    <x v="0"/>
    <s v="Sea"/>
    <x v="6"/>
    <x v="7"/>
    <x v="0"/>
    <x v="7"/>
    <x v="2"/>
    <x v="0"/>
  </r>
  <r>
    <x v="8"/>
    <n v="394"/>
    <n v="47388.5"/>
    <n v="47388.5"/>
    <n v="9454.0300000000007"/>
    <n v="3724887.8200000003"/>
    <n v="1.1327186901748641E-3"/>
    <n v="0.19950051172752883"/>
    <n v="18671069"/>
    <x v="0"/>
    <s v="Sea"/>
    <x v="4"/>
    <x v="2"/>
    <x v="3"/>
    <x v="10"/>
    <x v="3"/>
    <x v="0"/>
  </r>
  <r>
    <x v="2"/>
    <n v="317"/>
    <n v="15822.44"/>
    <m/>
    <n v="8639.1200000000008"/>
    <n v="2738601.04"/>
    <n v="8.3279409551193417E-4"/>
    <n v="0.54600428252532474"/>
    <n v="5015713.4800000004"/>
    <x v="0"/>
    <s v="Sea"/>
    <x v="0"/>
    <x v="1"/>
    <x v="2"/>
    <x v="8"/>
    <x v="3"/>
    <x v="0"/>
  </r>
  <r>
    <x v="2"/>
    <n v="987"/>
    <n v="22652.61"/>
    <n v="22652.61"/>
    <n v="3695.28"/>
    <n v="3647241.3600000003"/>
    <n v="1.1091068122558358E-3"/>
    <n v="0.16312822231080659"/>
    <n v="22358126.07"/>
    <x v="0"/>
    <s v="Sea"/>
    <x v="0"/>
    <x v="8"/>
    <x v="2"/>
    <x v="8"/>
    <x v="3"/>
    <x v="4"/>
  </r>
  <r>
    <x v="4"/>
    <n v="427"/>
    <n v="29828.71"/>
    <n v="29828.71"/>
    <n v="2279.98"/>
    <n v="973551.46"/>
    <n v="2.9605185119079008E-4"/>
    <n v="7.643575602163151E-2"/>
    <n v="12736859.17"/>
    <x v="0"/>
    <s v="Sea"/>
    <x v="1"/>
    <x v="5"/>
    <x v="1"/>
    <x v="8"/>
    <x v="3"/>
    <x v="6"/>
  </r>
  <r>
    <x v="5"/>
    <n v="357"/>
    <n v="18747.68"/>
    <n v="18747.68"/>
    <n v="6313.93"/>
    <n v="2254073.0100000002"/>
    <n v="6.854516836014979E-4"/>
    <n v="0.33678460481510253"/>
    <n v="6692921.7599999998"/>
    <x v="0"/>
    <s v="Sea"/>
    <x v="3"/>
    <x v="7"/>
    <x v="2"/>
    <x v="2"/>
    <x v="0"/>
    <x v="6"/>
  </r>
  <r>
    <x v="0"/>
    <n v="596"/>
    <n v="30068.44"/>
    <n v="30068.44"/>
    <n v="2819.55"/>
    <n v="1680451.8"/>
    <n v="5.110165067462334E-4"/>
    <n v="9.3771076916527779E-2"/>
    <n v="17920790.239999998"/>
    <x v="0"/>
    <s v="Sea"/>
    <x v="3"/>
    <x v="7"/>
    <x v="1"/>
    <x v="0"/>
    <x v="0"/>
    <x v="5"/>
  </r>
  <r>
    <x v="8"/>
    <n v="671"/>
    <n v="28843.84"/>
    <n v="28843.84"/>
    <n v="8442.44"/>
    <n v="5664877.2400000002"/>
    <n v="1.7226592148201121E-3"/>
    <n v="0.29269473135338431"/>
    <n v="19354216.640000001"/>
    <x v="0"/>
    <s v="Sea"/>
    <x v="3"/>
    <x v="5"/>
    <x v="0"/>
    <x v="10"/>
    <x v="3"/>
    <x v="5"/>
  </r>
  <r>
    <x v="8"/>
    <n v="660"/>
    <n v="29898.289999999997"/>
    <n v="29898.29"/>
    <n v="3852.77"/>
    <n v="2542828.2000000002"/>
    <n v="7.7326061004535365E-4"/>
    <n v="0.12886255367781904"/>
    <n v="19732871.399999999"/>
    <x v="0"/>
    <s v="Sea"/>
    <x v="7"/>
    <x v="4"/>
    <x v="3"/>
    <x v="1"/>
    <x v="0"/>
    <x v="1"/>
  </r>
  <r>
    <x v="1"/>
    <n v="374"/>
    <n v="46332.409999999996"/>
    <n v="46332.41"/>
    <n v="6794.61"/>
    <n v="2541184.1399999997"/>
    <n v="7.727606600925603E-4"/>
    <n v="0.14664918142613345"/>
    <n v="17328321.34"/>
    <x v="0"/>
    <s v="Sea"/>
    <x v="0"/>
    <x v="6"/>
    <x v="1"/>
    <x v="2"/>
    <x v="0"/>
    <x v="0"/>
  </r>
  <r>
    <x v="1"/>
    <n v="471"/>
    <n v="11415.43"/>
    <n v="11415.43"/>
    <n v="8345.6"/>
    <n v="3930777.6000000001"/>
    <n v="1.1953286836006501E-3"/>
    <n v="0.73108065136398714"/>
    <n v="5376667.5300000003"/>
    <x v="0"/>
    <s v="Sea"/>
    <x v="5"/>
    <x v="1"/>
    <x v="2"/>
    <x v="9"/>
    <x v="2"/>
    <x v="3"/>
  </r>
  <r>
    <x v="4"/>
    <n v="109"/>
    <n v="30617.789999999997"/>
    <n v="30617.79"/>
    <n v="6262.87"/>
    <n v="682652.83"/>
    <n v="2.0759111597668572E-4"/>
    <n v="0.20455003447342215"/>
    <n v="3337339.11"/>
    <x v="2"/>
    <s v="Sea"/>
    <x v="2"/>
    <x v="4"/>
    <x v="2"/>
    <x v="5"/>
    <x v="1"/>
    <x v="1"/>
  </r>
  <r>
    <x v="5"/>
    <n v="643"/>
    <n v="49198.6"/>
    <n v="49198.6"/>
    <n v="9700.9500000000007"/>
    <n v="6237710.8500000006"/>
    <n v="1.8968548866799264E-3"/>
    <n v="0.19717939128349182"/>
    <n v="31634699.800000001"/>
    <x v="1"/>
    <s v="Sea"/>
    <x v="6"/>
    <x v="8"/>
    <x v="2"/>
    <x v="4"/>
    <x v="1"/>
    <x v="3"/>
  </r>
  <r>
    <x v="7"/>
    <n v="415"/>
    <n v="43916.15"/>
    <n v="43916.15"/>
    <n v="2860.69"/>
    <n v="1187186.3500000001"/>
    <n v="3.6101709161417853E-4"/>
    <n v="6.5139817584191698E-2"/>
    <n v="18225202.25"/>
    <x v="0"/>
    <s v="Sea"/>
    <x v="1"/>
    <x v="6"/>
    <x v="0"/>
    <x v="9"/>
    <x v="2"/>
    <x v="6"/>
  </r>
  <r>
    <x v="6"/>
    <n v="507"/>
    <n v="25077"/>
    <n v="25077"/>
    <n v="4342.1899999999996"/>
    <n v="2201490.3299999996"/>
    <n v="6.6946156865208049E-4"/>
    <n v="0.17315428480280731"/>
    <n v="12714039"/>
    <x v="1"/>
    <s v="Sea"/>
    <x v="7"/>
    <x v="8"/>
    <x v="0"/>
    <x v="4"/>
    <x v="1"/>
    <x v="1"/>
  </r>
  <r>
    <x v="3"/>
    <n v="132"/>
    <n v="19176.7"/>
    <n v="19176.7"/>
    <n v="2330.1799999999998"/>
    <n v="307583.75999999995"/>
    <n v="9.3534595022048115E-5"/>
    <n v="0.12151100032852366"/>
    <n v="2531324.4"/>
    <x v="0"/>
    <s v="Sea"/>
    <x v="5"/>
    <x v="9"/>
    <x v="0"/>
    <x v="3"/>
    <x v="1"/>
    <x v="4"/>
  </r>
  <r>
    <x v="3"/>
    <n v="636"/>
    <n v="18138.259999999998"/>
    <n v="18138.259999999998"/>
    <n v="6241.93"/>
    <n v="3969867.48"/>
    <n v="1.2072157094152134E-3"/>
    <n v="0.3441305836392245"/>
    <n v="11535933.359999999"/>
    <x v="0"/>
    <s v="Sea"/>
    <x v="4"/>
    <x v="1"/>
    <x v="1"/>
    <x v="10"/>
    <x v="3"/>
    <x v="6"/>
  </r>
  <r>
    <x v="9"/>
    <n v="298"/>
    <n v="48711.590000000004"/>
    <n v="48711.59"/>
    <n v="8683.01"/>
    <n v="2587536.98"/>
    <n v="7.8685631363916439E-4"/>
    <n v="0.17825347109384029"/>
    <n v="14516053.82"/>
    <x v="2"/>
    <s v="Sea"/>
    <x v="6"/>
    <x v="5"/>
    <x v="1"/>
    <x v="10"/>
    <x v="3"/>
    <x v="4"/>
  </r>
  <r>
    <x v="1"/>
    <n v="405"/>
    <n v="46606.429999999993"/>
    <n v="46606.43"/>
    <n v="5181.2299999999996"/>
    <n v="2098398.15"/>
    <n v="6.3811178182900487E-4"/>
    <n v="0.11116985360174551"/>
    <n v="18875604.149999999"/>
    <x v="1"/>
    <s v="Sea"/>
    <x v="0"/>
    <x v="0"/>
    <x v="1"/>
    <x v="1"/>
    <x v="0"/>
    <x v="4"/>
  </r>
  <r>
    <x v="2"/>
    <n v="115"/>
    <n v="20772.650000000001"/>
    <n v="20772.650000000001"/>
    <n v="2751.58"/>
    <n v="316431.7"/>
    <n v="9.6225206791276073E-5"/>
    <n v="0.13246167436509065"/>
    <n v="2388854.75"/>
    <x v="3"/>
    <s v="Sea"/>
    <x v="5"/>
    <x v="9"/>
    <x v="2"/>
    <x v="11"/>
    <x v="3"/>
    <x v="3"/>
  </r>
  <r>
    <x v="2"/>
    <n v="883"/>
    <n v="28437.69"/>
    <n v="28437.69"/>
    <n v="8368.84"/>
    <n v="7389685.7199999997"/>
    <n v="2.2471643534119363E-3"/>
    <n v="0.29428691289623032"/>
    <n v="25110480.27"/>
    <x v="0"/>
    <s v="Sea"/>
    <x v="6"/>
    <x v="0"/>
    <x v="2"/>
    <x v="8"/>
    <x v="3"/>
    <x v="0"/>
  </r>
  <r>
    <x v="4"/>
    <n v="616"/>
    <n v="33656.080000000002"/>
    <n v="33656.080000000002"/>
    <n v="6167.99"/>
    <n v="3799481.84"/>
    <n v="1.1554023372301134E-3"/>
    <n v="0.18326525251900991"/>
    <n v="20732145.280000001"/>
    <x v="0"/>
    <s v="Sea"/>
    <x v="0"/>
    <x v="7"/>
    <x v="2"/>
    <x v="1"/>
    <x v="0"/>
    <x v="2"/>
  </r>
  <r>
    <x v="6"/>
    <n v="895"/>
    <n v="43973.47"/>
    <n v="43973.47"/>
    <n v="2448.0500000000002"/>
    <n v="2191004.75"/>
    <n v="6.6627295921811291E-4"/>
    <n v="5.5671067122972102E-2"/>
    <n v="39356255.649999999"/>
    <x v="3"/>
    <s v="Sea"/>
    <x v="2"/>
    <x v="1"/>
    <x v="1"/>
    <x v="6"/>
    <x v="2"/>
    <x v="3"/>
  </r>
  <r>
    <x v="4"/>
    <n v="369"/>
    <n v="13952.52"/>
    <n v="13952.52"/>
    <n v="6188.94"/>
    <n v="2283718.86"/>
    <n v="6.9446682982974596E-4"/>
    <n v="0.44357148386097994"/>
    <n v="5148479.88"/>
    <x v="0"/>
    <s v="Sea"/>
    <x v="4"/>
    <x v="1"/>
    <x v="3"/>
    <x v="9"/>
    <x v="2"/>
    <x v="2"/>
  </r>
  <r>
    <x v="7"/>
    <n v="506"/>
    <n v="49365.929999999993"/>
    <n v="49365.93"/>
    <n v="8498.57"/>
    <n v="4300276.42"/>
    <n v="1.3076913209837963E-3"/>
    <n v="0.17215456084793704"/>
    <n v="24979160.579999998"/>
    <x v="0"/>
    <s v="Sea"/>
    <x v="4"/>
    <x v="5"/>
    <x v="0"/>
    <x v="2"/>
    <x v="0"/>
    <x v="6"/>
  </r>
  <r>
    <x v="8"/>
    <n v="379"/>
    <n v="12061.24"/>
    <n v="12061.24"/>
    <n v="8671.99"/>
    <n v="3286684.21"/>
    <n v="9.9946328943930664E-4"/>
    <n v="0.71899655425147002"/>
    <n v="4571209.96"/>
    <x v="3"/>
    <s v="Sea"/>
    <x v="0"/>
    <x v="7"/>
    <x v="2"/>
    <x v="5"/>
    <x v="1"/>
    <x v="3"/>
  </r>
  <r>
    <x v="6"/>
    <n v="269"/>
    <n v="28501.420000000002"/>
    <n v="28501.42"/>
    <n v="4486.79"/>
    <n v="1206946.51"/>
    <n v="3.6702605178545305E-4"/>
    <n v="0.15742338451908711"/>
    <n v="7666881.9800000004"/>
    <x v="0"/>
    <s v="Sea"/>
    <x v="1"/>
    <x v="3"/>
    <x v="2"/>
    <x v="1"/>
    <x v="0"/>
    <x v="5"/>
  </r>
  <r>
    <x v="7"/>
    <n v="372"/>
    <n v="20678.920000000002"/>
    <n v="20678.919999999998"/>
    <n v="6836.12"/>
    <n v="2543036.64"/>
    <n v="7.7332399554719668E-4"/>
    <n v="0.33058399568255981"/>
    <n v="7692558.2400000002"/>
    <x v="2"/>
    <s v="Sea"/>
    <x v="5"/>
    <x v="4"/>
    <x v="1"/>
    <x v="3"/>
    <x v="1"/>
    <x v="1"/>
  </r>
  <r>
    <x v="6"/>
    <n v="182"/>
    <n v="28119.019999999997"/>
    <n v="28119.02"/>
    <n v="4905.9399999999996"/>
    <n v="892881.08"/>
    <n v="2.7152041518917956E-4"/>
    <n v="0.17447051853158468"/>
    <n v="5117661.6399999997"/>
    <x v="2"/>
    <s v="Sea"/>
    <x v="0"/>
    <x v="6"/>
    <x v="3"/>
    <x v="1"/>
    <x v="0"/>
    <x v="5"/>
  </r>
  <r>
    <x v="3"/>
    <n v="127"/>
    <n v="35665.11"/>
    <n v="35665.11"/>
    <n v="9712.9699999999993"/>
    <n v="1233547.19"/>
    <n v="3.751151779184813E-4"/>
    <n v="0.27233814784252736"/>
    <n v="4529468.97"/>
    <x v="0"/>
    <s v="Sea"/>
    <x v="6"/>
    <x v="8"/>
    <x v="0"/>
    <x v="1"/>
    <x v="0"/>
    <x v="0"/>
  </r>
  <r>
    <x v="5"/>
    <n v="639"/>
    <n v="46793.26"/>
    <n v="46793.26"/>
    <n v="2626.29"/>
    <n v="1678199.31"/>
    <n v="5.1033153644760253E-4"/>
    <n v="5.6125390707978028E-2"/>
    <n v="29900893.140000001"/>
    <x v="1"/>
    <s v="Sea"/>
    <x v="7"/>
    <x v="4"/>
    <x v="0"/>
    <x v="4"/>
    <x v="1"/>
    <x v="0"/>
  </r>
  <r>
    <x v="3"/>
    <n v="151"/>
    <n v="11379.89"/>
    <n v="11379.89"/>
    <n v="7761.71"/>
    <n v="1172018.21"/>
    <n v="3.5640454044392903E-4"/>
    <n v="0.68205492320224537"/>
    <n v="1718363.39"/>
    <x v="0"/>
    <s v="Sea"/>
    <x v="6"/>
    <x v="9"/>
    <x v="2"/>
    <x v="1"/>
    <x v="0"/>
    <x v="2"/>
  </r>
  <r>
    <x v="3"/>
    <n v="748"/>
    <n v="25065.32"/>
    <n v="25065.32"/>
    <n v="7742.48"/>
    <n v="5791375.04"/>
    <n v="1.7611265269245613E-3"/>
    <n v="0.30889212665148502"/>
    <n v="18748859.359999999"/>
    <x v="0"/>
    <s v="Sea"/>
    <x v="1"/>
    <x v="4"/>
    <x v="0"/>
    <x v="0"/>
    <x v="0"/>
    <x v="6"/>
  </r>
  <r>
    <x v="4"/>
    <n v="238"/>
    <n v="11883"/>
    <n v="11883"/>
    <n v="2853.43"/>
    <n v="679116.34"/>
    <n v="2.0651568806739193E-4"/>
    <n v="0.2401270722881427"/>
    <n v="2828154"/>
    <x v="0"/>
    <s v="Sea"/>
    <x v="0"/>
    <x v="5"/>
    <x v="0"/>
    <x v="9"/>
    <x v="2"/>
    <x v="5"/>
  </r>
  <r>
    <x v="6"/>
    <n v="778"/>
    <n v="15017.53"/>
    <n v="15017.53"/>
    <n v="9283.59"/>
    <n v="7222633.0200000005"/>
    <n v="2.1963645106574305E-3"/>
    <n v="0.6181835494918273"/>
    <n v="11683638.34"/>
    <x v="3"/>
    <s v="Sea"/>
    <x v="1"/>
    <x v="8"/>
    <x v="0"/>
    <x v="8"/>
    <x v="3"/>
    <x v="1"/>
  </r>
  <r>
    <x v="2"/>
    <n v="466"/>
    <n v="40846.78"/>
    <n v="40846.78"/>
    <n v="8081.57"/>
    <n v="3766011.6199999996"/>
    <n v="1.1452242203067789E-3"/>
    <n v="0.19785084650491419"/>
    <n v="19034599.48"/>
    <x v="1"/>
    <s v="Sea"/>
    <x v="2"/>
    <x v="1"/>
    <x v="0"/>
    <x v="9"/>
    <x v="2"/>
    <x v="6"/>
  </r>
  <r>
    <x v="4"/>
    <n v="837"/>
    <n v="16079.55"/>
    <n v="16079.55"/>
    <n v="8183.76"/>
    <n v="6849807.1200000001"/>
    <n v="2.0829901258387043E-3"/>
    <n v="0.50895454163829212"/>
    <n v="13458583.35"/>
    <x v="0"/>
    <s v="Sea"/>
    <x v="6"/>
    <x v="7"/>
    <x v="0"/>
    <x v="11"/>
    <x v="3"/>
    <x v="2"/>
  </r>
  <r>
    <x v="6"/>
    <n v="727"/>
    <n v="21997.05"/>
    <n v="21997.05"/>
    <n v="7782.56"/>
    <n v="5657921.1200000001"/>
    <n v="1.7205438955096102E-3"/>
    <n v="0.35380016865897929"/>
    <n v="15991855.35"/>
    <x v="0"/>
    <s v="Sea"/>
    <x v="5"/>
    <x v="4"/>
    <x v="3"/>
    <x v="11"/>
    <x v="3"/>
    <x v="0"/>
  </r>
  <r>
    <x v="4"/>
    <n v="618"/>
    <n v="34261.659999999996"/>
    <n v="34261.660000000003"/>
    <n v="9850.59"/>
    <n v="6087664.6200000001"/>
    <n v="1.851226621528232E-3"/>
    <n v="0.2875105876364426"/>
    <n v="21173705.879999999"/>
    <x v="0"/>
    <s v="Sea"/>
    <x v="4"/>
    <x v="8"/>
    <x v="1"/>
    <x v="0"/>
    <x v="0"/>
    <x v="6"/>
  </r>
  <r>
    <x v="3"/>
    <n v="405"/>
    <n v="13582.18"/>
    <n v="13582.18"/>
    <n v="5894.22"/>
    <n v="2387159.1"/>
    <n v="7.2592245985840379E-4"/>
    <n v="0.43396715402093033"/>
    <n v="5500782.9000000004"/>
    <x v="2"/>
    <s v="Sea"/>
    <x v="0"/>
    <x v="8"/>
    <x v="3"/>
    <x v="7"/>
    <x v="2"/>
    <x v="6"/>
  </r>
  <r>
    <x v="3"/>
    <n v="498"/>
    <n v="15043.56"/>
    <n v="15043.56"/>
    <n v="2367.6"/>
    <n v="1179064.8"/>
    <n v="3.5854737120305763E-4"/>
    <n v="0.15738295988449544"/>
    <n v="7491692.8799999999"/>
    <x v="0"/>
    <s v="Sea"/>
    <x v="6"/>
    <x v="8"/>
    <x v="1"/>
    <x v="7"/>
    <x v="2"/>
    <x v="4"/>
  </r>
  <r>
    <x v="5"/>
    <n v="775"/>
    <n v="17452.740000000002"/>
    <n v="17452.740000000002"/>
    <n v="2686.62"/>
    <n v="2082130.5"/>
    <n v="6.3316487548157479E-4"/>
    <n v="0.15393686034399184"/>
    <n v="13525873.5"/>
    <x v="3"/>
    <s v="Sea"/>
    <x v="2"/>
    <x v="8"/>
    <x v="1"/>
    <x v="6"/>
    <x v="2"/>
    <x v="3"/>
  </r>
  <r>
    <x v="9"/>
    <n v="617"/>
    <n v="12552.779999999999"/>
    <n v="12552.78"/>
    <n v="3859.98"/>
    <n v="2381607.66"/>
    <n v="7.2423429630845177E-4"/>
    <n v="0.30750001194954429"/>
    <n v="7745065.2599999998"/>
    <x v="3"/>
    <s v="Sea"/>
    <x v="6"/>
    <x v="8"/>
    <x v="3"/>
    <x v="5"/>
    <x v="1"/>
    <x v="4"/>
  </r>
  <r>
    <x v="1"/>
    <n v="278"/>
    <n v="28564.879999999997"/>
    <n v="28564.880000000001"/>
    <n v="8098.26"/>
    <n v="2251316.2800000003"/>
    <n v="6.8461337658510949E-4"/>
    <n v="0.28350407913493775"/>
    <n v="7941036.6399999997"/>
    <x v="0"/>
    <s v="Sea"/>
    <x v="4"/>
    <x v="6"/>
    <x v="0"/>
    <x v="3"/>
    <x v="1"/>
    <x v="4"/>
  </r>
  <r>
    <x v="6"/>
    <n v="123"/>
    <n v="28223.940000000002"/>
    <n v="28223.94"/>
    <n v="4207.7299999999996"/>
    <n v="517550.78999999992"/>
    <n v="1.5738445861378074E-4"/>
    <n v="0.14908372112469057"/>
    <n v="3471544.62"/>
    <x v="0"/>
    <s v="Sea"/>
    <x v="4"/>
    <x v="2"/>
    <x v="1"/>
    <x v="10"/>
    <x v="3"/>
    <x v="5"/>
  </r>
  <r>
    <x v="7"/>
    <n v="670"/>
    <n v="29082.54"/>
    <n v="29082.54"/>
    <n v="4982.72"/>
    <n v="3338422.4000000004"/>
    <n v="1.0151965994450879E-3"/>
    <n v="0.17133028958268434"/>
    <n v="19485301.800000001"/>
    <x v="1"/>
    <s v="Sea"/>
    <x v="4"/>
    <x v="5"/>
    <x v="3"/>
    <x v="8"/>
    <x v="3"/>
    <x v="0"/>
  </r>
  <r>
    <x v="7"/>
    <n v="779"/>
    <n v="26423.8"/>
    <n v="26423.8"/>
    <n v="2626.87"/>
    <n v="2046331.73"/>
    <n v="6.2227865881578771E-4"/>
    <n v="9.9413029163102962E-2"/>
    <n v="20584140.199999999"/>
    <x v="0"/>
    <s v="Sea"/>
    <x v="6"/>
    <x v="6"/>
    <x v="2"/>
    <x v="7"/>
    <x v="2"/>
    <x v="3"/>
  </r>
  <r>
    <x v="6"/>
    <n v="945"/>
    <n v="32510.05"/>
    <n v="32510.05"/>
    <n v="5669.22"/>
    <n v="5357412.9000000004"/>
    <n v="1.6291609347886132E-3"/>
    <n v="0.17438361368253819"/>
    <n v="30721997.25"/>
    <x v="2"/>
    <s v="Sea"/>
    <x v="7"/>
    <x v="6"/>
    <x v="2"/>
    <x v="7"/>
    <x v="2"/>
    <x v="3"/>
  </r>
  <r>
    <x v="7"/>
    <n v="740"/>
    <n v="49218.64"/>
    <n v="49218.64"/>
    <n v="3231.87"/>
    <n v="2391583.7999999998"/>
    <n v="7.2726798773215765E-4"/>
    <n v="6.5663537228984784E-2"/>
    <n v="36421793.600000001"/>
    <x v="0"/>
    <s v="Sea"/>
    <x v="5"/>
    <x v="2"/>
    <x v="2"/>
    <x v="4"/>
    <x v="1"/>
    <x v="1"/>
  </r>
  <r>
    <x v="4"/>
    <n v="199"/>
    <n v="47269.530000000006"/>
    <n v="47269.53"/>
    <n v="9258.5"/>
    <n v="1842441.5"/>
    <n v="5.6027671797208962E-4"/>
    <n v="0.19586613194588565"/>
    <n v="9406636.4700000007"/>
    <x v="0"/>
    <s v="Sea"/>
    <x v="0"/>
    <x v="6"/>
    <x v="3"/>
    <x v="3"/>
    <x v="1"/>
    <x v="2"/>
  </r>
  <r>
    <x v="5"/>
    <n v="216"/>
    <n v="25895.710000000003"/>
    <n v="25895.71"/>
    <n v="5588.44"/>
    <n v="1207103.0399999998"/>
    <n v="3.6707365173077784E-4"/>
    <n v="0.2158056295811159"/>
    <n v="5593473.3600000003"/>
    <x v="0"/>
    <s v="Sea"/>
    <x v="7"/>
    <x v="9"/>
    <x v="1"/>
    <x v="11"/>
    <x v="3"/>
    <x v="6"/>
  </r>
  <r>
    <x v="5"/>
    <n v="723"/>
    <n v="24896.530000000002"/>
    <n v="24896.53"/>
    <n v="4266.1000000000004"/>
    <n v="3084390.3000000003"/>
    <n v="9.3794678106683387E-4"/>
    <n v="0.17135319661013002"/>
    <n v="18000191.190000001"/>
    <x v="1"/>
    <s v="Sea"/>
    <x v="7"/>
    <x v="3"/>
    <x v="1"/>
    <x v="7"/>
    <x v="2"/>
    <x v="1"/>
  </r>
  <r>
    <x v="6"/>
    <n v="673"/>
    <n v="45974"/>
    <n v="45974"/>
    <n v="7313.46"/>
    <n v="4921958.58"/>
    <n v="1.4967415786047843E-3"/>
    <n v="0.15907817462043763"/>
    <n v="30940502"/>
    <x v="0"/>
    <s v="Sea"/>
    <x v="7"/>
    <x v="1"/>
    <x v="3"/>
    <x v="3"/>
    <x v="1"/>
    <x v="1"/>
  </r>
  <r>
    <x v="2"/>
    <n v="555"/>
    <n v="16865.510000000002"/>
    <n v="16865.509999999998"/>
    <n v="4394.07"/>
    <n v="2438708.8499999996"/>
    <n v="7.4159846625658878E-4"/>
    <n v="0.26053585097634158"/>
    <n v="9360358.0500000007"/>
    <x v="0"/>
    <s v="Sea"/>
    <x v="4"/>
    <x v="3"/>
    <x v="0"/>
    <x v="4"/>
    <x v="1"/>
    <x v="6"/>
  </r>
  <r>
    <x v="1"/>
    <n v="710"/>
    <n v="48182.29"/>
    <n v="48182.29"/>
    <n v="5868.44"/>
    <n v="4166592.4"/>
    <n v="1.2670387173755323E-3"/>
    <n v="0.12179661863311188"/>
    <n v="34209425.899999999"/>
    <x v="3"/>
    <s v="Sea"/>
    <x v="0"/>
    <x v="7"/>
    <x v="1"/>
    <x v="8"/>
    <x v="3"/>
    <x v="1"/>
  </r>
  <r>
    <x v="9"/>
    <n v="993"/>
    <n v="41505.97"/>
    <n v="41505.97"/>
    <n v="4434.8999999999996"/>
    <n v="4403855.6999999993"/>
    <n v="1.3391892323412595E-3"/>
    <n v="0.10684968933384761"/>
    <n v="41215428.210000001"/>
    <x v="2"/>
    <s v="Sea"/>
    <x v="2"/>
    <x v="3"/>
    <x v="3"/>
    <x v="1"/>
    <x v="0"/>
    <x v="5"/>
  </r>
  <r>
    <x v="3"/>
    <n v="559"/>
    <n v="30415.410000000003"/>
    <n v="30415.41"/>
    <n v="2103.4"/>
    <n v="1175800.6000000001"/>
    <n v="3.575547452429908E-4"/>
    <n v="6.9155733886210977E-2"/>
    <n v="17002214.190000001"/>
    <x v="0"/>
    <s v="Sea"/>
    <x v="5"/>
    <x v="6"/>
    <x v="0"/>
    <x v="10"/>
    <x v="3"/>
    <x v="6"/>
  </r>
  <r>
    <x v="1"/>
    <n v="870"/>
    <n v="28422.6"/>
    <n v="28422.6"/>
    <n v="7385.82"/>
    <n v="6425663.3999999994"/>
    <n v="1.9540102633084297E-3"/>
    <n v="0.25985729665829305"/>
    <n v="24727662"/>
    <x v="3"/>
    <s v="Sea"/>
    <x v="6"/>
    <x v="1"/>
    <x v="1"/>
    <x v="4"/>
    <x v="1"/>
    <x v="0"/>
  </r>
  <r>
    <x v="1"/>
    <n v="569"/>
    <n v="45141.75"/>
    <n v="45141.75"/>
    <n v="8810.6299999999992"/>
    <n v="5013248.47"/>
    <n v="1.5245023514451881E-3"/>
    <n v="0.19517697032126577"/>
    <n v="25685655.75"/>
    <x v="3"/>
    <s v="Sea"/>
    <x v="3"/>
    <x v="2"/>
    <x v="0"/>
    <x v="10"/>
    <x v="3"/>
    <x v="0"/>
  </r>
  <r>
    <x v="2"/>
    <n v="127"/>
    <n v="18303.060000000001"/>
    <n v="18303.060000000001"/>
    <n v="6427.12"/>
    <n v="816244.24"/>
    <n v="2.4821555737363854E-4"/>
    <n v="0.35115002627975866"/>
    <n v="2324488.62"/>
    <x v="0"/>
    <s v="Sea"/>
    <x v="2"/>
    <x v="6"/>
    <x v="0"/>
    <x v="10"/>
    <x v="3"/>
    <x v="6"/>
  </r>
  <r>
    <x v="8"/>
    <n v="430"/>
    <n v="18902.8"/>
    <n v="18902.8"/>
    <n v="5916.22"/>
    <n v="2543974.6"/>
    <n v="7.7360922422359648E-4"/>
    <n v="0.31298114565037982"/>
    <n v="8128204"/>
    <x v="3"/>
    <s v="Sea"/>
    <x v="6"/>
    <x v="6"/>
    <x v="1"/>
    <x v="8"/>
    <x v="3"/>
    <x v="0"/>
  </r>
  <r>
    <x v="7"/>
    <n v="391"/>
    <n v="19901.91"/>
    <n v="19901.91"/>
    <n v="2594.44"/>
    <n v="1014426.04"/>
    <n v="3.0848159483849215E-4"/>
    <n v="0.1303613572767639"/>
    <n v="7781646.8099999996"/>
    <x v="0"/>
    <s v="Sea"/>
    <x v="3"/>
    <x v="5"/>
    <x v="3"/>
    <x v="1"/>
    <x v="0"/>
    <x v="1"/>
  </r>
  <r>
    <x v="5"/>
    <n v="839"/>
    <n v="42307.64"/>
    <n v="42307.64"/>
    <n v="2725.48"/>
    <n v="2286677.7200000002"/>
    <n v="6.9536660351034261E-4"/>
    <n v="6.4420516010819801E-2"/>
    <n v="35496109.960000001"/>
    <x v="0"/>
    <s v="Sea"/>
    <x v="7"/>
    <x v="1"/>
    <x v="0"/>
    <x v="4"/>
    <x v="1"/>
    <x v="4"/>
  </r>
  <r>
    <x v="7"/>
    <n v="314"/>
    <n v="33005.79"/>
    <n v="33005.79"/>
    <n v="7392.48"/>
    <n v="2321238.7199999997"/>
    <n v="7.0587642086401879E-4"/>
    <n v="0.22397524797921817"/>
    <n v="10363818.060000001"/>
    <x v="2"/>
    <s v="Sea"/>
    <x v="1"/>
    <x v="5"/>
    <x v="0"/>
    <x v="8"/>
    <x v="3"/>
    <x v="6"/>
  </r>
  <r>
    <x v="5"/>
    <n v="188"/>
    <n v="41952.09"/>
    <n v="41952.09"/>
    <n v="9861.73"/>
    <n v="1854005.24"/>
    <n v="5.6379319016112929E-4"/>
    <n v="0.2350712443647027"/>
    <n v="7886992.9199999999"/>
    <x v="0"/>
    <s v="Sea"/>
    <x v="6"/>
    <x v="6"/>
    <x v="0"/>
    <x v="0"/>
    <x v="0"/>
    <x v="1"/>
  </r>
  <r>
    <x v="8"/>
    <n v="812"/>
    <n v="10721.810000000001"/>
    <n v="10721.81"/>
    <n v="4908.79"/>
    <n v="3985937.48"/>
    <n v="1.2121025114427467E-3"/>
    <n v="0.45783221303119526"/>
    <n v="8706109.7200000007"/>
    <x v="2"/>
    <s v="Sea"/>
    <x v="0"/>
    <x v="7"/>
    <x v="0"/>
    <x v="6"/>
    <x v="2"/>
    <x v="6"/>
  </r>
  <r>
    <x v="2"/>
    <n v="709"/>
    <n v="41015.1"/>
    <n v="41015.1"/>
    <n v="8138.42"/>
    <n v="5770139.7800000003"/>
    <n v="1.754668996643093E-3"/>
    <n v="0.19842497031581055"/>
    <n v="29079705.899999999"/>
    <x v="2"/>
    <s v="Sea"/>
    <x v="0"/>
    <x v="9"/>
    <x v="3"/>
    <x v="3"/>
    <x v="1"/>
    <x v="1"/>
  </r>
  <r>
    <x v="9"/>
    <n v="783"/>
    <n v="46845.94"/>
    <n v="46845.94"/>
    <n v="7199.79"/>
    <n v="5637435.5700000003"/>
    <n v="1.714314348074941E-3"/>
    <n v="0.15369080009921884"/>
    <n v="36680371.020000003"/>
    <x v="0"/>
    <s v="Sea"/>
    <x v="3"/>
    <x v="0"/>
    <x v="1"/>
    <x v="3"/>
    <x v="1"/>
    <x v="5"/>
  </r>
  <r>
    <x v="8"/>
    <n v="684"/>
    <n v="32847.980000000003"/>
    <n v="32847.980000000003"/>
    <n v="4767"/>
    <n v="3260628"/>
    <n v="9.9153973375431387E-4"/>
    <n v="0.14512307910562536"/>
    <n v="22468018.32"/>
    <x v="3"/>
    <s v="Sea"/>
    <x v="5"/>
    <x v="0"/>
    <x v="0"/>
    <x v="11"/>
    <x v="3"/>
    <x v="5"/>
  </r>
  <r>
    <x v="9"/>
    <n v="494"/>
    <n v="15808.25"/>
    <n v="15808.25"/>
    <n v="8514.16"/>
    <n v="4205995.04"/>
    <n v="1.2790208518523316E-3"/>
    <n v="0.53858966046210044"/>
    <n v="7809275.5"/>
    <x v="0"/>
    <s v="Sea"/>
    <x v="4"/>
    <x v="3"/>
    <x v="2"/>
    <x v="1"/>
    <x v="0"/>
    <x v="0"/>
  </r>
  <r>
    <x v="7"/>
    <n v="248"/>
    <n v="49335.100000000006"/>
    <n v="49335.1"/>
    <n v="4909.96"/>
    <n v="1217670.08"/>
    <n v="3.702870327200141E-4"/>
    <n v="9.9522652229345837E-2"/>
    <n v="12235104.800000001"/>
    <x v="0"/>
    <s v="Sea"/>
    <x v="3"/>
    <x v="2"/>
    <x v="3"/>
    <x v="9"/>
    <x v="2"/>
    <x v="4"/>
  </r>
  <r>
    <x v="2"/>
    <n v="301"/>
    <n v="46047.77"/>
    <n v="46047.77"/>
    <n v="3519.61"/>
    <n v="1059402.6100000001"/>
    <n v="3.2215873195532433E-4"/>
    <n v="7.6433885940622101E-2"/>
    <n v="13860378.77"/>
    <x v="0"/>
    <s v="Sea"/>
    <x v="0"/>
    <x v="2"/>
    <x v="3"/>
    <x v="0"/>
    <x v="0"/>
    <x v="3"/>
  </r>
  <r>
    <x v="5"/>
    <n v="586"/>
    <n v="27772.800000000003"/>
    <n v="27772.799999999999"/>
    <n v="7589.35"/>
    <n v="4447359.1000000006"/>
    <n v="1.3524183862506931E-3"/>
    <n v="0.27326556918999889"/>
    <n v="16274860.800000001"/>
    <x v="1"/>
    <s v="Sea"/>
    <x v="2"/>
    <x v="4"/>
    <x v="1"/>
    <x v="7"/>
    <x v="2"/>
    <x v="2"/>
  </r>
  <r>
    <x v="3"/>
    <n v="743"/>
    <n v="20825.009999999998"/>
    <n v="20825.009999999998"/>
    <n v="2879.25"/>
    <n v="2139282.75"/>
    <n v="6.5054457250572476E-4"/>
    <n v="0.13825923733049827"/>
    <n v="15472982.43"/>
    <x v="1"/>
    <s v="Sea"/>
    <x v="7"/>
    <x v="6"/>
    <x v="3"/>
    <x v="11"/>
    <x v="3"/>
    <x v="1"/>
  </r>
  <r>
    <x v="7"/>
    <n v="428"/>
    <n v="33222.479999999996"/>
    <n v="33222.480000000003"/>
    <n v="9269.51"/>
    <n v="3967350.2800000003"/>
    <n v="1.2064502422052753E-3"/>
    <n v="0.27901318625220034"/>
    <n v="14219221.439999999"/>
    <x v="2"/>
    <s v="Sea"/>
    <x v="3"/>
    <x v="0"/>
    <x v="3"/>
    <x v="1"/>
    <x v="0"/>
    <x v="2"/>
  </r>
  <r>
    <x v="5"/>
    <n v="104"/>
    <n v="28856.79"/>
    <n v="28856.79"/>
    <n v="6754.28"/>
    <n v="702445.12"/>
    <n v="2.1360984671106825E-4"/>
    <n v="0.23406206996689513"/>
    <n v="3001106.16"/>
    <x v="3"/>
    <s v="Sea"/>
    <x v="4"/>
    <x v="8"/>
    <x v="0"/>
    <x v="2"/>
    <x v="0"/>
    <x v="6"/>
  </r>
  <r>
    <x v="2"/>
    <n v="599"/>
    <n v="48007.009999999995"/>
    <n v="48007.01"/>
    <n v="6015.13"/>
    <n v="3603062.87"/>
    <n v="1.0956723670470395E-3"/>
    <n v="0.12529690976380325"/>
    <n v="28756198.989999998"/>
    <x v="3"/>
    <s v="Sea"/>
    <x v="0"/>
    <x v="0"/>
    <x v="3"/>
    <x v="7"/>
    <x v="2"/>
    <x v="3"/>
  </r>
  <r>
    <x v="7"/>
    <n v="115"/>
    <n v="25006.63"/>
    <n v="25006.63"/>
    <n v="5301.73"/>
    <n v="609698.94999999995"/>
    <n v="1.85406226822957E-4"/>
    <n v="0.21201297415925294"/>
    <n v="2875762.45"/>
    <x v="2"/>
    <s v="Sea"/>
    <x v="5"/>
    <x v="1"/>
    <x v="1"/>
    <x v="8"/>
    <x v="3"/>
    <x v="5"/>
  </r>
  <r>
    <x v="0"/>
    <n v="762"/>
    <n v="31052.449999999997"/>
    <n v="31052.45"/>
    <n v="5531.35"/>
    <n v="4214888.7"/>
    <n v="1.2817253668318085E-3"/>
    <n v="0.17812926194229442"/>
    <n v="23661966.899999999"/>
    <x v="0"/>
    <s v="Sea"/>
    <x v="2"/>
    <x v="0"/>
    <x v="3"/>
    <x v="8"/>
    <x v="3"/>
    <x v="1"/>
  </r>
  <r>
    <x v="7"/>
    <n v="479"/>
    <n v="17626.870000000003"/>
    <n v="17626.87"/>
    <n v="6801.41"/>
    <n v="3257875.39"/>
    <n v="9.9070267960814037E-4"/>
    <n v="0.38585466393069218"/>
    <n v="8443270.7300000004"/>
    <x v="2"/>
    <s v="Sea"/>
    <x v="4"/>
    <x v="6"/>
    <x v="1"/>
    <x v="9"/>
    <x v="2"/>
    <x v="5"/>
  </r>
  <r>
    <x v="8"/>
    <n v="887"/>
    <n v="39899.300000000003"/>
    <n v="39899.300000000003"/>
    <n v="4319.57"/>
    <n v="3831458.59"/>
    <n v="1.1651262978233882E-3"/>
    <n v="0.10826179907918183"/>
    <n v="35390679.100000001"/>
    <x v="0"/>
    <s v="Sea"/>
    <x v="0"/>
    <x v="4"/>
    <x v="3"/>
    <x v="9"/>
    <x v="2"/>
    <x v="4"/>
  </r>
  <r>
    <x v="0"/>
    <n v="655"/>
    <n v="45931.66"/>
    <n v="45931.66"/>
    <n v="6251.45"/>
    <n v="4094699.75"/>
    <n v="1.2451765426533955E-3"/>
    <n v="0.13610328910385561"/>
    <n v="30085237.300000001"/>
    <x v="0"/>
    <s v="Sea"/>
    <x v="3"/>
    <x v="1"/>
    <x v="3"/>
    <x v="11"/>
    <x v="3"/>
    <x v="6"/>
  </r>
  <r>
    <x v="4"/>
    <n v="909"/>
    <n v="19171.77"/>
    <n v="19171.77"/>
    <n v="5159.22"/>
    <n v="4689730.9800000004"/>
    <n v="1.4261223933820595E-3"/>
    <n v="0.26910504350928477"/>
    <n v="17427138.93"/>
    <x v="2"/>
    <s v="Sea"/>
    <x v="6"/>
    <x v="5"/>
    <x v="1"/>
    <x v="0"/>
    <x v="0"/>
    <x v="6"/>
  </r>
  <r>
    <x v="3"/>
    <n v="667"/>
    <n v="33489.07"/>
    <n v="33489.07"/>
    <n v="9214.17"/>
    <n v="6145851.3899999997"/>
    <n v="1.8689209106142065E-3"/>
    <n v="0.27513962018055438"/>
    <n v="22337209.690000001"/>
    <x v="0"/>
    <s v="Sea"/>
    <x v="0"/>
    <x v="6"/>
    <x v="3"/>
    <x v="2"/>
    <x v="0"/>
    <x v="2"/>
  </r>
  <r>
    <x v="5"/>
    <n v="295"/>
    <n v="15255.060000000001"/>
    <n v="15255.06"/>
    <n v="5692.82"/>
    <n v="1679381.9"/>
    <n v="5.1069115581348545E-4"/>
    <n v="0.37317585116020519"/>
    <n v="4500242.7"/>
    <x v="2"/>
    <s v="Sea"/>
    <x v="7"/>
    <x v="5"/>
    <x v="0"/>
    <x v="4"/>
    <x v="1"/>
    <x v="0"/>
  </r>
  <r>
    <x v="3"/>
    <n v="930"/>
    <n v="11752.589999999998"/>
    <n v="11752.59"/>
    <n v="7463.08"/>
    <n v="6940664.4000000004"/>
    <n v="2.1106193442655967E-3"/>
    <n v="0.63501577099175599"/>
    <n v="10929908.699999999"/>
    <x v="0"/>
    <s v="Sea"/>
    <x v="2"/>
    <x v="1"/>
    <x v="3"/>
    <x v="9"/>
    <x v="2"/>
    <x v="5"/>
  </r>
  <r>
    <x v="4"/>
    <n v="808"/>
    <n v="36102.120000000003"/>
    <n v="36102.120000000003"/>
    <n v="4257.5"/>
    <n v="3440060"/>
    <n v="1.0461040561814672E-3"/>
    <n v="0.11792936259698876"/>
    <n v="29170512.960000001"/>
    <x v="1"/>
    <s v="Sea"/>
    <x v="5"/>
    <x v="5"/>
    <x v="3"/>
    <x v="10"/>
    <x v="3"/>
    <x v="0"/>
  </r>
  <r>
    <x v="7"/>
    <n v="589"/>
    <n v="47737.46"/>
    <n v="47737.46"/>
    <n v="4814.2299999999996"/>
    <n v="2835581.4699999997"/>
    <n v="8.622853314767786E-4"/>
    <n v="0.10084805517511823"/>
    <n v="28117363.940000001"/>
    <x v="1"/>
    <s v="Sea"/>
    <x v="6"/>
    <x v="2"/>
    <x v="0"/>
    <x v="5"/>
    <x v="1"/>
    <x v="0"/>
  </r>
  <r>
    <x v="3"/>
    <n v="212"/>
    <n v="38606.82"/>
    <n v="38606.82"/>
    <n v="8270.19"/>
    <n v="1753280.28"/>
    <n v="5.3316326242303287E-4"/>
    <n v="0.21421577845572362"/>
    <n v="8184645.8399999999"/>
    <x v="0"/>
    <s v="Sea"/>
    <x v="4"/>
    <x v="1"/>
    <x v="2"/>
    <x v="3"/>
    <x v="1"/>
    <x v="0"/>
  </r>
  <r>
    <x v="1"/>
    <n v="164"/>
    <n v="44326.559999999998"/>
    <n v="44326.559999999998"/>
    <n v="5980.31"/>
    <n v="980770.84000000008"/>
    <n v="2.9824722647526635E-4"/>
    <n v="0.13491482307672872"/>
    <n v="7269555.8399999999"/>
    <x v="1"/>
    <s v="Sea"/>
    <x v="7"/>
    <x v="6"/>
    <x v="0"/>
    <x v="6"/>
    <x v="2"/>
    <x v="0"/>
  </r>
  <r>
    <x v="3"/>
    <n v="589"/>
    <n v="16688.989999999998"/>
    <n v="16688.990000000002"/>
    <n v="5445.11"/>
    <n v="3207169.79"/>
    <n v="9.752833747613891E-4"/>
    <n v="0.32626959450511989"/>
    <n v="9829815.1099999994"/>
    <x v="0"/>
    <s v="Sea"/>
    <x v="2"/>
    <x v="8"/>
    <x v="2"/>
    <x v="4"/>
    <x v="1"/>
    <x v="6"/>
  </r>
  <r>
    <x v="5"/>
    <n v="438"/>
    <n v="22625.329999999998"/>
    <n v="22625.33"/>
    <n v="6130.91"/>
    <n v="2685338.58"/>
    <n v="8.1659726305895284E-4"/>
    <n v="0.27097549516404845"/>
    <n v="9909894.5399999991"/>
    <x v="2"/>
    <s v="Sea"/>
    <x v="1"/>
    <x v="2"/>
    <x v="2"/>
    <x v="9"/>
    <x v="2"/>
    <x v="0"/>
  </r>
  <r>
    <x v="6"/>
    <n v="880"/>
    <n v="40170.32"/>
    <n v="40170.32"/>
    <n v="6843.59"/>
    <n v="6022359.2000000002"/>
    <n v="1.8313675886181566E-3"/>
    <n v="0.17036433864604514"/>
    <n v="35349881.600000001"/>
    <x v="2"/>
    <s v="Sea"/>
    <x v="2"/>
    <x v="9"/>
    <x v="2"/>
    <x v="6"/>
    <x v="2"/>
    <x v="4"/>
  </r>
  <r>
    <x v="8"/>
    <n v="483"/>
    <n v="42817.53"/>
    <n v="42817.53"/>
    <n v="3137.24"/>
    <n v="1515286.92"/>
    <n v="4.6079074007160403E-4"/>
    <n v="7.3269990118533232E-2"/>
    <n v="20680866.989999998"/>
    <x v="3"/>
    <s v="Sea"/>
    <x v="0"/>
    <x v="5"/>
    <x v="0"/>
    <x v="10"/>
    <x v="3"/>
    <x v="2"/>
  </r>
  <r>
    <x v="6"/>
    <n v="551"/>
    <n v="23671.25"/>
    <n v="23671.25"/>
    <n v="6023.56"/>
    <n v="3318981.56"/>
    <n v="1.0092847427973621E-3"/>
    <n v="0.25446733907165864"/>
    <n v="13042858.75"/>
    <x v="0"/>
    <s v="Sea"/>
    <x v="4"/>
    <x v="9"/>
    <x v="3"/>
    <x v="6"/>
    <x v="2"/>
    <x v="4"/>
  </r>
  <r>
    <x v="6"/>
    <n v="757"/>
    <n v="15651.76"/>
    <n v="15651.76"/>
    <n v="2822.57"/>
    <n v="2136685.4900000002"/>
    <n v="6.4975475947311558E-4"/>
    <n v="0.18033562998665967"/>
    <n v="11848382.32"/>
    <x v="0"/>
    <s v="Sea"/>
    <x v="4"/>
    <x v="6"/>
    <x v="2"/>
    <x v="2"/>
    <x v="0"/>
    <x v="2"/>
  </r>
  <r>
    <x v="4"/>
    <n v="131"/>
    <n v="48048.54"/>
    <n v="48048.54"/>
    <n v="3265.53"/>
    <n v="427784.43000000005"/>
    <n v="1.3008698319048997E-4"/>
    <n v="6.7963147267325927E-2"/>
    <n v="6294358.7400000002"/>
    <x v="1"/>
    <s v="Sea"/>
    <x v="0"/>
    <x v="1"/>
    <x v="0"/>
    <x v="10"/>
    <x v="3"/>
    <x v="5"/>
  </r>
  <r>
    <x v="2"/>
    <n v="804"/>
    <n v="24263.35"/>
    <n v="24263.35"/>
    <n v="4847.33"/>
    <n v="3897253.32"/>
    <n v="1.1851341273171657E-3"/>
    <n v="0.19977991497464284"/>
    <n v="19507733.399999999"/>
    <x v="1"/>
    <s v="Sea"/>
    <x v="4"/>
    <x v="1"/>
    <x v="1"/>
    <x v="7"/>
    <x v="2"/>
    <x v="1"/>
  </r>
  <r>
    <x v="5"/>
    <n v="614"/>
    <n v="28806.400000000001"/>
    <n v="28806.400000000001"/>
    <n v="3097.77"/>
    <n v="1902030.78"/>
    <n v="5.7839750293308832E-4"/>
    <n v="0.10753756109753387"/>
    <n v="17687129.600000001"/>
    <x v="0"/>
    <s v="Sea"/>
    <x v="3"/>
    <x v="8"/>
    <x v="0"/>
    <x v="9"/>
    <x v="2"/>
    <x v="1"/>
  </r>
  <r>
    <x v="4"/>
    <n v="870"/>
    <n v="48583.99"/>
    <n v="48583.99"/>
    <n v="3988.43"/>
    <n v="3469934.0999999996"/>
    <n v="1.05518861202781E-3"/>
    <n v="8.2093504465154052E-2"/>
    <n v="42268071.299999997"/>
    <x v="0"/>
    <s v="Sea"/>
    <x v="4"/>
    <x v="2"/>
    <x v="3"/>
    <x v="4"/>
    <x v="1"/>
    <x v="1"/>
  </r>
  <r>
    <x v="0"/>
    <n v="539"/>
    <n v="23220.19"/>
    <n v="23220.19"/>
    <n v="4742.1000000000004"/>
    <n v="2555991.9000000004"/>
    <n v="7.7726362161037173E-4"/>
    <n v="0.20422313512507867"/>
    <n v="12515682.41"/>
    <x v="0"/>
    <s v="Sea"/>
    <x v="6"/>
    <x v="4"/>
    <x v="2"/>
    <x v="11"/>
    <x v="3"/>
    <x v="5"/>
  </r>
  <r>
    <x v="9"/>
    <n v="338"/>
    <n v="10969.849999999999"/>
    <n v="10969.85"/>
    <n v="9711.49"/>
    <n v="3282483.62"/>
    <n v="9.9818591223153831E-4"/>
    <n v="0.8852892245563978"/>
    <n v="3707809.3"/>
    <x v="1"/>
    <s v="Sea"/>
    <x v="3"/>
    <x v="4"/>
    <x v="0"/>
    <x v="9"/>
    <x v="2"/>
    <x v="1"/>
  </r>
  <r>
    <x v="2"/>
    <n v="506"/>
    <n v="35141.25"/>
    <n v="35141.25"/>
    <n v="6995.65"/>
    <n v="3539798.9"/>
    <n v="1.0764341282874994E-3"/>
    <n v="0.19907231529897201"/>
    <n v="17781472.5"/>
    <x v="2"/>
    <s v="Sea"/>
    <x v="4"/>
    <x v="4"/>
    <x v="0"/>
    <x v="4"/>
    <x v="1"/>
    <x v="5"/>
  </r>
  <r>
    <x v="7"/>
    <n v="223"/>
    <n v="32345.62"/>
    <n v="32345.62"/>
    <n v="8780.61"/>
    <n v="1958076.03"/>
    <n v="5.9544056711066207E-4"/>
    <n v="0.2714621021331482"/>
    <n v="7213073.2599999998"/>
    <x v="0"/>
    <s v="Sea"/>
    <x v="6"/>
    <x v="1"/>
    <x v="1"/>
    <x v="1"/>
    <x v="0"/>
    <x v="0"/>
  </r>
  <r>
    <x v="2"/>
    <n v="873"/>
    <n v="35948.04"/>
    <n v="35948.04"/>
    <n v="8000.9"/>
    <n v="6984785.6999999993"/>
    <n v="2.1240363982977933E-3"/>
    <n v="0.22256846270339076"/>
    <n v="31382638.920000002"/>
    <x v="0"/>
    <s v="Sea"/>
    <x v="3"/>
    <x v="7"/>
    <x v="3"/>
    <x v="0"/>
    <x v="0"/>
    <x v="6"/>
  </r>
  <r>
    <x v="6"/>
    <n v="633"/>
    <n v="25099.43"/>
    <n v="25099.43"/>
    <n v="2601.7800000000002"/>
    <n v="1646926.7400000002"/>
    <n v="5.0082171326887347E-4"/>
    <n v="0.10365892771270106"/>
    <n v="15887939.189999999"/>
    <x v="0"/>
    <s v="Sea"/>
    <x v="4"/>
    <x v="3"/>
    <x v="2"/>
    <x v="4"/>
    <x v="1"/>
    <x v="3"/>
  </r>
  <r>
    <x v="5"/>
    <n v="874"/>
    <n v="31711.95"/>
    <n v="31711.95"/>
    <n v="2679.84"/>
    <n v="2342180.16"/>
    <n v="7.1224460203710334E-4"/>
    <n v="8.450568318882945E-2"/>
    <n v="27716244.300000001"/>
    <x v="3"/>
    <s v="Sea"/>
    <x v="6"/>
    <x v="7"/>
    <x v="3"/>
    <x v="1"/>
    <x v="0"/>
    <x v="6"/>
  </r>
  <r>
    <x v="0"/>
    <n v="492"/>
    <n v="33982.230000000003"/>
    <n v="33982.230000000003"/>
    <n v="3031.16"/>
    <n v="1491330.72"/>
    <n v="4.5350578632350245E-4"/>
    <n v="8.9198383978920742E-2"/>
    <n v="16719257.16"/>
    <x v="0"/>
    <s v="Sea"/>
    <x v="7"/>
    <x v="7"/>
    <x v="1"/>
    <x v="4"/>
    <x v="1"/>
    <x v="3"/>
  </r>
  <r>
    <x v="3"/>
    <n v="816"/>
    <n v="24557.22"/>
    <n v="24557.22"/>
    <n v="7507.36"/>
    <n v="6126005.7599999998"/>
    <n v="1.862885959467867E-3"/>
    <n v="0.30570887095526283"/>
    <n v="20038691.52"/>
    <x v="1"/>
    <s v="Sea"/>
    <x v="2"/>
    <x v="8"/>
    <x v="1"/>
    <x v="0"/>
    <x v="0"/>
    <x v="4"/>
  </r>
  <r>
    <x v="0"/>
    <n v="504"/>
    <n v="16636.120000000003"/>
    <n v="16636.12"/>
    <n v="4596.82"/>
    <n v="2316797.2799999998"/>
    <n v="7.0452580244478001E-4"/>
    <n v="0.27631563128902648"/>
    <n v="8384604.4800000004"/>
    <x v="3"/>
    <s v="Sea"/>
    <x v="4"/>
    <x v="3"/>
    <x v="2"/>
    <x v="9"/>
    <x v="2"/>
    <x v="4"/>
  </r>
  <r>
    <x v="8"/>
    <n v="665"/>
    <n v="47558.520000000004"/>
    <n v="47558.52"/>
    <n v="7747.05"/>
    <n v="5151788.25"/>
    <n v="1.5666315659939136E-3"/>
    <n v="0.16289510270714899"/>
    <n v="31626415.800000001"/>
    <x v="1"/>
    <s v="Sea"/>
    <x v="2"/>
    <x v="8"/>
    <x v="0"/>
    <x v="1"/>
    <x v="0"/>
    <x v="0"/>
  </r>
  <r>
    <x v="5"/>
    <n v="315"/>
    <n v="41679.020000000004"/>
    <n v="41679.019999999997"/>
    <n v="9014.24"/>
    <n v="2839485.6"/>
    <n v="8.6347255676612236E-4"/>
    <n v="0.21627763800588401"/>
    <n v="13128891.300000001"/>
    <x v="2"/>
    <s v="Sea"/>
    <x v="3"/>
    <x v="2"/>
    <x v="0"/>
    <x v="5"/>
    <x v="1"/>
    <x v="6"/>
  </r>
  <r>
    <x v="7"/>
    <n v="179"/>
    <n v="13561.99"/>
    <n v="13561.99"/>
    <n v="7189.28"/>
    <n v="1286881.1199999999"/>
    <n v="3.9133374402055464E-4"/>
    <n v="0.53010509519620641"/>
    <n v="2427596.21"/>
    <x v="0"/>
    <s v="Sea"/>
    <x v="7"/>
    <x v="9"/>
    <x v="0"/>
    <x v="4"/>
    <x v="1"/>
    <x v="1"/>
  </r>
  <r>
    <x v="6"/>
    <n v="773"/>
    <n v="38681.14"/>
    <n v="38681.14"/>
    <n v="8033.55"/>
    <n v="6209934.1500000004"/>
    <n v="1.8884081390832751E-3"/>
    <n v="0.20768648493813782"/>
    <n v="29900521.219999999"/>
    <x v="0"/>
    <s v="Sea"/>
    <x v="4"/>
    <x v="0"/>
    <x v="3"/>
    <x v="2"/>
    <x v="0"/>
    <x v="1"/>
  </r>
  <r>
    <x v="1"/>
    <n v="276"/>
    <n v="11216.66"/>
    <n v="11216.66"/>
    <n v="4708.95"/>
    <n v="1299670.2"/>
    <n v="3.9522283562443052E-4"/>
    <n v="0.419817485775623"/>
    <n v="3095798.16"/>
    <x v="1"/>
    <s v="Sea"/>
    <x v="1"/>
    <x v="7"/>
    <x v="2"/>
    <x v="0"/>
    <x v="0"/>
    <x v="1"/>
  </r>
  <r>
    <x v="6"/>
    <n v="412"/>
    <n v="39780.130000000005"/>
    <n v="39780.129999999997"/>
    <n v="7699.27"/>
    <n v="3172099.24"/>
    <n v="9.6461860594703277E-4"/>
    <n v="0.19354562189716323"/>
    <n v="16389413.560000001"/>
    <x v="0"/>
    <s v="Sea"/>
    <x v="4"/>
    <x v="2"/>
    <x v="2"/>
    <x v="7"/>
    <x v="2"/>
    <x v="4"/>
  </r>
  <r>
    <x v="8"/>
    <n v="949"/>
    <n v="38419.360000000001"/>
    <n v="38419.360000000001"/>
    <n v="3631.91"/>
    <n v="3446682.59"/>
    <n v="1.0481179507825574E-3"/>
    <n v="9.4533329029947391E-2"/>
    <n v="36459972.640000001"/>
    <x v="1"/>
    <s v="Sea"/>
    <x v="2"/>
    <x v="3"/>
    <x v="2"/>
    <x v="11"/>
    <x v="3"/>
    <x v="0"/>
  </r>
  <r>
    <x v="9"/>
    <n v="606"/>
    <n v="48515.520000000004"/>
    <n v="48515.519999999997"/>
    <n v="6441.57"/>
    <n v="3903591.42"/>
    <n v="1.1870615100135385E-3"/>
    <n v="0.13277338880424244"/>
    <n v="29400405.120000001"/>
    <x v="0"/>
    <s v="Sea"/>
    <x v="5"/>
    <x v="4"/>
    <x v="2"/>
    <x v="11"/>
    <x v="3"/>
    <x v="0"/>
  </r>
  <r>
    <x v="4"/>
    <n v="336"/>
    <n v="45460.520000000004"/>
    <n v="45460.52"/>
    <n v="6073.91"/>
    <n v="2040833.76"/>
    <n v="6.2060675521010528E-4"/>
    <n v="0.13360845850421421"/>
    <n v="15274734.720000001"/>
    <x v="1"/>
    <s v="Sea"/>
    <x v="2"/>
    <x v="4"/>
    <x v="1"/>
    <x v="9"/>
    <x v="2"/>
    <x v="5"/>
  </r>
  <r>
    <x v="5"/>
    <n v="938"/>
    <n v="42349.4"/>
    <n v="42349.4"/>
    <n v="5636.58"/>
    <n v="5287112.04"/>
    <n v="1.6077828149886546E-3"/>
    <n v="0.1330970450584896"/>
    <n v="39723737.200000003"/>
    <x v="3"/>
    <s v="Sea"/>
    <x v="0"/>
    <x v="2"/>
    <x v="1"/>
    <x v="0"/>
    <x v="0"/>
    <x v="4"/>
  </r>
  <r>
    <x v="2"/>
    <n v="305"/>
    <n v="11804.84"/>
    <n v="11804.84"/>
    <n v="5226.45"/>
    <n v="1594067.25"/>
    <n v="4.8474742186212938E-4"/>
    <n v="0.44273789394858376"/>
    <n v="3600476.2"/>
    <x v="0"/>
    <s v="Sea"/>
    <x v="3"/>
    <x v="6"/>
    <x v="2"/>
    <x v="7"/>
    <x v="2"/>
    <x v="1"/>
  </r>
  <r>
    <x v="5"/>
    <n v="696"/>
    <n v="29398.989999999998"/>
    <n v="29398.99"/>
    <n v="4816.3"/>
    <n v="3352144.8000000003"/>
    <n v="1.0193695087258982E-3"/>
    <n v="0.16382535590508385"/>
    <n v="20461697.039999999"/>
    <x v="0"/>
    <s v="Sea"/>
    <x v="7"/>
    <x v="2"/>
    <x v="0"/>
    <x v="5"/>
    <x v="1"/>
    <x v="4"/>
  </r>
  <r>
    <x v="3"/>
    <n v="397"/>
    <n v="29715"/>
    <n v="29715"/>
    <n v="6060.24"/>
    <n v="2405915.2799999998"/>
    <n v="7.3162611502036886E-4"/>
    <n v="0.20394548207975768"/>
    <n v="11796855"/>
    <x v="2"/>
    <s v="Sea"/>
    <x v="4"/>
    <x v="6"/>
    <x v="3"/>
    <x v="9"/>
    <x v="2"/>
    <x v="5"/>
  </r>
  <r>
    <x v="2"/>
    <n v="960"/>
    <n v="42119.76"/>
    <n v="42119.76"/>
    <n v="7291.26"/>
    <n v="6999609.6000000006"/>
    <n v="2.1285442679042626E-3"/>
    <n v="0.173107823976205"/>
    <n v="40434969.600000001"/>
    <x v="0"/>
    <s v="Sea"/>
    <x v="1"/>
    <x v="7"/>
    <x v="3"/>
    <x v="10"/>
    <x v="3"/>
    <x v="4"/>
  </r>
  <r>
    <x v="3"/>
    <n v="442"/>
    <n v="39909.449999999997"/>
    <n v="39909.449999999997"/>
    <n v="6492.45"/>
    <n v="2869662.9"/>
    <n v="8.7264931412925112E-4"/>
    <n v="0.16267951575378764"/>
    <n v="17639976.899999999"/>
    <x v="0"/>
    <s v="Sea"/>
    <x v="7"/>
    <x v="5"/>
    <x v="1"/>
    <x v="6"/>
    <x v="2"/>
    <x v="5"/>
  </r>
  <r>
    <x v="7"/>
    <n v="229"/>
    <n v="18212.59"/>
    <n v="18212.59"/>
    <n v="3226.57"/>
    <n v="738884.53"/>
    <n v="2.2469087861337795E-4"/>
    <n v="0.17716151299732769"/>
    <n v="4170683.11"/>
    <x v="2"/>
    <s v="Sea"/>
    <x v="1"/>
    <x v="5"/>
    <x v="1"/>
    <x v="0"/>
    <x v="0"/>
    <x v="4"/>
  </r>
  <r>
    <x v="7"/>
    <n v="730"/>
    <n v="44410.29"/>
    <n v="44410.29"/>
    <n v="3170.9"/>
    <n v="2314757"/>
    <n v="7.039053640850579E-4"/>
    <n v="7.1400119206607299E-2"/>
    <n v="32419511.699999999"/>
    <x v="2"/>
    <s v="Sea"/>
    <x v="0"/>
    <x v="8"/>
    <x v="3"/>
    <x v="11"/>
    <x v="3"/>
    <x v="0"/>
  </r>
  <r>
    <x v="1"/>
    <n v="972"/>
    <n v="12391.17"/>
    <n v="12391.17"/>
    <n v="4739.75"/>
    <n v="4607037"/>
    <n v="1.4009755913205286E-3"/>
    <n v="0.38251028756767924"/>
    <n v="12044217.24"/>
    <x v="0"/>
    <s v="Sea"/>
    <x v="7"/>
    <x v="0"/>
    <x v="2"/>
    <x v="5"/>
    <x v="1"/>
    <x v="1"/>
  </r>
  <r>
    <x v="3"/>
    <n v="903"/>
    <n v="21669.81"/>
    <n v="21669.81"/>
    <n v="8838.64"/>
    <n v="7981291.9199999999"/>
    <n v="2.4270686706279452E-3"/>
    <n v="0.40787805707571961"/>
    <n v="19567838.43"/>
    <x v="3"/>
    <s v="Sea"/>
    <x v="2"/>
    <x v="3"/>
    <x v="1"/>
    <x v="9"/>
    <x v="2"/>
    <x v="0"/>
  </r>
  <r>
    <x v="5"/>
    <n v="407"/>
    <n v="24660.780000000002"/>
    <n v="24660.78"/>
    <n v="5093.8500000000004"/>
    <n v="2073196.9500000002"/>
    <n v="6.3044823016402231E-4"/>
    <n v="0.20655672691618027"/>
    <n v="10036937.460000001"/>
    <x v="0"/>
    <s v="Sea"/>
    <x v="6"/>
    <x v="8"/>
    <x v="3"/>
    <x v="11"/>
    <x v="3"/>
    <x v="4"/>
  </r>
  <r>
    <x v="9"/>
    <n v="627"/>
    <n v="15178.04"/>
    <n v="15178.04"/>
    <n v="9884.25"/>
    <n v="6197424.75"/>
    <n v="1.8846040966885504E-3"/>
    <n v="0.6512204474359008"/>
    <n v="9516631.0800000001"/>
    <x v="3"/>
    <s v="Sea"/>
    <x v="3"/>
    <x v="3"/>
    <x v="0"/>
    <x v="5"/>
    <x v="1"/>
    <x v="2"/>
  </r>
  <r>
    <x v="4"/>
    <n v="741"/>
    <n v="28606.379999999997"/>
    <n v="28606.38"/>
    <n v="6771.24"/>
    <n v="5017488.84"/>
    <n v="1.5257918255406138E-3"/>
    <n v="0.23670384019229279"/>
    <n v="21197327.579999998"/>
    <x v="0"/>
    <s v="Sea"/>
    <x v="0"/>
    <x v="4"/>
    <x v="0"/>
    <x v="3"/>
    <x v="1"/>
    <x v="0"/>
  </r>
  <r>
    <x v="0"/>
    <n v="224"/>
    <n v="45093.4"/>
    <n v="45093.4"/>
    <n v="7090.2"/>
    <n v="1588204.8"/>
    <n v="4.8296468181568806E-4"/>
    <n v="0.15723365281837254"/>
    <n v="10100921.6"/>
    <x v="0"/>
    <s v="Sea"/>
    <x v="5"/>
    <x v="3"/>
    <x v="1"/>
    <x v="3"/>
    <x v="1"/>
    <x v="0"/>
  </r>
  <r>
    <x v="8"/>
    <n v="895"/>
    <n v="44466.3"/>
    <n v="44466.3"/>
    <n v="6556.12"/>
    <n v="5867727.3999999994"/>
    <n v="1.7843448758763315E-3"/>
    <n v="0.1474401962834776"/>
    <n v="39797338.5"/>
    <x v="0"/>
    <s v="Sea"/>
    <x v="6"/>
    <x v="7"/>
    <x v="2"/>
    <x v="11"/>
    <x v="3"/>
    <x v="6"/>
  </r>
  <r>
    <x v="7"/>
    <n v="180"/>
    <n v="22060.920000000002"/>
    <n v="22060.92"/>
    <n v="3219.94"/>
    <n v="579589.19999999995"/>
    <n v="1.7625001105764769E-4"/>
    <n v="0.14595674160461122"/>
    <n v="3970965.6"/>
    <x v="2"/>
    <s v="Sea"/>
    <x v="3"/>
    <x v="1"/>
    <x v="0"/>
    <x v="10"/>
    <x v="3"/>
    <x v="2"/>
  </r>
  <r>
    <x v="9"/>
    <n v="972"/>
    <n v="17424.12"/>
    <n v="17424.12"/>
    <n v="6738.21"/>
    <n v="6549540.1200000001"/>
    <n v="1.9916805188442215E-3"/>
    <n v="0.38671737797949052"/>
    <n v="16936244.640000001"/>
    <x v="3"/>
    <s v="Sea"/>
    <x v="2"/>
    <x v="8"/>
    <x v="3"/>
    <x v="2"/>
    <x v="0"/>
    <x v="0"/>
  </r>
  <r>
    <x v="6"/>
    <n v="304"/>
    <n v="41022.879999999997"/>
    <n v="41022.879999999997"/>
    <n v="3565.88"/>
    <n v="1084027.52"/>
    <n v="3.2964703687852435E-4"/>
    <n v="8.6924174996977299E-2"/>
    <n v="12470955.52"/>
    <x v="3"/>
    <s v="Sea"/>
    <x v="3"/>
    <x v="2"/>
    <x v="2"/>
    <x v="4"/>
    <x v="1"/>
    <x v="3"/>
  </r>
  <r>
    <x v="9"/>
    <n v="435"/>
    <n v="33734.239999999998"/>
    <n v="33734.239999999998"/>
    <n v="7258.28"/>
    <n v="3157351.8"/>
    <n v="9.6013398742227053E-4"/>
    <n v="0.21516062018886448"/>
    <n v="14674394.4"/>
    <x v="0"/>
    <s v="Sea"/>
    <x v="4"/>
    <x v="2"/>
    <x v="3"/>
    <x v="7"/>
    <x v="2"/>
    <x v="2"/>
  </r>
  <r>
    <x v="2"/>
    <n v="234"/>
    <n v="30962.68"/>
    <n v="30962.68"/>
    <n v="6008.63"/>
    <n v="1406019.42"/>
    <n v="4.2756307108943268E-4"/>
    <n v="0.19406039787253557"/>
    <n v="7245267.1200000001"/>
    <x v="3"/>
    <s v="Sea"/>
    <x v="3"/>
    <x v="4"/>
    <x v="0"/>
    <x v="8"/>
    <x v="3"/>
    <x v="3"/>
  </r>
  <r>
    <x v="2"/>
    <n v="884"/>
    <n v="35538.5"/>
    <n v="35538.5"/>
    <n v="5297.56"/>
    <n v="4683043.04"/>
    <n v="1.4240886261915166E-3"/>
    <n v="0.14906537979937251"/>
    <n v="31416034"/>
    <x v="0"/>
    <s v="Sea"/>
    <x v="6"/>
    <x v="2"/>
    <x v="0"/>
    <x v="8"/>
    <x v="3"/>
    <x v="0"/>
  </r>
  <r>
    <x v="5"/>
    <n v="646"/>
    <n v="10338.09"/>
    <n v="10338.09"/>
    <n v="8152.32"/>
    <n v="5266398.72"/>
    <n v="1.6014840039013524E-3"/>
    <n v="0.78857119642022855"/>
    <n v="6678406.1399999997"/>
    <x v="0"/>
    <s v="Sea"/>
    <x v="6"/>
    <x v="0"/>
    <x v="1"/>
    <x v="9"/>
    <x v="2"/>
    <x v="0"/>
  </r>
  <r>
    <x v="7"/>
    <n v="885"/>
    <n v="37238.519999999997"/>
    <n v="37238.519999999997"/>
    <n v="5263.08"/>
    <n v="4657825.8"/>
    <n v="1.4164201968473477E-3"/>
    <n v="0.14133429577759804"/>
    <n v="32956090.199999999"/>
    <x v="0"/>
    <s v="Sea"/>
    <x v="1"/>
    <x v="9"/>
    <x v="1"/>
    <x v="1"/>
    <x v="0"/>
    <x v="2"/>
  </r>
  <r>
    <x v="1"/>
    <n v="463"/>
    <n v="21324.190000000002"/>
    <n v="21324.19"/>
    <n v="5651.94"/>
    <n v="2616848.2199999997"/>
    <n v="7.9576970673571161E-4"/>
    <n v="0.26504828553863002"/>
    <n v="9873099.9700000007"/>
    <x v="0"/>
    <s v="Sea"/>
    <x v="6"/>
    <x v="3"/>
    <x v="1"/>
    <x v="6"/>
    <x v="2"/>
    <x v="2"/>
  </r>
  <r>
    <x v="8"/>
    <n v="635"/>
    <n v="46224.92"/>
    <n v="46224.92"/>
    <n v="4473.09"/>
    <n v="2840412.15"/>
    <n v="8.6375431572185415E-4"/>
    <n v="9.6767933833092623E-2"/>
    <n v="29352824.199999999"/>
    <x v="0"/>
    <s v="Sea"/>
    <x v="1"/>
    <x v="5"/>
    <x v="0"/>
    <x v="0"/>
    <x v="0"/>
    <x v="2"/>
  </r>
  <r>
    <x v="2"/>
    <n v="331"/>
    <n v="40975.54"/>
    <n v="40975.54"/>
    <n v="5778.24"/>
    <n v="1912597.44"/>
    <n v="5.8161076836633376E-4"/>
    <n v="0.14101681149290526"/>
    <n v="13562903.74"/>
    <x v="1"/>
    <s v="Sea"/>
    <x v="7"/>
    <x v="9"/>
    <x v="2"/>
    <x v="7"/>
    <x v="2"/>
    <x v="2"/>
  </r>
  <r>
    <x v="1"/>
    <n v="519"/>
    <n v="23287.18"/>
    <n v="23287.18"/>
    <n v="9858.14"/>
    <n v="5116374.66"/>
    <n v="1.5558624805294312E-3"/>
    <n v="0.42332905916474217"/>
    <n v="12086046.42"/>
    <x v="1"/>
    <s v="Sea"/>
    <x v="2"/>
    <x v="6"/>
    <x v="2"/>
    <x v="9"/>
    <x v="2"/>
    <x v="4"/>
  </r>
  <r>
    <x v="4"/>
    <n v="558"/>
    <n v="37757.629999999997"/>
    <n v="37757.629999999997"/>
    <n v="8787.98"/>
    <n v="4903692.84"/>
    <n v="1.4911870636535461E-3"/>
    <n v="0.23274712952057638"/>
    <n v="21068757.539999999"/>
    <x v="0"/>
    <s v="Sea"/>
    <x v="4"/>
    <x v="2"/>
    <x v="2"/>
    <x v="0"/>
    <x v="0"/>
    <x v="5"/>
  </r>
  <r>
    <x v="6"/>
    <n v="480"/>
    <n v="12519.369999999999"/>
    <n v="12519.37"/>
    <n v="8790.94"/>
    <n v="4219651.2"/>
    <n v="1.2831736178993958E-3"/>
    <n v="0.70218709088396625"/>
    <n v="6009297.5999999996"/>
    <x v="0"/>
    <s v="Sea"/>
    <x v="7"/>
    <x v="7"/>
    <x v="3"/>
    <x v="11"/>
    <x v="3"/>
    <x v="0"/>
  </r>
  <r>
    <x v="8"/>
    <n v="858"/>
    <n v="41834.28"/>
    <n v="41834.28"/>
    <n v="2100.66"/>
    <n v="1802366.2799999998"/>
    <n v="5.4809005547365507E-4"/>
    <n v="5.0213843766404004E-2"/>
    <n v="35893812.240000002"/>
    <x v="0"/>
    <s v="Sea"/>
    <x v="7"/>
    <x v="6"/>
    <x v="0"/>
    <x v="6"/>
    <x v="2"/>
    <x v="1"/>
  </r>
  <r>
    <x v="7"/>
    <n v="458"/>
    <n v="13812.54"/>
    <n v="13812.54"/>
    <n v="3177.15"/>
    <n v="1455134.7"/>
    <n v="4.4249876803323265E-4"/>
    <n v="0.23001924338318658"/>
    <n v="6326143.3200000003"/>
    <x v="0"/>
    <s v="Sea"/>
    <x v="6"/>
    <x v="6"/>
    <x v="1"/>
    <x v="4"/>
    <x v="1"/>
    <x v="0"/>
  </r>
  <r>
    <x v="0"/>
    <n v="345"/>
    <n v="40531.919999999998"/>
    <n v="40531.919999999998"/>
    <n v="8482.65"/>
    <n v="2926514.25"/>
    <n v="8.8993750905445369E-4"/>
    <n v="0.20928320198006903"/>
    <n v="13983512.4"/>
    <x v="0"/>
    <s v="Sea"/>
    <x v="5"/>
    <x v="5"/>
    <x v="0"/>
    <x v="1"/>
    <x v="0"/>
    <x v="5"/>
  </r>
  <r>
    <x v="3"/>
    <n v="238"/>
    <n v="26925.18"/>
    <n v="26925.18"/>
    <n v="2901.45"/>
    <n v="690545.1"/>
    <n v="2.0999111355215805E-4"/>
    <n v="0.1077597252831736"/>
    <n v="6408192.8399999999"/>
    <x v="0"/>
    <s v="Sea"/>
    <x v="7"/>
    <x v="3"/>
    <x v="0"/>
    <x v="7"/>
    <x v="2"/>
    <x v="5"/>
  </r>
  <r>
    <x v="7"/>
    <n v="972"/>
    <n v="28660.03"/>
    <n v="28660.03"/>
    <n v="8220.25"/>
    <n v="7990083"/>
    <n v="2.4297419915718286E-3"/>
    <n v="0.28681930898188174"/>
    <n v="27857549.16"/>
    <x v="2"/>
    <s v="Sea"/>
    <x v="0"/>
    <x v="4"/>
    <x v="0"/>
    <x v="9"/>
    <x v="2"/>
    <x v="4"/>
  </r>
  <r>
    <x v="7"/>
    <n v="491"/>
    <n v="45962.149999999994"/>
    <n v="45962.15"/>
    <n v="6370.54"/>
    <n v="3127935.14"/>
    <n v="9.51188536661147E-4"/>
    <n v="0.13860404702565046"/>
    <n v="22567415.649999999"/>
    <x v="0"/>
    <s v="Sea"/>
    <x v="0"/>
    <x v="6"/>
    <x v="1"/>
    <x v="0"/>
    <x v="0"/>
    <x v="4"/>
  </r>
  <r>
    <x v="6"/>
    <n v="954"/>
    <n v="32313.86"/>
    <n v="32313.86"/>
    <n v="6873.64"/>
    <n v="6557452.5600000005"/>
    <n v="1.9940866500100423E-3"/>
    <n v="0.21271491551922303"/>
    <n v="30827422.440000001"/>
    <x v="3"/>
    <s v="Sea"/>
    <x v="7"/>
    <x v="9"/>
    <x v="2"/>
    <x v="7"/>
    <x v="2"/>
    <x v="0"/>
  </r>
  <r>
    <x v="9"/>
    <n v="262"/>
    <n v="27644.219999999998"/>
    <n v="27644.22"/>
    <n v="2134.1799999999998"/>
    <n v="559155.15999999992"/>
    <n v="1.700361275416118E-4"/>
    <n v="7.7201671814216485E-2"/>
    <n v="7242785.6399999997"/>
    <x v="0"/>
    <s v="Sea"/>
    <x v="7"/>
    <x v="8"/>
    <x v="3"/>
    <x v="10"/>
    <x v="3"/>
    <x v="0"/>
  </r>
  <r>
    <x v="1"/>
    <n v="673"/>
    <n v="43898.69"/>
    <n v="43898.69"/>
    <n v="2563.04"/>
    <n v="1724925.92"/>
    <n v="5.245408514748431E-4"/>
    <n v="5.8385341339342922E-2"/>
    <n v="29543818.370000001"/>
    <x v="0"/>
    <s v="Sea"/>
    <x v="6"/>
    <x v="5"/>
    <x v="3"/>
    <x v="2"/>
    <x v="0"/>
    <x v="2"/>
  </r>
  <r>
    <x v="2"/>
    <n v="513"/>
    <n v="40829.590000000004"/>
    <n v="40829.589999999997"/>
    <n v="5780.88"/>
    <n v="2965591.44"/>
    <n v="9.0182067590711729E-4"/>
    <n v="0.14158555106725293"/>
    <n v="20945579.670000002"/>
    <x v="1"/>
    <s v="Sea"/>
    <x v="7"/>
    <x v="4"/>
    <x v="0"/>
    <x v="3"/>
    <x v="1"/>
    <x v="2"/>
  </r>
  <r>
    <x v="7"/>
    <n v="684"/>
    <n v="22639.190000000002"/>
    <n v="22639.19"/>
    <n v="9105.1200000000008"/>
    <n v="6227902.080000001"/>
    <n v="1.8938720915882272E-3"/>
    <n v="0.40218400039930763"/>
    <n v="15485205.960000001"/>
    <x v="2"/>
    <s v="Sea"/>
    <x v="0"/>
    <x v="7"/>
    <x v="1"/>
    <x v="2"/>
    <x v="0"/>
    <x v="1"/>
  </r>
  <r>
    <x v="2"/>
    <n v="230"/>
    <n v="33065.69"/>
    <n v="33065.69"/>
    <n v="7570.06"/>
    <n v="1741113.8"/>
    <n v="5.2946350018706872E-4"/>
    <n v="0.22894002816817069"/>
    <n v="7605108.7000000002"/>
    <x v="0"/>
    <s v="Sea"/>
    <x v="6"/>
    <x v="6"/>
    <x v="1"/>
    <x v="6"/>
    <x v="2"/>
    <x v="4"/>
  </r>
  <r>
    <x v="4"/>
    <n v="877"/>
    <n v="33879.550000000003"/>
    <n v="33879.550000000003"/>
    <n v="5665.66"/>
    <n v="4968783.82"/>
    <n v="1.5109808864935046E-3"/>
    <n v="0.16722949389823655"/>
    <n v="29712365.350000001"/>
    <x v="0"/>
    <s v="Sea"/>
    <x v="2"/>
    <x v="1"/>
    <x v="3"/>
    <x v="4"/>
    <x v="1"/>
    <x v="3"/>
  </r>
  <r>
    <x v="4"/>
    <n v="425"/>
    <n v="45040.57"/>
    <n v="45040.57"/>
    <n v="8443.98"/>
    <n v="3588691.5"/>
    <n v="1.0913021094207523E-3"/>
    <n v="0.18747498088945144"/>
    <n v="19142242.25"/>
    <x v="0"/>
    <s v="Sea"/>
    <x v="6"/>
    <x v="6"/>
    <x v="3"/>
    <x v="1"/>
    <x v="0"/>
    <x v="1"/>
  </r>
  <r>
    <x v="1"/>
    <n v="384"/>
    <n v="21222.420000000002"/>
    <n v="21222.42"/>
    <n v="4490.5600000000004"/>
    <n v="1724375.04"/>
    <n v="5.2437333177970144E-4"/>
    <n v="0.21159509612947061"/>
    <n v="8149409.2800000003"/>
    <x v="1"/>
    <s v="Sea"/>
    <x v="6"/>
    <x v="6"/>
    <x v="2"/>
    <x v="8"/>
    <x v="3"/>
    <x v="6"/>
  </r>
  <r>
    <x v="5"/>
    <n v="425"/>
    <n v="18775.34"/>
    <n v="18775.34"/>
    <n v="5343.85"/>
    <n v="2271136.25"/>
    <n v="6.9064052466112993E-4"/>
    <n v="0.28462067797440688"/>
    <n v="7979519.5"/>
    <x v="0"/>
    <s v="Sea"/>
    <x v="4"/>
    <x v="3"/>
    <x v="2"/>
    <x v="3"/>
    <x v="1"/>
    <x v="6"/>
  </r>
  <r>
    <x v="7"/>
    <n v="842"/>
    <n v="44116.310000000005"/>
    <n v="44116.31"/>
    <n v="3737.61"/>
    <n v="3147067.62"/>
    <n v="9.57006622663371E-4"/>
    <n v="8.47217276331588E-2"/>
    <n v="37145933.020000003"/>
    <x v="0"/>
    <s v="Sea"/>
    <x v="0"/>
    <x v="5"/>
    <x v="3"/>
    <x v="11"/>
    <x v="3"/>
    <x v="3"/>
  </r>
  <r>
    <x v="8"/>
    <n v="866"/>
    <n v="37209.43"/>
    <n v="37209.43"/>
    <n v="8028.81"/>
    <n v="6952949.46"/>
    <n v="2.114355166052552E-3"/>
    <n v="0.21577352837708078"/>
    <n v="32223366.379999999"/>
    <x v="0"/>
    <s v="Sea"/>
    <x v="5"/>
    <x v="4"/>
    <x v="1"/>
    <x v="4"/>
    <x v="1"/>
    <x v="1"/>
  </r>
  <r>
    <x v="6"/>
    <n v="282"/>
    <n v="46063.17"/>
    <n v="46063.17"/>
    <n v="3544.77"/>
    <n v="999625.14"/>
    <n v="3.0398071941040763E-4"/>
    <n v="7.6954538734524791E-2"/>
    <n v="12989813.939999999"/>
    <x v="2"/>
    <s v="Sea"/>
    <x v="6"/>
    <x v="9"/>
    <x v="0"/>
    <x v="11"/>
    <x v="3"/>
    <x v="3"/>
  </r>
  <r>
    <x v="5"/>
    <n v="823"/>
    <n v="14356.92"/>
    <n v="14356.92"/>
    <n v="7452.1"/>
    <n v="6133078.3000000007"/>
    <n v="1.8650366814847816E-3"/>
    <n v="0.51905979834114846"/>
    <n v="11815745.16"/>
    <x v="0"/>
    <s v="Sea"/>
    <x v="1"/>
    <x v="8"/>
    <x v="0"/>
    <x v="1"/>
    <x v="0"/>
    <x v="2"/>
  </r>
  <r>
    <x v="4"/>
    <n v="343"/>
    <n v="48026.63"/>
    <n v="48026.63"/>
    <n v="6193.02"/>
    <n v="2124205.8600000003"/>
    <n v="6.4595976997797774E-4"/>
    <n v="0.12894970977559744"/>
    <n v="16473134.09"/>
    <x v="0"/>
    <s v="Sea"/>
    <x v="0"/>
    <x v="3"/>
    <x v="3"/>
    <x v="6"/>
    <x v="2"/>
    <x v="5"/>
  </r>
  <r>
    <x v="9"/>
    <n v="525"/>
    <n v="21719.7"/>
    <n v="21719.7"/>
    <n v="9485.0499999999993"/>
    <n v="4979651.25"/>
    <n v="1.5142856144933848E-3"/>
    <n v="0.43670262480605165"/>
    <n v="11402842.5"/>
    <x v="0"/>
    <s v="Sea"/>
    <x v="5"/>
    <x v="6"/>
    <x v="3"/>
    <x v="2"/>
    <x v="0"/>
    <x v="1"/>
  </r>
  <r>
    <x v="5"/>
    <n v="562"/>
    <n v="48517.1"/>
    <n v="48517.1"/>
    <n v="3273.33"/>
    <n v="1839611.46"/>
    <n v="5.5941611777233851E-4"/>
    <n v="6.7467552677303463E-2"/>
    <n v="27266610.199999999"/>
    <x v="0"/>
    <s v="Sea"/>
    <x v="0"/>
    <x v="3"/>
    <x v="3"/>
    <x v="2"/>
    <x v="0"/>
    <x v="6"/>
  </r>
  <r>
    <x v="9"/>
    <n v="258"/>
    <n v="43253.51"/>
    <n v="43253.51"/>
    <n v="3922.14"/>
    <n v="1011912.12"/>
    <n v="3.0771712505921043E-4"/>
    <n v="9.0677958852356716E-2"/>
    <n v="11159405.58"/>
    <x v="2"/>
    <s v="Sea"/>
    <x v="7"/>
    <x v="2"/>
    <x v="1"/>
    <x v="7"/>
    <x v="2"/>
    <x v="6"/>
  </r>
  <r>
    <x v="9"/>
    <n v="385"/>
    <n v="21988.74"/>
    <n v="21988.74"/>
    <n v="2986.5"/>
    <n v="1149802.5"/>
    <n v="3.4964886050173289E-4"/>
    <n v="0.13581951489717009"/>
    <n v="8465664.9000000004"/>
    <x v="0"/>
    <s v="Sea"/>
    <x v="5"/>
    <x v="4"/>
    <x v="3"/>
    <x v="0"/>
    <x v="0"/>
    <x v="2"/>
  </r>
  <r>
    <x v="6"/>
    <n v="538"/>
    <n v="16103.22"/>
    <n v="16103.22"/>
    <n v="9497.2900000000009"/>
    <n v="5109542.0200000005"/>
    <n v="1.5537847108340109E-3"/>
    <n v="0.58977583365314523"/>
    <n v="8663532.3599999994"/>
    <x v="0"/>
    <s v="Sea"/>
    <x v="6"/>
    <x v="5"/>
    <x v="2"/>
    <x v="4"/>
    <x v="1"/>
    <x v="5"/>
  </r>
  <r>
    <x v="4"/>
    <n v="499"/>
    <n v="20654.530000000002"/>
    <n v="20654.53"/>
    <n v="9398.3799999999992"/>
    <n v="4689791.6199999992"/>
    <n v="1.4261408336854163E-3"/>
    <n v="0.45502754117377631"/>
    <n v="10306610.470000001"/>
    <x v="0"/>
    <s v="Sea"/>
    <x v="5"/>
    <x v="0"/>
    <x v="1"/>
    <x v="7"/>
    <x v="2"/>
    <x v="4"/>
  </r>
  <r>
    <x v="9"/>
    <n v="498"/>
    <n v="10454.429999999998"/>
    <n v="10454.43"/>
    <n v="7341.9"/>
    <n v="3656266.1999999997"/>
    <n v="1.1118512183796792E-3"/>
    <n v="0.70227645122689619"/>
    <n v="5206306.1399999997"/>
    <x v="0"/>
    <s v="Sea"/>
    <x v="3"/>
    <x v="8"/>
    <x v="3"/>
    <x v="10"/>
    <x v="3"/>
    <x v="6"/>
  </r>
  <r>
    <x v="7"/>
    <n v="586"/>
    <n v="33793.72"/>
    <n v="33793.72"/>
    <n v="9831.9500000000007"/>
    <n v="5761522.7000000002"/>
    <n v="1.7520485881791592E-3"/>
    <n v="0.29094015101030601"/>
    <n v="19803119.920000002"/>
    <x v="1"/>
    <s v="Sea"/>
    <x v="2"/>
    <x v="4"/>
    <x v="2"/>
    <x v="8"/>
    <x v="3"/>
    <x v="3"/>
  </r>
  <r>
    <x v="3"/>
    <n v="462"/>
    <n v="40352.050000000003"/>
    <n v="40352.050000000003"/>
    <n v="5985.5"/>
    <n v="2765301"/>
    <n v="8.4091341216800501E-4"/>
    <n v="0.14833199304620209"/>
    <n v="18642647.100000001"/>
    <x v="0"/>
    <s v="Sea"/>
    <x v="4"/>
    <x v="6"/>
    <x v="2"/>
    <x v="3"/>
    <x v="1"/>
    <x v="6"/>
  </r>
  <r>
    <x v="6"/>
    <n v="797"/>
    <n v="44352.82"/>
    <n v="44352.82"/>
    <n v="8523.69"/>
    <n v="6793380.9300000006"/>
    <n v="2.0658312198214065E-3"/>
    <n v="0.19217921205461119"/>
    <n v="35349197.539999999"/>
    <x v="3"/>
    <s v="Sea"/>
    <x v="3"/>
    <x v="9"/>
    <x v="1"/>
    <x v="7"/>
    <x v="2"/>
    <x v="1"/>
  </r>
  <r>
    <x v="0"/>
    <n v="249"/>
    <n v="43575.520000000004"/>
    <n v="43575.519999999997"/>
    <n v="5482.79"/>
    <n v="1365214.71"/>
    <n v="4.1515457453928284E-4"/>
    <n v="0.1258227096314628"/>
    <n v="10850304.48"/>
    <x v="0"/>
    <s v="Sea"/>
    <x v="2"/>
    <x v="1"/>
    <x v="2"/>
    <x v="10"/>
    <x v="3"/>
    <x v="5"/>
  </r>
  <r>
    <x v="2"/>
    <n v="407"/>
    <n v="17240.739999999998"/>
    <n v="17240.740000000002"/>
    <n v="7258.3"/>
    <n v="2954128.1"/>
    <n v="8.9833473482719799E-4"/>
    <n v="0.42099701056915195"/>
    <n v="7016981.1799999997"/>
    <x v="0"/>
    <s v="Sea"/>
    <x v="4"/>
    <x v="0"/>
    <x v="3"/>
    <x v="11"/>
    <x v="3"/>
    <x v="4"/>
  </r>
  <r>
    <x v="2"/>
    <n v="803"/>
    <n v="13464.75"/>
    <n v="13464.75"/>
    <n v="4787.78"/>
    <n v="3844587.34"/>
    <n v="1.1691186812782094E-3"/>
    <n v="0.35557882619432218"/>
    <n v="10812194.25"/>
    <x v="2"/>
    <s v="Sea"/>
    <x v="2"/>
    <x v="5"/>
    <x v="1"/>
    <x v="7"/>
    <x v="2"/>
    <x v="4"/>
  </r>
  <r>
    <x v="8"/>
    <n v="326"/>
    <n v="13973.69"/>
    <n v="13973.69"/>
    <n v="7279.87"/>
    <n v="2373237.62"/>
    <n v="7.216890114022579E-4"/>
    <n v="0.520969765323261"/>
    <n v="4555422.9400000004"/>
    <x v="0"/>
    <s v="Sea"/>
    <x v="3"/>
    <x v="5"/>
    <x v="3"/>
    <x v="10"/>
    <x v="3"/>
    <x v="5"/>
  </r>
  <r>
    <x v="2"/>
    <n v="394"/>
    <n v="32556.2"/>
    <n v="32556.2"/>
    <n v="8455.9699999999993"/>
    <n v="3331652.1799999997"/>
    <n v="1.0131378113416123E-3"/>
    <n v="0.25973455132970058"/>
    <n v="12827142.800000001"/>
    <x v="2"/>
    <s v="Sea"/>
    <x v="7"/>
    <x v="3"/>
    <x v="2"/>
    <x v="4"/>
    <x v="1"/>
    <x v="6"/>
  </r>
  <r>
    <x v="4"/>
    <n v="280"/>
    <n v="25327.4"/>
    <n v="25327.4"/>
    <n v="6295.63"/>
    <n v="1762776.4000000001"/>
    <n v="5.3605098230291462E-4"/>
    <n v="0.24856992822003049"/>
    <n v="7091672"/>
    <x v="0"/>
    <s v="Sea"/>
    <x v="2"/>
    <x v="8"/>
    <x v="1"/>
    <x v="6"/>
    <x v="2"/>
    <x v="3"/>
  </r>
  <r>
    <x v="9"/>
    <n v="716"/>
    <n v="19523.8"/>
    <n v="19523.8"/>
    <n v="7102.27"/>
    <n v="5085225.32"/>
    <n v="1.5463901309421054E-3"/>
    <n v="0.3637749823292597"/>
    <n v="13979040.800000001"/>
    <x v="1"/>
    <s v="Sea"/>
    <x v="2"/>
    <x v="6"/>
    <x v="2"/>
    <x v="11"/>
    <x v="3"/>
    <x v="0"/>
  </r>
  <r>
    <x v="4"/>
    <n v="522"/>
    <n v="38587.909999999996"/>
    <n v="38587.910000000003"/>
    <n v="7291.1"/>
    <n v="3805954.2"/>
    <n v="1.1573705476825668E-3"/>
    <n v="0.18894778183114869"/>
    <n v="20142889.02"/>
    <x v="0"/>
    <s v="Sea"/>
    <x v="5"/>
    <x v="4"/>
    <x v="1"/>
    <x v="7"/>
    <x v="2"/>
    <x v="0"/>
  </r>
  <r>
    <x v="3"/>
    <n v="196"/>
    <n v="31132.109999999997"/>
    <n v="31132.11"/>
    <n v="5678.06"/>
    <n v="1112899.76"/>
    <n v="3.3842693239634813E-4"/>
    <n v="0.18238596741435131"/>
    <n v="6101893.5599999996"/>
    <x v="0"/>
    <s v="Sea"/>
    <x v="5"/>
    <x v="7"/>
    <x v="2"/>
    <x v="3"/>
    <x v="1"/>
    <x v="0"/>
  </r>
  <r>
    <x v="5"/>
    <n v="578"/>
    <n v="48791.16"/>
    <n v="48791.16"/>
    <n v="6835.16"/>
    <n v="3950722.48"/>
    <n v="1.2013938161471907E-3"/>
    <n v="0.14009013108112206"/>
    <n v="28201290.48"/>
    <x v="0"/>
    <s v="Sea"/>
    <x v="6"/>
    <x v="1"/>
    <x v="1"/>
    <x v="6"/>
    <x v="2"/>
    <x v="5"/>
  </r>
  <r>
    <x v="6"/>
    <n v="562"/>
    <n v="15317.68"/>
    <n v="15317.68"/>
    <n v="4424.41"/>
    <n v="2486518.42"/>
    <n v="7.5613710369352072E-4"/>
    <n v="0.28884334964563824"/>
    <n v="8608536.1600000001"/>
    <x v="3"/>
    <s v="Sea"/>
    <x v="6"/>
    <x v="9"/>
    <x v="0"/>
    <x v="7"/>
    <x v="2"/>
    <x v="2"/>
  </r>
  <r>
    <x v="8"/>
    <n v="900"/>
    <n v="27487.89"/>
    <n v="27487.89"/>
    <n v="7714.09"/>
    <n v="6942681"/>
    <n v="2.1112325816625304E-3"/>
    <n v="0.28063594550181914"/>
    <n v="24739101"/>
    <x v="0"/>
    <s v="Sea"/>
    <x v="4"/>
    <x v="7"/>
    <x v="2"/>
    <x v="10"/>
    <x v="3"/>
    <x v="1"/>
  </r>
  <r>
    <x v="9"/>
    <n v="266"/>
    <n v="27835.87"/>
    <n v="27835.87"/>
    <n v="4866.09"/>
    <n v="1294379.94"/>
    <n v="3.9361409553145121E-4"/>
    <n v="0.17481364872015856"/>
    <n v="7404341.4199999999"/>
    <x v="0"/>
    <s v="Sea"/>
    <x v="2"/>
    <x v="8"/>
    <x v="0"/>
    <x v="3"/>
    <x v="1"/>
    <x v="0"/>
  </r>
  <r>
    <x v="3"/>
    <n v="403"/>
    <n v="12673.279999999999"/>
    <n v="12673.28"/>
    <n v="3954.67"/>
    <n v="1593732.01"/>
    <n v="4.8464547715075973E-4"/>
    <n v="0.31204786763963238"/>
    <n v="5107331.84"/>
    <x v="3"/>
    <s v="Sea"/>
    <x v="4"/>
    <x v="3"/>
    <x v="0"/>
    <x v="3"/>
    <x v="1"/>
    <x v="4"/>
  </r>
  <r>
    <x v="3"/>
    <n v="322"/>
    <n v="24656.86"/>
    <n v="24656.86"/>
    <n v="9823.39"/>
    <n v="3163131.5799999996"/>
    <n v="9.6189158795884154E-4"/>
    <n v="0.39840393302310184"/>
    <n v="7939508.9199999999"/>
    <x v="0"/>
    <s v="Sea"/>
    <x v="3"/>
    <x v="9"/>
    <x v="2"/>
    <x v="8"/>
    <x v="3"/>
    <x v="0"/>
  </r>
  <r>
    <x v="8"/>
    <n v="492"/>
    <n v="49229.659999999996"/>
    <n v="49229.66"/>
    <n v="7287.84"/>
    <n v="3585617.2800000003"/>
    <n v="1.0903672553741388E-3"/>
    <n v="0.14803758547184767"/>
    <n v="24220992.719999999"/>
    <x v="0"/>
    <s v="Sea"/>
    <x v="4"/>
    <x v="0"/>
    <x v="1"/>
    <x v="6"/>
    <x v="2"/>
    <x v="0"/>
  </r>
  <r>
    <x v="2"/>
    <n v="469"/>
    <n v="40500.51"/>
    <n v="40500.51"/>
    <n v="9256.9500000000007"/>
    <n v="4341509.5500000007"/>
    <n v="1.3202300977906132E-3"/>
    <n v="0.22856378845599726"/>
    <n v="18994739.190000001"/>
    <x v="1"/>
    <s v="Sea"/>
    <x v="4"/>
    <x v="5"/>
    <x v="3"/>
    <x v="8"/>
    <x v="3"/>
    <x v="1"/>
  </r>
  <r>
    <x v="7"/>
    <n v="617"/>
    <n v="10920.48"/>
    <n v="10920.48"/>
    <n v="7123.67"/>
    <n v="4395304.3899999997"/>
    <n v="1.3365888241865574E-3"/>
    <n v="0.65232205910362906"/>
    <n v="6737936.1600000001"/>
    <x v="3"/>
    <s v="Sea"/>
    <x v="3"/>
    <x v="3"/>
    <x v="1"/>
    <x v="0"/>
    <x v="0"/>
    <x v="1"/>
  </r>
  <r>
    <x v="0"/>
    <n v="825"/>
    <n v="44058.73"/>
    <n v="44058.73"/>
    <n v="4559.3900000000003"/>
    <n v="3761496.7500000005"/>
    <n v="1.1438512722128122E-3"/>
    <n v="0.10348437188271202"/>
    <n v="36348452.25"/>
    <x v="2"/>
    <s v="Sea"/>
    <x v="1"/>
    <x v="1"/>
    <x v="1"/>
    <x v="10"/>
    <x v="3"/>
    <x v="5"/>
  </r>
  <r>
    <x v="8"/>
    <n v="243"/>
    <n v="29602.28"/>
    <n v="29602.28"/>
    <n v="9786.18"/>
    <n v="2378041.7400000002"/>
    <n v="7.2314991889177341E-4"/>
    <n v="0.33058872492253977"/>
    <n v="7193354.04"/>
    <x v="2"/>
    <s v="Sea"/>
    <x v="1"/>
    <x v="2"/>
    <x v="3"/>
    <x v="2"/>
    <x v="0"/>
    <x v="5"/>
  </r>
  <r>
    <x v="4"/>
    <n v="967"/>
    <n v="40625.11"/>
    <n v="40625.11"/>
    <n v="2102.62"/>
    <n v="2033233.5399999998"/>
    <n v="6.1829556849537593E-4"/>
    <n v="5.1756659858890226E-2"/>
    <n v="39284481.369999997"/>
    <x v="3"/>
    <s v="Sea"/>
    <x v="5"/>
    <x v="4"/>
    <x v="0"/>
    <x v="1"/>
    <x v="0"/>
    <x v="2"/>
  </r>
  <r>
    <x v="5"/>
    <n v="185"/>
    <n v="14847.320000000002"/>
    <n v="14847.32"/>
    <n v="3544.82"/>
    <n v="655791.70000000007"/>
    <n v="1.9942278837582482E-4"/>
    <n v="0.23875150532217262"/>
    <n v="2746754.2"/>
    <x v="3"/>
    <s v="Sea"/>
    <x v="1"/>
    <x v="7"/>
    <x v="2"/>
    <x v="10"/>
    <x v="3"/>
    <x v="5"/>
  </r>
  <r>
    <x v="5"/>
    <n v="181"/>
    <n v="24434.41"/>
    <n v="24434.41"/>
    <n v="5026.9799999999996"/>
    <n v="909883.37999999989"/>
    <n v="2.7669072471704073E-4"/>
    <n v="0.20573363547554452"/>
    <n v="4422628.21"/>
    <x v="2"/>
    <s v="Sea"/>
    <x v="5"/>
    <x v="8"/>
    <x v="0"/>
    <x v="11"/>
    <x v="3"/>
    <x v="6"/>
  </r>
  <r>
    <x v="2"/>
    <n v="173"/>
    <n v="14946.109999999999"/>
    <n v="14946.11"/>
    <n v="3265.19"/>
    <n v="564877.87"/>
    <n v="1.7177637339294881E-4"/>
    <n v="0.21846420239112385"/>
    <n v="2585677.0299999998"/>
    <x v="0"/>
    <s v="Sea"/>
    <x v="5"/>
    <x v="0"/>
    <x v="2"/>
    <x v="3"/>
    <x v="1"/>
    <x v="5"/>
  </r>
  <r>
    <x v="9"/>
    <n v="437"/>
    <n v="34043.560000000005"/>
    <n v="34043.56"/>
    <n v="9211.58"/>
    <n v="4025460.46"/>
    <n v="1.2241212406772309E-3"/>
    <n v="0.27058216003261704"/>
    <n v="14877035.720000001"/>
    <x v="0"/>
    <s v="Sea"/>
    <x v="3"/>
    <x v="0"/>
    <x v="3"/>
    <x v="10"/>
    <x v="3"/>
    <x v="1"/>
  </r>
  <r>
    <x v="7"/>
    <n v="326"/>
    <n v="36801.15"/>
    <n v="36801.15"/>
    <n v="6544.27"/>
    <n v="2133432.02"/>
    <n v="6.4876539644931222E-4"/>
    <n v="0.17782786679220622"/>
    <n v="11997174.9"/>
    <x v="0"/>
    <s v="Sea"/>
    <x v="1"/>
    <x v="2"/>
    <x v="2"/>
    <x v="9"/>
    <x v="2"/>
    <x v="0"/>
  </r>
  <r>
    <x v="4"/>
    <n v="681"/>
    <n v="26580.76"/>
    <n v="26580.76"/>
    <n v="8722.94"/>
    <n v="5940322.1400000006"/>
    <n v="1.8064205524550658E-3"/>
    <n v="0.32816744141251047"/>
    <n v="18101497.559999999"/>
    <x v="2"/>
    <s v="Sea"/>
    <x v="1"/>
    <x v="6"/>
    <x v="0"/>
    <x v="9"/>
    <x v="2"/>
    <x v="1"/>
  </r>
  <r>
    <x v="4"/>
    <n v="222"/>
    <n v="17101.55"/>
    <n v="17101.55"/>
    <n v="9701.85"/>
    <n v="2153810.7000000002"/>
    <n v="6.5496244528207221E-4"/>
    <n v="0.56730822644731038"/>
    <n v="3796544.1"/>
    <x v="1"/>
    <s v="Sea"/>
    <x v="6"/>
    <x v="9"/>
    <x v="1"/>
    <x v="2"/>
    <x v="0"/>
    <x v="6"/>
  </r>
  <r>
    <x v="7"/>
    <n v="443"/>
    <n v="27640.45"/>
    <n v="27640.45"/>
    <n v="7433.24"/>
    <n v="3292925.32"/>
    <n v="1.0013611779895279E-3"/>
    <n v="0.26892615713564721"/>
    <n v="12244719.35"/>
    <x v="1"/>
    <s v="Sea"/>
    <x v="5"/>
    <x v="5"/>
    <x v="1"/>
    <x v="7"/>
    <x v="2"/>
    <x v="2"/>
  </r>
  <r>
    <x v="6"/>
    <n v="928"/>
    <n v="38172.49"/>
    <n v="38172.49"/>
    <n v="7185.46"/>
    <n v="6668106.8799999999"/>
    <n v="2.0277360436212004E-3"/>
    <n v="0.18823660704344936"/>
    <n v="35424070.719999999"/>
    <x v="0"/>
    <s v="Sea"/>
    <x v="1"/>
    <x v="2"/>
    <x v="3"/>
    <x v="3"/>
    <x v="1"/>
    <x v="2"/>
  </r>
  <r>
    <x v="4"/>
    <n v="242"/>
    <n v="31257.41"/>
    <n v="31257.41"/>
    <n v="4475.9799999999996"/>
    <n v="1083187.1599999999"/>
    <n v="3.2939148784605029E-4"/>
    <n v="0.14319740503131898"/>
    <n v="7564293.2199999997"/>
    <x v="0"/>
    <s v="Sea"/>
    <x v="1"/>
    <x v="5"/>
    <x v="1"/>
    <x v="9"/>
    <x v="2"/>
    <x v="2"/>
  </r>
  <r>
    <x v="9"/>
    <n v="485"/>
    <n v="21156.93"/>
    <n v="21156.93"/>
    <n v="3688.43"/>
    <n v="1788888.5499999998"/>
    <n v="5.4399154904611637E-4"/>
    <n v="0.17433673032902219"/>
    <n v="10261111.050000001"/>
    <x v="1"/>
    <s v="Sea"/>
    <x v="3"/>
    <x v="6"/>
    <x v="2"/>
    <x v="1"/>
    <x v="0"/>
    <x v="4"/>
  </r>
  <r>
    <x v="9"/>
    <n v="863"/>
    <n v="49549.96"/>
    <n v="49549.96"/>
    <n v="4979.97"/>
    <n v="4297714.1100000003"/>
    <n v="1.3069121360613839E-3"/>
    <n v="0.1005040165521829"/>
    <n v="42761615.479999997"/>
    <x v="0"/>
    <s v="Sea"/>
    <x v="3"/>
    <x v="9"/>
    <x v="0"/>
    <x v="6"/>
    <x v="2"/>
    <x v="6"/>
  </r>
  <r>
    <x v="9"/>
    <n v="231"/>
    <n v="37383.65"/>
    <n v="37383.65"/>
    <n v="6025.9"/>
    <n v="1391982.9"/>
    <n v="4.2329463957757753E-4"/>
    <n v="0.16119078795141725"/>
    <n v="8635623.1500000004"/>
    <x v="0"/>
    <s v="Sea"/>
    <x v="7"/>
    <x v="9"/>
    <x v="3"/>
    <x v="6"/>
    <x v="2"/>
    <x v="2"/>
  </r>
  <r>
    <x v="6"/>
    <n v="165"/>
    <n v="30565.62"/>
    <n v="30565.62"/>
    <n v="6590.04"/>
    <n v="1087356.6000000001"/>
    <n v="3.3065939250352878E-4"/>
    <n v="0.21560302064868964"/>
    <n v="5043327.3"/>
    <x v="0"/>
    <s v="Sea"/>
    <x v="1"/>
    <x v="3"/>
    <x v="1"/>
    <x v="0"/>
    <x v="0"/>
    <x v="3"/>
  </r>
  <r>
    <x v="1"/>
    <n v="169"/>
    <n v="36340.149999999994"/>
    <n v="36340.15"/>
    <n v="4211.5"/>
    <n v="711743.5"/>
    <n v="2.1643743490252904E-4"/>
    <n v="0.11589110116496493"/>
    <n v="6141485.3499999996"/>
    <x v="1"/>
    <s v="Sea"/>
    <x v="3"/>
    <x v="6"/>
    <x v="3"/>
    <x v="7"/>
    <x v="2"/>
    <x v="2"/>
  </r>
  <r>
    <x v="1"/>
    <n v="634"/>
    <n v="20602.990000000002"/>
    <n v="20602.990000000002"/>
    <n v="5428.66"/>
    <n v="3441770.44"/>
    <n v="1.0466241919412664E-3"/>
    <n v="0.26348894019751501"/>
    <n v="13062295.66"/>
    <x v="1"/>
    <s v="Sea"/>
    <x v="1"/>
    <x v="1"/>
    <x v="3"/>
    <x v="3"/>
    <x v="1"/>
    <x v="5"/>
  </r>
  <r>
    <x v="1"/>
    <n v="180"/>
    <n v="35098.42"/>
    <n v="35098.42"/>
    <n v="3193.55"/>
    <n v="574839"/>
    <n v="1.7480550035502241E-4"/>
    <n v="9.0988426259643596E-2"/>
    <n v="6317715.5999999996"/>
    <x v="2"/>
    <s v="Sea"/>
    <x v="2"/>
    <x v="0"/>
    <x v="2"/>
    <x v="5"/>
    <x v="1"/>
    <x v="4"/>
  </r>
  <r>
    <x v="7"/>
    <n v="109"/>
    <n v="37687.33"/>
    <n v="37687.33"/>
    <n v="8794.43"/>
    <n v="958592.87"/>
    <n v="2.9150302306751446E-4"/>
    <n v="0.23335242905241627"/>
    <n v="4107918.97"/>
    <x v="2"/>
    <s v="Sea"/>
    <x v="4"/>
    <x v="8"/>
    <x v="3"/>
    <x v="6"/>
    <x v="2"/>
    <x v="1"/>
  </r>
  <r>
    <x v="0"/>
    <n v="495"/>
    <n v="49344.94"/>
    <n v="49344.94"/>
    <n v="3262.03"/>
    <n v="1614704.85"/>
    <n v="4.9102320689781208E-4"/>
    <n v="6.6106676794013733E-2"/>
    <n v="24425745.300000001"/>
    <x v="0"/>
    <s v="Sea"/>
    <x v="2"/>
    <x v="3"/>
    <x v="0"/>
    <x v="10"/>
    <x v="3"/>
    <x v="4"/>
  </r>
  <r>
    <x v="6"/>
    <n v="595"/>
    <n v="49952.76"/>
    <n v="49952.76"/>
    <n v="3880.69"/>
    <n v="2309010.5499999998"/>
    <n v="7.0215789902524956E-4"/>
    <n v="7.7687198865488111E-2"/>
    <n v="29721892.199999999"/>
    <x v="1"/>
    <s v="Sea"/>
    <x v="4"/>
    <x v="4"/>
    <x v="3"/>
    <x v="2"/>
    <x v="0"/>
    <x v="2"/>
  </r>
  <r>
    <x v="0"/>
    <n v="881"/>
    <n v="41023.599999999999"/>
    <n v="41023.599999999999"/>
    <n v="9427.2999999999993"/>
    <n v="8305451.2999999998"/>
    <n v="2.5256438240459874E-3"/>
    <n v="0.2298018701430396"/>
    <n v="36141791.600000001"/>
    <x v="3"/>
    <s v="Sea"/>
    <x v="7"/>
    <x v="7"/>
    <x v="0"/>
    <x v="0"/>
    <x v="0"/>
    <x v="2"/>
  </r>
  <r>
    <x v="5"/>
    <n v="760"/>
    <n v="21238.1"/>
    <n v="21238.1"/>
    <n v="8712.1299999999992"/>
    <n v="6621218.7999999998"/>
    <n v="2.013477626420756E-3"/>
    <n v="0.4102123071272854"/>
    <n v="16140956"/>
    <x v="0"/>
    <s v="Sea"/>
    <x v="6"/>
    <x v="1"/>
    <x v="3"/>
    <x v="5"/>
    <x v="1"/>
    <x v="0"/>
  </r>
  <r>
    <x v="3"/>
    <n v="212"/>
    <n v="13659.529999999999"/>
    <n v="13659.53"/>
    <n v="4407.05"/>
    <n v="934294.60000000009"/>
    <n v="2.8411404764115786E-4"/>
    <n v="0.32263555188209264"/>
    <n v="2895820.36"/>
    <x v="0"/>
    <s v="Sea"/>
    <x v="2"/>
    <x v="3"/>
    <x v="3"/>
    <x v="5"/>
    <x v="1"/>
    <x v="5"/>
  </r>
  <r>
    <x v="5"/>
    <n v="492"/>
    <n v="23415.71"/>
    <n v="23415.71"/>
    <n v="3262.88"/>
    <n v="1605336.96"/>
    <n v="4.8817448108289554E-4"/>
    <n v="0.13934576401911367"/>
    <n v="11520529.32"/>
    <x v="3"/>
    <s v="Sea"/>
    <x v="6"/>
    <x v="2"/>
    <x v="1"/>
    <x v="7"/>
    <x v="2"/>
    <x v="6"/>
  </r>
  <r>
    <x v="9"/>
    <n v="539"/>
    <n v="44640.26"/>
    <n v="44640.26"/>
    <n v="6879.9"/>
    <n v="3708266.0999999996"/>
    <n v="1.1276641130126305E-3"/>
    <n v="0.1541187260110044"/>
    <n v="24061100.140000001"/>
    <x v="0"/>
    <s v="Sea"/>
    <x v="5"/>
    <x v="3"/>
    <x v="3"/>
    <x v="11"/>
    <x v="3"/>
    <x v="6"/>
  </r>
  <r>
    <x v="4"/>
    <n v="795"/>
    <n v="11706.54"/>
    <n v="11706.54"/>
    <n v="3838.45"/>
    <n v="3051567.75"/>
    <n v="9.2796561716584978E-4"/>
    <n v="0.3278893678234559"/>
    <n v="9306699.3000000007"/>
    <x v="0"/>
    <s v="Sea"/>
    <x v="1"/>
    <x v="1"/>
    <x v="2"/>
    <x v="2"/>
    <x v="0"/>
    <x v="4"/>
  </r>
  <r>
    <x v="8"/>
    <n v="995"/>
    <n v="19174.71"/>
    <n v="19174.71"/>
    <n v="7622.54"/>
    <n v="7584427.2999999998"/>
    <n v="2.3063842381654542E-3"/>
    <n v="0.39753091441800165"/>
    <n v="19078836.449999999"/>
    <x v="1"/>
    <s v="Sea"/>
    <x v="0"/>
    <x v="1"/>
    <x v="2"/>
    <x v="7"/>
    <x v="2"/>
    <x v="2"/>
  </r>
  <r>
    <x v="3"/>
    <n v="926"/>
    <n v="41066.229999999996"/>
    <n v="41066.230000000003"/>
    <n v="7386.88"/>
    <n v="6840250.8799999999"/>
    <n v="2.0800841237847158E-3"/>
    <n v="0.17987723733101385"/>
    <n v="38027328.979999997"/>
    <x v="1"/>
    <s v="Sea"/>
    <x v="1"/>
    <x v="9"/>
    <x v="2"/>
    <x v="8"/>
    <x v="3"/>
    <x v="4"/>
  </r>
  <r>
    <x v="8"/>
    <n v="537"/>
    <n v="18603.64"/>
    <n v="18603.64"/>
    <n v="5520.33"/>
    <n v="2964417.21"/>
    <n v="9.0146359877302956E-4"/>
    <n v="0.29673386498556198"/>
    <n v="9990154.6799999997"/>
    <x v="2"/>
    <s v="Sea"/>
    <x v="4"/>
    <x v="5"/>
    <x v="1"/>
    <x v="3"/>
    <x v="1"/>
    <x v="1"/>
  </r>
  <r>
    <x v="9"/>
    <n v="364"/>
    <n v="20676.03"/>
    <n v="20676.03"/>
    <n v="6076.57"/>
    <n v="2211871.48"/>
    <n v="6.7261842147523724E-4"/>
    <n v="0.29389442750856909"/>
    <n v="7526074.9199999999"/>
    <x v="0"/>
    <s v="Sea"/>
    <x v="1"/>
    <x v="6"/>
    <x v="3"/>
    <x v="2"/>
    <x v="0"/>
    <x v="3"/>
  </r>
  <r>
    <x v="6"/>
    <n v="296"/>
    <n v="15129.48"/>
    <n v="15129.48"/>
    <n v="8612.34"/>
    <n v="2549252.64"/>
    <n v="7.7521424827919092E-4"/>
    <n v="0.56924230046240853"/>
    <n v="4478326.08"/>
    <x v="0"/>
    <s v="Sea"/>
    <x v="7"/>
    <x v="0"/>
    <x v="3"/>
    <x v="6"/>
    <x v="2"/>
    <x v="5"/>
  </r>
  <r>
    <x v="6"/>
    <n v="647"/>
    <n v="24424.61"/>
    <n v="24424.61"/>
    <n v="4660.79"/>
    <n v="3015531.13"/>
    <n v="9.1700707157272925E-4"/>
    <n v="0.19082351775524767"/>
    <n v="15802722.67"/>
    <x v="1"/>
    <s v="Sea"/>
    <x v="4"/>
    <x v="2"/>
    <x v="1"/>
    <x v="7"/>
    <x v="2"/>
    <x v="2"/>
  </r>
  <r>
    <x v="7"/>
    <n v="988"/>
    <n v="41728.32"/>
    <n v="41728.32"/>
    <n v="4505.7"/>
    <n v="4451631.5999999996"/>
    <n v="1.3537176309092265E-3"/>
    <n v="0.10797702855039455"/>
    <n v="41227580.159999996"/>
    <x v="0"/>
    <s v="Sea"/>
    <x v="3"/>
    <x v="8"/>
    <x v="1"/>
    <x v="6"/>
    <x v="2"/>
    <x v="1"/>
  </r>
  <r>
    <x v="5"/>
    <n v="774"/>
    <n v="24784.46"/>
    <n v="24784.46"/>
    <n v="6047.25"/>
    <n v="4680571.5"/>
    <n v="1.4233370439461445E-3"/>
    <n v="0.24399361535413724"/>
    <n v="19183172.039999999"/>
    <x v="0"/>
    <s v="Sea"/>
    <x v="4"/>
    <x v="6"/>
    <x v="1"/>
    <x v="7"/>
    <x v="2"/>
    <x v="6"/>
  </r>
  <r>
    <x v="2"/>
    <n v="181"/>
    <n v="12844.9"/>
    <n v="12844.9"/>
    <n v="4897.6499999999996"/>
    <n v="886474.64999999991"/>
    <n v="2.695722537011117E-4"/>
    <n v="0.3812914074846826"/>
    <n v="2324926.9"/>
    <x v="0"/>
    <s v="Sea"/>
    <x v="2"/>
    <x v="3"/>
    <x v="3"/>
    <x v="1"/>
    <x v="0"/>
    <x v="2"/>
  </r>
  <r>
    <x v="9"/>
    <n v="589"/>
    <n v="38608.54"/>
    <n v="38608.54"/>
    <n v="2144.4699999999998"/>
    <n v="1263092.8299999998"/>
    <n v="3.8409985081560444E-4"/>
    <n v="5.5543928882055622E-2"/>
    <n v="22740430.059999999"/>
    <x v="0"/>
    <s v="Sea"/>
    <x v="5"/>
    <x v="2"/>
    <x v="0"/>
    <x v="8"/>
    <x v="3"/>
    <x v="4"/>
  </r>
  <r>
    <x v="8"/>
    <n v="282"/>
    <n v="44740.94"/>
    <n v="44740.94"/>
    <n v="5574.34"/>
    <n v="1571963.8800000001"/>
    <n v="4.780259039199192E-4"/>
    <n v="0.1245914815379382"/>
    <n v="12616945.08"/>
    <x v="0"/>
    <s v="Sea"/>
    <x v="3"/>
    <x v="3"/>
    <x v="2"/>
    <x v="6"/>
    <x v="2"/>
    <x v="0"/>
  </r>
  <r>
    <x v="4"/>
    <n v="137"/>
    <n v="15527.66"/>
    <n v="15527.66"/>
    <n v="8331.52"/>
    <n v="1141418.24"/>
    <n v="3.470992513687294E-4"/>
    <n v="0.53655991952425541"/>
    <n v="2127289.42"/>
    <x v="0"/>
    <s v="Sea"/>
    <x v="2"/>
    <x v="7"/>
    <x v="2"/>
    <x v="11"/>
    <x v="3"/>
    <x v="4"/>
  </r>
  <r>
    <x v="5"/>
    <n v="689"/>
    <n v="29393.13"/>
    <n v="29393.13"/>
    <n v="3650.64"/>
    <n v="2515290.96"/>
    <n v="7.6488668096852278E-4"/>
    <n v="0.12420045092169496"/>
    <n v="20251866.57"/>
    <x v="0"/>
    <s v="Sea"/>
    <x v="7"/>
    <x v="6"/>
    <x v="1"/>
    <x v="8"/>
    <x v="3"/>
    <x v="5"/>
  </r>
  <r>
    <x v="1"/>
    <n v="672"/>
    <n v="10006.539999999999"/>
    <n v="10006.540000000001"/>
    <n v="8641.69"/>
    <n v="5807215.6800000006"/>
    <n v="1.7659435817888691E-3"/>
    <n v="0.86360420285133532"/>
    <n v="6724394.8799999999"/>
    <x v="3"/>
    <s v="Sea"/>
    <x v="1"/>
    <x v="3"/>
    <x v="0"/>
    <x v="6"/>
    <x v="2"/>
    <x v="3"/>
  </r>
  <r>
    <x v="8"/>
    <n v="435"/>
    <n v="41081.230000000003"/>
    <n v="41081.230000000003"/>
    <n v="5890.73"/>
    <n v="2562467.5499999998"/>
    <n v="7.7923283253442848E-4"/>
    <n v="0.14339224993993605"/>
    <n v="17870335.050000001"/>
    <x v="0"/>
    <s v="Sea"/>
    <x v="5"/>
    <x v="2"/>
    <x v="0"/>
    <x v="4"/>
    <x v="1"/>
    <x v="5"/>
  </r>
  <r>
    <x v="0"/>
    <n v="847"/>
    <n v="19595.099999999999"/>
    <n v="19595.099999999999"/>
    <n v="8836.6200000000008"/>
    <n v="7484617.1400000006"/>
    <n v="2.2760324962702197E-3"/>
    <n v="0.45096069935851313"/>
    <n v="16597049.699999999"/>
    <x v="1"/>
    <s v="Sea"/>
    <x v="7"/>
    <x v="7"/>
    <x v="1"/>
    <x v="4"/>
    <x v="1"/>
    <x v="4"/>
  </r>
  <r>
    <x v="8"/>
    <n v="872"/>
    <n v="12470.14"/>
    <n v="12470.14"/>
    <n v="4780.03"/>
    <n v="4168186.1599999997"/>
    <n v="1.2675233713642941E-3"/>
    <n v="0.38331807020610831"/>
    <n v="10873962.08"/>
    <x v="2"/>
    <s v="Sea"/>
    <x v="6"/>
    <x v="7"/>
    <x v="0"/>
    <x v="1"/>
    <x v="0"/>
    <x v="4"/>
  </r>
  <r>
    <x v="9"/>
    <n v="261"/>
    <n v="18757.629999999997"/>
    <n v="18757.63"/>
    <n v="2017.08"/>
    <n v="526457.88"/>
    <n v="1.6009305758524448E-4"/>
    <n v="0.10753384089567819"/>
    <n v="4895741.43"/>
    <x v="0"/>
    <s v="Sea"/>
    <x v="1"/>
    <x v="5"/>
    <x v="2"/>
    <x v="6"/>
    <x v="2"/>
    <x v="4"/>
  </r>
  <r>
    <x v="6"/>
    <n v="206"/>
    <n v="23127.65"/>
    <n v="23127.65"/>
    <n v="6971.83"/>
    <n v="1436196.98"/>
    <n v="4.3673990751718673E-4"/>
    <n v="0.3014499960004583"/>
    <n v="4764295.9000000004"/>
    <x v="1"/>
    <s v="Sea"/>
    <x v="1"/>
    <x v="2"/>
    <x v="0"/>
    <x v="8"/>
    <x v="3"/>
    <x v="4"/>
  </r>
  <r>
    <x v="8"/>
    <n v="983"/>
    <n v="32503.8"/>
    <n v="32503.8"/>
    <n v="5624.4"/>
    <n v="5528785.1999999993"/>
    <n v="1.6812743450626045E-3"/>
    <n v="0.17303822937625754"/>
    <n v="31951235.399999999"/>
    <x v="0"/>
    <s v="Sea"/>
    <x v="2"/>
    <x v="5"/>
    <x v="1"/>
    <x v="6"/>
    <x v="2"/>
    <x v="1"/>
  </r>
  <r>
    <x v="2"/>
    <n v="540"/>
    <n v="40199.840000000004"/>
    <n v="40199.839999999997"/>
    <n v="9026.4"/>
    <n v="4874256"/>
    <n v="1.4822354762611273E-3"/>
    <n v="0.22453820711724223"/>
    <n v="21707913.600000001"/>
    <x v="0"/>
    <s v="Sea"/>
    <x v="1"/>
    <x v="0"/>
    <x v="0"/>
    <x v="2"/>
    <x v="0"/>
    <x v="4"/>
  </r>
  <r>
    <x v="2"/>
    <n v="290"/>
    <n v="36322.870000000003"/>
    <n v="36322.870000000003"/>
    <n v="9201.4"/>
    <n v="2668406"/>
    <n v="8.1144815501443693E-4"/>
    <n v="0.25332249351441666"/>
    <n v="10533632.300000001"/>
    <x v="0"/>
    <s v="Sea"/>
    <x v="0"/>
    <x v="7"/>
    <x v="2"/>
    <x v="3"/>
    <x v="1"/>
    <x v="6"/>
  </r>
  <r>
    <x v="4"/>
    <n v="776"/>
    <n v="37554.32"/>
    <n v="37554.32"/>
    <n v="6300.28"/>
    <n v="4889017.28"/>
    <n v="1.4867243034567084E-3"/>
    <n v="0.16776445426251893"/>
    <n v="29142152.32"/>
    <x v="0"/>
    <s v="Sea"/>
    <x v="2"/>
    <x v="9"/>
    <x v="2"/>
    <x v="8"/>
    <x v="3"/>
    <x v="3"/>
  </r>
  <r>
    <x v="1"/>
    <n v="247"/>
    <n v="48726.71"/>
    <n v="48726.71"/>
    <n v="2469.69"/>
    <n v="610013.43000000005"/>
    <n v="1.8550185852809819E-4"/>
    <n v="5.0684521897743563E-2"/>
    <n v="12035497.369999999"/>
    <x v="0"/>
    <s v="Sea"/>
    <x v="0"/>
    <x v="1"/>
    <x v="0"/>
    <x v="8"/>
    <x v="3"/>
    <x v="6"/>
  </r>
  <r>
    <x v="6"/>
    <n v="321"/>
    <n v="14556.349999999999"/>
    <n v="14556.35"/>
    <n v="5906.37"/>
    <n v="1895944.77"/>
    <n v="5.7654677947275299E-4"/>
    <n v="0.4057589986500737"/>
    <n v="4672588.3499999996"/>
    <x v="0"/>
    <s v="Sea"/>
    <x v="2"/>
    <x v="8"/>
    <x v="2"/>
    <x v="11"/>
    <x v="3"/>
    <x v="6"/>
  </r>
  <r>
    <x v="1"/>
    <n v="472"/>
    <n v="24963.59"/>
    <n v="24963.59"/>
    <n v="3199.59"/>
    <n v="1510206.48"/>
    <n v="4.5924580513117088E-4"/>
    <n v="0.12817026717711674"/>
    <n v="11782814.48"/>
    <x v="0"/>
    <s v="Sea"/>
    <x v="0"/>
    <x v="2"/>
    <x v="0"/>
    <x v="5"/>
    <x v="1"/>
    <x v="0"/>
  </r>
  <r>
    <x v="5"/>
    <n v="155"/>
    <n v="19830.809999999998"/>
    <n v="19830.810000000001"/>
    <n v="9336.83"/>
    <n v="1447208.65"/>
    <n v="4.4008849813837695E-4"/>
    <n v="0.47082443934463597"/>
    <n v="3073775.55"/>
    <x v="0"/>
    <s v="Sea"/>
    <x v="1"/>
    <x v="7"/>
    <x v="3"/>
    <x v="10"/>
    <x v="3"/>
    <x v="3"/>
  </r>
  <r>
    <x v="0"/>
    <n v="394"/>
    <n v="10137.630000000001"/>
    <n v="10137.629999999999"/>
    <n v="9407.81"/>
    <n v="3706677.1399999997"/>
    <n v="1.1271809186784881E-3"/>
    <n v="0.92800881468351071"/>
    <n v="3994226.22"/>
    <x v="0"/>
    <s v="Sea"/>
    <x v="1"/>
    <x v="8"/>
    <x v="3"/>
    <x v="7"/>
    <x v="2"/>
    <x v="0"/>
  </r>
  <r>
    <x v="2"/>
    <n v="435"/>
    <n v="15057.509999999998"/>
    <n v="15057.51"/>
    <n v="5455.6"/>
    <n v="2373186"/>
    <n v="7.2167331403320616E-4"/>
    <n v="0.36231754121365356"/>
    <n v="6550016.8499999996"/>
    <x v="1"/>
    <s v="Sea"/>
    <x v="7"/>
    <x v="1"/>
    <x v="1"/>
    <x v="3"/>
    <x v="1"/>
    <x v="4"/>
  </r>
  <r>
    <x v="7"/>
    <n v="620"/>
    <n v="35549.32"/>
    <n v="35549.32"/>
    <n v="2269.9699999999998"/>
    <n v="1407381.4"/>
    <n v="4.2797724200576494E-4"/>
    <n v="6.3854104663605374E-2"/>
    <n v="22040578.399999999"/>
    <x v="3"/>
    <s v="Sea"/>
    <x v="4"/>
    <x v="7"/>
    <x v="1"/>
    <x v="2"/>
    <x v="0"/>
    <x v="0"/>
  </r>
  <r>
    <x v="6"/>
    <n v="309"/>
    <n v="43808.94"/>
    <n v="43808.94"/>
    <n v="3213.71"/>
    <n v="993036.39"/>
    <n v="3.0197711537438337E-4"/>
    <n v="7.3357401480154502E-2"/>
    <n v="13536962.460000001"/>
    <x v="0"/>
    <s v="Sea"/>
    <x v="6"/>
    <x v="7"/>
    <x v="0"/>
    <x v="9"/>
    <x v="2"/>
    <x v="2"/>
  </r>
  <r>
    <x v="6"/>
    <n v="898"/>
    <n v="21737.75"/>
    <n v="21737.75"/>
    <n v="5661.66"/>
    <n v="5084170.68"/>
    <n v="1.5460694204946679E-3"/>
    <n v="0.26045289875907118"/>
    <n v="19520499.5"/>
    <x v="0"/>
    <s v="Sea"/>
    <x v="4"/>
    <x v="1"/>
    <x v="1"/>
    <x v="0"/>
    <x v="0"/>
    <x v="6"/>
  </r>
  <r>
    <x v="1"/>
    <n v="518"/>
    <n v="11462.699999999999"/>
    <n v="11462.7"/>
    <n v="9321.44"/>
    <n v="4828505.92"/>
    <n v="1.4683231188433417E-3"/>
    <n v="0.81319758870074244"/>
    <n v="5937678.5999999996"/>
    <x v="2"/>
    <s v="Sea"/>
    <x v="1"/>
    <x v="8"/>
    <x v="1"/>
    <x v="1"/>
    <x v="0"/>
    <x v="0"/>
  </r>
  <r>
    <x v="3"/>
    <n v="264"/>
    <n v="49192.22"/>
    <n v="49192.22"/>
    <n v="4003.23"/>
    <n v="1056852.72"/>
    <n v="3.2138332388923922E-4"/>
    <n v="8.1379331935009236E-2"/>
    <n v="12986746.08"/>
    <x v="3"/>
    <s v="Sea"/>
    <x v="7"/>
    <x v="5"/>
    <x v="0"/>
    <x v="9"/>
    <x v="2"/>
    <x v="1"/>
  </r>
  <r>
    <x v="4"/>
    <n v="329"/>
    <n v="43020.950000000004"/>
    <n v="43020.95"/>
    <n v="6895.44"/>
    <n v="2268599.7599999998"/>
    <n v="6.8986919146419028E-4"/>
    <n v="0.16028097938330044"/>
    <n v="14153892.550000001"/>
    <x v="1"/>
    <s v="Sea"/>
    <x v="2"/>
    <x v="2"/>
    <x v="2"/>
    <x v="7"/>
    <x v="2"/>
    <x v="6"/>
  </r>
  <r>
    <x v="4"/>
    <n v="493"/>
    <n v="40539.5"/>
    <n v="40539.5"/>
    <n v="2449.86"/>
    <n v="1207780.98"/>
    <n v="3.6727980970007135E-4"/>
    <n v="6.0431431073397553E-2"/>
    <n v="19985973.5"/>
    <x v="0"/>
    <s v="Sea"/>
    <x v="3"/>
    <x v="3"/>
    <x v="3"/>
    <x v="6"/>
    <x v="2"/>
    <x v="0"/>
  </r>
  <r>
    <x v="2"/>
    <n v="884"/>
    <n v="49041.909999999996"/>
    <n v="49041.91"/>
    <n v="3226.31"/>
    <n v="2852058.04"/>
    <n v="8.6729576929151387E-4"/>
    <n v="6.5786793377337879E-2"/>
    <n v="43353048.439999998"/>
    <x v="0"/>
    <s v="Sea"/>
    <x v="4"/>
    <x v="4"/>
    <x v="2"/>
    <x v="6"/>
    <x v="2"/>
    <x v="6"/>
  </r>
  <r>
    <x v="6"/>
    <n v="656"/>
    <n v="15181.46"/>
    <n v="15181.46"/>
    <n v="8490.1200000000008"/>
    <n v="5569518.7200000007"/>
    <n v="1.6936611931101823E-3"/>
    <n v="0.5592426551859967"/>
    <n v="9959037.7599999998"/>
    <x v="3"/>
    <s v="Sea"/>
    <x v="3"/>
    <x v="7"/>
    <x v="1"/>
    <x v="4"/>
    <x v="1"/>
    <x v="5"/>
  </r>
  <r>
    <x v="8"/>
    <n v="741"/>
    <n v="47745.33"/>
    <n v="47745.33"/>
    <n v="7767.31"/>
    <n v="5755576.71"/>
    <n v="1.7502404440604476E-3"/>
    <n v="0.16268208848907317"/>
    <n v="35379289.530000001"/>
    <x v="0"/>
    <s v="Sea"/>
    <x v="7"/>
    <x v="6"/>
    <x v="1"/>
    <x v="10"/>
    <x v="3"/>
    <x v="4"/>
  </r>
  <r>
    <x v="9"/>
    <n v="558"/>
    <n v="27269.5"/>
    <n v="27269.5"/>
    <n v="7661.93"/>
    <n v="4275356.9400000004"/>
    <n v="1.3001134388811782E-3"/>
    <n v="0.2809706815306478"/>
    <n v="15216381"/>
    <x v="0"/>
    <s v="Sea"/>
    <x v="0"/>
    <x v="1"/>
    <x v="0"/>
    <x v="1"/>
    <x v="0"/>
    <x v="3"/>
  </r>
  <r>
    <x v="2"/>
    <n v="967"/>
    <n v="22317.21"/>
    <n v="22317.21"/>
    <n v="8745.61"/>
    <n v="8457004.870000001"/>
    <n v="2.571730463321402E-3"/>
    <n v="0.39187738969163266"/>
    <n v="21580742.07"/>
    <x v="1"/>
    <s v="Sea"/>
    <x v="5"/>
    <x v="7"/>
    <x v="1"/>
    <x v="4"/>
    <x v="1"/>
    <x v="3"/>
  </r>
  <r>
    <x v="9"/>
    <n v="708"/>
    <n v="34554.94"/>
    <n v="34554.94"/>
    <n v="4062.57"/>
    <n v="2876299.56"/>
    <n v="8.7466748734294441E-4"/>
    <n v="0.11756842871091659"/>
    <n v="24464897.52"/>
    <x v="0"/>
    <s v="Sea"/>
    <x v="7"/>
    <x v="3"/>
    <x v="0"/>
    <x v="11"/>
    <x v="3"/>
    <x v="5"/>
  </r>
  <r>
    <x v="4"/>
    <n v="150"/>
    <n v="23193.26"/>
    <n v="23193.26"/>
    <n v="4943.25"/>
    <n v="741487.5"/>
    <n v="2.2548242802679477E-4"/>
    <n v="0.21313303951234108"/>
    <n v="3478989"/>
    <x v="2"/>
    <s v="Sea"/>
    <x v="1"/>
    <x v="0"/>
    <x v="2"/>
    <x v="1"/>
    <x v="0"/>
    <x v="5"/>
  </r>
  <r>
    <x v="1"/>
    <n v="584"/>
    <n v="44793.369999999995"/>
    <n v="44793.37"/>
    <n v="7045.51"/>
    <n v="4114577.8400000003"/>
    <n v="1.251221364714098E-3"/>
    <n v="0.15728912560050742"/>
    <n v="26159328.079999998"/>
    <x v="0"/>
    <s v="Sea"/>
    <x v="1"/>
    <x v="2"/>
    <x v="3"/>
    <x v="2"/>
    <x v="0"/>
    <x v="2"/>
  </r>
  <r>
    <x v="0"/>
    <n v="357"/>
    <n v="46900.29"/>
    <n v="46900.29"/>
    <n v="2786.12"/>
    <n v="994644.84"/>
    <n v="3.0246623651446962E-4"/>
    <n v="5.9405176385902946E-2"/>
    <n v="16743403.529999999"/>
    <x v="3"/>
    <s v="Sea"/>
    <x v="7"/>
    <x v="3"/>
    <x v="2"/>
    <x v="7"/>
    <x v="2"/>
    <x v="3"/>
  </r>
  <r>
    <x v="3"/>
    <n v="877"/>
    <n v="30508.22"/>
    <n v="30508.22"/>
    <n v="7705.96"/>
    <n v="6758126.9199999999"/>
    <n v="2.0551106617911217E-3"/>
    <n v="0.25258635213722724"/>
    <n v="26755708.940000001"/>
    <x v="0"/>
    <s v="Sea"/>
    <x v="5"/>
    <x v="6"/>
    <x v="0"/>
    <x v="9"/>
    <x v="2"/>
    <x v="3"/>
  </r>
  <r>
    <x v="8"/>
    <n v="118"/>
    <n v="48123.38"/>
    <n v="48123.38"/>
    <n v="4260.18"/>
    <n v="502701.24000000005"/>
    <n v="1.5286878897794029E-4"/>
    <n v="8.8526200778083347E-2"/>
    <n v="5678558.8399999999"/>
    <x v="0"/>
    <s v="Sea"/>
    <x v="1"/>
    <x v="3"/>
    <x v="0"/>
    <x v="0"/>
    <x v="0"/>
    <x v="1"/>
  </r>
  <r>
    <x v="9"/>
    <n v="347"/>
    <n v="23501.68"/>
    <n v="23501.68"/>
    <n v="4710.34"/>
    <n v="1634487.98"/>
    <n v="4.9703915212462942E-4"/>
    <n v="0.20042567169666167"/>
    <n v="8155082.96"/>
    <x v="0"/>
    <s v="Sea"/>
    <x v="6"/>
    <x v="4"/>
    <x v="1"/>
    <x v="11"/>
    <x v="3"/>
    <x v="3"/>
  </r>
  <r>
    <x v="3"/>
    <n v="195"/>
    <n v="22573.75"/>
    <n v="22573.75"/>
    <n v="8379.0499999999993"/>
    <n v="1633914.7499999998"/>
    <n v="4.9686483591266652E-4"/>
    <n v="0.37118555844731155"/>
    <n v="4401881.25"/>
    <x v="0"/>
    <s v="Sea"/>
    <x v="4"/>
    <x v="5"/>
    <x v="3"/>
    <x v="6"/>
    <x v="2"/>
    <x v="4"/>
  </r>
  <r>
    <x v="8"/>
    <n v="276"/>
    <n v="35183.880000000005"/>
    <n v="35183.879999999997"/>
    <n v="7272.88"/>
    <n v="2007314.8800000001"/>
    <n v="6.1041384103806761E-4"/>
    <n v="0.2067105731374709"/>
    <n v="9710750.8800000008"/>
    <x v="3"/>
    <s v="Sea"/>
    <x v="7"/>
    <x v="4"/>
    <x v="1"/>
    <x v="10"/>
    <x v="3"/>
    <x v="3"/>
  </r>
  <r>
    <x v="0"/>
    <n v="489"/>
    <n v="28847.43"/>
    <n v="28847.43"/>
    <n v="7921.57"/>
    <n v="3873647.73"/>
    <n v="1.1779557922161627E-3"/>
    <n v="0.27460227826187639"/>
    <n v="14106393.27"/>
    <x v="0"/>
    <s v="Sea"/>
    <x v="3"/>
    <x v="5"/>
    <x v="1"/>
    <x v="4"/>
    <x v="1"/>
    <x v="3"/>
  </r>
  <r>
    <x v="0"/>
    <n v="989"/>
    <n v="31752.95"/>
    <n v="31752.95"/>
    <n v="7600.6"/>
    <n v="7516993.4000000004"/>
    <n v="2.2858779457420272E-3"/>
    <n v="0.23936673600405634"/>
    <n v="31403667.550000001"/>
    <x v="2"/>
    <s v="Sea"/>
    <x v="7"/>
    <x v="0"/>
    <x v="0"/>
    <x v="9"/>
    <x v="2"/>
    <x v="2"/>
  </r>
  <r>
    <x v="1"/>
    <n v="564"/>
    <n v="23783.54"/>
    <n v="23783.54"/>
    <n v="5997.33"/>
    <n v="3382494.12"/>
    <n v="1.0285985764614462E-3"/>
    <n v="0.25216305058035937"/>
    <n v="13413916.560000001"/>
    <x v="2"/>
    <s v="Sea"/>
    <x v="7"/>
    <x v="9"/>
    <x v="3"/>
    <x v="3"/>
    <x v="1"/>
    <x v="1"/>
  </r>
  <r>
    <x v="8"/>
    <n v="410"/>
    <n v="42063.460000000006"/>
    <n v="42063.46"/>
    <n v="8620.2000000000007"/>
    <n v="3534282.0000000005"/>
    <n v="1.0747564681689123E-3"/>
    <n v="0.20493321281701507"/>
    <n v="17246018.600000001"/>
    <x v="3"/>
    <s v="Sea"/>
    <x v="7"/>
    <x v="8"/>
    <x v="1"/>
    <x v="7"/>
    <x v="2"/>
    <x v="4"/>
  </r>
  <r>
    <x v="3"/>
    <n v="794"/>
    <n v="22692.69"/>
    <n v="22692.69"/>
    <n v="4559.66"/>
    <n v="3620370.04"/>
    <n v="1.1009353859298559E-3"/>
    <n v="0.20093078431865063"/>
    <n v="18017995.859999999"/>
    <x v="0"/>
    <s v="Sea"/>
    <x v="5"/>
    <x v="1"/>
    <x v="0"/>
    <x v="5"/>
    <x v="1"/>
    <x v="0"/>
  </r>
  <r>
    <x v="0"/>
    <n v="780"/>
    <n v="22739.59"/>
    <n v="22739.59"/>
    <n v="2869.67"/>
    <n v="2238342.6"/>
    <n v="6.8066814909733295E-4"/>
    <n v="0.12619708622714834"/>
    <n v="17736880.199999999"/>
    <x v="0"/>
    <s v="Sea"/>
    <x v="1"/>
    <x v="8"/>
    <x v="2"/>
    <x v="11"/>
    <x v="3"/>
    <x v="5"/>
  </r>
  <r>
    <x v="5"/>
    <n v="997"/>
    <n v="23337.699999999997"/>
    <n v="23337.7"/>
    <n v="5441.12"/>
    <n v="5424796.6399999997"/>
    <n v="1.6496519738212687E-3"/>
    <n v="0.23314722530497864"/>
    <n v="23267686.899999999"/>
    <x v="0"/>
    <s v="Sea"/>
    <x v="7"/>
    <x v="7"/>
    <x v="1"/>
    <x v="9"/>
    <x v="2"/>
    <x v="1"/>
  </r>
  <r>
    <x v="4"/>
    <n v="248"/>
    <n v="30929.199999999997"/>
    <n v="30929.200000000001"/>
    <n v="2548.66"/>
    <n v="632067.67999999993"/>
    <n v="1.9220843933803758E-4"/>
    <n v="8.2403036612650818E-2"/>
    <n v="7670441.5999999996"/>
    <x v="0"/>
    <s v="Sea"/>
    <x v="2"/>
    <x v="9"/>
    <x v="0"/>
    <x v="11"/>
    <x v="3"/>
    <x v="6"/>
  </r>
  <r>
    <x v="8"/>
    <n v="471"/>
    <n v="38081.699999999997"/>
    <n v="38081.699999999997"/>
    <n v="8208.7199999999993"/>
    <n v="3866307.1199999996"/>
    <n v="1.1757235515297076E-3"/>
    <n v="0.21555550303689172"/>
    <n v="17936480.699999999"/>
    <x v="1"/>
    <s v="Sea"/>
    <x v="2"/>
    <x v="1"/>
    <x v="2"/>
    <x v="11"/>
    <x v="3"/>
    <x v="3"/>
  </r>
  <r>
    <x v="4"/>
    <n v="939"/>
    <n v="47201.020000000004"/>
    <n v="47201.02"/>
    <n v="6623.62"/>
    <n v="6219579.1799999997"/>
    <n v="1.8913411417067734E-3"/>
    <n v="0.14032789969369305"/>
    <n v="44321757.780000001"/>
    <x v="0"/>
    <s v="Sea"/>
    <x v="1"/>
    <x v="3"/>
    <x v="0"/>
    <x v="0"/>
    <x v="0"/>
    <x v="6"/>
  </r>
  <r>
    <x v="8"/>
    <n v="544"/>
    <n v="31992.209999999995"/>
    <n v="31992.21"/>
    <n v="6314.66"/>
    <n v="3435175.04"/>
    <n v="1.0446185656754049E-3"/>
    <n v="0.19738117497978416"/>
    <n v="17403762.239999998"/>
    <x v="2"/>
    <s v="Sea"/>
    <x v="7"/>
    <x v="1"/>
    <x v="3"/>
    <x v="2"/>
    <x v="0"/>
    <x v="4"/>
  </r>
  <r>
    <x v="1"/>
    <n v="644"/>
    <n v="11922.17"/>
    <n v="11922.17"/>
    <n v="2972.84"/>
    <n v="1914508.9600000002"/>
    <n v="5.8219205149089329E-4"/>
    <n v="0.24935393472832548"/>
    <n v="7677877.4800000004"/>
    <x v="0"/>
    <s v="Sea"/>
    <x v="7"/>
    <x v="8"/>
    <x v="1"/>
    <x v="3"/>
    <x v="1"/>
    <x v="4"/>
  </r>
  <r>
    <x v="5"/>
    <n v="341"/>
    <n v="41425.589999999997"/>
    <n v="41425.589999999997"/>
    <n v="9653.4699999999993"/>
    <n v="3291833.2699999996"/>
    <n v="1.0010290913589014E-3"/>
    <n v="0.23303156334043762"/>
    <n v="14126126.189999999"/>
    <x v="0"/>
    <s v="Sea"/>
    <x v="2"/>
    <x v="4"/>
    <x v="1"/>
    <x v="8"/>
    <x v="3"/>
    <x v="0"/>
  </r>
  <r>
    <x v="4"/>
    <n v="961"/>
    <n v="35793.54"/>
    <n v="35793.54"/>
    <n v="2956.63"/>
    <n v="2841321.43"/>
    <n v="8.6403082296190382E-4"/>
    <n v="8.2602335505233632E-2"/>
    <n v="34397591.939999998"/>
    <x v="0"/>
    <s v="Sea"/>
    <x v="3"/>
    <x v="8"/>
    <x v="2"/>
    <x v="0"/>
    <x v="0"/>
    <x v="4"/>
  </r>
  <r>
    <x v="2"/>
    <n v="719"/>
    <n v="31328.170000000002"/>
    <n v="31328.17"/>
    <n v="4687.24"/>
    <n v="3370125.56"/>
    <n v="1.0248373627660095E-3"/>
    <n v="0.14961742099841771"/>
    <n v="22524954.23"/>
    <x v="0"/>
    <s v="Sea"/>
    <x v="2"/>
    <x v="2"/>
    <x v="3"/>
    <x v="5"/>
    <x v="1"/>
    <x v="5"/>
  </r>
  <r>
    <x v="6"/>
    <n v="350"/>
    <n v="47157.35"/>
    <n v="47157.35"/>
    <n v="3777.28"/>
    <n v="1322048"/>
    <n v="4.0202780627855217E-4"/>
    <n v="8.0099496685034258E-2"/>
    <n v="16505072.5"/>
    <x v="0"/>
    <s v="Sea"/>
    <x v="5"/>
    <x v="6"/>
    <x v="3"/>
    <x v="7"/>
    <x v="2"/>
    <x v="4"/>
  </r>
  <r>
    <x v="1"/>
    <n v="387"/>
    <n v="48052.05"/>
    <n v="48052.05"/>
    <n v="4922.24"/>
    <n v="1904906.88"/>
    <n v="5.7927210973529044E-4"/>
    <n v="0.10243558807584691"/>
    <n v="18596143.350000001"/>
    <x v="2"/>
    <s v="Sea"/>
    <x v="3"/>
    <x v="2"/>
    <x v="2"/>
    <x v="2"/>
    <x v="0"/>
    <x v="3"/>
  </r>
  <r>
    <x v="7"/>
    <n v="199"/>
    <n v="23511.989999999998"/>
    <n v="23511.99"/>
    <n v="4799.3999999999996"/>
    <n v="955080.6"/>
    <n v="2.9043496033215386E-4"/>
    <n v="0.20412563972679471"/>
    <n v="4678886.01"/>
    <x v="0"/>
    <s v="Sea"/>
    <x v="6"/>
    <x v="0"/>
    <x v="0"/>
    <x v="6"/>
    <x v="2"/>
    <x v="1"/>
  </r>
  <r>
    <x v="0"/>
    <n v="687"/>
    <n v="33342.97"/>
    <n v="33342.97"/>
    <n v="6500.51"/>
    <n v="4465850.37"/>
    <n v="1.3580414836824083E-3"/>
    <n v="0.19495893737120598"/>
    <n v="22906620.390000001"/>
    <x v="0"/>
    <s v="Sea"/>
    <x v="4"/>
    <x v="0"/>
    <x v="2"/>
    <x v="5"/>
    <x v="1"/>
    <x v="2"/>
  </r>
  <r>
    <x v="7"/>
    <n v="452"/>
    <n v="12026.68"/>
    <n v="12026.68"/>
    <n v="3115.04"/>
    <n v="1407998.08"/>
    <n v="4.281647711329796E-4"/>
    <n v="0.25901079932283888"/>
    <n v="5436059.3600000003"/>
    <x v="0"/>
    <s v="Sea"/>
    <x v="2"/>
    <x v="0"/>
    <x v="1"/>
    <x v="1"/>
    <x v="0"/>
    <x v="4"/>
  </r>
  <r>
    <x v="6"/>
    <n v="659"/>
    <n v="49156.21"/>
    <n v="49156.21"/>
    <n v="8159.59"/>
    <n v="5377169.8100000005"/>
    <n v="1.6351689066520729E-3"/>
    <n v="0.16599306577948139"/>
    <n v="32393942.390000001"/>
    <x v="0"/>
    <s v="Sea"/>
    <x v="3"/>
    <x v="4"/>
    <x v="2"/>
    <x v="5"/>
    <x v="1"/>
    <x v="5"/>
  </r>
  <r>
    <x v="4"/>
    <n v="575"/>
    <n v="10306.64"/>
    <n v="10306.64"/>
    <n v="4159.79"/>
    <n v="2391879.25"/>
    <n v="7.2735783251492287E-4"/>
    <n v="0.4036029200593016"/>
    <n v="5926318"/>
    <x v="0"/>
    <s v="Sea"/>
    <x v="6"/>
    <x v="6"/>
    <x v="3"/>
    <x v="1"/>
    <x v="0"/>
    <x v="3"/>
  </r>
  <r>
    <x v="6"/>
    <n v="608"/>
    <n v="26360.69"/>
    <n v="26360.69"/>
    <n v="9315.67"/>
    <n v="5663927.3600000003"/>
    <n v="1.722370361334741E-3"/>
    <n v="0.35339249465776507"/>
    <n v="16027299.52"/>
    <x v="0"/>
    <s v="Sea"/>
    <x v="4"/>
    <x v="4"/>
    <x v="0"/>
    <x v="0"/>
    <x v="0"/>
    <x v="2"/>
  </r>
  <r>
    <x v="1"/>
    <n v="825"/>
    <n v="44517.66"/>
    <n v="44517.66"/>
    <n v="7496.94"/>
    <n v="6184975.5"/>
    <n v="1.8808183455907739E-3"/>
    <n v="0.16840373011519474"/>
    <n v="36727069.5"/>
    <x v="0"/>
    <s v="Sea"/>
    <x v="6"/>
    <x v="3"/>
    <x v="2"/>
    <x v="8"/>
    <x v="3"/>
    <x v="1"/>
  </r>
  <r>
    <x v="2"/>
    <n v="499"/>
    <n v="39950.240000000005"/>
    <n v="39950.239999999998"/>
    <n v="6053.8"/>
    <n v="3020846.2"/>
    <n v="9.1862335625552218E-4"/>
    <n v="0.15153350768355833"/>
    <n v="19935169.760000002"/>
    <x v="0"/>
    <s v="Sea"/>
    <x v="7"/>
    <x v="2"/>
    <x v="0"/>
    <x v="9"/>
    <x v="2"/>
    <x v="0"/>
  </r>
  <r>
    <x v="0"/>
    <n v="410"/>
    <n v="23384.86"/>
    <n v="23384.86"/>
    <n v="9149.14"/>
    <n v="3751147.4"/>
    <n v="1.1407040896015083E-3"/>
    <n v="0.39124202582354567"/>
    <n v="9587792.5999999996"/>
    <x v="3"/>
    <s v="Sea"/>
    <x v="2"/>
    <x v="4"/>
    <x v="0"/>
    <x v="1"/>
    <x v="0"/>
    <x v="6"/>
  </r>
  <r>
    <x v="9"/>
    <n v="743"/>
    <n v="26050.960000000003"/>
    <n v="26050.959999999999"/>
    <n v="3800.89"/>
    <n v="2824061.27"/>
    <n v="8.5878209957151487E-4"/>
    <n v="0.1459021087898488"/>
    <n v="19355863.280000001"/>
    <x v="0"/>
    <s v="Sea"/>
    <x v="6"/>
    <x v="5"/>
    <x v="1"/>
    <x v="6"/>
    <x v="2"/>
    <x v="0"/>
  </r>
  <r>
    <x v="4"/>
    <n v="600"/>
    <n v="35084.68"/>
    <n v="35084.68"/>
    <n v="5515.51"/>
    <n v="3309306"/>
    <n v="1.0063424561622956E-3"/>
    <n v="0.15720565215358953"/>
    <n v="21050808"/>
    <x v="2"/>
    <s v="Sea"/>
    <x v="4"/>
    <x v="4"/>
    <x v="0"/>
    <x v="11"/>
    <x v="3"/>
    <x v="1"/>
  </r>
  <r>
    <x v="2"/>
    <n v="851"/>
    <n v="33435.72"/>
    <n v="33435.72"/>
    <n v="7910.73"/>
    <n v="6732031.2299999995"/>
    <n v="2.0471751004468848E-3"/>
    <n v="0.23659517426273458"/>
    <n v="28453797.719999999"/>
    <x v="0"/>
    <s v="Sea"/>
    <x v="3"/>
    <x v="0"/>
    <x v="1"/>
    <x v="9"/>
    <x v="2"/>
    <x v="4"/>
  </r>
  <r>
    <x v="1"/>
    <n v="435"/>
    <n v="19481.190000000002"/>
    <n v="19481.189999999999"/>
    <n v="4810.38"/>
    <n v="2092515.3"/>
    <n v="6.3632283825043156E-4"/>
    <n v="0.24692434086418744"/>
    <n v="8474317.6500000004"/>
    <x v="2"/>
    <s v="Sea"/>
    <x v="0"/>
    <x v="9"/>
    <x v="1"/>
    <x v="5"/>
    <x v="1"/>
    <x v="1"/>
  </r>
  <r>
    <x v="0"/>
    <n v="797"/>
    <n v="19485.29"/>
    <n v="19485.29"/>
    <n v="3002.8"/>
    <n v="2393231.6"/>
    <n v="7.2776907499917513E-4"/>
    <n v="0.15410599482994608"/>
    <n v="15529776.130000001"/>
    <x v="0"/>
    <s v="Sea"/>
    <x v="2"/>
    <x v="3"/>
    <x v="0"/>
    <x v="6"/>
    <x v="2"/>
    <x v="2"/>
  </r>
  <r>
    <x v="2"/>
    <n v="653"/>
    <n v="43827.24"/>
    <n v="43827.24"/>
    <n v="5249.1"/>
    <n v="3427662.3000000003"/>
    <n v="1.0423339811661124E-3"/>
    <n v="0.1197679799138618"/>
    <n v="28619187.719999999"/>
    <x v="0"/>
    <s v="Sea"/>
    <x v="4"/>
    <x v="4"/>
    <x v="0"/>
    <x v="11"/>
    <x v="3"/>
    <x v="6"/>
  </r>
  <r>
    <x v="3"/>
    <n v="137"/>
    <n v="22503.47"/>
    <n v="22503.47"/>
    <n v="4193.51"/>
    <n v="574510.87"/>
    <n v="1.7470571775705758E-4"/>
    <n v="0.18634948299084539"/>
    <n v="3082975.39"/>
    <x v="0"/>
    <s v="Sea"/>
    <x v="1"/>
    <x v="5"/>
    <x v="1"/>
    <x v="3"/>
    <x v="1"/>
    <x v="4"/>
  </r>
  <r>
    <x v="2"/>
    <n v="558"/>
    <n v="36199.919999999998"/>
    <n v="36199.919999999998"/>
    <n v="5054.37"/>
    <n v="2820338.46"/>
    <n v="8.5765001273541521E-4"/>
    <n v="0.13962378922384358"/>
    <n v="20199555.359999999"/>
    <x v="3"/>
    <s v="Sea"/>
    <x v="0"/>
    <x v="1"/>
    <x v="1"/>
    <x v="10"/>
    <x v="3"/>
    <x v="5"/>
  </r>
  <r>
    <x v="1"/>
    <n v="315"/>
    <n v="48540.47"/>
    <n v="48540.47"/>
    <n v="2187.98"/>
    <n v="689213.7"/>
    <n v="2.0958624185212955E-4"/>
    <n v="4.5075377308872365E-2"/>
    <n v="15290248.050000001"/>
    <x v="0"/>
    <s v="Sea"/>
    <x v="5"/>
    <x v="2"/>
    <x v="0"/>
    <x v="7"/>
    <x v="2"/>
    <x v="6"/>
  </r>
  <r>
    <x v="4"/>
    <n v="506"/>
    <n v="37983.199999999997"/>
    <n v="37983.199999999997"/>
    <n v="5305.54"/>
    <n v="2684603.2399999998"/>
    <n v="8.1637365005317016E-4"/>
    <n v="0.13968122749004822"/>
    <n v="19219499.199999999"/>
    <x v="1"/>
    <s v="Sea"/>
    <x v="1"/>
    <x v="7"/>
    <x v="3"/>
    <x v="8"/>
    <x v="3"/>
    <x v="5"/>
  </r>
  <r>
    <x v="7"/>
    <n v="574"/>
    <n v="13194.289999999999"/>
    <n v="13194.29"/>
    <n v="8175.79"/>
    <n v="4692903.46"/>
    <n v="1.4270871277751089E-3"/>
    <n v="0.61964607417299455"/>
    <n v="7573522.46"/>
    <x v="2"/>
    <s v="Sea"/>
    <x v="6"/>
    <x v="3"/>
    <x v="1"/>
    <x v="2"/>
    <x v="0"/>
    <x v="1"/>
  </r>
  <r>
    <x v="9"/>
    <n v="744"/>
    <n v="17166.97"/>
    <n v="17166.97"/>
    <n v="7770.71"/>
    <n v="5781408.2400000002"/>
    <n v="1.7580956757454688E-3"/>
    <n v="0.4526547200816452"/>
    <n v="12772225.68"/>
    <x v="2"/>
    <s v="Sea"/>
    <x v="6"/>
    <x v="4"/>
    <x v="0"/>
    <x v="8"/>
    <x v="3"/>
    <x v="4"/>
  </r>
  <r>
    <x v="2"/>
    <n v="230"/>
    <n v="46533.710000000006"/>
    <m/>
    <n v="4092.35"/>
    <n v="941240.5"/>
    <n v="2.8622625910369943E-4"/>
    <n v="8.7943772374908427E-2"/>
    <n v="10702753.300000001"/>
    <x v="2"/>
    <s v="Sea"/>
    <x v="2"/>
    <x v="5"/>
    <x v="0"/>
    <x v="10"/>
    <x v="3"/>
    <x v="6"/>
  </r>
  <r>
    <x v="6"/>
    <n v="634"/>
    <n v="40807.39"/>
    <n v="40807.39"/>
    <n v="9589.5300000000007"/>
    <n v="6079762.0200000005"/>
    <n v="1.8488234826543812E-3"/>
    <n v="0.23499493596625515"/>
    <n v="25871885.260000002"/>
    <x v="0"/>
    <s v="Sea"/>
    <x v="4"/>
    <x v="0"/>
    <x v="3"/>
    <x v="2"/>
    <x v="0"/>
    <x v="4"/>
  </r>
  <r>
    <x v="9"/>
    <n v="654"/>
    <n v="30960.469999999998"/>
    <n v="30960.47"/>
    <n v="9761.35"/>
    <n v="6383922.9000000004"/>
    <n v="1.9413171979674061E-3"/>
    <n v="0.31528429639472533"/>
    <n v="20248147.379999999"/>
    <x v="0"/>
    <s v="Sea"/>
    <x v="0"/>
    <x v="1"/>
    <x v="2"/>
    <x v="4"/>
    <x v="1"/>
    <x v="4"/>
  </r>
  <r>
    <x v="9"/>
    <n v="490"/>
    <n v="23893.95"/>
    <n v="23893.95"/>
    <n v="5788.54"/>
    <n v="2836384.6"/>
    <n v="8.6252955906311179E-4"/>
    <n v="0.24225965150173998"/>
    <n v="11708035.5"/>
    <x v="1"/>
    <s v="Sea"/>
    <x v="4"/>
    <x v="5"/>
    <x v="0"/>
    <x v="2"/>
    <x v="0"/>
    <x v="1"/>
  </r>
  <r>
    <x v="5"/>
    <n v="825"/>
    <n v="42082.19"/>
    <n v="42082.19"/>
    <n v="5341.84"/>
    <n v="4407018"/>
    <n v="1.3401508710501376E-3"/>
    <n v="0.12693826058006963"/>
    <n v="34717806.75"/>
    <x v="0"/>
    <s v="Sea"/>
    <x v="5"/>
    <x v="3"/>
    <x v="2"/>
    <x v="11"/>
    <x v="3"/>
    <x v="6"/>
  </r>
  <r>
    <x v="4"/>
    <n v="722"/>
    <n v="46749.579999999994"/>
    <n v="46749.58"/>
    <n v="4146.22"/>
    <n v="2993570.8400000003"/>
    <n v="9.1032906350196278E-4"/>
    <n v="8.8689994648080278E-2"/>
    <n v="33753196.759999998"/>
    <x v="2"/>
    <s v="Sea"/>
    <x v="0"/>
    <x v="8"/>
    <x v="2"/>
    <x v="1"/>
    <x v="0"/>
    <x v="3"/>
  </r>
  <r>
    <x v="2"/>
    <n v="313"/>
    <n v="21553.66"/>
    <n v="21553.66"/>
    <n v="7531.22"/>
    <n v="2357271.86"/>
    <n v="7.1683390820754037E-4"/>
    <n v="0.34941722194745578"/>
    <n v="6746295.5800000001"/>
    <x v="2"/>
    <s v="Sea"/>
    <x v="5"/>
    <x v="7"/>
    <x v="2"/>
    <x v="7"/>
    <x v="2"/>
    <x v="2"/>
  </r>
  <r>
    <x v="1"/>
    <n v="337"/>
    <n v="15499.43"/>
    <n v="15499.43"/>
    <n v="3381.24"/>
    <n v="1139477.8799999999"/>
    <n v="3.4650919815266561E-4"/>
    <n v="0.21815253851270658"/>
    <n v="5223307.91"/>
    <x v="0"/>
    <s v="Sea"/>
    <x v="1"/>
    <x v="4"/>
    <x v="2"/>
    <x v="3"/>
    <x v="1"/>
    <x v="5"/>
  </r>
  <r>
    <x v="2"/>
    <n v="626"/>
    <n v="42679.03"/>
    <n v="42679.03"/>
    <n v="7839.31"/>
    <n v="4907408.0600000005"/>
    <n v="1.4923168424107792E-3"/>
    <n v="0.1836806038000395"/>
    <n v="26717072.780000001"/>
    <x v="1"/>
    <s v="Sea"/>
    <x v="6"/>
    <x v="0"/>
    <x v="3"/>
    <x v="7"/>
    <x v="2"/>
    <x v="1"/>
  </r>
  <r>
    <x v="1"/>
    <n v="391"/>
    <n v="40770.5"/>
    <n v="40770.5"/>
    <n v="4126.1400000000003"/>
    <n v="1613320.7400000002"/>
    <n v="4.906023063654955E-4"/>
    <n v="0.10120405685483377"/>
    <n v="15941265.5"/>
    <x v="3"/>
    <s v="Sea"/>
    <x v="5"/>
    <x v="4"/>
    <x v="0"/>
    <x v="4"/>
    <x v="1"/>
    <x v="2"/>
  </r>
  <r>
    <x v="5"/>
    <n v="445"/>
    <n v="20520.440000000002"/>
    <n v="20520.439999999999"/>
    <n v="6305.29"/>
    <n v="2805854.05"/>
    <n v="8.532453802428437E-4"/>
    <n v="0.30726875252187569"/>
    <n v="9131595.8000000007"/>
    <x v="0"/>
    <s v="Sea"/>
    <x v="4"/>
    <x v="8"/>
    <x v="1"/>
    <x v="11"/>
    <x v="3"/>
    <x v="6"/>
  </r>
  <r>
    <x v="4"/>
    <n v="627"/>
    <n v="28634.289999999997"/>
    <n v="28634.29"/>
    <n v="6333.2"/>
    <n v="3970916.4"/>
    <n v="1.207534680440896E-3"/>
    <n v="0.22117538098552472"/>
    <n v="17953699.829999998"/>
    <x v="2"/>
    <s v="Sea"/>
    <x v="4"/>
    <x v="2"/>
    <x v="3"/>
    <x v="8"/>
    <x v="3"/>
    <x v="2"/>
  </r>
  <r>
    <x v="3"/>
    <n v="298"/>
    <n v="29848.18"/>
    <n v="29848.18"/>
    <n v="2491.8200000000002"/>
    <n v="742562.3600000001"/>
    <n v="2.2580928726931591E-4"/>
    <n v="8.3483147046151562E-2"/>
    <n v="8894757.6400000006"/>
    <x v="1"/>
    <s v="Sea"/>
    <x v="3"/>
    <x v="9"/>
    <x v="1"/>
    <x v="5"/>
    <x v="1"/>
    <x v="0"/>
  </r>
  <r>
    <x v="1"/>
    <n v="579"/>
    <n v="46260.700000000004"/>
    <n v="46260.7"/>
    <n v="3869.83"/>
    <n v="2240631.5699999998"/>
    <n v="6.8136421277107046E-4"/>
    <n v="8.3652646847107798E-2"/>
    <n v="26784945.300000001"/>
    <x v="1"/>
    <s v="Sea"/>
    <x v="0"/>
    <x v="0"/>
    <x v="2"/>
    <x v="4"/>
    <x v="1"/>
    <x v="4"/>
  </r>
  <r>
    <x v="6"/>
    <n v="415"/>
    <n v="45905.279999999999"/>
    <n v="45905.279999999999"/>
    <n v="7271.19"/>
    <n v="3017543.8499999996"/>
    <n v="9.1761912908217881E-4"/>
    <n v="0.15839550483081682"/>
    <n v="19050691.199999999"/>
    <x v="0"/>
    <s v="Sea"/>
    <x v="6"/>
    <x v="5"/>
    <x v="3"/>
    <x v="5"/>
    <x v="1"/>
    <x v="6"/>
  </r>
  <r>
    <x v="1"/>
    <n v="840"/>
    <n v="49351.45"/>
    <n v="49351.45"/>
    <n v="4574.66"/>
    <n v="3842714.4"/>
    <n v="1.1685491301276526E-3"/>
    <n v="9.2695554031340513E-2"/>
    <n v="41455218"/>
    <x v="0"/>
    <s v="Sea"/>
    <x v="3"/>
    <x v="3"/>
    <x v="3"/>
    <x v="0"/>
    <x v="0"/>
    <x v="1"/>
  </r>
  <r>
    <x v="8"/>
    <n v="376"/>
    <n v="35980.93"/>
    <n v="35980.93"/>
    <n v="7571.43"/>
    <n v="2846857.68"/>
    <n v="8.6571436731317517E-4"/>
    <n v="0.21042896890102619"/>
    <n v="13528829.68"/>
    <x v="0"/>
    <s v="Sea"/>
    <x v="6"/>
    <x v="5"/>
    <x v="3"/>
    <x v="5"/>
    <x v="1"/>
    <x v="4"/>
  </r>
  <r>
    <x v="4"/>
    <n v="969"/>
    <n v="33912.200000000004"/>
    <n v="33912.199999999997"/>
    <n v="6646.6"/>
    <n v="6440555.4000000004"/>
    <n v="1.9585388417648099E-3"/>
    <n v="0.19599436191105266"/>
    <n v="32860921.800000001"/>
    <x v="0"/>
    <s v="Sea"/>
    <x v="2"/>
    <x v="9"/>
    <x v="2"/>
    <x v="9"/>
    <x v="2"/>
    <x v="1"/>
  </r>
  <r>
    <x v="5"/>
    <n v="647"/>
    <n v="40768.559999999998"/>
    <n v="40768.559999999998"/>
    <n v="8852.0499999999993"/>
    <n v="5727276.3499999996"/>
    <n v="1.741634454226725E-3"/>
    <n v="0.21712932710892902"/>
    <n v="26377258.32"/>
    <x v="3"/>
    <s v="Sea"/>
    <x v="5"/>
    <x v="0"/>
    <x v="1"/>
    <x v="8"/>
    <x v="3"/>
    <x v="5"/>
  </r>
  <r>
    <x v="5"/>
    <n v="188"/>
    <n v="38387.230000000003"/>
    <n v="38387.230000000003"/>
    <n v="9785.67"/>
    <n v="1839705.96"/>
    <n v="5.5944485472265591E-4"/>
    <n v="0.25491993040393901"/>
    <n v="7216799.2400000002"/>
    <x v="1"/>
    <s v="Sea"/>
    <x v="4"/>
    <x v="0"/>
    <x v="3"/>
    <x v="2"/>
    <x v="0"/>
    <x v="0"/>
  </r>
  <r>
    <x v="2"/>
    <n v="108"/>
    <n v="34228.639999999999"/>
    <n v="34228.639999999999"/>
    <n v="9645.39"/>
    <n v="1041702.1199999999"/>
    <n v="3.1677610654024446E-4"/>
    <n v="0.28179296635799722"/>
    <n v="3696693.12"/>
    <x v="0"/>
    <s v="Sea"/>
    <x v="2"/>
    <x v="1"/>
    <x v="0"/>
    <x v="4"/>
    <x v="1"/>
    <x v="1"/>
  </r>
  <r>
    <x v="5"/>
    <n v="275"/>
    <n v="21247.69"/>
    <n v="21247.69"/>
    <n v="5273.59"/>
    <n v="1450237.25"/>
    <n v="4.4100947938421317E-4"/>
    <n v="0.24819592153311726"/>
    <n v="5843114.75"/>
    <x v="0"/>
    <s v="Sea"/>
    <x v="1"/>
    <x v="8"/>
    <x v="3"/>
    <x v="3"/>
    <x v="1"/>
    <x v="5"/>
  </r>
  <r>
    <x v="9"/>
    <n v="234"/>
    <n v="43772.23"/>
    <n v="43772.23"/>
    <n v="6472.47"/>
    <n v="1514557.98"/>
    <n v="4.6056907327198053E-4"/>
    <n v="0.1478670380741397"/>
    <n v="10242701.82"/>
    <x v="0"/>
    <s v="Sea"/>
    <x v="2"/>
    <x v="1"/>
    <x v="0"/>
    <x v="6"/>
    <x v="2"/>
    <x v="6"/>
  </r>
  <r>
    <x v="7"/>
    <n v="181"/>
    <n v="46007.28"/>
    <n v="46007.28"/>
    <n v="9692.49"/>
    <n v="1754340.69"/>
    <n v="5.3348572749696045E-4"/>
    <n v="0.2106729630614981"/>
    <n v="8327317.6799999997"/>
    <x v="0"/>
    <s v="Sea"/>
    <x v="7"/>
    <x v="7"/>
    <x v="2"/>
    <x v="8"/>
    <x v="3"/>
    <x v="5"/>
  </r>
  <r>
    <x v="2"/>
    <n v="750"/>
    <n v="48870.19"/>
    <n v="48870.19"/>
    <n v="9474.77"/>
    <n v="7106077.5"/>
    <n v="2.1609205933297267E-3"/>
    <n v="0.19387626690217494"/>
    <n v="36652642.5"/>
    <x v="0"/>
    <s v="Sea"/>
    <x v="2"/>
    <x v="6"/>
    <x v="3"/>
    <x v="2"/>
    <x v="0"/>
    <x v="4"/>
  </r>
  <r>
    <x v="0"/>
    <n v="611"/>
    <n v="21839.94"/>
    <n v="21839.94"/>
    <n v="7020.58"/>
    <n v="4289574.38"/>
    <n v="1.3044368872083922E-3"/>
    <n v="0.32145601132603846"/>
    <n v="13344203.34"/>
    <x v="1"/>
    <s v="Sea"/>
    <x v="1"/>
    <x v="2"/>
    <x v="0"/>
    <x v="5"/>
    <x v="1"/>
    <x v="4"/>
  </r>
  <r>
    <x v="5"/>
    <n v="541"/>
    <n v="49593.68"/>
    <n v="49593.68"/>
    <n v="5788.97"/>
    <n v="3131832.77"/>
    <n v="9.5237378533486036E-4"/>
    <n v="0.11672797824238895"/>
    <n v="26830180.879999999"/>
    <x v="0"/>
    <s v="Sea"/>
    <x v="1"/>
    <x v="6"/>
    <x v="3"/>
    <x v="10"/>
    <x v="3"/>
    <x v="4"/>
  </r>
  <r>
    <x v="0"/>
    <n v="641"/>
    <n v="36577.96"/>
    <n v="36577.96"/>
    <n v="7500.75"/>
    <n v="4807980.75"/>
    <n v="1.4620815231761691E-3"/>
    <n v="0.20506201001914814"/>
    <n v="23446472.359999999"/>
    <x v="2"/>
    <s v="Sea"/>
    <x v="3"/>
    <x v="8"/>
    <x v="1"/>
    <x v="0"/>
    <x v="0"/>
    <x v="4"/>
  </r>
  <r>
    <x v="6"/>
    <n v="250"/>
    <n v="19006.96"/>
    <n v="19006.96"/>
    <n v="8307.68"/>
    <n v="2076920"/>
    <n v="6.3158038998285284E-4"/>
    <n v="0.4370862042115099"/>
    <n v="4751740"/>
    <x v="3"/>
    <s v="Sea"/>
    <x v="6"/>
    <x v="1"/>
    <x v="1"/>
    <x v="7"/>
    <x v="2"/>
    <x v="1"/>
  </r>
  <r>
    <x v="0"/>
    <n v="354"/>
    <n v="29803.5"/>
    <n v="29803.5"/>
    <n v="8893.66"/>
    <n v="3148355.64"/>
    <n v="9.5739830273477761E-4"/>
    <n v="0.29840991829818647"/>
    <n v="10550439"/>
    <x v="2"/>
    <s v="Sea"/>
    <x v="6"/>
    <x v="5"/>
    <x v="2"/>
    <x v="2"/>
    <x v="0"/>
    <x v="4"/>
  </r>
  <r>
    <x v="2"/>
    <n v="304"/>
    <n v="35413.740000000005"/>
    <n v="35413.74"/>
    <n v="2594.73"/>
    <n v="788797.92"/>
    <n v="2.3986927658805498E-4"/>
    <n v="7.3269019312842978E-2"/>
    <n v="10765776.960000001"/>
    <x v="0"/>
    <s v="Sea"/>
    <x v="0"/>
    <x v="2"/>
    <x v="2"/>
    <x v="7"/>
    <x v="2"/>
    <x v="3"/>
  </r>
  <r>
    <x v="8"/>
    <n v="121"/>
    <n v="49472.480000000003"/>
    <n v="49472.480000000003"/>
    <n v="2772.91"/>
    <n v="335522.11"/>
    <n v="1.0203049952895135E-4"/>
    <n v="5.6049545120842939E-2"/>
    <n v="5986170.0800000001"/>
    <x v="1"/>
    <s v="Sea"/>
    <x v="6"/>
    <x v="5"/>
    <x v="1"/>
    <x v="3"/>
    <x v="1"/>
    <x v="3"/>
  </r>
  <r>
    <x v="0"/>
    <n v="609"/>
    <n v="26243.24"/>
    <n v="26243.24"/>
    <n v="2186.16"/>
    <n v="1331371.44"/>
    <n v="4.0486301508350458E-4"/>
    <n v="8.3303738410348716E-2"/>
    <n v="15982133.16"/>
    <x v="3"/>
    <s v="Sea"/>
    <x v="6"/>
    <x v="5"/>
    <x v="2"/>
    <x v="4"/>
    <x v="1"/>
    <x v="3"/>
  </r>
  <r>
    <x v="4"/>
    <n v="303"/>
    <n v="16552.77"/>
    <n v="16552.77"/>
    <n v="2426.6999999999998"/>
    <n v="735290.1"/>
    <n v="2.2359783145645034E-4"/>
    <n v="0.14660386146850346"/>
    <n v="5015489.3099999996"/>
    <x v="0"/>
    <s v="Sea"/>
    <x v="5"/>
    <x v="4"/>
    <x v="1"/>
    <x v="3"/>
    <x v="1"/>
    <x v="0"/>
  </r>
  <r>
    <x v="7"/>
    <n v="651"/>
    <n v="23667.26"/>
    <n v="23667.26"/>
    <n v="6606.14"/>
    <n v="4300597.1400000006"/>
    <n v="1.3077888502399427E-3"/>
    <n v="0.27912567825764373"/>
    <n v="15407386.26"/>
    <x v="0"/>
    <s v="Sea"/>
    <x v="7"/>
    <x v="0"/>
    <x v="2"/>
    <x v="11"/>
    <x v="3"/>
    <x v="0"/>
  </r>
  <r>
    <x v="8"/>
    <n v="860"/>
    <n v="47901.59"/>
    <n v="47901.59"/>
    <n v="9626.5400000000009"/>
    <n v="8278824.4000000004"/>
    <n v="2.5175467245496012E-3"/>
    <n v="0.20096493665450355"/>
    <n v="41195367.399999999"/>
    <x v="3"/>
    <s v="Sea"/>
    <x v="0"/>
    <x v="0"/>
    <x v="1"/>
    <x v="1"/>
    <x v="0"/>
    <x v="5"/>
  </r>
  <r>
    <x v="6"/>
    <n v="144"/>
    <n v="19564.37"/>
    <n v="19564.37"/>
    <n v="9750.77"/>
    <n v="1404110.8800000001"/>
    <n v="4.2698269416711611E-4"/>
    <n v="0.49839427489870625"/>
    <n v="2817269.28"/>
    <x v="0"/>
    <s v="Sea"/>
    <x v="1"/>
    <x v="1"/>
    <x v="1"/>
    <x v="1"/>
    <x v="0"/>
    <x v="1"/>
  </r>
  <r>
    <x v="8"/>
    <n v="878"/>
    <n v="38183.620000000003"/>
    <n v="38183.620000000003"/>
    <n v="5032.49"/>
    <n v="4418526.22"/>
    <n v="1.3436504599007475E-3"/>
    <n v="0.13179708995637396"/>
    <n v="33525218.359999999"/>
    <x v="0"/>
    <s v="Sea"/>
    <x v="6"/>
    <x v="1"/>
    <x v="0"/>
    <x v="8"/>
    <x v="3"/>
    <x v="3"/>
  </r>
  <r>
    <x v="3"/>
    <n v="910"/>
    <n v="34668.65"/>
    <n v="34668.65"/>
    <n v="3347.95"/>
    <n v="3046634.5"/>
    <n v="9.2646544192612798E-4"/>
    <n v="9.6569955853487224E-2"/>
    <n v="31548471.5"/>
    <x v="1"/>
    <s v="Sea"/>
    <x v="6"/>
    <x v="2"/>
    <x v="1"/>
    <x v="3"/>
    <x v="1"/>
    <x v="4"/>
  </r>
  <r>
    <x v="3"/>
    <n v="128"/>
    <n v="13118.57"/>
    <n v="13118.57"/>
    <n v="7901.12"/>
    <n v="1011343.36"/>
    <n v="3.075441681506118E-4"/>
    <n v="0.60228515760483037"/>
    <n v="1679176.96"/>
    <x v="0"/>
    <s v="Sea"/>
    <x v="4"/>
    <x v="6"/>
    <x v="0"/>
    <x v="2"/>
    <x v="0"/>
    <x v="2"/>
  </r>
  <r>
    <x v="2"/>
    <n v="424"/>
    <n v="15631.779999999999"/>
    <n v="15631.78"/>
    <n v="6918.65"/>
    <n v="2933507.5999999996"/>
    <n v="8.9206414981109639E-4"/>
    <n v="0.44260154633701343"/>
    <n v="6627874.7199999997"/>
    <x v="0"/>
    <s v="Sea"/>
    <x v="0"/>
    <x v="6"/>
    <x v="3"/>
    <x v="6"/>
    <x v="2"/>
    <x v="1"/>
  </r>
  <r>
    <x v="3"/>
    <n v="824"/>
    <n v="25390.880000000001"/>
    <n v="25390.880000000001"/>
    <n v="8773"/>
    <n v="7228952"/>
    <n v="2.1982860790629027E-3"/>
    <n v="0.34551776070778167"/>
    <n v="20922085.120000001"/>
    <x v="0"/>
    <s v="Sea"/>
    <x v="5"/>
    <x v="1"/>
    <x v="1"/>
    <x v="2"/>
    <x v="0"/>
    <x v="5"/>
  </r>
  <r>
    <x v="6"/>
    <n v="386"/>
    <n v="12324.08"/>
    <n v="12324.08"/>
    <n v="8623.86"/>
    <n v="3328809.9600000004"/>
    <n v="1.0122735072682651E-3"/>
    <n v="0.69975689868939517"/>
    <n v="4757094.88"/>
    <x v="0"/>
    <s v="Sea"/>
    <x v="2"/>
    <x v="6"/>
    <x v="3"/>
    <x v="11"/>
    <x v="3"/>
    <x v="2"/>
  </r>
  <r>
    <x v="2"/>
    <n v="197"/>
    <n v="32460.959999999999"/>
    <n v="32460.959999999999"/>
    <n v="3462.01"/>
    <n v="682015.97000000009"/>
    <n v="2.0739745021817582E-4"/>
    <n v="0.10665149767597755"/>
    <n v="6394809.1200000001"/>
    <x v="0"/>
    <s v="Sea"/>
    <x v="4"/>
    <x v="9"/>
    <x v="2"/>
    <x v="2"/>
    <x v="0"/>
    <x v="0"/>
  </r>
  <r>
    <x v="8"/>
    <n v="493"/>
    <n v="39934.19"/>
    <n v="39934.19"/>
    <n v="4981.33"/>
    <n v="2455795.69"/>
    <n v="7.4679448395143248E-4"/>
    <n v="0.12473847597760214"/>
    <n v="19687555.670000002"/>
    <x v="1"/>
    <s v="Sea"/>
    <x v="3"/>
    <x v="7"/>
    <x v="2"/>
    <x v="7"/>
    <x v="2"/>
    <x v="2"/>
  </r>
  <r>
    <x v="8"/>
    <n v="337"/>
    <n v="46796.4"/>
    <m/>
    <n v="3985.16"/>
    <n v="1342998.92"/>
    <n v="4.083988702695097E-4"/>
    <n v="8.5159542187005832E-2"/>
    <n v="15770386.800000001"/>
    <x v="3"/>
    <s v="Sea"/>
    <x v="6"/>
    <x v="0"/>
    <x v="3"/>
    <x v="10"/>
    <x v="3"/>
    <x v="4"/>
  </r>
  <r>
    <x v="9"/>
    <n v="747"/>
    <n v="32440.35"/>
    <n v="32440.35"/>
    <n v="7368.96"/>
    <n v="5504613.1200000001"/>
    <n v="1.673923743348E-3"/>
    <n v="0.22715414599410921"/>
    <n v="24232941.449999999"/>
    <x v="0"/>
    <s v="Sea"/>
    <x v="4"/>
    <x v="0"/>
    <x v="1"/>
    <x v="9"/>
    <x v="2"/>
    <x v="5"/>
  </r>
  <r>
    <x v="4"/>
    <n v="871"/>
    <n v="41177"/>
    <n v="41177"/>
    <n v="9144.43"/>
    <n v="7964798.5300000003"/>
    <n v="2.4220531179401485E-3"/>
    <n v="0.2220761590208126"/>
    <n v="35865167"/>
    <x v="0"/>
    <s v="Sea"/>
    <x v="1"/>
    <x v="2"/>
    <x v="1"/>
    <x v="11"/>
    <x v="3"/>
    <x v="6"/>
  </r>
  <r>
    <x v="3"/>
    <n v="396"/>
    <n v="29664"/>
    <n v="29664"/>
    <n v="6786.45"/>
    <n v="2687434.1999999997"/>
    <n v="8.1723453002005661E-4"/>
    <n v="0.22877730582524269"/>
    <n v="11746944"/>
    <x v="3"/>
    <s v="Sea"/>
    <x v="3"/>
    <x v="8"/>
    <x v="1"/>
    <x v="7"/>
    <x v="2"/>
    <x v="6"/>
  </r>
  <r>
    <x v="7"/>
    <n v="684"/>
    <n v="19040.759999999998"/>
    <n v="19040.759999999998"/>
    <n v="4601.97"/>
    <n v="3147747.48"/>
    <n v="9.5721336449451221E-4"/>
    <n v="0.24169045773382997"/>
    <n v="13023879.84"/>
    <x v="2"/>
    <s v="Sea"/>
    <x v="1"/>
    <x v="4"/>
    <x v="0"/>
    <x v="11"/>
    <x v="3"/>
    <x v="3"/>
  </r>
  <r>
    <x v="7"/>
    <n v="996"/>
    <n v="17208.420000000002"/>
    <n v="17208.419999999998"/>
    <n v="6502.15"/>
    <n v="6476141.3999999994"/>
    <n v="1.969360356198649E-3"/>
    <n v="0.37784700745332805"/>
    <n v="17139586.32"/>
    <x v="0"/>
    <s v="Sea"/>
    <x v="5"/>
    <x v="4"/>
    <x v="0"/>
    <x v="7"/>
    <x v="2"/>
    <x v="3"/>
  </r>
  <r>
    <x v="6"/>
    <n v="924"/>
    <n v="40546.5"/>
    <n v="40546.5"/>
    <n v="6374.24"/>
    <n v="5889797.7599999998"/>
    <n v="1.7910563556520871E-3"/>
    <n v="0.15720814373620409"/>
    <n v="37464966"/>
    <x v="1"/>
    <s v="Sea"/>
    <x v="2"/>
    <x v="4"/>
    <x v="0"/>
    <x v="0"/>
    <x v="0"/>
    <x v="4"/>
  </r>
  <r>
    <x v="2"/>
    <n v="485"/>
    <n v="25387.8"/>
    <n v="25387.8"/>
    <n v="8532.36"/>
    <n v="4138194.6"/>
    <n v="1.2584030965530381E-3"/>
    <n v="0.33608110982440387"/>
    <n v="12313083"/>
    <x v="0"/>
    <s v="Sea"/>
    <x v="3"/>
    <x v="2"/>
    <x v="2"/>
    <x v="7"/>
    <x v="2"/>
    <x v="2"/>
  </r>
  <r>
    <x v="6"/>
    <n v="985"/>
    <n v="17927.039999999997"/>
    <n v="17927.04"/>
    <n v="2110.33"/>
    <n v="2078675.0499999998"/>
    <n v="6.3211409140777016E-4"/>
    <n v="0.11771770465174396"/>
    <n v="17658134.399999999"/>
    <x v="0"/>
    <s v="Sea"/>
    <x v="4"/>
    <x v="8"/>
    <x v="2"/>
    <x v="7"/>
    <x v="2"/>
    <x v="0"/>
  </r>
  <r>
    <x v="9"/>
    <n v="395"/>
    <n v="16150.3"/>
    <n v="16150.3"/>
    <n v="9981.99"/>
    <n v="3942886.05"/>
    <n v="1.1990107992204562E-3"/>
    <n v="0.61806839501433408"/>
    <n v="6379368.5"/>
    <x v="0"/>
    <s v="Sea"/>
    <x v="3"/>
    <x v="0"/>
    <x v="1"/>
    <x v="1"/>
    <x v="0"/>
    <x v="3"/>
  </r>
  <r>
    <x v="0"/>
    <n v="585"/>
    <n v="36047.54"/>
    <n v="36047.54"/>
    <n v="7586.5"/>
    <n v="4438102.5"/>
    <n v="1.3496035031363143E-3"/>
    <n v="0.21045818937991331"/>
    <n v="21087810.899999999"/>
    <x v="0"/>
    <s v="Sea"/>
    <x v="4"/>
    <x v="3"/>
    <x v="1"/>
    <x v="8"/>
    <x v="3"/>
    <x v="3"/>
  </r>
  <r>
    <x v="2"/>
    <n v="579"/>
    <n v="24022.55"/>
    <n v="24022.55"/>
    <n v="4183.58"/>
    <n v="2422292.8199999998"/>
    <n v="7.3660643833573956E-4"/>
    <n v="0.17415220282609464"/>
    <n v="13909056.449999999"/>
    <x v="3"/>
    <s v="Sea"/>
    <x v="3"/>
    <x v="9"/>
    <x v="1"/>
    <x v="7"/>
    <x v="2"/>
    <x v="3"/>
  </r>
  <r>
    <x v="5"/>
    <n v="712"/>
    <n v="46468.26"/>
    <n v="46468.26"/>
    <n v="4600.33"/>
    <n v="3275434.96"/>
    <n v="9.9604245199635521E-4"/>
    <n v="9.8999403033382352E-2"/>
    <n v="33085401.120000001"/>
    <x v="0"/>
    <s v="Sea"/>
    <x v="0"/>
    <x v="1"/>
    <x v="1"/>
    <x v="5"/>
    <x v="1"/>
    <x v="4"/>
  </r>
  <r>
    <x v="8"/>
    <n v="310"/>
    <n v="49484.99"/>
    <n v="49484.99"/>
    <n v="3040.11"/>
    <n v="942434.10000000009"/>
    <n v="2.8658922655236553E-4"/>
    <n v="6.1434992711931438E-2"/>
    <n v="15340346.9"/>
    <x v="0"/>
    <s v="Sea"/>
    <x v="0"/>
    <x v="9"/>
    <x v="1"/>
    <x v="11"/>
    <x v="3"/>
    <x v="6"/>
  </r>
  <r>
    <x v="1"/>
    <n v="496"/>
    <n v="16337.539999999999"/>
    <n v="16337.54"/>
    <n v="7374.32"/>
    <n v="3657662.7199999997"/>
    <n v="1.1122758927273762E-3"/>
    <n v="0.45137272808513396"/>
    <n v="8103419.8399999999"/>
    <x v="3"/>
    <s v="Sea"/>
    <x v="4"/>
    <x v="8"/>
    <x v="3"/>
    <x v="8"/>
    <x v="3"/>
    <x v="4"/>
  </r>
  <r>
    <x v="2"/>
    <n v="699"/>
    <n v="26065.73"/>
    <n v="26065.73"/>
    <n v="7877.61"/>
    <n v="5506449.3899999997"/>
    <n v="1.6744821433454548E-3"/>
    <n v="0.30222096215989347"/>
    <n v="18219945.27"/>
    <x v="0"/>
    <s v="Sea"/>
    <x v="5"/>
    <x v="4"/>
    <x v="0"/>
    <x v="3"/>
    <x v="1"/>
    <x v="4"/>
  </r>
  <r>
    <x v="5"/>
    <n v="170"/>
    <n v="20351.669999999998"/>
    <n v="20351.669999999998"/>
    <n v="3702.17"/>
    <n v="629368.9"/>
    <n v="1.913877546102301E-4"/>
    <n v="0.18190988749326223"/>
    <n v="3459783.9"/>
    <x v="3"/>
    <s v="Sea"/>
    <x v="3"/>
    <x v="3"/>
    <x v="1"/>
    <x v="1"/>
    <x v="0"/>
    <x v="4"/>
  </r>
  <r>
    <x v="9"/>
    <n v="708"/>
    <n v="45286.58"/>
    <n v="45286.58"/>
    <n v="5659.91"/>
    <n v="4007216.28"/>
    <n v="1.2185732820079909E-3"/>
    <n v="0.12497985054292021"/>
    <n v="32062898.640000001"/>
    <x v="0"/>
    <s v="Sea"/>
    <x v="3"/>
    <x v="7"/>
    <x v="2"/>
    <x v="11"/>
    <x v="3"/>
    <x v="0"/>
  </r>
  <r>
    <x v="1"/>
    <n v="608"/>
    <n v="28314.399999999998"/>
    <n v="28314.400000000001"/>
    <n v="6615.26"/>
    <n v="4022078.08"/>
    <n v="1.223092676804058E-3"/>
    <n v="0.23363588845251887"/>
    <n v="17215155.199999999"/>
    <x v="0"/>
    <s v="Sea"/>
    <x v="6"/>
    <x v="6"/>
    <x v="2"/>
    <x v="10"/>
    <x v="3"/>
    <x v="2"/>
  </r>
  <r>
    <x v="0"/>
    <n v="160"/>
    <n v="17098.75"/>
    <n v="17098.75"/>
    <n v="4551.93"/>
    <n v="728308.8"/>
    <n v="2.2147485504109141E-4"/>
    <n v="0.2662141969442211"/>
    <n v="2735800"/>
    <x v="0"/>
    <s v="Sea"/>
    <x v="0"/>
    <x v="3"/>
    <x v="0"/>
    <x v="8"/>
    <x v="3"/>
    <x v="4"/>
  </r>
  <r>
    <x v="3"/>
    <n v="301"/>
    <n v="49306.9"/>
    <n v="49306.9"/>
    <n v="7022.61"/>
    <n v="2113805.61"/>
    <n v="6.4279710894581501E-4"/>
    <n v="0.14242651636991982"/>
    <n v="14841376.9"/>
    <x v="0"/>
    <s v="Sea"/>
    <x v="1"/>
    <x v="7"/>
    <x v="2"/>
    <x v="11"/>
    <x v="3"/>
    <x v="3"/>
  </r>
  <r>
    <x v="8"/>
    <n v="513"/>
    <n v="39875.46"/>
    <n v="39875.46"/>
    <n v="4915.93"/>
    <n v="2521872.0900000003"/>
    <n v="7.6688796780283901E-4"/>
    <n v="0.12328208878342721"/>
    <n v="20456110.98"/>
    <x v="3"/>
    <s v="Sea"/>
    <x v="7"/>
    <x v="0"/>
    <x v="0"/>
    <x v="8"/>
    <x v="3"/>
    <x v="4"/>
  </r>
  <r>
    <x v="5"/>
    <n v="302"/>
    <n v="19878.5"/>
    <n v="19878.5"/>
    <n v="8056.92"/>
    <n v="2433189.84"/>
    <n v="7.399201644981584E-4"/>
    <n v="0.40530824760419548"/>
    <n v="6003307"/>
    <x v="0"/>
    <s v="Sea"/>
    <x v="1"/>
    <x v="8"/>
    <x v="1"/>
    <x v="9"/>
    <x v="2"/>
    <x v="5"/>
  </r>
  <r>
    <x v="1"/>
    <n v="611"/>
    <n v="32507.660000000003"/>
    <n v="32507.66"/>
    <n v="5691.95"/>
    <n v="3477781.4499999997"/>
    <n v="1.0575749496688034E-3"/>
    <n v="0.17509565437807578"/>
    <n v="19862180.260000002"/>
    <x v="2"/>
    <s v="Sea"/>
    <x v="0"/>
    <x v="8"/>
    <x v="2"/>
    <x v="11"/>
    <x v="3"/>
    <x v="1"/>
  </r>
  <r>
    <x v="4"/>
    <n v="820"/>
    <n v="15596.18"/>
    <n v="15596.18"/>
    <n v="8725.66"/>
    <n v="7155041.2000000002"/>
    <n v="2.175810195597028E-3"/>
    <n v="0.55947417893355944"/>
    <n v="12788867.6"/>
    <x v="0"/>
    <s v="Sea"/>
    <x v="7"/>
    <x v="4"/>
    <x v="3"/>
    <x v="3"/>
    <x v="1"/>
    <x v="6"/>
  </r>
  <r>
    <x v="9"/>
    <n v="472"/>
    <n v="15687.36"/>
    <n v="15687.36"/>
    <n v="2000.3"/>
    <n v="944141.6"/>
    <n v="2.8710846827371039E-4"/>
    <n v="0.12751030128715093"/>
    <n v="7404433.9199999999"/>
    <x v="1"/>
    <s v="Sea"/>
    <x v="5"/>
    <x v="7"/>
    <x v="1"/>
    <x v="4"/>
    <x v="1"/>
    <x v="3"/>
  </r>
  <r>
    <x v="1"/>
    <n v="601"/>
    <n v="45644.07"/>
    <n v="45644.07"/>
    <n v="4474.6400000000003"/>
    <n v="2689258.64"/>
    <n v="8.1778933257706438E-4"/>
    <n v="9.8033326125387163E-2"/>
    <n v="27432086.07"/>
    <x v="2"/>
    <s v="Sea"/>
    <x v="1"/>
    <x v="4"/>
    <x v="3"/>
    <x v="8"/>
    <x v="3"/>
    <x v="1"/>
  </r>
  <r>
    <x v="7"/>
    <n v="525"/>
    <n v="33769.46"/>
    <n v="33769.46"/>
    <n v="4015.3"/>
    <n v="2108032.5"/>
    <n v="6.4104153672097535E-4"/>
    <n v="0.11890329309381908"/>
    <n v="17728966.5"/>
    <x v="0"/>
    <s v="Sea"/>
    <x v="5"/>
    <x v="8"/>
    <x v="1"/>
    <x v="8"/>
    <x v="3"/>
    <x v="2"/>
  </r>
  <r>
    <x v="6"/>
    <n v="669"/>
    <n v="18940.329999999998"/>
    <n v="18940.330000000002"/>
    <n v="2890.92"/>
    <n v="1934025.48"/>
    <n v="5.8812692202644978E-4"/>
    <n v="0.15263303226501335"/>
    <n v="12671080.77"/>
    <x v="0"/>
    <s v="Sea"/>
    <x v="4"/>
    <x v="6"/>
    <x v="3"/>
    <x v="6"/>
    <x v="2"/>
    <x v="6"/>
  </r>
  <r>
    <x v="8"/>
    <n v="142"/>
    <n v="14677.15"/>
    <n v="14677.15"/>
    <n v="7760.44"/>
    <n v="1101982.48"/>
    <n v="3.3510704527505694E-4"/>
    <n v="0.52874297803047587"/>
    <n v="2084155.3"/>
    <x v="2"/>
    <s v="Sea"/>
    <x v="2"/>
    <x v="5"/>
    <x v="0"/>
    <x v="11"/>
    <x v="3"/>
    <x v="2"/>
  </r>
  <r>
    <x v="5"/>
    <n v="388"/>
    <n v="43524.130000000005"/>
    <n v="43524.13"/>
    <n v="7427.72"/>
    <n v="2881955.36"/>
    <n v="8.763873862170777E-4"/>
    <n v="0.17065751802505871"/>
    <n v="16887362.440000001"/>
    <x v="0"/>
    <s v="Sea"/>
    <x v="4"/>
    <x v="1"/>
    <x v="0"/>
    <x v="5"/>
    <x v="1"/>
    <x v="0"/>
  </r>
  <r>
    <x v="5"/>
    <n v="357"/>
    <n v="25681.710000000003"/>
    <n v="25681.71"/>
    <n v="5818.74"/>
    <n v="2077290.18"/>
    <n v="6.3169295976347214E-4"/>
    <n v="0.22657136148644305"/>
    <n v="9168370.4700000007"/>
    <x v="0"/>
    <s v="Sea"/>
    <x v="0"/>
    <x v="0"/>
    <x v="3"/>
    <x v="6"/>
    <x v="2"/>
    <x v="1"/>
  </r>
  <r>
    <x v="3"/>
    <n v="599"/>
    <n v="46916.93"/>
    <n v="46916.93"/>
    <n v="8747.6"/>
    <n v="5239812.4000000004"/>
    <n v="1.5933992445683936E-3"/>
    <n v="0.18644868707308856"/>
    <n v="28103241.07"/>
    <x v="0"/>
    <s v="Sea"/>
    <x v="4"/>
    <x v="5"/>
    <x v="3"/>
    <x v="7"/>
    <x v="2"/>
    <x v="0"/>
  </r>
  <r>
    <x v="4"/>
    <n v="934"/>
    <n v="19744.29"/>
    <n v="19744.29"/>
    <n v="8570.41"/>
    <n v="8004762.9399999995"/>
    <n v="2.4342060837035068E-3"/>
    <n v="0.43407030589603374"/>
    <n v="18441166.859999999"/>
    <x v="2"/>
    <s v="Sea"/>
    <x v="2"/>
    <x v="6"/>
    <x v="1"/>
    <x v="3"/>
    <x v="1"/>
    <x v="3"/>
  </r>
  <r>
    <x v="6"/>
    <n v="581"/>
    <n v="36715.880000000005"/>
    <n v="36715.879999999997"/>
    <n v="9369.14"/>
    <n v="5443470.3399999999"/>
    <n v="1.6553305472513588E-3"/>
    <n v="0.25517950271108847"/>
    <n v="21331926.280000001"/>
    <x v="0"/>
    <s v="Sea"/>
    <x v="7"/>
    <x v="4"/>
    <x v="0"/>
    <x v="6"/>
    <x v="2"/>
    <x v="4"/>
  </r>
  <r>
    <x v="5"/>
    <n v="807"/>
    <n v="26045.19"/>
    <n v="26045.19"/>
    <n v="3752.77"/>
    <n v="3028485.39"/>
    <n v="9.2094639354119189E-4"/>
    <n v="0.1440868736223464"/>
    <n v="21018468.329999998"/>
    <x v="0"/>
    <s v="Sea"/>
    <x v="3"/>
    <x v="4"/>
    <x v="2"/>
    <x v="0"/>
    <x v="0"/>
    <x v="5"/>
  </r>
  <r>
    <x v="5"/>
    <n v="573"/>
    <n v="47666.720000000001"/>
    <n v="47666.720000000001"/>
    <n v="9323.9"/>
    <n v="5342594.7"/>
    <n v="1.6246547985220049E-3"/>
    <n v="0.19560607484634984"/>
    <n v="27313030.559999999"/>
    <x v="0"/>
    <s v="Sea"/>
    <x v="7"/>
    <x v="6"/>
    <x v="3"/>
    <x v="6"/>
    <x v="2"/>
    <x v="5"/>
  </r>
  <r>
    <x v="9"/>
    <n v="285"/>
    <n v="31583.71"/>
    <n v="31583.71"/>
    <n v="7018.27"/>
    <n v="2000206.9500000002"/>
    <n v="6.0825235710928332E-4"/>
    <n v="0.22221170343825983"/>
    <n v="9001357.3499999996"/>
    <x v="0"/>
    <s v="Sea"/>
    <x v="7"/>
    <x v="2"/>
    <x v="2"/>
    <x v="2"/>
    <x v="0"/>
    <x v="0"/>
  </r>
  <r>
    <x v="8"/>
    <n v="360"/>
    <n v="25745.26"/>
    <n v="25745.26"/>
    <n v="6592.49"/>
    <n v="2373296.4"/>
    <n v="7.217068860894501E-4"/>
    <n v="0.25606616518924258"/>
    <n v="9268293.5999999996"/>
    <x v="0"/>
    <s v="Sea"/>
    <x v="6"/>
    <x v="2"/>
    <x v="3"/>
    <x v="2"/>
    <x v="0"/>
    <x v="6"/>
  </r>
  <r>
    <x v="1"/>
    <n v="795"/>
    <n v="31220.79"/>
    <n v="31220.79"/>
    <n v="4664.78"/>
    <n v="3708500.0999999996"/>
    <n v="1.1277352711753213E-3"/>
    <n v="0.14941261896319727"/>
    <n v="24820528.050000001"/>
    <x v="1"/>
    <s v="Sea"/>
    <x v="0"/>
    <x v="9"/>
    <x v="3"/>
    <x v="8"/>
    <x v="3"/>
    <x v="0"/>
  </r>
  <r>
    <x v="3"/>
    <n v="329"/>
    <n v="41907.39"/>
    <n v="41907.39"/>
    <n v="3974.45"/>
    <n v="1307594.05"/>
    <n v="3.9763243651091902E-4"/>
    <n v="9.4838881638775407E-2"/>
    <n v="13787531.310000001"/>
    <x v="3"/>
    <s v="Sea"/>
    <x v="2"/>
    <x v="8"/>
    <x v="0"/>
    <x v="10"/>
    <x v="3"/>
    <x v="6"/>
  </r>
  <r>
    <x v="6"/>
    <n v="519"/>
    <n v="33727.94"/>
    <n v="33727.94"/>
    <n v="6857.59"/>
    <n v="3559089.21"/>
    <n v="1.0823002095581744E-3"/>
    <n v="0.20332074831727048"/>
    <n v="17504800.859999999"/>
    <x v="0"/>
    <s v="Sea"/>
    <x v="4"/>
    <x v="1"/>
    <x v="1"/>
    <x v="0"/>
    <x v="0"/>
    <x v="3"/>
  </r>
  <r>
    <x v="7"/>
    <n v="811"/>
    <n v="36623.160000000003"/>
    <n v="36623.160000000003"/>
    <n v="8224.9"/>
    <n v="6670393.8999999994"/>
    <n v="2.0284315143102491E-3"/>
    <n v="0.22458193121511083"/>
    <n v="29701382.760000002"/>
    <x v="0"/>
    <s v="Sea"/>
    <x v="2"/>
    <x v="6"/>
    <x v="3"/>
    <x v="11"/>
    <x v="3"/>
    <x v="3"/>
  </r>
  <r>
    <x v="8"/>
    <n v="497"/>
    <n v="36446.19"/>
    <n v="36446.19"/>
    <n v="6203.23"/>
    <n v="3083005.3099999996"/>
    <n v="9.3752561293117005E-4"/>
    <n v="0.17020242719472184"/>
    <n v="18113756.43"/>
    <x v="2"/>
    <s v="Sea"/>
    <x v="2"/>
    <x v="4"/>
    <x v="2"/>
    <x v="6"/>
    <x v="2"/>
    <x v="0"/>
  </r>
  <r>
    <x v="5"/>
    <n v="427"/>
    <n v="18212.38"/>
    <n v="18212.38"/>
    <n v="3741.87"/>
    <n v="1597778.49"/>
    <n v="4.8587599032240707E-4"/>
    <n v="0.20545749649414299"/>
    <n v="7776686.2599999998"/>
    <x v="0"/>
    <s v="Sea"/>
    <x v="5"/>
    <x v="8"/>
    <x v="2"/>
    <x v="1"/>
    <x v="0"/>
    <x v="5"/>
  </r>
  <r>
    <x v="7"/>
    <n v="375"/>
    <n v="47026.19"/>
    <n v="47026.19"/>
    <n v="3721.51"/>
    <n v="1395566.25"/>
    <n v="4.243843173650923E-4"/>
    <n v="7.9136966018297464E-2"/>
    <n v="17634821.25"/>
    <x v="2"/>
    <s v="Sea"/>
    <x v="3"/>
    <x v="8"/>
    <x v="3"/>
    <x v="11"/>
    <x v="3"/>
    <x v="4"/>
  </r>
  <r>
    <x v="1"/>
    <n v="132"/>
    <n v="16159.220000000001"/>
    <n v="16159.22"/>
    <n v="8575.33"/>
    <n v="1131943.56"/>
    <n v="3.4421805127948058E-4"/>
    <n v="0.53067722328181688"/>
    <n v="2133017.04"/>
    <x v="0"/>
    <s v="Sea"/>
    <x v="6"/>
    <x v="9"/>
    <x v="0"/>
    <x v="11"/>
    <x v="3"/>
    <x v="0"/>
  </r>
  <r>
    <x v="5"/>
    <n v="525"/>
    <n v="45333.56"/>
    <n v="45333.56"/>
    <n v="8558.6200000000008"/>
    <n v="4493275.5"/>
    <n v="1.3663813207010372E-3"/>
    <n v="0.18879214427457275"/>
    <n v="23800119"/>
    <x v="0"/>
    <s v="Sea"/>
    <x v="5"/>
    <x v="1"/>
    <x v="1"/>
    <x v="10"/>
    <x v="3"/>
    <x v="0"/>
  </r>
  <r>
    <x v="8"/>
    <n v="360"/>
    <n v="26607.040000000001"/>
    <n v="26607.040000000001"/>
    <n v="3144.34"/>
    <n v="1131962.4000000001"/>
    <n v="3.4422378042386133E-4"/>
    <n v="0.118176993758043"/>
    <n v="9578534.4000000004"/>
    <x v="2"/>
    <s v="Sea"/>
    <x v="7"/>
    <x v="7"/>
    <x v="1"/>
    <x v="7"/>
    <x v="2"/>
    <x v="5"/>
  </r>
  <r>
    <x v="5"/>
    <n v="104"/>
    <n v="40095.35"/>
    <n v="40095.35"/>
    <n v="5633.91"/>
    <n v="585926.64"/>
    <n v="1.7817719305151023E-4"/>
    <n v="0.14051280260678609"/>
    <n v="4169916.4"/>
    <x v="0"/>
    <s v="Sea"/>
    <x v="6"/>
    <x v="1"/>
    <x v="0"/>
    <x v="1"/>
    <x v="0"/>
    <x v="4"/>
  </r>
  <r>
    <x v="9"/>
    <n v="991"/>
    <n v="31527.16"/>
    <n v="31527.16"/>
    <n v="3766.01"/>
    <n v="3732115.91"/>
    <n v="1.1349167141242848E-3"/>
    <n v="0.11945287808987554"/>
    <n v="31243415.559999999"/>
    <x v="1"/>
    <s v="Sea"/>
    <x v="1"/>
    <x v="1"/>
    <x v="0"/>
    <x v="0"/>
    <x v="0"/>
    <x v="5"/>
  </r>
  <r>
    <x v="2"/>
    <n v="687"/>
    <n v="31309.129999999997"/>
    <n v="31309.13"/>
    <n v="5015.01"/>
    <n v="3445311.87"/>
    <n v="1.0477011220784392E-3"/>
    <n v="0.16017723903538683"/>
    <n v="21509372.309999999"/>
    <x v="0"/>
    <s v="Sea"/>
    <x v="4"/>
    <x v="0"/>
    <x v="0"/>
    <x v="5"/>
    <x v="1"/>
    <x v="5"/>
  </r>
  <r>
    <x v="7"/>
    <n v="813"/>
    <n v="17261.98"/>
    <n v="17261.98"/>
    <n v="4878.03"/>
    <n v="3965838.3899999997"/>
    <n v="1.2059904844506138E-3"/>
    <n v="0.28258809244362465"/>
    <n v="14033989.74"/>
    <x v="0"/>
    <s v="Sea"/>
    <x v="7"/>
    <x v="3"/>
    <x v="0"/>
    <x v="5"/>
    <x v="1"/>
    <x v="6"/>
  </r>
  <r>
    <x v="3"/>
    <n v="709"/>
    <n v="23947.5"/>
    <n v="23947.5"/>
    <n v="6158.33"/>
    <n v="4366255.97"/>
    <n v="1.327755353262311E-3"/>
    <n v="0.25715962000208786"/>
    <n v="16978777.5"/>
    <x v="1"/>
    <s v="Sea"/>
    <x v="0"/>
    <x v="3"/>
    <x v="0"/>
    <x v="4"/>
    <x v="1"/>
    <x v="1"/>
  </r>
  <r>
    <x v="4"/>
    <n v="173"/>
    <n v="48027.01"/>
    <n v="48027.01"/>
    <n v="4082.66"/>
    <n v="706300.17999999993"/>
    <n v="2.1478215007287671E-4"/>
    <n v="8.500758219177082E-2"/>
    <n v="8308672.7300000004"/>
    <x v="2"/>
    <s v="Sea"/>
    <x v="0"/>
    <x v="0"/>
    <x v="3"/>
    <x v="0"/>
    <x v="0"/>
    <x v="0"/>
  </r>
  <r>
    <x v="0"/>
    <n v="374"/>
    <n v="37904.799999999996"/>
    <n v="37904.800000000003"/>
    <n v="8329.34"/>
    <n v="3115173.16"/>
    <n v="9.473076860239759E-4"/>
    <n v="0.21974367362444863"/>
    <n v="14176395.199999999"/>
    <x v="1"/>
    <s v="Sea"/>
    <x v="4"/>
    <x v="0"/>
    <x v="0"/>
    <x v="8"/>
    <x v="3"/>
    <x v="1"/>
  </r>
  <r>
    <x v="3"/>
    <n v="378"/>
    <n v="12485.68"/>
    <n v="12485.68"/>
    <n v="9250.08"/>
    <n v="3496530.2399999998"/>
    <n v="1.0632763575708442E-3"/>
    <n v="0.74085512362963002"/>
    <n v="4719587.04"/>
    <x v="1"/>
    <s v="Sea"/>
    <x v="2"/>
    <x v="4"/>
    <x v="3"/>
    <x v="10"/>
    <x v="3"/>
    <x v="0"/>
  </r>
  <r>
    <x v="6"/>
    <n v="883"/>
    <n v="31735.91"/>
    <n v="31735.91"/>
    <n v="8581.08"/>
    <n v="7577093.6399999997"/>
    <n v="2.3041541109372504E-3"/>
    <n v="0.27039022986894024"/>
    <n v="28022808.530000001"/>
    <x v="2"/>
    <s v="Sea"/>
    <x v="6"/>
    <x v="9"/>
    <x v="1"/>
    <x v="10"/>
    <x v="3"/>
    <x v="3"/>
  </r>
  <r>
    <x v="0"/>
    <n v="491"/>
    <n v="42937.24"/>
    <n v="42937.24"/>
    <n v="7776.41"/>
    <n v="3818217.31"/>
    <n v="1.1610996945905856E-3"/>
    <n v="0.18111108212824112"/>
    <n v="21082184.84"/>
    <x v="0"/>
    <s v="Sea"/>
    <x v="4"/>
    <x v="8"/>
    <x v="3"/>
    <x v="0"/>
    <x v="0"/>
    <x v="2"/>
  </r>
  <r>
    <x v="7"/>
    <n v="276"/>
    <n v="47090.73"/>
    <n v="47090.73"/>
    <n v="7019.4"/>
    <n v="1937354.4"/>
    <n v="5.8913922899630014E-4"/>
    <n v="0.14906118465354007"/>
    <n v="12997041.48"/>
    <x v="0"/>
    <s v="Sea"/>
    <x v="5"/>
    <x v="4"/>
    <x v="2"/>
    <x v="10"/>
    <x v="3"/>
    <x v="6"/>
  </r>
  <r>
    <x v="1"/>
    <n v="192"/>
    <n v="34074.97"/>
    <n v="34074.97"/>
    <n v="8717.5499999999993"/>
    <n v="1673769.5999999999"/>
    <n v="5.0898448505933957E-4"/>
    <n v="0.25583441452773104"/>
    <n v="6542394.2400000002"/>
    <x v="0"/>
    <s v="Sea"/>
    <x v="6"/>
    <x v="3"/>
    <x v="0"/>
    <x v="9"/>
    <x v="2"/>
    <x v="1"/>
  </r>
  <r>
    <x v="6"/>
    <n v="371"/>
    <n v="36210.54"/>
    <n v="36210.54"/>
    <n v="3101.99"/>
    <n v="1150838.2899999998"/>
    <n v="3.499638387638423E-4"/>
    <n v="8.5665389138079667E-2"/>
    <n v="13434110.34"/>
    <x v="1"/>
    <s v="Sea"/>
    <x v="7"/>
    <x v="1"/>
    <x v="2"/>
    <x v="3"/>
    <x v="1"/>
    <x v="2"/>
  </r>
  <r>
    <x v="8"/>
    <n v="207"/>
    <n v="14501.740000000002"/>
    <n v="14501.74"/>
    <n v="4713.01"/>
    <n v="975593.07000000007"/>
    <n v="2.9667269399647974E-4"/>
    <n v="0.32499617287304833"/>
    <n v="3001860.18"/>
    <x v="0"/>
    <s v="Sea"/>
    <x v="7"/>
    <x v="6"/>
    <x v="1"/>
    <x v="4"/>
    <x v="1"/>
    <x v="0"/>
  </r>
  <r>
    <x v="5"/>
    <n v="765"/>
    <n v="38984.959999999999"/>
    <n v="38984.959999999999"/>
    <n v="8638.35"/>
    <n v="6608337.75"/>
    <n v="2.0095605672261849E-3"/>
    <n v="0.22158160480349345"/>
    <n v="29823494.399999999"/>
    <x v="2"/>
    <s v="Sea"/>
    <x v="1"/>
    <x v="7"/>
    <x v="1"/>
    <x v="7"/>
    <x v="2"/>
    <x v="2"/>
  </r>
  <r>
    <x v="6"/>
    <n v="673"/>
    <n v="49924.060000000005"/>
    <n v="49924.06"/>
    <n v="9726.7900000000009"/>
    <n v="6546129.6700000009"/>
    <n v="1.9906434190324731E-3"/>
    <n v="0.1948317104017582"/>
    <n v="33598892.380000003"/>
    <x v="0"/>
    <s v="Sea"/>
    <x v="7"/>
    <x v="6"/>
    <x v="3"/>
    <x v="3"/>
    <x v="1"/>
    <x v="4"/>
  </r>
  <r>
    <x v="0"/>
    <n v="884"/>
    <n v="34327.58"/>
    <n v="34327.58"/>
    <n v="7035.55"/>
    <n v="6219426.2000000002"/>
    <n v="1.8912946212976775E-3"/>
    <n v="0.20495327663645385"/>
    <n v="30345580.719999999"/>
    <x v="0"/>
    <s v="Sea"/>
    <x v="1"/>
    <x v="7"/>
    <x v="3"/>
    <x v="5"/>
    <x v="1"/>
    <x v="2"/>
  </r>
  <r>
    <x v="2"/>
    <n v="951"/>
    <n v="49548.71"/>
    <n v="49548.71"/>
    <n v="5274.5"/>
    <n v="5016049.5"/>
    <n v="1.5253541298573339E-3"/>
    <n v="0.10645080366370789"/>
    <n v="47120823.210000001"/>
    <x v="0"/>
    <s v="Sea"/>
    <x v="7"/>
    <x v="1"/>
    <x v="2"/>
    <x v="10"/>
    <x v="3"/>
    <x v="6"/>
  </r>
  <r>
    <x v="5"/>
    <n v="274"/>
    <n v="46080.72"/>
    <n v="46080.72"/>
    <n v="5147.67"/>
    <n v="1410461.58"/>
    <n v="4.2891390845686443E-4"/>
    <n v="0.11170984307536863"/>
    <n v="12626117.279999999"/>
    <x v="2"/>
    <s v="Sea"/>
    <x v="6"/>
    <x v="2"/>
    <x v="1"/>
    <x v="2"/>
    <x v="0"/>
    <x v="2"/>
  </r>
  <r>
    <x v="3"/>
    <n v="397"/>
    <n v="22969.040000000001"/>
    <n v="22969.040000000001"/>
    <n v="2260.4499999999998"/>
    <n v="897398.64999999991"/>
    <n v="2.7289418433886989E-4"/>
    <n v="9.8412907113227172E-2"/>
    <n v="9118708.8800000008"/>
    <x v="0"/>
    <s v="Sea"/>
    <x v="3"/>
    <x v="2"/>
    <x v="3"/>
    <x v="3"/>
    <x v="1"/>
    <x v="6"/>
  </r>
  <r>
    <x v="0"/>
    <n v="615"/>
    <n v="28067.85"/>
    <n v="28067.85"/>
    <n v="6284.55"/>
    <n v="3864998.25"/>
    <n v="1.1753255310835485E-3"/>
    <n v="0.22390564293310675"/>
    <n v="17261727.75"/>
    <x v="3"/>
    <s v="Sea"/>
    <x v="0"/>
    <x v="2"/>
    <x v="1"/>
    <x v="2"/>
    <x v="0"/>
    <x v="0"/>
  </r>
  <r>
    <x v="5"/>
    <n v="920"/>
    <n v="44165.77"/>
    <n v="44165.77"/>
    <n v="4422.3500000000004"/>
    <n v="4068562.0000000005"/>
    <n v="1.2372281910855575E-3"/>
    <n v="0.10013071208766429"/>
    <n v="40632508.399999999"/>
    <x v="0"/>
    <s v="Sea"/>
    <x v="1"/>
    <x v="9"/>
    <x v="0"/>
    <x v="1"/>
    <x v="0"/>
    <x v="5"/>
  </r>
  <r>
    <x v="0"/>
    <n v="161"/>
    <n v="22984.27"/>
    <n v="22984.27"/>
    <n v="7018.74"/>
    <n v="1130017.1399999999"/>
    <n v="3.4363223714370698E-4"/>
    <n v="0.30537145621766532"/>
    <n v="3700467.47"/>
    <x v="0"/>
    <s v="Sea"/>
    <x v="6"/>
    <x v="9"/>
    <x v="1"/>
    <x v="0"/>
    <x v="0"/>
    <x v="6"/>
  </r>
  <r>
    <x v="4"/>
    <n v="618"/>
    <n v="12028.51"/>
    <n v="12028.51"/>
    <n v="9967.48"/>
    <n v="6159902.6399999997"/>
    <n v="1.8731938214411746E-3"/>
    <n v="0.82865458814100834"/>
    <n v="7433619.1799999997"/>
    <x v="1"/>
    <s v="Sea"/>
    <x v="5"/>
    <x v="4"/>
    <x v="3"/>
    <x v="0"/>
    <x v="0"/>
    <x v="4"/>
  </r>
  <r>
    <x v="4"/>
    <n v="109"/>
    <n v="46963.79"/>
    <n v="46963.79"/>
    <n v="2316.44"/>
    <n v="252491.96"/>
    <n v="7.678146994796857E-5"/>
    <n v="4.9323957883296896E-2"/>
    <n v="5119053.1100000003"/>
    <x v="3"/>
    <s v="Sea"/>
    <x v="3"/>
    <x v="8"/>
    <x v="0"/>
    <x v="10"/>
    <x v="3"/>
    <x v="5"/>
  </r>
  <r>
    <x v="4"/>
    <n v="372"/>
    <n v="43946.38"/>
    <n v="43946.38"/>
    <n v="6638.27"/>
    <n v="2469436.44"/>
    <n v="7.5094256389897915E-4"/>
    <n v="0.15105385244472924"/>
    <n v="16348053.359999999"/>
    <x v="0"/>
    <s v="Sea"/>
    <x v="7"/>
    <x v="2"/>
    <x v="0"/>
    <x v="0"/>
    <x v="0"/>
    <x v="3"/>
  </r>
  <r>
    <x v="5"/>
    <n v="662"/>
    <n v="28089.29"/>
    <n v="28089.29"/>
    <n v="8576.5"/>
    <n v="5677643"/>
    <n v="1.7265412149352957E-3"/>
    <n v="0.30532989619887152"/>
    <n v="18595109.98"/>
    <x v="2"/>
    <s v="Sea"/>
    <x v="6"/>
    <x v="6"/>
    <x v="0"/>
    <x v="11"/>
    <x v="3"/>
    <x v="0"/>
  </r>
  <r>
    <x v="5"/>
    <n v="253"/>
    <n v="13931.93"/>
    <n v="13931.93"/>
    <n v="2641.17"/>
    <n v="668216.01"/>
    <n v="2.0320095535147521E-4"/>
    <n v="0.18957674923718393"/>
    <n v="3524778.29"/>
    <x v="2"/>
    <s v="Sea"/>
    <x v="6"/>
    <x v="5"/>
    <x v="2"/>
    <x v="5"/>
    <x v="1"/>
    <x v="4"/>
  </r>
  <r>
    <x v="1"/>
    <n v="568"/>
    <n v="37168.159999999996"/>
    <n v="37168.160000000003"/>
    <n v="8052.61"/>
    <n v="4573882.4799999995"/>
    <n v="1.3908934770978842E-3"/>
    <n v="0.2166534474668641"/>
    <n v="21111514.879999999"/>
    <x v="0"/>
    <s v="Sea"/>
    <x v="3"/>
    <x v="5"/>
    <x v="3"/>
    <x v="2"/>
    <x v="0"/>
    <x v="6"/>
  </r>
  <r>
    <x v="4"/>
    <n v="336"/>
    <n v="35609.270000000004"/>
    <n v="35609.269999999997"/>
    <n v="7905.08"/>
    <n v="2656106.88"/>
    <n v="8.0770805765582616E-4"/>
    <n v="0.22199500298658184"/>
    <n v="11964714.720000001"/>
    <x v="3"/>
    <s v="Sea"/>
    <x v="3"/>
    <x v="1"/>
    <x v="0"/>
    <x v="10"/>
    <x v="3"/>
    <x v="3"/>
  </r>
  <r>
    <x v="9"/>
    <n v="720"/>
    <n v="20018.86"/>
    <n v="20018.86"/>
    <n v="3870.9"/>
    <n v="2787048"/>
    <n v="8.4752655987757348E-4"/>
    <n v="0.19336265901255117"/>
    <n v="14413579.199999999"/>
    <x v="0"/>
    <s v="Sea"/>
    <x v="4"/>
    <x v="0"/>
    <x v="2"/>
    <x v="4"/>
    <x v="1"/>
    <x v="1"/>
  </r>
  <r>
    <x v="0"/>
    <n v="192"/>
    <n v="38775.730000000003"/>
    <m/>
    <n v="5076.82"/>
    <n v="974749.44"/>
    <n v="2.9641615057429623E-4"/>
    <n v="0.13092777363572522"/>
    <n v="7444940.1600000001"/>
    <x v="0"/>
    <s v="Sea"/>
    <x v="1"/>
    <x v="0"/>
    <x v="1"/>
    <x v="10"/>
    <x v="3"/>
    <x v="4"/>
  </r>
  <r>
    <x v="9"/>
    <n v="729"/>
    <n v="43688.56"/>
    <n v="43688.56"/>
    <n v="7472"/>
    <n v="5447088"/>
    <n v="1.6564306585284546E-3"/>
    <n v="0.17102875443823282"/>
    <n v="31848960.239999998"/>
    <x v="3"/>
    <s v="Sea"/>
    <x v="4"/>
    <x v="0"/>
    <x v="1"/>
    <x v="9"/>
    <x v="2"/>
    <x v="0"/>
  </r>
  <r>
    <x v="0"/>
    <n v="490"/>
    <n v="30620.6"/>
    <n v="30620.6"/>
    <n v="8193.51"/>
    <n v="4014819.9"/>
    <n v="1.2208855026447423E-3"/>
    <n v="0.26758162805431635"/>
    <n v="15004094"/>
    <x v="1"/>
    <s v="Sea"/>
    <x v="2"/>
    <x v="3"/>
    <x v="3"/>
    <x v="0"/>
    <x v="0"/>
    <x v="1"/>
  </r>
  <r>
    <x v="0"/>
    <n v="455"/>
    <n v="42779.72"/>
    <n v="42779.72"/>
    <n v="6985.57"/>
    <n v="3178434.35"/>
    <n v="9.6654507940021543E-4"/>
    <n v="0.16329162509712544"/>
    <n v="19464772.600000001"/>
    <x v="0"/>
    <s v="Sea"/>
    <x v="6"/>
    <x v="8"/>
    <x v="3"/>
    <x v="6"/>
    <x v="2"/>
    <x v="0"/>
  </r>
  <r>
    <x v="7"/>
    <n v="613"/>
    <n v="43133.82"/>
    <n v="43133.82"/>
    <n v="8333.2000000000007"/>
    <n v="5108251.6000000006"/>
    <n v="1.5533923009352947E-3"/>
    <n v="0.19319411079287671"/>
    <n v="26441031.66"/>
    <x v="0"/>
    <s v="Sea"/>
    <x v="2"/>
    <x v="5"/>
    <x v="1"/>
    <x v="9"/>
    <x v="2"/>
    <x v="2"/>
  </r>
  <r>
    <x v="5"/>
    <n v="807"/>
    <n v="38087.660000000003"/>
    <n v="38087.660000000003"/>
    <n v="6847.72"/>
    <n v="5526110.04"/>
    <n v="1.680460843051903E-3"/>
    <n v="0.17978841441033658"/>
    <n v="30736741.620000001"/>
    <x v="0"/>
    <s v="Sea"/>
    <x v="0"/>
    <x v="0"/>
    <x v="3"/>
    <x v="10"/>
    <x v="3"/>
    <x v="5"/>
  </r>
  <r>
    <x v="6"/>
    <n v="259"/>
    <n v="12895.17"/>
    <n v="12895.17"/>
    <n v="8669.42"/>
    <n v="2245379.7799999998"/>
    <n v="6.8280811832521814E-4"/>
    <n v="0.67229978356237252"/>
    <n v="3339849.03"/>
    <x v="3"/>
    <s v="Sea"/>
    <x v="1"/>
    <x v="2"/>
    <x v="2"/>
    <x v="1"/>
    <x v="0"/>
    <x v="2"/>
  </r>
  <r>
    <x v="8"/>
    <n v="389"/>
    <n v="22294.640000000003"/>
    <n v="22294.639999999999"/>
    <n v="3359.32"/>
    <n v="1306775.48"/>
    <n v="3.973835137022272E-4"/>
    <n v="0.15067836933002729"/>
    <n v="8672614.9600000009"/>
    <x v="1"/>
    <s v="Sea"/>
    <x v="4"/>
    <x v="8"/>
    <x v="2"/>
    <x v="10"/>
    <x v="3"/>
    <x v="4"/>
  </r>
  <r>
    <x v="3"/>
    <n v="821"/>
    <n v="27842.04"/>
    <n v="27842.04"/>
    <n v="3404.09"/>
    <n v="2794757.89"/>
    <n v="8.498710966594067E-4"/>
    <n v="0.1222643886726691"/>
    <n v="22858314.84"/>
    <x v="0"/>
    <s v="Sea"/>
    <x v="0"/>
    <x v="4"/>
    <x v="3"/>
    <x v="8"/>
    <x v="3"/>
    <x v="4"/>
  </r>
  <r>
    <x v="5"/>
    <n v="965"/>
    <n v="27453.95"/>
    <n v="27453.95"/>
    <n v="3730.14"/>
    <n v="3599585.1"/>
    <n v="1.0946147955792551E-3"/>
    <n v="0.13586897331713652"/>
    <n v="26493061.75"/>
    <x v="2"/>
    <s v="Sea"/>
    <x v="5"/>
    <x v="1"/>
    <x v="3"/>
    <x v="2"/>
    <x v="0"/>
    <x v="2"/>
  </r>
  <r>
    <x v="1"/>
    <n v="962"/>
    <n v="12987.93"/>
    <n v="12987.93"/>
    <n v="6995.2"/>
    <n v="6729382.3999999994"/>
    <n v="2.0463696052499592E-3"/>
    <n v="0.53859236999275473"/>
    <n v="12494388.66"/>
    <x v="0"/>
    <s v="Sea"/>
    <x v="2"/>
    <x v="6"/>
    <x v="3"/>
    <x v="2"/>
    <x v="0"/>
    <x v="6"/>
  </r>
  <r>
    <x v="2"/>
    <n v="661"/>
    <n v="44200.43"/>
    <n v="44200.43"/>
    <n v="6749.68"/>
    <n v="4461538.4800000004"/>
    <n v="1.3567302607331551E-3"/>
    <n v="0.15270620670432394"/>
    <n v="29216484.23"/>
    <x v="1"/>
    <s v="Sea"/>
    <x v="0"/>
    <x v="8"/>
    <x v="2"/>
    <x v="3"/>
    <x v="1"/>
    <x v="5"/>
  </r>
  <r>
    <x v="7"/>
    <n v="113"/>
    <n v="47220.35"/>
    <n v="47220.35"/>
    <n v="6292.5"/>
    <n v="711052.5"/>
    <n v="2.1622730545629222E-4"/>
    <n v="0.13325822447313501"/>
    <n v="5335899.55"/>
    <x v="0"/>
    <s v="Sea"/>
    <x v="7"/>
    <x v="8"/>
    <x v="2"/>
    <x v="5"/>
    <x v="1"/>
    <x v="3"/>
  </r>
  <r>
    <x v="8"/>
    <n v="459"/>
    <n v="46065.869999999995"/>
    <n v="46065.87"/>
    <n v="9128.74"/>
    <n v="4190091.6599999997"/>
    <n v="1.2741847180857708E-3"/>
    <n v="0.19816710288984013"/>
    <n v="21144234.329999998"/>
    <x v="0"/>
    <s v="Sea"/>
    <x v="3"/>
    <x v="7"/>
    <x v="0"/>
    <x v="6"/>
    <x v="2"/>
    <x v="5"/>
  </r>
  <r>
    <x v="9"/>
    <n v="978"/>
    <n v="42445.04"/>
    <n v="42445.04"/>
    <n v="4024.2"/>
    <n v="3935667.5999999996"/>
    <n v="1.1968157067440625E-3"/>
    <n v="9.4809664450781525E-2"/>
    <n v="41511249.119999997"/>
    <x v="0"/>
    <s v="Sea"/>
    <x v="7"/>
    <x v="5"/>
    <x v="3"/>
    <x v="1"/>
    <x v="0"/>
    <x v="3"/>
  </r>
  <r>
    <x v="0"/>
    <n v="258"/>
    <n v="38709.409999999996"/>
    <n v="38709.410000000003"/>
    <n v="6434.73"/>
    <n v="1660160.3399999999"/>
    <n v="5.0484598105428487E-4"/>
    <n v="0.16623167338381029"/>
    <n v="9987027.7799999993"/>
    <x v="0"/>
    <s v="Sea"/>
    <x v="3"/>
    <x v="6"/>
    <x v="1"/>
    <x v="9"/>
    <x v="2"/>
    <x v="4"/>
  </r>
  <r>
    <x v="3"/>
    <n v="194"/>
    <n v="13561.519999999999"/>
    <n v="13561.52"/>
    <n v="9366.61"/>
    <n v="1817122.34"/>
    <n v="5.5257729529483758E-4"/>
    <n v="0.69067552899674967"/>
    <n v="2630934.88"/>
    <x v="1"/>
    <s v="Sea"/>
    <x v="1"/>
    <x v="3"/>
    <x v="3"/>
    <x v="9"/>
    <x v="2"/>
    <x v="3"/>
  </r>
  <r>
    <x v="2"/>
    <n v="648"/>
    <n v="32276.010000000002"/>
    <n v="32276.01"/>
    <n v="3180.07"/>
    <n v="2060685.36"/>
    <n v="6.266435218018775E-4"/>
    <n v="9.852735824533454E-2"/>
    <n v="20914854.48"/>
    <x v="0"/>
    <s v="Sea"/>
    <x v="7"/>
    <x v="1"/>
    <x v="3"/>
    <x v="7"/>
    <x v="2"/>
    <x v="4"/>
  </r>
  <r>
    <x v="7"/>
    <n v="212"/>
    <n v="18804.84"/>
    <n v="18804.84"/>
    <n v="4332.0200000000004"/>
    <n v="918388.24000000011"/>
    <n v="2.7927700767235421E-4"/>
    <n v="0.23036728842149151"/>
    <n v="3986626.08"/>
    <x v="0"/>
    <s v="Sea"/>
    <x v="7"/>
    <x v="2"/>
    <x v="0"/>
    <x v="8"/>
    <x v="3"/>
    <x v="1"/>
  </r>
  <r>
    <x v="7"/>
    <n v="283"/>
    <n v="18829.439999999999"/>
    <n v="18829.439999999999"/>
    <n v="3188.06"/>
    <n v="902220.98"/>
    <n v="2.7436062939309729E-4"/>
    <n v="0.16931252336766256"/>
    <n v="5328731.5199999996"/>
    <x v="0"/>
    <s v="Sea"/>
    <x v="3"/>
    <x v="5"/>
    <x v="3"/>
    <x v="4"/>
    <x v="1"/>
    <x v="4"/>
  </r>
  <r>
    <x v="8"/>
    <n v="565"/>
    <n v="39969.300000000003"/>
    <n v="39969.300000000003"/>
    <n v="7847.11"/>
    <n v="4433617.1499999994"/>
    <n v="1.348239531918256E-3"/>
    <n v="0.19632843207161493"/>
    <n v="22582654.5"/>
    <x v="0"/>
    <s v="Sea"/>
    <x v="3"/>
    <x v="4"/>
    <x v="2"/>
    <x v="0"/>
    <x v="0"/>
    <x v="1"/>
  </r>
  <r>
    <x v="0"/>
    <n v="422"/>
    <n v="19028.66"/>
    <n v="19028.66"/>
    <n v="9601.94"/>
    <n v="4052018.68"/>
    <n v="1.2321974549487724E-3"/>
    <n v="0.50460410769859787"/>
    <n v="8030094.5199999996"/>
    <x v="0"/>
    <s v="Sea"/>
    <x v="2"/>
    <x v="5"/>
    <x v="1"/>
    <x v="4"/>
    <x v="1"/>
    <x v="6"/>
  </r>
  <r>
    <x v="9"/>
    <n v="980"/>
    <n v="36784.33"/>
    <n v="36784.33"/>
    <n v="3862.81"/>
    <n v="3785553.8"/>
    <n v="1.1511668939126545E-3"/>
    <n v="0.10501237891243363"/>
    <n v="36048643.399999999"/>
    <x v="0"/>
    <s v="Sea"/>
    <x v="7"/>
    <x v="2"/>
    <x v="2"/>
    <x v="8"/>
    <x v="3"/>
    <x v="3"/>
  </r>
  <r>
    <x v="5"/>
    <n v="486"/>
    <n v="31281.06"/>
    <n v="31281.06"/>
    <n v="3986.65"/>
    <n v="1937511.9000000001"/>
    <n v="5.8918712391349602E-4"/>
    <n v="0.12744612874371905"/>
    <n v="15202595.16"/>
    <x v="0"/>
    <s v="Sea"/>
    <x v="3"/>
    <x v="9"/>
    <x v="0"/>
    <x v="7"/>
    <x v="2"/>
    <x v="3"/>
  </r>
  <r>
    <x v="3"/>
    <n v="930"/>
    <n v="10155.64"/>
    <n v="10155.64"/>
    <n v="7680.1"/>
    <n v="7142493"/>
    <n v="2.1719943543274641E-3"/>
    <n v="0.75623988246924867"/>
    <n v="9444745.1999999993"/>
    <x v="0"/>
    <s v="Sea"/>
    <x v="7"/>
    <x v="7"/>
    <x v="2"/>
    <x v="7"/>
    <x v="2"/>
    <x v="2"/>
  </r>
  <r>
    <x v="5"/>
    <n v="517"/>
    <n v="35729.89"/>
    <n v="35729.89"/>
    <n v="7932.64"/>
    <n v="4101174.8800000004"/>
    <n v="1.2471455954482021E-3"/>
    <n v="0.22201691636890014"/>
    <n v="18472353.129999999"/>
    <x v="0"/>
    <s v="Sea"/>
    <x v="3"/>
    <x v="8"/>
    <x v="3"/>
    <x v="5"/>
    <x v="1"/>
    <x v="1"/>
  </r>
  <r>
    <x v="8"/>
    <n v="828"/>
    <n v="33820.94"/>
    <n v="33820.94"/>
    <n v="4963.47"/>
    <n v="4109753.16"/>
    <n v="1.2497542050372964E-3"/>
    <n v="0.14675730479401222"/>
    <n v="28003738.32"/>
    <x v="0"/>
    <s v="Sea"/>
    <x v="6"/>
    <x v="4"/>
    <x v="0"/>
    <x v="5"/>
    <x v="1"/>
    <x v="1"/>
  </r>
  <r>
    <x v="6"/>
    <n v="323"/>
    <n v="17650.489999999998"/>
    <n v="17650.490000000002"/>
    <n v="7102.23"/>
    <n v="2294020.29"/>
    <n v="6.9759944022243373E-4"/>
    <n v="0.40238146363075478"/>
    <n v="5701108.2699999996"/>
    <x v="0"/>
    <s v="Sea"/>
    <x v="3"/>
    <x v="7"/>
    <x v="3"/>
    <x v="0"/>
    <x v="0"/>
    <x v="6"/>
  </r>
  <r>
    <x v="9"/>
    <n v="649"/>
    <n v="20845.14"/>
    <n v="20845.14"/>
    <n v="2479.19"/>
    <n v="1608994.31"/>
    <n v="4.8928666187912444E-4"/>
    <n v="0.11893371788340112"/>
    <n v="13528495.859999999"/>
    <x v="3"/>
    <s v="Sea"/>
    <x v="6"/>
    <x v="5"/>
    <x v="0"/>
    <x v="7"/>
    <x v="2"/>
    <x v="4"/>
  </r>
  <r>
    <x v="0"/>
    <n v="604"/>
    <n v="10944.17"/>
    <n v="10944.17"/>
    <n v="5479.31"/>
    <n v="3309503.24"/>
    <n v="1.0064024358033604E-3"/>
    <n v="0.50066016883875164"/>
    <n v="6610278.6799999997"/>
    <x v="0"/>
    <s v="Sea"/>
    <x v="5"/>
    <x v="8"/>
    <x v="3"/>
    <x v="0"/>
    <x v="0"/>
    <x v="1"/>
  </r>
  <r>
    <x v="6"/>
    <n v="749"/>
    <n v="28798.52"/>
    <n v="28798.52"/>
    <n v="6193.18"/>
    <n v="4638691.82"/>
    <n v="1.4106016547030553E-3"/>
    <n v="0.21505202350676356"/>
    <n v="21570091.48"/>
    <x v="0"/>
    <s v="Sea"/>
    <x v="4"/>
    <x v="2"/>
    <x v="2"/>
    <x v="4"/>
    <x v="1"/>
    <x v="1"/>
  </r>
  <r>
    <x v="9"/>
    <n v="989"/>
    <n v="24274.45"/>
    <n v="24274.45"/>
    <n v="7019.72"/>
    <n v="6942503.0800000001"/>
    <n v="2.1111784771313084E-3"/>
    <n v="0.28918142326602664"/>
    <n v="24007431.050000001"/>
    <x v="0"/>
    <s v="Sea"/>
    <x v="7"/>
    <x v="1"/>
    <x v="1"/>
    <x v="2"/>
    <x v="0"/>
    <x v="0"/>
  </r>
  <r>
    <x v="5"/>
    <n v="474"/>
    <n v="30841.129999999997"/>
    <n v="30841.13"/>
    <n v="4757.91"/>
    <n v="2255249.34"/>
    <n v="6.858093993344815E-4"/>
    <n v="0.15427158473116906"/>
    <n v="14618695.619999999"/>
    <x v="2"/>
    <s v="Sea"/>
    <x v="3"/>
    <x v="6"/>
    <x v="0"/>
    <x v="8"/>
    <x v="3"/>
    <x v="3"/>
  </r>
  <r>
    <x v="1"/>
    <n v="204"/>
    <n v="17510.170000000002"/>
    <m/>
    <n v="9636.0400000000009"/>
    <n v="1965752.1600000001"/>
    <n v="5.9777483765500615E-4"/>
    <n v="0.5503110478082166"/>
    <n v="3572074.68"/>
    <x v="3"/>
    <s v="Sea"/>
    <x v="1"/>
    <x v="5"/>
    <x v="2"/>
    <x v="6"/>
    <x v="2"/>
    <x v="0"/>
  </r>
  <r>
    <x v="4"/>
    <n v="622"/>
    <n v="11709.51"/>
    <n v="11709.51"/>
    <n v="2043.12"/>
    <n v="1270820.6399999999"/>
    <n v="3.8644983697468295E-4"/>
    <n v="0.17448381700002819"/>
    <n v="7283315.2199999997"/>
    <x v="1"/>
    <s v="Sea"/>
    <x v="2"/>
    <x v="6"/>
    <x v="2"/>
    <x v="0"/>
    <x v="0"/>
    <x v="6"/>
  </r>
  <r>
    <x v="4"/>
    <n v="378"/>
    <n v="12746.62"/>
    <n v="12746.62"/>
    <n v="6086.46"/>
    <n v="2300681.88"/>
    <n v="6.9962519451730585E-4"/>
    <n v="0.47749599501671808"/>
    <n v="4818222.3600000003"/>
    <x v="0"/>
    <s v="Sea"/>
    <x v="5"/>
    <x v="9"/>
    <x v="0"/>
    <x v="2"/>
    <x v="0"/>
    <x v="3"/>
  </r>
  <r>
    <x v="6"/>
    <n v="516"/>
    <n v="48437.82"/>
    <n v="48437.82"/>
    <n v="7508.61"/>
    <n v="3874442.76"/>
    <n v="1.1781975566353257E-3"/>
    <n v="0.15501544041412266"/>
    <n v="24993915.120000001"/>
    <x v="2"/>
    <s v="Sea"/>
    <x v="6"/>
    <x v="5"/>
    <x v="3"/>
    <x v="3"/>
    <x v="1"/>
    <x v="4"/>
  </r>
  <r>
    <x v="8"/>
    <n v="893"/>
    <n v="32511.33"/>
    <n v="32511.33"/>
    <n v="6398.44"/>
    <n v="5713806.9199999999"/>
    <n v="1.737538471785299E-3"/>
    <n v="0.19680646716083283"/>
    <n v="29032617.690000001"/>
    <x v="0"/>
    <s v="Sea"/>
    <x v="6"/>
    <x v="1"/>
    <x v="0"/>
    <x v="11"/>
    <x v="3"/>
    <x v="0"/>
  </r>
  <r>
    <x v="0"/>
    <n v="431"/>
    <n v="30944.440000000002"/>
    <n v="30944.44"/>
    <n v="4854.76"/>
    <n v="2092401.56"/>
    <n v="6.3628825051784837E-4"/>
    <n v="0.15688634210216762"/>
    <n v="13337053.640000001"/>
    <x v="3"/>
    <s v="Sea"/>
    <x v="2"/>
    <x v="0"/>
    <x v="2"/>
    <x v="1"/>
    <x v="0"/>
    <x v="5"/>
  </r>
  <r>
    <x v="0"/>
    <n v="963"/>
    <n v="16009.91"/>
    <n v="16009.91"/>
    <n v="7849.5"/>
    <n v="7559068.5"/>
    <n v="2.2986727611738048E-3"/>
    <n v="0.4902900765838159"/>
    <n v="15417543.33"/>
    <x v="2"/>
    <s v="Sea"/>
    <x v="4"/>
    <x v="2"/>
    <x v="3"/>
    <x v="1"/>
    <x v="0"/>
    <x v="3"/>
  </r>
  <r>
    <x v="8"/>
    <n v="597"/>
    <n v="41654.949999999997"/>
    <n v="41654.949999999997"/>
    <n v="3911.88"/>
    <n v="2335392.36"/>
    <n v="7.1018046794858486E-4"/>
    <n v="9.3911527921651569E-2"/>
    <n v="24868005.149999999"/>
    <x v="0"/>
    <s v="Sea"/>
    <x v="3"/>
    <x v="0"/>
    <x v="0"/>
    <x v="6"/>
    <x v="2"/>
    <x v="6"/>
  </r>
  <r>
    <x v="7"/>
    <n v="512"/>
    <n v="40616.94"/>
    <n v="40616.94"/>
    <n v="8997.44"/>
    <n v="4606689.2800000003"/>
    <n v="1.400869851507149E-3"/>
    <n v="0.22151939560193357"/>
    <n v="20795873.280000001"/>
    <x v="0"/>
    <s v="Sea"/>
    <x v="7"/>
    <x v="8"/>
    <x v="2"/>
    <x v="9"/>
    <x v="2"/>
    <x v="6"/>
  </r>
  <r>
    <x v="9"/>
    <n v="256"/>
    <n v="17418.61"/>
    <n v="17418.61"/>
    <n v="4900.83"/>
    <n v="1254612.48"/>
    <n v="3.8152102122169081E-4"/>
    <n v="0.28135597501752435"/>
    <n v="4459164.16"/>
    <x v="1"/>
    <s v="Sea"/>
    <x v="2"/>
    <x v="9"/>
    <x v="0"/>
    <x v="3"/>
    <x v="1"/>
    <x v="2"/>
  </r>
  <r>
    <x v="7"/>
    <n v="433"/>
    <n v="23950.53"/>
    <n v="23950.53"/>
    <n v="9015.9699999999993"/>
    <n v="3903915.01"/>
    <n v="1.187159912021509E-3"/>
    <n v="0.37644135641257204"/>
    <n v="10370579.49"/>
    <x v="0"/>
    <s v="Sea"/>
    <x v="2"/>
    <x v="9"/>
    <x v="1"/>
    <x v="7"/>
    <x v="2"/>
    <x v="6"/>
  </r>
  <r>
    <x v="2"/>
    <n v="957"/>
    <n v="37340.11"/>
    <n v="37340.11"/>
    <n v="8532.3799999999992"/>
    <n v="8165487.6599999992"/>
    <n v="2.4830816212001289E-3"/>
    <n v="0.22850441522534343"/>
    <n v="35734485.270000003"/>
    <x v="0"/>
    <s v="Sea"/>
    <x v="6"/>
    <x v="7"/>
    <x v="3"/>
    <x v="1"/>
    <x v="0"/>
    <x v="3"/>
  </r>
  <r>
    <x v="9"/>
    <n v="226"/>
    <n v="12314.65"/>
    <n v="12314.65"/>
    <n v="3962.41"/>
    <n v="895504.65999999992"/>
    <n v="2.7231823199461798E-4"/>
    <n v="0.32176391533661125"/>
    <n v="2783110.9"/>
    <x v="0"/>
    <s v="Sea"/>
    <x v="6"/>
    <x v="8"/>
    <x v="0"/>
    <x v="5"/>
    <x v="1"/>
    <x v="4"/>
  </r>
  <r>
    <x v="5"/>
    <n v="519"/>
    <n v="10348.61"/>
    <n v="10348.61"/>
    <n v="4190.3100000000004"/>
    <n v="2174770.89"/>
    <n v="6.6133632823101322E-4"/>
    <n v="0.40491524948761237"/>
    <n v="5370928.5899999999"/>
    <x v="0"/>
    <s v="Sea"/>
    <x v="3"/>
    <x v="7"/>
    <x v="2"/>
    <x v="0"/>
    <x v="0"/>
    <x v="5"/>
  </r>
  <r>
    <x v="8"/>
    <n v="922"/>
    <n v="41854.170000000006"/>
    <n v="41854.17"/>
    <n v="4970.7299999999996"/>
    <n v="4583013.0599999996"/>
    <n v="1.393670038196612E-3"/>
    <n v="0.1187630766540108"/>
    <n v="38589544.740000002"/>
    <x v="0"/>
    <s v="Sea"/>
    <x v="3"/>
    <x v="0"/>
    <x v="2"/>
    <x v="3"/>
    <x v="1"/>
    <x v="1"/>
  </r>
  <r>
    <x v="5"/>
    <n v="508"/>
    <n v="31225.600000000002"/>
    <n v="31225.599999999999"/>
    <n v="8159.69"/>
    <n v="4145122.52"/>
    <n v="1.2605098403926515E-3"/>
    <n v="0.26131411406025823"/>
    <n v="15862604.800000001"/>
    <x v="2"/>
    <s v="Sea"/>
    <x v="3"/>
    <x v="5"/>
    <x v="2"/>
    <x v="5"/>
    <x v="1"/>
    <x v="2"/>
  </r>
  <r>
    <x v="6"/>
    <n v="385"/>
    <n v="42207.48"/>
    <n v="42207.48"/>
    <n v="2035.1"/>
    <n v="783513.5"/>
    <n v="2.3826231240819577E-4"/>
    <n v="4.8216572038889786E-2"/>
    <n v="16249879.800000001"/>
    <x v="0"/>
    <s v="Sea"/>
    <x v="7"/>
    <x v="7"/>
    <x v="3"/>
    <x v="0"/>
    <x v="0"/>
    <x v="3"/>
  </r>
  <r>
    <x v="0"/>
    <n v="586"/>
    <n v="24919.56"/>
    <n v="24919.56"/>
    <n v="9611.18"/>
    <n v="5632151.4800000004"/>
    <n v="1.7127074842463368E-3"/>
    <n v="0.38568819032117746"/>
    <n v="14602862.16"/>
    <x v="2"/>
    <s v="Sea"/>
    <x v="3"/>
    <x v="6"/>
    <x v="3"/>
    <x v="3"/>
    <x v="1"/>
    <x v="3"/>
  </r>
  <r>
    <x v="3"/>
    <n v="270"/>
    <n v="14740.11"/>
    <n v="14740.11"/>
    <n v="4400.0600000000004"/>
    <n v="1188016.2000000002"/>
    <n v="3.6126944461122577E-4"/>
    <n v="0.29850930556149174"/>
    <n v="3979829.7"/>
    <x v="0"/>
    <s v="Sea"/>
    <x v="7"/>
    <x v="9"/>
    <x v="2"/>
    <x v="2"/>
    <x v="0"/>
    <x v="2"/>
  </r>
  <r>
    <x v="5"/>
    <n v="810"/>
    <n v="29162.35"/>
    <n v="29162.35"/>
    <n v="8685.33"/>
    <n v="7035117.2999999998"/>
    <n v="2.1393419717221245E-3"/>
    <n v="0.29782682122668441"/>
    <n v="23621503.5"/>
    <x v="0"/>
    <s v="Sea"/>
    <x v="2"/>
    <x v="7"/>
    <x v="3"/>
    <x v="1"/>
    <x v="0"/>
    <x v="4"/>
  </r>
  <r>
    <x v="4"/>
    <n v="320"/>
    <n v="18171.760000000002"/>
    <n v="18171.759999999998"/>
    <n v="8433.08"/>
    <n v="2698585.6"/>
    <n v="8.2062561179540422E-4"/>
    <n v="0.46407612691340849"/>
    <n v="5814963.2000000002"/>
    <x v="2"/>
    <s v="Sea"/>
    <x v="2"/>
    <x v="7"/>
    <x v="3"/>
    <x v="8"/>
    <x v="3"/>
    <x v="6"/>
  </r>
  <r>
    <x v="6"/>
    <n v="871"/>
    <n v="44322.340000000004"/>
    <n v="44322.34"/>
    <n v="4441.17"/>
    <n v="3868259.07"/>
    <n v="1.1763171292034876E-3"/>
    <n v="0.10020161390395904"/>
    <n v="38604758.140000001"/>
    <x v="0"/>
    <s v="Sea"/>
    <x v="7"/>
    <x v="2"/>
    <x v="3"/>
    <x v="0"/>
    <x v="0"/>
    <x v="0"/>
  </r>
  <r>
    <x v="0"/>
    <n v="172"/>
    <n v="44869.36"/>
    <n v="44869.36"/>
    <n v="9892.2999999999993"/>
    <n v="1701475.5999999999"/>
    <n v="5.1740973315982726E-4"/>
    <n v="0.22046893470287962"/>
    <n v="7717529.9199999999"/>
    <x v="3"/>
    <s v="Sea"/>
    <x v="6"/>
    <x v="3"/>
    <x v="0"/>
    <x v="2"/>
    <x v="0"/>
    <x v="5"/>
  </r>
  <r>
    <x v="9"/>
    <n v="692"/>
    <n v="20019.73"/>
    <n v="20019.73"/>
    <n v="4532.37"/>
    <n v="3136400.04"/>
    <n v="9.5376266799175472E-4"/>
    <n v="0.22639516117350234"/>
    <n v="13853653.16"/>
    <x v="0"/>
    <s v="Sea"/>
    <x v="4"/>
    <x v="9"/>
    <x v="3"/>
    <x v="3"/>
    <x v="1"/>
    <x v="3"/>
  </r>
  <r>
    <x v="4"/>
    <n v="370"/>
    <n v="11067.380000000001"/>
    <n v="11067.38"/>
    <n v="3708.85"/>
    <n v="1372274.5"/>
    <n v="4.1730141934861445E-4"/>
    <n v="0.33511544737778948"/>
    <n v="4094930.6"/>
    <x v="3"/>
    <s v="Sea"/>
    <x v="1"/>
    <x v="0"/>
    <x v="2"/>
    <x v="7"/>
    <x v="2"/>
    <x v="5"/>
  </r>
  <r>
    <x v="9"/>
    <n v="354"/>
    <n v="16810.169999999998"/>
    <n v="16810.169999999998"/>
    <n v="7303.36"/>
    <n v="2585389.44"/>
    <n v="7.8620325808059506E-4"/>
    <n v="0.43446080557186512"/>
    <n v="5950800.1799999997"/>
    <x v="3"/>
    <s v="Sea"/>
    <x v="7"/>
    <x v="1"/>
    <x v="0"/>
    <x v="2"/>
    <x v="0"/>
    <x v="2"/>
  </r>
  <r>
    <x v="2"/>
    <n v="769"/>
    <n v="48785.860000000008"/>
    <n v="48785.86"/>
    <n v="9075.51"/>
    <n v="6979067.1900000004"/>
    <n v="2.1222974296442485E-3"/>
    <n v="0.18602746779497173"/>
    <n v="37516326.340000004"/>
    <x v="0"/>
    <s v="Sea"/>
    <x v="2"/>
    <x v="5"/>
    <x v="3"/>
    <x v="10"/>
    <x v="3"/>
    <x v="3"/>
  </r>
  <r>
    <x v="2"/>
    <n v="732"/>
    <n v="11168.28"/>
    <n v="11168.28"/>
    <n v="6791.68"/>
    <n v="4971509.7599999998"/>
    <n v="1.5118098304336995E-3"/>
    <n v="0.60812228919762035"/>
    <n v="8175180.96"/>
    <x v="2"/>
    <s v="Sea"/>
    <x v="5"/>
    <x v="1"/>
    <x v="1"/>
    <x v="8"/>
    <x v="3"/>
    <x v="5"/>
  </r>
  <r>
    <x v="3"/>
    <n v="507"/>
    <n v="31022.3"/>
    <n v="31022.3"/>
    <n v="9376.5"/>
    <n v="4753885.5"/>
    <n v="1.4456314436876862E-3"/>
    <n v="0.30225031670765867"/>
    <n v="15728306.1"/>
    <x v="0"/>
    <s v="Sea"/>
    <x v="2"/>
    <x v="6"/>
    <x v="1"/>
    <x v="3"/>
    <x v="1"/>
    <x v="5"/>
  </r>
  <r>
    <x v="6"/>
    <n v="727"/>
    <n v="38141.67"/>
    <n v="38141.67"/>
    <n v="2962.13"/>
    <n v="2153468.5100000002"/>
    <n v="6.5485838711245171E-4"/>
    <n v="7.766125604883059E-2"/>
    <n v="27728994.09"/>
    <x v="0"/>
    <s v="Sea"/>
    <x v="0"/>
    <x v="0"/>
    <x v="2"/>
    <x v="11"/>
    <x v="3"/>
    <x v="4"/>
  </r>
  <r>
    <x v="1"/>
    <n v="141"/>
    <n v="46391.24"/>
    <n v="46391.24"/>
    <n v="5976.25"/>
    <n v="842651.25"/>
    <n v="2.5624578948372514E-4"/>
    <n v="0.12882281223782766"/>
    <n v="6541164.8399999999"/>
    <x v="3"/>
    <s v="Sea"/>
    <x v="6"/>
    <x v="2"/>
    <x v="1"/>
    <x v="6"/>
    <x v="2"/>
    <x v="5"/>
  </r>
  <r>
    <x v="4"/>
    <n v="316"/>
    <n v="35104.26"/>
    <n v="35104.26"/>
    <n v="2739.19"/>
    <n v="865584.04"/>
    <n v="2.6321952966225625E-4"/>
    <n v="7.8030130816032023E-2"/>
    <n v="11092946.16"/>
    <x v="0"/>
    <s v="Sea"/>
    <x v="4"/>
    <x v="7"/>
    <x v="1"/>
    <x v="2"/>
    <x v="0"/>
    <x v="3"/>
  </r>
  <r>
    <x v="0"/>
    <n v="448"/>
    <n v="22088.53"/>
    <n v="22088.53"/>
    <n v="2968.57"/>
    <n v="1329919.3600000001"/>
    <n v="4.0442144523358922E-4"/>
    <n v="0.13439418557957458"/>
    <n v="9895661.4399999995"/>
    <x v="1"/>
    <s v="Sea"/>
    <x v="3"/>
    <x v="8"/>
    <x v="1"/>
    <x v="5"/>
    <x v="1"/>
    <x v="2"/>
  </r>
  <r>
    <x v="6"/>
    <n v="786"/>
    <n v="16810.37"/>
    <n v="16810.37"/>
    <n v="2778.06"/>
    <n v="2183555.16"/>
    <n v="6.6400757828990553E-4"/>
    <n v="0.16525870638183454"/>
    <n v="13212950.82"/>
    <x v="1"/>
    <s v="Sea"/>
    <x v="1"/>
    <x v="1"/>
    <x v="2"/>
    <x v="2"/>
    <x v="0"/>
    <x v="4"/>
  </r>
  <r>
    <x v="1"/>
    <n v="825"/>
    <n v="40168.050000000003"/>
    <n v="40168.050000000003"/>
    <n v="4338.22"/>
    <n v="3579031.5"/>
    <n v="1.08836455449941E-3"/>
    <n v="0.10800175761581655"/>
    <n v="33138641.25"/>
    <x v="3"/>
    <s v="Sea"/>
    <x v="4"/>
    <x v="5"/>
    <x v="1"/>
    <x v="8"/>
    <x v="3"/>
    <x v="6"/>
  </r>
  <r>
    <x v="9"/>
    <n v="471"/>
    <n v="46139.689999999995"/>
    <n v="46139.69"/>
    <n v="4274.55"/>
    <n v="2013313.05"/>
    <n v="6.1223785281886974E-4"/>
    <n v="9.2643665356225854E-2"/>
    <n v="21731793.989999998"/>
    <x v="0"/>
    <s v="Sea"/>
    <x v="0"/>
    <x v="9"/>
    <x v="3"/>
    <x v="3"/>
    <x v="1"/>
    <x v="6"/>
  </r>
  <r>
    <x v="3"/>
    <n v="354"/>
    <n v="31027.21"/>
    <n v="31027.21"/>
    <n v="9520.25"/>
    <n v="3370168.5"/>
    <n v="1.0248504205929579E-3"/>
    <n v="0.30683551630971656"/>
    <n v="10983632.34"/>
    <x v="2"/>
    <s v="Sea"/>
    <x v="3"/>
    <x v="5"/>
    <x v="0"/>
    <x v="7"/>
    <x v="2"/>
    <x v="5"/>
  </r>
  <r>
    <x v="0"/>
    <n v="342"/>
    <n v="32818.79"/>
    <n v="32818.79"/>
    <n v="3272.06"/>
    <n v="1119044.52"/>
    <n v="3.4029552142103418E-4"/>
    <n v="9.9700811638698442E-2"/>
    <n v="11224026.18"/>
    <x v="2"/>
    <s v="Sea"/>
    <x v="0"/>
    <x v="1"/>
    <x v="1"/>
    <x v="1"/>
    <x v="0"/>
    <x v="0"/>
  </r>
  <r>
    <x v="5"/>
    <n v="869"/>
    <n v="25911.15"/>
    <n v="25911.15"/>
    <n v="6977.8"/>
    <n v="6063708.2000000002"/>
    <n v="1.8439416008792938E-3"/>
    <n v="0.2692971944510375"/>
    <n v="22516789.350000001"/>
    <x v="1"/>
    <s v="Sea"/>
    <x v="3"/>
    <x v="1"/>
    <x v="0"/>
    <x v="0"/>
    <x v="0"/>
    <x v="1"/>
  </r>
  <r>
    <x v="3"/>
    <n v="670"/>
    <n v="20355.66"/>
    <n v="20355.66"/>
    <n v="7635"/>
    <n v="5115450"/>
    <n v="1.5555812963127056E-3"/>
    <n v="0.37507995319237991"/>
    <n v="13638292.199999999"/>
    <x v="0"/>
    <s v="Sea"/>
    <x v="0"/>
    <x v="1"/>
    <x v="1"/>
    <x v="9"/>
    <x v="2"/>
    <x v="5"/>
  </r>
  <r>
    <x v="1"/>
    <n v="606"/>
    <n v="13144.689999999999"/>
    <n v="13144.69"/>
    <n v="5052.79"/>
    <n v="3061990.7399999998"/>
    <n v="9.3113519331177125E-4"/>
    <n v="0.38439780626245273"/>
    <n v="7965682.1399999997"/>
    <x v="0"/>
    <s v="Sea"/>
    <x v="3"/>
    <x v="6"/>
    <x v="0"/>
    <x v="6"/>
    <x v="2"/>
    <x v="2"/>
  </r>
  <r>
    <x v="3"/>
    <n v="860"/>
    <n v="39176.400000000001"/>
    <n v="39176.400000000001"/>
    <n v="7591.77"/>
    <n v="6528922.2000000002"/>
    <n v="1.9854107183924783E-3"/>
    <n v="0.19378426807976232"/>
    <n v="33691704"/>
    <x v="2"/>
    <s v="Sea"/>
    <x v="2"/>
    <x v="9"/>
    <x v="3"/>
    <x v="3"/>
    <x v="1"/>
    <x v="4"/>
  </r>
  <r>
    <x v="5"/>
    <n v="474"/>
    <n v="18544.440000000002"/>
    <n v="18544.439999999999"/>
    <n v="5802.97"/>
    <n v="2750607.7800000003"/>
    <n v="8.3644528165854686E-4"/>
    <n v="0.31292236379205846"/>
    <n v="8790064.5600000005"/>
    <x v="0"/>
    <s v="Sea"/>
    <x v="3"/>
    <x v="9"/>
    <x v="3"/>
    <x v="6"/>
    <x v="2"/>
    <x v="0"/>
  </r>
  <r>
    <x v="3"/>
    <n v="604"/>
    <n v="37692.51"/>
    <n v="37692.51"/>
    <n v="5514.53"/>
    <n v="3330776.1199999996"/>
    <n v="1.0128714061279072E-3"/>
    <n v="0.14630307188351213"/>
    <n v="22766276.039999999"/>
    <x v="3"/>
    <s v="Sea"/>
    <x v="7"/>
    <x v="6"/>
    <x v="2"/>
    <x v="1"/>
    <x v="0"/>
    <x v="4"/>
  </r>
  <r>
    <x v="0"/>
    <n v="579"/>
    <n v="40723.75"/>
    <n v="40723.75"/>
    <n v="7020.3"/>
    <n v="4064753.7"/>
    <n v="1.2360701071924985E-3"/>
    <n v="0.17238834832253908"/>
    <n v="23579051.25"/>
    <x v="1"/>
    <s v="Sea"/>
    <x v="7"/>
    <x v="6"/>
    <x v="1"/>
    <x v="2"/>
    <x v="0"/>
    <x v="1"/>
  </r>
  <r>
    <x v="7"/>
    <n v="121"/>
    <n v="39676.69"/>
    <n v="39676.69"/>
    <n v="4143.1899999999996"/>
    <n v="501325.98999999993"/>
    <n v="1.5245058272477503E-4"/>
    <n v="0.1044237813184517"/>
    <n v="4800879.49"/>
    <x v="0"/>
    <s v="Sea"/>
    <x v="7"/>
    <x v="8"/>
    <x v="1"/>
    <x v="10"/>
    <x v="3"/>
    <x v="6"/>
  </r>
  <r>
    <x v="2"/>
    <n v="420"/>
    <n v="28193.75"/>
    <n v="28193.75"/>
    <n v="6419.32"/>
    <n v="2696114.4"/>
    <n v="8.1987413294223421E-4"/>
    <n v="0.2276859232986034"/>
    <n v="11841375"/>
    <x v="2"/>
    <s v="Sea"/>
    <x v="3"/>
    <x v="5"/>
    <x v="0"/>
    <x v="1"/>
    <x v="0"/>
    <x v="5"/>
  </r>
  <r>
    <x v="8"/>
    <n v="987"/>
    <n v="42840.929999999993"/>
    <n v="42840.93"/>
    <n v="7044.67"/>
    <n v="6953089.29"/>
    <n v="2.1143976876161802E-3"/>
    <n v="0.16443784016826901"/>
    <n v="42283997.909999996"/>
    <x v="0"/>
    <s v="Sea"/>
    <x v="1"/>
    <x v="0"/>
    <x v="3"/>
    <x v="1"/>
    <x v="0"/>
    <x v="4"/>
  </r>
  <r>
    <x v="8"/>
    <n v="249"/>
    <n v="28428.84"/>
    <n v="28428.84"/>
    <n v="5844.67"/>
    <n v="1455322.83"/>
    <n v="4.425559773714679E-4"/>
    <n v="0.20558946478294576"/>
    <n v="7078781.1600000001"/>
    <x v="0"/>
    <s v="Sea"/>
    <x v="6"/>
    <x v="9"/>
    <x v="2"/>
    <x v="9"/>
    <x v="2"/>
    <x v="3"/>
  </r>
  <r>
    <x v="3"/>
    <n v="905"/>
    <n v="13158.97"/>
    <n v="13158.97"/>
    <n v="3692.93"/>
    <n v="3342101.65"/>
    <n v="1.016315439915517E-3"/>
    <n v="0.28063974611994708"/>
    <n v="11908867.85"/>
    <x v="0"/>
    <s v="Sea"/>
    <x v="2"/>
    <x v="5"/>
    <x v="2"/>
    <x v="4"/>
    <x v="1"/>
    <x v="5"/>
  </r>
  <r>
    <x v="1"/>
    <n v="583"/>
    <n v="31350.910000000003"/>
    <n v="31350.91"/>
    <n v="7272.46"/>
    <n v="4239844.18"/>
    <n v="1.2893141963440714E-3"/>
    <n v="0.23196966212464004"/>
    <n v="18277580.530000001"/>
    <x v="0"/>
    <s v="Sea"/>
    <x v="7"/>
    <x v="0"/>
    <x v="2"/>
    <x v="6"/>
    <x v="2"/>
    <x v="0"/>
  </r>
  <r>
    <x v="8"/>
    <n v="171"/>
    <n v="33855.64"/>
    <n v="33855.64"/>
    <n v="2088.86"/>
    <n v="357195.06"/>
    <n v="1.0862112902507006E-4"/>
    <n v="6.1699025627635448E-2"/>
    <n v="5789314.4400000004"/>
    <x v="0"/>
    <s v="Sea"/>
    <x v="6"/>
    <x v="4"/>
    <x v="3"/>
    <x v="1"/>
    <x v="0"/>
    <x v="6"/>
  </r>
  <r>
    <x v="7"/>
    <n v="414"/>
    <n v="26446.32"/>
    <n v="26446.32"/>
    <n v="9849.4500000000007"/>
    <n v="4077672.3000000003"/>
    <n v="1.2399985851435187E-3"/>
    <n v="0.37243177878812628"/>
    <n v="10948776.48"/>
    <x v="2"/>
    <s v="Sea"/>
    <x v="5"/>
    <x v="0"/>
    <x v="3"/>
    <x v="8"/>
    <x v="3"/>
    <x v="1"/>
  </r>
  <r>
    <x v="7"/>
    <n v="940"/>
    <n v="31473.119999999999"/>
    <n v="31473.119999999999"/>
    <n v="6282.47"/>
    <n v="5905521.7999999998"/>
    <n v="1.7958379530729344E-3"/>
    <n v="0.19961382919774079"/>
    <n v="29584732.800000001"/>
    <x v="0"/>
    <s v="Sea"/>
    <x v="2"/>
    <x v="6"/>
    <x v="0"/>
    <x v="9"/>
    <x v="2"/>
    <x v="0"/>
  </r>
  <r>
    <x v="0"/>
    <n v="859"/>
    <n v="20798.68"/>
    <n v="20798.68"/>
    <n v="9677.49"/>
    <n v="8312963.9100000001"/>
    <n v="2.5279283690229672E-3"/>
    <n v="0.4652934705471693"/>
    <n v="17866066.120000001"/>
    <x v="3"/>
    <s v="Sea"/>
    <x v="3"/>
    <x v="4"/>
    <x v="1"/>
    <x v="10"/>
    <x v="3"/>
    <x v="4"/>
  </r>
  <r>
    <x v="0"/>
    <n v="606"/>
    <n v="27024.300000000003"/>
    <n v="27024.3"/>
    <n v="3236.49"/>
    <n v="1961312.94"/>
    <n v="5.9642489432602873E-4"/>
    <n v="0.11976221400739334"/>
    <n v="16376725.800000001"/>
    <x v="0"/>
    <s v="Sea"/>
    <x v="4"/>
    <x v="3"/>
    <x v="2"/>
    <x v="3"/>
    <x v="1"/>
    <x v="2"/>
  </r>
  <r>
    <x v="8"/>
    <n v="915"/>
    <n v="42823.71"/>
    <n v="42823.71"/>
    <n v="9917.77"/>
    <n v="9074759.5500000007"/>
    <n v="2.7595863950415126E-3"/>
    <n v="0.2315953008275089"/>
    <n v="39183694.649999999"/>
    <x v="0"/>
    <s v="Sea"/>
    <x v="0"/>
    <x v="4"/>
    <x v="1"/>
    <x v="0"/>
    <x v="0"/>
    <x v="3"/>
  </r>
  <r>
    <x v="2"/>
    <n v="588"/>
    <n v="36758.759999999995"/>
    <n v="36758.76"/>
    <n v="4729.76"/>
    <n v="2781098.8800000004"/>
    <n v="8.4571746394241254E-4"/>
    <n v="0.12867028158730057"/>
    <n v="21614150.879999999"/>
    <x v="0"/>
    <s v="Sea"/>
    <x v="2"/>
    <x v="9"/>
    <x v="0"/>
    <x v="3"/>
    <x v="1"/>
    <x v="2"/>
  </r>
  <r>
    <x v="0"/>
    <n v="305"/>
    <n v="21673.21"/>
    <n v="21673.21"/>
    <n v="7611.27"/>
    <n v="2321437.35"/>
    <n v="7.0593682319673387E-4"/>
    <n v="0.35118332725055496"/>
    <n v="6610329.0499999998"/>
    <x v="0"/>
    <s v="Sea"/>
    <x v="7"/>
    <x v="5"/>
    <x v="2"/>
    <x v="3"/>
    <x v="1"/>
    <x v="3"/>
  </r>
  <r>
    <x v="5"/>
    <n v="215"/>
    <n v="17273.349999999999"/>
    <n v="17273.349999999999"/>
    <n v="8601.77"/>
    <n v="1849380.55"/>
    <n v="5.623868463858516E-4"/>
    <n v="0.49797925706362695"/>
    <n v="3713770.25"/>
    <x v="0"/>
    <s v="Sea"/>
    <x v="3"/>
    <x v="5"/>
    <x v="3"/>
    <x v="11"/>
    <x v="3"/>
    <x v="3"/>
  </r>
  <r>
    <x v="9"/>
    <n v="949"/>
    <n v="20213.71"/>
    <n v="20213.71"/>
    <n v="6290.74"/>
    <n v="5969912.2599999998"/>
    <n v="1.8154187514849941E-3"/>
    <n v="0.31121154899323283"/>
    <n v="19182810.789999999"/>
    <x v="0"/>
    <s v="Sea"/>
    <x v="1"/>
    <x v="0"/>
    <x v="0"/>
    <x v="0"/>
    <x v="0"/>
    <x v="5"/>
  </r>
  <r>
    <x v="6"/>
    <n v="309"/>
    <n v="17372.98"/>
    <n v="17372.98"/>
    <n v="4275.1000000000004"/>
    <n v="1321005.9000000001"/>
    <n v="4.0171090917880782E-4"/>
    <n v="0.24607752958905152"/>
    <n v="5368250.82"/>
    <x v="0"/>
    <s v="Sea"/>
    <x v="0"/>
    <x v="9"/>
    <x v="2"/>
    <x v="3"/>
    <x v="1"/>
    <x v="0"/>
  </r>
  <r>
    <x v="0"/>
    <n v="647"/>
    <n v="49738"/>
    <n v="49738"/>
    <n v="9900.98"/>
    <n v="6405934.0599999996"/>
    <n v="1.9480106753361898E-3"/>
    <n v="0.19906268848767542"/>
    <n v="32180486"/>
    <x v="0"/>
    <s v="Sea"/>
    <x v="0"/>
    <x v="0"/>
    <x v="2"/>
    <x v="1"/>
    <x v="0"/>
    <x v="0"/>
  </r>
  <r>
    <x v="3"/>
    <n v="938"/>
    <n v="29055.81"/>
    <n v="29055.81"/>
    <n v="3557.94"/>
    <n v="3337347.72"/>
    <n v="1.0148697949396148E-3"/>
    <n v="0.12245192957966067"/>
    <n v="27254349.780000001"/>
    <x v="1"/>
    <s v="Sea"/>
    <x v="7"/>
    <x v="5"/>
    <x v="0"/>
    <x v="5"/>
    <x v="1"/>
    <x v="5"/>
  </r>
  <r>
    <x v="7"/>
    <n v="669"/>
    <n v="27099.760000000002"/>
    <n v="27099.759999999998"/>
    <n v="9279.52"/>
    <n v="6207998.8799999999"/>
    <n v="1.8878196337092971E-3"/>
    <n v="0.34242074468556177"/>
    <n v="18129739.440000001"/>
    <x v="2"/>
    <s v="Sea"/>
    <x v="2"/>
    <x v="7"/>
    <x v="2"/>
    <x v="8"/>
    <x v="3"/>
    <x v="6"/>
  </r>
  <r>
    <x v="7"/>
    <n v="511"/>
    <n v="25221.34"/>
    <n v="25221.34"/>
    <n v="4876.26"/>
    <n v="2491768.8600000003"/>
    <n v="7.5773373473505417E-4"/>
    <n v="0.19333865686755741"/>
    <n v="12888104.74"/>
    <x v="0"/>
    <s v="Sea"/>
    <x v="5"/>
    <x v="7"/>
    <x v="0"/>
    <x v="9"/>
    <x v="2"/>
    <x v="0"/>
  </r>
  <r>
    <x v="6"/>
    <n v="586"/>
    <n v="11765.54"/>
    <n v="11765.54"/>
    <n v="6000.81"/>
    <n v="3516474.66"/>
    <n v="1.0693413502338173E-3"/>
    <n v="0.51003268868237239"/>
    <n v="6894606.4400000004"/>
    <x v="0"/>
    <s v="Sea"/>
    <x v="3"/>
    <x v="0"/>
    <x v="1"/>
    <x v="4"/>
    <x v="1"/>
    <x v="2"/>
  </r>
  <r>
    <x v="6"/>
    <n v="439"/>
    <n v="40861.039999999994"/>
    <n v="40861.040000000001"/>
    <n v="6133.39"/>
    <n v="2692558.21"/>
    <n v="8.1879271436710707E-4"/>
    <n v="0.15010361948692447"/>
    <n v="17937996.559999999"/>
    <x v="1"/>
    <s v="Sea"/>
    <x v="0"/>
    <x v="1"/>
    <x v="3"/>
    <x v="5"/>
    <x v="1"/>
    <x v="0"/>
  </r>
  <r>
    <x v="4"/>
    <n v="763"/>
    <n v="42458.700000000004"/>
    <n v="42458.7"/>
    <n v="6325.82"/>
    <n v="4826600.66"/>
    <n v="1.4677437393516817E-3"/>
    <n v="0.14898760442500594"/>
    <n v="32395988.100000001"/>
    <x v="1"/>
    <s v="Sea"/>
    <x v="5"/>
    <x v="2"/>
    <x v="3"/>
    <x v="10"/>
    <x v="3"/>
    <x v="3"/>
  </r>
  <r>
    <x v="5"/>
    <n v="177"/>
    <n v="36589.22"/>
    <n v="36589.22"/>
    <n v="3427.72"/>
    <n v="606706.43999999994"/>
    <n v="1.8449622035528968E-4"/>
    <n v="9.3681144337047897E-2"/>
    <n v="6476291.9400000004"/>
    <x v="0"/>
    <s v="Sea"/>
    <x v="0"/>
    <x v="9"/>
    <x v="3"/>
    <x v="3"/>
    <x v="1"/>
    <x v="1"/>
  </r>
  <r>
    <x v="3"/>
    <n v="531"/>
    <n v="32237.75"/>
    <n v="32237.75"/>
    <n v="7713.03"/>
    <n v="4095618.9299999997"/>
    <n v="1.245456060431097E-3"/>
    <n v="0.2392546005847182"/>
    <n v="17118245.25"/>
    <x v="3"/>
    <s v="Sea"/>
    <x v="0"/>
    <x v="3"/>
    <x v="0"/>
    <x v="1"/>
    <x v="0"/>
    <x v="5"/>
  </r>
  <r>
    <x v="6"/>
    <n v="402"/>
    <n v="14516.009999999998"/>
    <n v="14516.01"/>
    <n v="7997.27"/>
    <n v="3214902.54"/>
    <n v="9.7763486314834665E-4"/>
    <n v="0.55092756205045335"/>
    <n v="5835436.0199999996"/>
    <x v="2"/>
    <s v="Sea"/>
    <x v="2"/>
    <x v="5"/>
    <x v="1"/>
    <x v="9"/>
    <x v="2"/>
    <x v="0"/>
  </r>
  <r>
    <x v="1"/>
    <n v="741"/>
    <n v="29609.45"/>
    <n v="29609.45"/>
    <n v="7089.59"/>
    <n v="5253386.1900000004"/>
    <n v="1.5975269623340011E-3"/>
    <n v="0.23943673388056858"/>
    <n v="21940602.449999999"/>
    <x v="3"/>
    <s v="Sea"/>
    <x v="7"/>
    <x v="1"/>
    <x v="3"/>
    <x v="8"/>
    <x v="3"/>
    <x v="1"/>
  </r>
  <r>
    <x v="5"/>
    <n v="469"/>
    <n v="28403.99"/>
    <n v="28403.99"/>
    <n v="4747.66"/>
    <n v="2226652.54"/>
    <n v="6.7711326366422871E-4"/>
    <n v="0.16714764369372048"/>
    <n v="13321471.310000001"/>
    <x v="3"/>
    <s v="Sea"/>
    <x v="3"/>
    <x v="5"/>
    <x v="1"/>
    <x v="0"/>
    <x v="0"/>
    <x v="3"/>
  </r>
  <r>
    <x v="8"/>
    <n v="796"/>
    <n v="49695.31"/>
    <n v="49695.31"/>
    <n v="6588.39"/>
    <n v="5244358.4400000004"/>
    <n v="1.5947816712945447E-3"/>
    <n v="0.13257568973812622"/>
    <n v="39557466.759999998"/>
    <x v="2"/>
    <s v="Sea"/>
    <x v="3"/>
    <x v="2"/>
    <x v="2"/>
    <x v="6"/>
    <x v="2"/>
    <x v="1"/>
  </r>
  <r>
    <x v="3"/>
    <n v="464"/>
    <n v="17947.18"/>
    <n v="17947.18"/>
    <n v="4171.95"/>
    <n v="1935784.7999999998"/>
    <n v="5.8866192193578887E-4"/>
    <n v="0.23245713254115688"/>
    <n v="8327491.5199999996"/>
    <x v="0"/>
    <s v="Sea"/>
    <x v="7"/>
    <x v="5"/>
    <x v="1"/>
    <x v="2"/>
    <x v="0"/>
    <x v="3"/>
  </r>
  <r>
    <x v="7"/>
    <n v="228"/>
    <n v="41382.33"/>
    <n v="41382.33"/>
    <n v="6303.59"/>
    <n v="1437218.52"/>
    <n v="4.3705055242964513E-4"/>
    <n v="0.1523256423695814"/>
    <n v="9435171.2400000002"/>
    <x v="0"/>
    <s v="Sea"/>
    <x v="2"/>
    <x v="4"/>
    <x v="3"/>
    <x v="2"/>
    <x v="0"/>
    <x v="0"/>
  </r>
  <r>
    <x v="6"/>
    <n v="262"/>
    <n v="13664.689999999999"/>
    <n v="13664.69"/>
    <n v="7725.31"/>
    <n v="2024031.2200000002"/>
    <n v="6.1549719164198408E-4"/>
    <n v="0.56534835404242623"/>
    <n v="3580148.78"/>
    <x v="2"/>
    <s v="Sea"/>
    <x v="0"/>
    <x v="1"/>
    <x v="3"/>
    <x v="3"/>
    <x v="1"/>
    <x v="2"/>
  </r>
  <r>
    <x v="3"/>
    <n v="768"/>
    <n v="39606.639999999999"/>
    <n v="39606.639999999999"/>
    <n v="7529.98"/>
    <n v="5783024.6399999997"/>
    <n v="1.758587214438518E-3"/>
    <n v="0.19011913153956003"/>
    <n v="30417899.52"/>
    <x v="0"/>
    <s v="Sea"/>
    <x v="4"/>
    <x v="9"/>
    <x v="0"/>
    <x v="2"/>
    <x v="0"/>
    <x v="4"/>
  </r>
  <r>
    <x v="0"/>
    <n v="433"/>
    <n v="45138.759999999995"/>
    <n v="45138.76"/>
    <n v="8830.9599999999991"/>
    <n v="3823805.6799999997"/>
    <n v="1.1627990883582649E-3"/>
    <n v="0.19564028785903734"/>
    <n v="19545083.079999998"/>
    <x v="1"/>
    <s v="Sea"/>
    <x v="0"/>
    <x v="3"/>
    <x v="0"/>
    <x v="4"/>
    <x v="1"/>
    <x v="2"/>
  </r>
  <r>
    <x v="0"/>
    <n v="605"/>
    <n v="32275.270000000004"/>
    <n v="32275.27"/>
    <n v="4331.41"/>
    <n v="2620503.0499999998"/>
    <n v="7.9688112121326538E-4"/>
    <n v="0.13420213060959674"/>
    <n v="19526538.350000001"/>
    <x v="0"/>
    <s v="Sea"/>
    <x v="7"/>
    <x v="1"/>
    <x v="3"/>
    <x v="2"/>
    <x v="0"/>
    <x v="5"/>
  </r>
  <r>
    <x v="6"/>
    <n v="340"/>
    <n v="32039.53"/>
    <n v="32039.53"/>
    <n v="4656.6099999999997"/>
    <n v="1583247.4"/>
    <n v="4.8145716268866291E-4"/>
    <n v="0.14533952277077722"/>
    <n v="10893440.199999999"/>
    <x v="3"/>
    <s v="Sea"/>
    <x v="6"/>
    <x v="6"/>
    <x v="3"/>
    <x v="0"/>
    <x v="0"/>
    <x v="3"/>
  </r>
  <r>
    <x v="5"/>
    <n v="501"/>
    <n v="39715.39"/>
    <n v="39715.39"/>
    <n v="6170.93"/>
    <n v="3091635.93"/>
    <n v="9.4015013883750936E-4"/>
    <n v="0.15537880907124418"/>
    <n v="19897410.390000001"/>
    <x v="1"/>
    <s v="Sea"/>
    <x v="1"/>
    <x v="3"/>
    <x v="3"/>
    <x v="8"/>
    <x v="3"/>
    <x v="5"/>
  </r>
  <r>
    <x v="9"/>
    <n v="105"/>
    <n v="47676.69"/>
    <n v="47676.69"/>
    <n v="6392.49"/>
    <n v="671211.45"/>
    <n v="2.0411185281664969E-4"/>
    <n v="0.13407998751591185"/>
    <n v="5006052.45"/>
    <x v="0"/>
    <s v="Sea"/>
    <x v="5"/>
    <x v="1"/>
    <x v="2"/>
    <x v="8"/>
    <x v="3"/>
    <x v="1"/>
  </r>
  <r>
    <x v="0"/>
    <n v="220"/>
    <n v="18365.32"/>
    <n v="18365.32"/>
    <n v="9655.52"/>
    <n v="2124214.4"/>
    <n v="6.4596236694682105E-4"/>
    <n v="0.52574744137319684"/>
    <n v="4040370.4"/>
    <x v="1"/>
    <s v="Sea"/>
    <x v="2"/>
    <x v="2"/>
    <x v="3"/>
    <x v="2"/>
    <x v="0"/>
    <x v="2"/>
  </r>
  <r>
    <x v="5"/>
    <n v="516"/>
    <n v="35244.870000000003"/>
    <n v="35244.870000000003"/>
    <n v="6455.99"/>
    <n v="3331290.84"/>
    <n v="1.0130279297582503E-3"/>
    <n v="0.18317531033594389"/>
    <n v="18186352.920000002"/>
    <x v="0"/>
    <s v="Sea"/>
    <x v="1"/>
    <x v="8"/>
    <x v="2"/>
    <x v="5"/>
    <x v="1"/>
    <x v="5"/>
  </r>
  <r>
    <x v="6"/>
    <n v="204"/>
    <n v="22765.81"/>
    <n v="22765.81"/>
    <n v="5848.05"/>
    <n v="1193002.2"/>
    <n v="3.6278566084702415E-4"/>
    <n v="0.25687862632605646"/>
    <n v="4644225.24"/>
    <x v="0"/>
    <s v="Sea"/>
    <x v="4"/>
    <x v="0"/>
    <x v="1"/>
    <x v="4"/>
    <x v="1"/>
    <x v="2"/>
  </r>
  <r>
    <x v="9"/>
    <n v="359"/>
    <n v="19044.29"/>
    <n v="19044.29"/>
    <n v="6879.43"/>
    <n v="2469715.37"/>
    <n v="7.510273850370961E-4"/>
    <n v="0.36123320953419635"/>
    <n v="6836900.1100000003"/>
    <x v="0"/>
    <s v="Sea"/>
    <x v="4"/>
    <x v="7"/>
    <x v="3"/>
    <x v="5"/>
    <x v="1"/>
    <x v="4"/>
  </r>
  <r>
    <x v="0"/>
    <n v="509"/>
    <n v="37586.950000000004"/>
    <n v="37586.949999999997"/>
    <n v="3011.25"/>
    <n v="1532726.25"/>
    <n v="4.6609394811160545E-4"/>
    <n v="8.0114241778063922E-2"/>
    <n v="19131757.550000001"/>
    <x v="0"/>
    <s v="Sea"/>
    <x v="4"/>
    <x v="5"/>
    <x v="2"/>
    <x v="0"/>
    <x v="0"/>
    <x v="0"/>
  </r>
  <r>
    <x v="4"/>
    <n v="893"/>
    <n v="39070.74"/>
    <n v="39070.74"/>
    <n v="3989.22"/>
    <n v="3562373.46"/>
    <n v="1.083298932617224E-3"/>
    <n v="0.10210249409148636"/>
    <n v="34890170.82"/>
    <x v="0"/>
    <s v="Sea"/>
    <x v="6"/>
    <x v="5"/>
    <x v="0"/>
    <x v="2"/>
    <x v="0"/>
    <x v="4"/>
  </r>
  <r>
    <x v="0"/>
    <n v="210"/>
    <n v="16164.039999999999"/>
    <n v="16164.04"/>
    <n v="5948.16"/>
    <n v="1249113.5999999999"/>
    <n v="3.7984884088982008E-4"/>
    <n v="0.36798721111801252"/>
    <n v="3394448.4"/>
    <x v="0"/>
    <s v="Sea"/>
    <x v="0"/>
    <x v="0"/>
    <x v="3"/>
    <x v="1"/>
    <x v="0"/>
    <x v="1"/>
  </r>
  <r>
    <x v="6"/>
    <n v="906"/>
    <n v="42689.170000000006"/>
    <n v="42689.17"/>
    <n v="3042.07"/>
    <n v="2756115.42"/>
    <n v="8.3812012586009777E-4"/>
    <n v="7.1260931051130752E-2"/>
    <n v="38676388.020000003"/>
    <x v="0"/>
    <s v="Sea"/>
    <x v="3"/>
    <x v="2"/>
    <x v="1"/>
    <x v="2"/>
    <x v="0"/>
    <x v="6"/>
  </r>
  <r>
    <x v="5"/>
    <n v="911"/>
    <n v="31182.01"/>
    <n v="31182.01"/>
    <n v="7840.19"/>
    <n v="7142413.0899999999"/>
    <n v="2.1719700541189997E-3"/>
    <n v="0.25143311800618368"/>
    <n v="28406811.109999999"/>
    <x v="2"/>
    <s v="Sea"/>
    <x v="0"/>
    <x v="0"/>
    <x v="2"/>
    <x v="8"/>
    <x v="3"/>
    <x v="6"/>
  </r>
  <r>
    <x v="6"/>
    <n v="800"/>
    <n v="44815.63"/>
    <n v="44815.63"/>
    <n v="8719.48"/>
    <n v="6975584"/>
    <n v="2.1212382099831235E-3"/>
    <n v="0.19456336996712978"/>
    <n v="35852504"/>
    <x v="2"/>
    <s v="Sea"/>
    <x v="7"/>
    <x v="2"/>
    <x v="0"/>
    <x v="2"/>
    <x v="0"/>
    <x v="2"/>
  </r>
  <r>
    <x v="6"/>
    <n v="662"/>
    <n v="29217.410000000003"/>
    <n v="29217.41"/>
    <n v="4929.24"/>
    <n v="3263156.88"/>
    <n v="9.9230875279049217E-4"/>
    <n v="0.16870899918918206"/>
    <n v="19341925.420000002"/>
    <x v="2"/>
    <s v="Sea"/>
    <x v="3"/>
    <x v="6"/>
    <x v="0"/>
    <x v="7"/>
    <x v="2"/>
    <x v="3"/>
  </r>
  <r>
    <x v="2"/>
    <n v="969"/>
    <n v="18970.620000000003"/>
    <n v="18970.62"/>
    <n v="4948.6899999999996"/>
    <n v="4795280.6099999994"/>
    <n v="1.4582194777560098E-3"/>
    <n v="0.26086074150449479"/>
    <n v="18382530.780000001"/>
    <x v="0"/>
    <s v="Sea"/>
    <x v="4"/>
    <x v="2"/>
    <x v="2"/>
    <x v="10"/>
    <x v="3"/>
    <x v="0"/>
  </r>
  <r>
    <x v="3"/>
    <n v="315"/>
    <n v="30068.36"/>
    <n v="30068.36"/>
    <n v="5296.72"/>
    <n v="1668466.8"/>
    <n v="5.0737193161866736E-4"/>
    <n v="0.17615593268139665"/>
    <n v="9471533.4000000004"/>
    <x v="0"/>
    <s v="Sea"/>
    <x v="5"/>
    <x v="5"/>
    <x v="2"/>
    <x v="10"/>
    <x v="3"/>
    <x v="4"/>
  </r>
  <r>
    <x v="4"/>
    <n v="708"/>
    <n v="30535.43"/>
    <n v="30535.43"/>
    <n v="9607.32"/>
    <n v="6801982.5599999996"/>
    <n v="2.068446930022034E-3"/>
    <n v="0.31462861338451753"/>
    <n v="21619084.440000001"/>
    <x v="3"/>
    <s v="Sea"/>
    <x v="6"/>
    <x v="5"/>
    <x v="2"/>
    <x v="8"/>
    <x v="3"/>
    <x v="4"/>
  </r>
  <r>
    <x v="8"/>
    <n v="287"/>
    <n v="16862.170000000002"/>
    <n v="16862.169999999998"/>
    <n v="4233.25"/>
    <n v="1214942.75"/>
    <n v="3.6945766608816884E-4"/>
    <n v="0.25105013174460938"/>
    <n v="4839442.79"/>
    <x v="3"/>
    <s v="Sea"/>
    <x v="4"/>
    <x v="8"/>
    <x v="0"/>
    <x v="9"/>
    <x v="2"/>
    <x v="4"/>
  </r>
  <r>
    <x v="7"/>
    <n v="563"/>
    <n v="41130.939999999995"/>
    <n v="41130.94"/>
    <n v="6706.05"/>
    <n v="3775506.15"/>
    <n v="1.1481114566760681E-3"/>
    <n v="0.16304149625561681"/>
    <n v="23156719.219999999"/>
    <x v="0"/>
    <s v="Sea"/>
    <x v="5"/>
    <x v="8"/>
    <x v="2"/>
    <x v="4"/>
    <x v="1"/>
    <x v="0"/>
  </r>
  <r>
    <x v="1"/>
    <n v="778"/>
    <n v="24299.399999999998"/>
    <n v="24299.4"/>
    <n v="7503.95"/>
    <n v="5838073.0999999996"/>
    <n v="1.775327160047764E-3"/>
    <n v="0.30881215174037219"/>
    <n v="18904933.199999999"/>
    <x v="0"/>
    <s v="Sea"/>
    <x v="7"/>
    <x v="9"/>
    <x v="2"/>
    <x v="5"/>
    <x v="1"/>
    <x v="2"/>
  </r>
  <r>
    <x v="4"/>
    <n v="289"/>
    <n v="42097.15"/>
    <n v="42097.15"/>
    <n v="6008.62"/>
    <n v="1736491.18"/>
    <n v="5.2805778588784554E-4"/>
    <n v="0.14273222771612806"/>
    <n v="12166076.35"/>
    <x v="0"/>
    <s v="Sea"/>
    <x v="3"/>
    <x v="9"/>
    <x v="1"/>
    <x v="4"/>
    <x v="1"/>
    <x v="6"/>
  </r>
  <r>
    <x v="7"/>
    <n v="272"/>
    <n v="14549.25"/>
    <m/>
    <n v="7569.65"/>
    <n v="2058944.7999999998"/>
    <n v="6.2611422670934215E-4"/>
    <n v="0.52027767754351595"/>
    <n v="3957396"/>
    <x v="3"/>
    <s v="Sea"/>
    <x v="2"/>
    <x v="2"/>
    <x v="0"/>
    <x v="6"/>
    <x v="2"/>
    <x v="5"/>
  </r>
  <r>
    <x v="1"/>
    <n v="690"/>
    <n v="32888.270000000004"/>
    <n v="32888.269999999997"/>
    <n v="8503.9699999999993"/>
    <n v="5867739.2999999998"/>
    <n v="1.7843484946034088E-3"/>
    <n v="0.25857152109247461"/>
    <n v="22692906.300000001"/>
    <x v="0"/>
    <s v="Sea"/>
    <x v="1"/>
    <x v="5"/>
    <x v="1"/>
    <x v="7"/>
    <x v="2"/>
    <x v="0"/>
  </r>
  <r>
    <x v="6"/>
    <n v="248"/>
    <n v="47005.310000000005"/>
    <n v="47005.31"/>
    <n v="9451.99"/>
    <n v="2344093.52"/>
    <n v="7.1282644469593346E-4"/>
    <n v="0.20108345206105438"/>
    <n v="11657316.880000001"/>
    <x v="0"/>
    <s v="Sea"/>
    <x v="7"/>
    <x v="3"/>
    <x v="2"/>
    <x v="6"/>
    <x v="2"/>
    <x v="1"/>
  </r>
  <r>
    <x v="6"/>
    <n v="733"/>
    <n v="33421.870000000003"/>
    <n v="33421.870000000003"/>
    <n v="2554.29"/>
    <n v="1872294.57"/>
    <n v="5.6935487870663187E-4"/>
    <n v="7.6425705683135031E-2"/>
    <n v="24498230.710000001"/>
    <x v="3"/>
    <s v="Sea"/>
    <x v="3"/>
    <x v="4"/>
    <x v="0"/>
    <x v="2"/>
    <x v="0"/>
    <x v="4"/>
  </r>
  <r>
    <x v="2"/>
    <n v="291"/>
    <n v="46984.32"/>
    <n v="46984.32"/>
    <n v="3639.36"/>
    <n v="1059053.76"/>
    <n v="3.2205264851491953E-4"/>
    <n v="7.7459033141269257E-2"/>
    <n v="13672437.119999999"/>
    <x v="0"/>
    <s v="Sea"/>
    <x v="2"/>
    <x v="4"/>
    <x v="3"/>
    <x v="2"/>
    <x v="0"/>
    <x v="1"/>
  </r>
  <r>
    <x v="0"/>
    <n v="295"/>
    <n v="37960.85"/>
    <n v="37960.85"/>
    <n v="4804.0200000000004"/>
    <n v="1417185.9000000001"/>
    <n v="4.3095873861304258E-4"/>
    <n v="0.12655196077010922"/>
    <n v="11198450.75"/>
    <x v="2"/>
    <s v="Sea"/>
    <x v="5"/>
    <x v="1"/>
    <x v="1"/>
    <x v="2"/>
    <x v="0"/>
    <x v="1"/>
  </r>
  <r>
    <x v="5"/>
    <n v="507"/>
    <n v="38930.959999999999"/>
    <n v="38930.959999999999"/>
    <n v="9986.2000000000007"/>
    <n v="5063003.4000000004"/>
    <n v="1.5396325625717457E-3"/>
    <n v="0.25651049961264766"/>
    <n v="19737996.719999999"/>
    <x v="2"/>
    <s v="Sea"/>
    <x v="6"/>
    <x v="5"/>
    <x v="0"/>
    <x v="0"/>
    <x v="0"/>
    <x v="1"/>
  </r>
  <r>
    <x v="4"/>
    <n v="666"/>
    <n v="16418.88"/>
    <n v="16418.88"/>
    <n v="5763.85"/>
    <n v="3838724.1"/>
    <n v="1.1673357009969454E-3"/>
    <n v="0.35105013253035533"/>
    <n v="10934974.08"/>
    <x v="0"/>
    <s v="Sea"/>
    <x v="3"/>
    <x v="0"/>
    <x v="3"/>
    <x v="8"/>
    <x v="3"/>
    <x v="1"/>
  </r>
  <r>
    <x v="7"/>
    <n v="924"/>
    <n v="12339.82"/>
    <n v="12339.82"/>
    <n v="6441.71"/>
    <n v="5952140.04"/>
    <n v="1.8100143133561973E-3"/>
    <n v="0.52202625321925278"/>
    <n v="11401993.68"/>
    <x v="1"/>
    <s v="Sea"/>
    <x v="0"/>
    <x v="6"/>
    <x v="1"/>
    <x v="4"/>
    <x v="1"/>
    <x v="6"/>
  </r>
  <r>
    <x v="8"/>
    <n v="419"/>
    <n v="11329.85"/>
    <n v="11329.85"/>
    <n v="3545.89"/>
    <n v="1485727.91"/>
    <n v="4.518020014281767E-4"/>
    <n v="0.31296883895197197"/>
    <n v="4747207.1500000004"/>
    <x v="0"/>
    <s v="Sea"/>
    <x v="5"/>
    <x v="9"/>
    <x v="1"/>
    <x v="0"/>
    <x v="0"/>
    <x v="4"/>
  </r>
  <r>
    <x v="9"/>
    <n v="913"/>
    <n v="30290.13"/>
    <n v="30290.13"/>
    <n v="9751.19"/>
    <n v="8902836.4700000007"/>
    <n v="2.7073054954818506E-3"/>
    <n v="0.32192631725251758"/>
    <n v="27654888.690000001"/>
    <x v="0"/>
    <s v="Sea"/>
    <x v="3"/>
    <x v="1"/>
    <x v="0"/>
    <x v="3"/>
    <x v="1"/>
    <x v="4"/>
  </r>
  <r>
    <x v="2"/>
    <n v="710"/>
    <n v="30593.52"/>
    <n v="30593.52"/>
    <n v="8558.98"/>
    <n v="6076875.7999999998"/>
    <n v="1.8479457984136899E-3"/>
    <n v="0.27976447299951102"/>
    <n v="21721399.199999999"/>
    <x v="0"/>
    <s v="Sea"/>
    <x v="5"/>
    <x v="8"/>
    <x v="2"/>
    <x v="1"/>
    <x v="0"/>
    <x v="0"/>
  </r>
  <r>
    <x v="1"/>
    <n v="142"/>
    <n v="28251.37"/>
    <n v="28251.37"/>
    <n v="7796.85"/>
    <n v="1107152.7"/>
    <n v="3.3667928183876532E-4"/>
    <n v="0.27598130639328283"/>
    <n v="4011694.54"/>
    <x v="0"/>
    <s v="Sea"/>
    <x v="1"/>
    <x v="9"/>
    <x v="2"/>
    <x v="7"/>
    <x v="2"/>
    <x v="1"/>
  </r>
  <r>
    <x v="7"/>
    <n v="291"/>
    <n v="24012.91"/>
    <n v="24012.91"/>
    <n v="8318.99"/>
    <n v="2420826.09"/>
    <n v="7.3616041349828815E-4"/>
    <n v="0.34643822843628697"/>
    <n v="6987756.8099999996"/>
    <x v="0"/>
    <s v="Sea"/>
    <x v="0"/>
    <x v="7"/>
    <x v="2"/>
    <x v="1"/>
    <x v="0"/>
    <x v="3"/>
  </r>
  <r>
    <x v="4"/>
    <n v="410"/>
    <n v="33864.480000000003"/>
    <n v="33864.480000000003"/>
    <n v="7060.48"/>
    <n v="2894796.7999999998"/>
    <n v="8.8029240022009239E-4"/>
    <n v="0.20849220185870265"/>
    <n v="13884436.800000001"/>
    <x v="0"/>
    <s v="Sea"/>
    <x v="7"/>
    <x v="9"/>
    <x v="0"/>
    <x v="0"/>
    <x v="0"/>
    <x v="0"/>
  </r>
  <r>
    <x v="3"/>
    <n v="941"/>
    <n v="27078.720000000001"/>
    <n v="27078.720000000001"/>
    <n v="4676.04"/>
    <n v="4400153.6399999997"/>
    <n v="1.3380634554704413E-3"/>
    <n v="0.17268319920587089"/>
    <n v="25481075.52"/>
    <x v="0"/>
    <s v="Sea"/>
    <x v="7"/>
    <x v="1"/>
    <x v="1"/>
    <x v="3"/>
    <x v="1"/>
    <x v="3"/>
  </r>
  <r>
    <x v="5"/>
    <n v="323"/>
    <n v="41562.659999999996"/>
    <n v="41562.660000000003"/>
    <n v="7492.8"/>
    <n v="2420174.4"/>
    <n v="7.3596223801519398E-4"/>
    <n v="0.18027720073739265"/>
    <n v="13424739.18"/>
    <x v="0"/>
    <s v="Sea"/>
    <x v="1"/>
    <x v="5"/>
    <x v="2"/>
    <x v="0"/>
    <x v="0"/>
    <x v="5"/>
  </r>
  <r>
    <x v="8"/>
    <n v="662"/>
    <n v="33103.72"/>
    <n v="33103.72"/>
    <n v="8786.6"/>
    <n v="5816729.2000000002"/>
    <n v="1.7688365929167458E-3"/>
    <n v="0.26542636295860406"/>
    <n v="21914662.640000001"/>
    <x v="3"/>
    <s v="Sea"/>
    <x v="2"/>
    <x v="3"/>
    <x v="2"/>
    <x v="0"/>
    <x v="0"/>
    <x v="4"/>
  </r>
  <r>
    <x v="7"/>
    <n v="568"/>
    <n v="37507.870000000003"/>
    <n v="37507.870000000003"/>
    <n v="4346.03"/>
    <n v="2468545.04"/>
    <n v="7.5067149387238652E-4"/>
    <n v="0.11586981612125669"/>
    <n v="21304470.16"/>
    <x v="0"/>
    <s v="Sea"/>
    <x v="5"/>
    <x v="0"/>
    <x v="3"/>
    <x v="11"/>
    <x v="3"/>
    <x v="3"/>
  </r>
  <r>
    <x v="7"/>
    <n v="794"/>
    <n v="38459.71"/>
    <n v="38459.71"/>
    <n v="6427.82"/>
    <n v="5103689.08"/>
    <n v="1.5520048627282838E-3"/>
    <n v="0.16713126542035808"/>
    <n v="30537009.739999998"/>
    <x v="0"/>
    <s v="Sea"/>
    <x v="6"/>
    <x v="3"/>
    <x v="3"/>
    <x v="11"/>
    <x v="3"/>
    <x v="0"/>
  </r>
  <r>
    <x v="1"/>
    <n v="545"/>
    <n v="36328.030000000006"/>
    <n v="36328.03"/>
    <n v="9914.9500000000007"/>
    <n v="5403647.75"/>
    <n v="1.6432207082001066E-3"/>
    <n v="0.27292836963633865"/>
    <n v="19798776.350000001"/>
    <x v="0"/>
    <s v="Sea"/>
    <x v="2"/>
    <x v="9"/>
    <x v="1"/>
    <x v="9"/>
    <x v="2"/>
    <x v="4"/>
  </r>
  <r>
    <x v="8"/>
    <n v="778"/>
    <n v="49985.86"/>
    <n v="49985.86"/>
    <n v="8415.43"/>
    <n v="6547204.54"/>
    <n v="1.9909702813159414E-3"/>
    <n v="0.16835621113650942"/>
    <n v="38888999.079999998"/>
    <x v="2"/>
    <s v="Sea"/>
    <x v="1"/>
    <x v="4"/>
    <x v="2"/>
    <x v="9"/>
    <x v="2"/>
    <x v="2"/>
  </r>
  <r>
    <x v="5"/>
    <n v="930"/>
    <n v="37216.609999999993"/>
    <n v="37216.61"/>
    <n v="4076.71"/>
    <n v="3791340.3"/>
    <n v="1.1529265379656925E-3"/>
    <n v="0.10954006826521814"/>
    <n v="34611447.299999997"/>
    <x v="2"/>
    <s v="Sea"/>
    <x v="4"/>
    <x v="3"/>
    <x v="2"/>
    <x v="11"/>
    <x v="3"/>
    <x v="6"/>
  </r>
  <r>
    <x v="4"/>
    <n v="193"/>
    <n v="31525.279999999999"/>
    <n v="31525.279999999999"/>
    <n v="7795.99"/>
    <n v="1504626.07"/>
    <n v="4.5754883195740195E-4"/>
    <n v="0.24729328335862522"/>
    <n v="6084379.04"/>
    <x v="2"/>
    <s v="Sea"/>
    <x v="3"/>
    <x v="2"/>
    <x v="1"/>
    <x v="11"/>
    <x v="3"/>
    <x v="3"/>
  </r>
  <r>
    <x v="2"/>
    <n v="131"/>
    <n v="33882.159999999996"/>
    <n v="33882.160000000003"/>
    <n v="5708.85"/>
    <n v="747859.35000000009"/>
    <n v="2.2742007391970943E-4"/>
    <n v="0.16849132404781753"/>
    <n v="4438562.96"/>
    <x v="0"/>
    <s v="Sea"/>
    <x v="0"/>
    <x v="2"/>
    <x v="0"/>
    <x v="0"/>
    <x v="0"/>
    <x v="0"/>
  </r>
  <r>
    <x v="9"/>
    <n v="634"/>
    <n v="24679.190000000002"/>
    <n v="24679.19"/>
    <n v="3215.36"/>
    <n v="2038538.24"/>
    <n v="6.1990869971600179E-4"/>
    <n v="0.13028628573304066"/>
    <n v="15646606.460000001"/>
    <x v="0"/>
    <s v="Sea"/>
    <x v="1"/>
    <x v="7"/>
    <x v="0"/>
    <x v="2"/>
    <x v="0"/>
    <x v="6"/>
  </r>
  <r>
    <x v="0"/>
    <n v="377"/>
    <n v="28535.67"/>
    <n v="28535.67"/>
    <n v="6210.24"/>
    <n v="2341260.48"/>
    <n v="7.1196493221204534E-4"/>
    <n v="0.2176307757974493"/>
    <n v="10757947.59"/>
    <x v="2"/>
    <s v="Sea"/>
    <x v="2"/>
    <x v="0"/>
    <x v="3"/>
    <x v="4"/>
    <x v="1"/>
    <x v="0"/>
  </r>
  <r>
    <x v="4"/>
    <n v="761"/>
    <n v="38066.85"/>
    <n v="38066.85"/>
    <n v="6557.5"/>
    <n v="4990257.5"/>
    <n v="1.5175109190362923E-3"/>
    <n v="0.17226274304283123"/>
    <n v="28968872.850000001"/>
    <x v="0"/>
    <s v="Sea"/>
    <x v="6"/>
    <x v="9"/>
    <x v="0"/>
    <x v="4"/>
    <x v="1"/>
    <x v="2"/>
  </r>
  <r>
    <x v="7"/>
    <n v="522"/>
    <n v="22143.329999999998"/>
    <n v="22143.33"/>
    <n v="3932.05"/>
    <n v="2052530.1"/>
    <n v="6.2416355035800316E-4"/>
    <n v="0.17757265957739871"/>
    <n v="11558818.26"/>
    <x v="2"/>
    <s v="Sea"/>
    <x v="6"/>
    <x v="4"/>
    <x v="3"/>
    <x v="3"/>
    <x v="1"/>
    <x v="5"/>
  </r>
  <r>
    <x v="3"/>
    <n v="726"/>
    <n v="24759.940000000002"/>
    <n v="24759.94"/>
    <n v="3878.78"/>
    <n v="2815994.2800000003"/>
    <n v="8.5632897056790009E-4"/>
    <n v="0.15665546847044057"/>
    <n v="17975716.440000001"/>
    <x v="0"/>
    <s v="Sea"/>
    <x v="3"/>
    <x v="3"/>
    <x v="3"/>
    <x v="5"/>
    <x v="1"/>
    <x v="2"/>
  </r>
  <r>
    <x v="4"/>
    <n v="221"/>
    <n v="37345.15"/>
    <n v="37345.15"/>
    <n v="7906.31"/>
    <n v="1747294.51"/>
    <n v="5.31343021416664E-4"/>
    <n v="0.21170915098747761"/>
    <n v="8253278.1500000004"/>
    <x v="2"/>
    <s v="Sea"/>
    <x v="0"/>
    <x v="7"/>
    <x v="2"/>
    <x v="11"/>
    <x v="3"/>
    <x v="5"/>
  </r>
  <r>
    <x v="8"/>
    <n v="909"/>
    <n v="12986.58"/>
    <n v="12986.58"/>
    <n v="5787.44"/>
    <n v="5260782.96"/>
    <n v="1.5997762809795018E-3"/>
    <n v="0.44564773789558143"/>
    <n v="11804801.220000001"/>
    <x v="0"/>
    <s v="Sea"/>
    <x v="2"/>
    <x v="1"/>
    <x v="0"/>
    <x v="0"/>
    <x v="0"/>
    <x v="4"/>
  </r>
  <r>
    <x v="5"/>
    <n v="108"/>
    <n v="37249.78"/>
    <n v="37249.78"/>
    <n v="4225.05"/>
    <n v="456305.4"/>
    <n v="1.3876005935870502E-4"/>
    <n v="0.11342483096544463"/>
    <n v="4022976.24"/>
    <x v="3"/>
    <s v="Sea"/>
    <x v="4"/>
    <x v="3"/>
    <x v="3"/>
    <x v="4"/>
    <x v="1"/>
    <x v="6"/>
  </r>
  <r>
    <x v="3"/>
    <n v="421"/>
    <n v="30096.760000000002"/>
    <n v="30096.76"/>
    <n v="2841.69"/>
    <n v="1196351.49"/>
    <n v="3.6380416222616519E-4"/>
    <n v="9.4418468964765634E-2"/>
    <n v="12670735.960000001"/>
    <x v="0"/>
    <s v="Sea"/>
    <x v="3"/>
    <x v="5"/>
    <x v="2"/>
    <x v="3"/>
    <x v="1"/>
    <x v="2"/>
  </r>
  <r>
    <x v="0"/>
    <n v="619"/>
    <n v="13079.61"/>
    <n v="13079.61"/>
    <n v="2337.4299999999998"/>
    <n v="1446869.17"/>
    <n v="4.3998526406542696E-4"/>
    <n v="0.1787079278357688"/>
    <n v="8096278.5899999999"/>
    <x v="0"/>
    <s v="Sea"/>
    <x v="6"/>
    <x v="6"/>
    <x v="1"/>
    <x v="4"/>
    <x v="1"/>
    <x v="1"/>
  </r>
  <r>
    <x v="9"/>
    <n v="657"/>
    <n v="42148.939999999995"/>
    <n v="42148.94"/>
    <n v="5773.97"/>
    <n v="3793498.29"/>
    <n v="1.1535827713140059E-3"/>
    <n v="0.13698968467534417"/>
    <n v="27691853.579999998"/>
    <x v="1"/>
    <s v="Sea"/>
    <x v="7"/>
    <x v="7"/>
    <x v="0"/>
    <x v="1"/>
    <x v="0"/>
    <x v="3"/>
  </r>
  <r>
    <x v="0"/>
    <n v="285"/>
    <n v="15478.05"/>
    <n v="15478.05"/>
    <n v="4402.63"/>
    <n v="1254749.55"/>
    <n v="3.8156270348391327E-4"/>
    <n v="0.28444345379424413"/>
    <n v="4411244.25"/>
    <x v="1"/>
    <s v="Sea"/>
    <x v="7"/>
    <x v="7"/>
    <x v="2"/>
    <x v="2"/>
    <x v="0"/>
    <x v="5"/>
  </r>
  <r>
    <x v="5"/>
    <n v="564"/>
    <n v="41667.729999999996"/>
    <n v="41667.730000000003"/>
    <n v="8576.44"/>
    <n v="4837112.16"/>
    <n v="1.4709402309205939E-3"/>
    <n v="0.20582930723607934"/>
    <n v="23500599.719999999"/>
    <x v="0"/>
    <s v="Sea"/>
    <x v="6"/>
    <x v="1"/>
    <x v="3"/>
    <x v="5"/>
    <x v="1"/>
    <x v="5"/>
  </r>
  <r>
    <x v="3"/>
    <n v="855"/>
    <n v="40697.770000000004"/>
    <n v="40697.769999999997"/>
    <n v="3184.83"/>
    <n v="2723029.65"/>
    <n v="8.2805891814892777E-4"/>
    <n v="7.8255639068184807E-2"/>
    <n v="34796593.350000001"/>
    <x v="0"/>
    <s v="Sea"/>
    <x v="0"/>
    <x v="3"/>
    <x v="3"/>
    <x v="10"/>
    <x v="3"/>
    <x v="1"/>
  </r>
  <r>
    <x v="4"/>
    <n v="988"/>
    <n v="34090.049999999996"/>
    <n v="34090.050000000003"/>
    <n v="6763.49"/>
    <n v="6682328.1200000001"/>
    <n v="2.0320606475083217E-3"/>
    <n v="0.19840070636446705"/>
    <n v="33680969.399999999"/>
    <x v="0"/>
    <s v="Sea"/>
    <x v="4"/>
    <x v="8"/>
    <x v="3"/>
    <x v="3"/>
    <x v="1"/>
    <x v="1"/>
  </r>
  <r>
    <x v="8"/>
    <n v="430"/>
    <n v="11566.78"/>
    <n v="11566.78"/>
    <n v="7435.68"/>
    <n v="3197342.4"/>
    <n v="9.7229491742614575E-4"/>
    <n v="0.64284787987668124"/>
    <n v="4973715.4000000004"/>
    <x v="0"/>
    <s v="Sea"/>
    <x v="0"/>
    <x v="4"/>
    <x v="2"/>
    <x v="0"/>
    <x v="0"/>
    <x v="0"/>
  </r>
  <r>
    <x v="0"/>
    <n v="655"/>
    <n v="14925.519999999999"/>
    <n v="14925.52"/>
    <n v="7623.92"/>
    <n v="4993667.5999999996"/>
    <n v="1.5185479124148916E-3"/>
    <n v="0.51079761375148069"/>
    <n v="9776215.5999999996"/>
    <x v="0"/>
    <s v="Sea"/>
    <x v="6"/>
    <x v="3"/>
    <x v="0"/>
    <x v="3"/>
    <x v="1"/>
    <x v="5"/>
  </r>
  <r>
    <x v="5"/>
    <n v="646"/>
    <n v="38364.149999999994"/>
    <n v="38364.15"/>
    <n v="9462.15"/>
    <n v="6112548.8999999994"/>
    <n v="1.8587937994969752E-3"/>
    <n v="0.24664041820293164"/>
    <n v="24783240.899999999"/>
    <x v="1"/>
    <s v="Sea"/>
    <x v="2"/>
    <x v="1"/>
    <x v="1"/>
    <x v="2"/>
    <x v="0"/>
    <x v="3"/>
  </r>
  <r>
    <x v="5"/>
    <n v="859"/>
    <n v="43851.61"/>
    <n v="43851.61"/>
    <n v="6799.28"/>
    <n v="5840581.5199999996"/>
    <n v="1.7760899573061278E-3"/>
    <n v="0.155052003791879"/>
    <n v="37668532.990000002"/>
    <x v="3"/>
    <s v="Sea"/>
    <x v="2"/>
    <x v="8"/>
    <x v="0"/>
    <x v="1"/>
    <x v="0"/>
    <x v="2"/>
  </r>
  <r>
    <x v="4"/>
    <n v="347"/>
    <n v="42921.85"/>
    <n v="42921.85"/>
    <n v="8708.69"/>
    <n v="3021915.43"/>
    <n v="9.1894850344481269E-4"/>
    <n v="0.20289642687815182"/>
    <n v="14893881.949999999"/>
    <x v="2"/>
    <s v="Sea"/>
    <x v="1"/>
    <x v="5"/>
    <x v="3"/>
    <x v="11"/>
    <x v="3"/>
    <x v="5"/>
  </r>
  <r>
    <x v="1"/>
    <n v="823"/>
    <n v="44241.93"/>
    <n v="44241.93"/>
    <n v="3183.41"/>
    <n v="2619946.4299999997"/>
    <n v="7.9671185601447477E-4"/>
    <n v="7.1954591492730979E-2"/>
    <n v="36411108.390000001"/>
    <x v="0"/>
    <s v="Sea"/>
    <x v="5"/>
    <x v="5"/>
    <x v="3"/>
    <x v="2"/>
    <x v="0"/>
    <x v="0"/>
  </r>
  <r>
    <x v="6"/>
    <n v="217"/>
    <n v="34216.049999999996"/>
    <n v="34216.050000000003"/>
    <n v="9912.43"/>
    <n v="2150997.31"/>
    <n v="6.541069082592817E-4"/>
    <n v="0.28970117824821978"/>
    <n v="7424882.8499999996"/>
    <x v="0"/>
    <s v="Sea"/>
    <x v="0"/>
    <x v="2"/>
    <x v="3"/>
    <x v="6"/>
    <x v="2"/>
    <x v="2"/>
  </r>
  <r>
    <x v="1"/>
    <n v="862"/>
    <n v="10713.54"/>
    <n v="10713.54"/>
    <n v="4852.22"/>
    <n v="4182613.64"/>
    <n v="1.2719106917448914E-3"/>
    <n v="0.45290538888173282"/>
    <n v="9235071.4800000004"/>
    <x v="0"/>
    <s v="Sea"/>
    <x v="1"/>
    <x v="7"/>
    <x v="3"/>
    <x v="8"/>
    <x v="3"/>
    <x v="1"/>
  </r>
  <r>
    <x v="7"/>
    <n v="324"/>
    <n v="21715.79"/>
    <n v="21715.79"/>
    <n v="5623.25"/>
    <n v="1821933"/>
    <n v="5.5404019156377179E-4"/>
    <n v="0.25894752159603679"/>
    <n v="7035915.96"/>
    <x v="2"/>
    <s v="Sea"/>
    <x v="3"/>
    <x v="4"/>
    <x v="2"/>
    <x v="7"/>
    <x v="2"/>
    <x v="1"/>
  </r>
  <r>
    <x v="3"/>
    <n v="250"/>
    <n v="39171.51"/>
    <n v="39171.51"/>
    <n v="5314.78"/>
    <n v="1328695"/>
    <n v="4.040491238315711E-4"/>
    <n v="0.13567973254030799"/>
    <n v="9792877.5"/>
    <x v="3"/>
    <s v="Sea"/>
    <x v="7"/>
    <x v="0"/>
    <x v="0"/>
    <x v="9"/>
    <x v="2"/>
    <x v="5"/>
  </r>
  <r>
    <x v="4"/>
    <n v="764"/>
    <n v="43203.729999999996"/>
    <n v="43203.73"/>
    <n v="8734.57"/>
    <n v="6673211.4799999995"/>
    <n v="2.0292883254898839E-3"/>
    <n v="0.20217166434472209"/>
    <n v="33007649.719999999"/>
    <x v="2"/>
    <s v="Sea"/>
    <x v="2"/>
    <x v="9"/>
    <x v="1"/>
    <x v="5"/>
    <x v="1"/>
    <x v="0"/>
  </r>
  <r>
    <x v="1"/>
    <n v="789"/>
    <n v="45177.74"/>
    <n v="45177.74"/>
    <n v="7969.12"/>
    <n v="6287635.6799999997"/>
    <n v="1.9120367634981126E-3"/>
    <n v="0.17639483515554341"/>
    <n v="35645236.859999999"/>
    <x v="0"/>
    <s v="Sea"/>
    <x v="0"/>
    <x v="5"/>
    <x v="3"/>
    <x v="1"/>
    <x v="0"/>
    <x v="0"/>
  </r>
  <r>
    <x v="4"/>
    <n v="388"/>
    <n v="14002.050000000001"/>
    <n v="14002.05"/>
    <n v="7799.02"/>
    <n v="3026019.7600000002"/>
    <n v="9.2019660849556977E-4"/>
    <n v="0.5569912977028364"/>
    <n v="5432795.4000000004"/>
    <x v="0"/>
    <s v="Sea"/>
    <x v="4"/>
    <x v="2"/>
    <x v="3"/>
    <x v="1"/>
    <x v="0"/>
    <x v="5"/>
  </r>
  <r>
    <x v="5"/>
    <n v="563"/>
    <n v="21775.760000000002"/>
    <n v="21775.759999999998"/>
    <n v="2517.02"/>
    <n v="1417082.26"/>
    <n v="4.3092722223705412E-4"/>
    <n v="0.11558815857632523"/>
    <n v="12259752.880000001"/>
    <x v="0"/>
    <s v="Sea"/>
    <x v="0"/>
    <x v="6"/>
    <x v="0"/>
    <x v="10"/>
    <x v="3"/>
    <x v="3"/>
  </r>
  <r>
    <x v="0"/>
    <n v="793"/>
    <n v="45126.35"/>
    <n v="45126.35"/>
    <n v="5472.16"/>
    <n v="4339422.88"/>
    <n v="1.3195955524771847E-3"/>
    <n v="0.12126307578609838"/>
    <n v="35785195.549999997"/>
    <x v="0"/>
    <s v="Sea"/>
    <x v="1"/>
    <x v="7"/>
    <x v="3"/>
    <x v="5"/>
    <x v="1"/>
    <x v="4"/>
  </r>
  <r>
    <x v="6"/>
    <n v="685"/>
    <n v="48325.91"/>
    <n v="48325.91"/>
    <n v="2197.46"/>
    <n v="1505260.1"/>
    <n v="4.5774163712787596E-4"/>
    <n v="4.5471673477022988E-2"/>
    <n v="33103248.350000001"/>
    <x v="3"/>
    <s v="Sea"/>
    <x v="6"/>
    <x v="7"/>
    <x v="0"/>
    <x v="2"/>
    <x v="0"/>
    <x v="6"/>
  </r>
  <r>
    <x v="3"/>
    <n v="649"/>
    <n v="33652.549999999996"/>
    <n v="33652.550000000003"/>
    <n v="2030.3"/>
    <n v="1317664.7"/>
    <n v="4.0069486792588963E-4"/>
    <n v="6.0331237900248275E-2"/>
    <n v="21840504.949999999"/>
    <x v="0"/>
    <s v="Sea"/>
    <x v="2"/>
    <x v="5"/>
    <x v="3"/>
    <x v="4"/>
    <x v="1"/>
    <x v="1"/>
  </r>
  <r>
    <x v="4"/>
    <n v="459"/>
    <n v="30252.460000000003"/>
    <n v="30252.46"/>
    <n v="2958.05"/>
    <n v="1357744.9500000002"/>
    <n v="4.1288306002072739E-4"/>
    <n v="9.7778825259169019E-2"/>
    <n v="13885879.140000001"/>
    <x v="3"/>
    <s v="Sea"/>
    <x v="5"/>
    <x v="2"/>
    <x v="1"/>
    <x v="5"/>
    <x v="1"/>
    <x v="2"/>
  </r>
  <r>
    <x v="3"/>
    <n v="457"/>
    <n v="16150.42"/>
    <n v="16150.42"/>
    <n v="9986.08"/>
    <n v="4563638.5599999996"/>
    <n v="1.3877783551921039E-3"/>
    <n v="0.61831704686317746"/>
    <n v="7380741.9400000004"/>
    <x v="1"/>
    <s v="Sea"/>
    <x v="5"/>
    <x v="0"/>
    <x v="0"/>
    <x v="2"/>
    <x v="0"/>
    <x v="6"/>
  </r>
  <r>
    <x v="4"/>
    <n v="473"/>
    <n v="30671.94"/>
    <n v="30671.94"/>
    <n v="7740.41"/>
    <n v="3661213.9299999997"/>
    <n v="1.1133557969108358E-3"/>
    <n v="0.25236127874532877"/>
    <n v="14507827.619999999"/>
    <x v="0"/>
    <s v="Sea"/>
    <x v="6"/>
    <x v="9"/>
    <x v="3"/>
    <x v="6"/>
    <x v="2"/>
    <x v="6"/>
  </r>
  <r>
    <x v="8"/>
    <n v="709"/>
    <n v="25837.660000000003"/>
    <n v="25837.66"/>
    <n v="7576.26"/>
    <n v="5371568.3399999999"/>
    <n v="1.6334655292436614E-3"/>
    <n v="0.2932254701083612"/>
    <n v="18318900.940000001"/>
    <x v="1"/>
    <s v="Sea"/>
    <x v="0"/>
    <x v="7"/>
    <x v="2"/>
    <x v="0"/>
    <x v="0"/>
    <x v="4"/>
  </r>
  <r>
    <x v="8"/>
    <n v="414"/>
    <n v="42114.200000000004"/>
    <n v="42114.2"/>
    <n v="5486.61"/>
    <n v="2271456.54"/>
    <n v="6.9073792315654987E-4"/>
    <n v="0.13027933571099534"/>
    <n v="17435278.800000001"/>
    <x v="0"/>
    <s v="Sea"/>
    <x v="2"/>
    <x v="7"/>
    <x v="3"/>
    <x v="5"/>
    <x v="1"/>
    <x v="6"/>
  </r>
  <r>
    <x v="8"/>
    <n v="476"/>
    <n v="14011.070000000002"/>
    <n v="14011.07"/>
    <n v="5099.37"/>
    <n v="2427300.12"/>
    <n v="7.3812913178891118E-4"/>
    <n v="0.36395293150344693"/>
    <n v="6669269.3200000003"/>
    <x v="1"/>
    <s v="Sea"/>
    <x v="2"/>
    <x v="1"/>
    <x v="2"/>
    <x v="6"/>
    <x v="2"/>
    <x v="2"/>
  </r>
  <r>
    <x v="0"/>
    <n v="394"/>
    <n v="46216.74"/>
    <n v="46216.74"/>
    <n v="4748.54"/>
    <n v="1870924.76"/>
    <n v="5.6893832672870177E-4"/>
    <n v="0.10274502269091243"/>
    <n v="18209395.559999999"/>
    <x v="0"/>
    <s v="Sea"/>
    <x v="6"/>
    <x v="5"/>
    <x v="2"/>
    <x v="5"/>
    <x v="1"/>
    <x v="3"/>
  </r>
  <r>
    <x v="1"/>
    <n v="823"/>
    <n v="27043.870000000003"/>
    <n v="27043.87"/>
    <n v="3741.34"/>
    <n v="3079122.8200000003"/>
    <n v="9.3634496825140199E-4"/>
    <n v="0.13834336579786843"/>
    <n v="22257105.010000002"/>
    <x v="0"/>
    <s v="Sea"/>
    <x v="4"/>
    <x v="8"/>
    <x v="2"/>
    <x v="9"/>
    <x v="2"/>
    <x v="5"/>
  </r>
  <r>
    <x v="9"/>
    <n v="143"/>
    <n v="16022.180000000002"/>
    <n v="16022.18"/>
    <n v="6105.63"/>
    <n v="873105.09"/>
    <n v="2.6550664119860841E-4"/>
    <n v="0.38107361170577281"/>
    <n v="2291171.7400000002"/>
    <x v="1"/>
    <s v="Sea"/>
    <x v="0"/>
    <x v="1"/>
    <x v="1"/>
    <x v="5"/>
    <x v="1"/>
    <x v="2"/>
  </r>
  <r>
    <x v="6"/>
    <n v="594"/>
    <n v="32943.760000000002"/>
    <n v="32943.760000000002"/>
    <n v="2699.9"/>
    <n v="1603740.6"/>
    <n v="4.8768903644788169E-4"/>
    <n v="8.1954822400357452E-2"/>
    <n v="19568593.440000001"/>
    <x v="2"/>
    <s v="Sea"/>
    <x v="2"/>
    <x v="3"/>
    <x v="1"/>
    <x v="4"/>
    <x v="1"/>
    <x v="4"/>
  </r>
  <r>
    <x v="1"/>
    <n v="263"/>
    <n v="33990.480000000003"/>
    <n v="33990.480000000003"/>
    <n v="8787.7800000000007"/>
    <n v="2311186.14"/>
    <n v="7.0281948444050055E-4"/>
    <n v="0.25853650786926224"/>
    <n v="8939496.2400000002"/>
    <x v="0"/>
    <s v="Sea"/>
    <x v="2"/>
    <x v="6"/>
    <x v="3"/>
    <x v="2"/>
    <x v="0"/>
    <x v="3"/>
  </r>
  <r>
    <x v="6"/>
    <n v="401"/>
    <n v="23465.06"/>
    <n v="23465.06"/>
    <n v="6456.01"/>
    <n v="2588860.0100000002"/>
    <n v="7.8725864006645057E-4"/>
    <n v="0.27513289972410043"/>
    <n v="9409489.0600000005"/>
    <x v="0"/>
    <s v="Sea"/>
    <x v="0"/>
    <x v="0"/>
    <x v="1"/>
    <x v="2"/>
    <x v="0"/>
    <x v="6"/>
  </r>
  <r>
    <x v="7"/>
    <n v="534"/>
    <n v="15831.820000000002"/>
    <n v="15831.82"/>
    <n v="3835.13"/>
    <n v="2047959.4200000002"/>
    <n v="6.2277363073813975E-4"/>
    <n v="0.24224189006696639"/>
    <n v="8454191.8800000008"/>
    <x v="3"/>
    <s v="Sea"/>
    <x v="1"/>
    <x v="2"/>
    <x v="1"/>
    <x v="3"/>
    <x v="1"/>
    <x v="0"/>
  </r>
  <r>
    <x v="0"/>
    <n v="129"/>
    <n v="18817.41"/>
    <n v="18817.41"/>
    <n v="4803.29"/>
    <n v="619624.41"/>
    <n v="1.8842450672664095E-4"/>
    <n v="0.25525776395370031"/>
    <n v="2427445.89"/>
    <x v="0"/>
    <s v="Sea"/>
    <x v="5"/>
    <x v="6"/>
    <x v="2"/>
    <x v="0"/>
    <x v="0"/>
    <x v="5"/>
  </r>
  <r>
    <x v="5"/>
    <n v="398"/>
    <n v="14862.53"/>
    <n v="14862.53"/>
    <n v="2323.59"/>
    <n v="924788.82000000007"/>
    <n v="2.8122339020635474E-4"/>
    <n v="0.15633879292421951"/>
    <n v="5915286.9400000004"/>
    <x v="0"/>
    <s v="Sea"/>
    <x v="1"/>
    <x v="8"/>
    <x v="0"/>
    <x v="10"/>
    <x v="3"/>
    <x v="5"/>
  </r>
  <r>
    <x v="0"/>
    <n v="512"/>
    <n v="27999.61"/>
    <n v="27999.61"/>
    <n v="8423.7999999999993"/>
    <n v="4312985.5999999996"/>
    <n v="1.311556115420155E-3"/>
    <n v="0.30085419046908152"/>
    <n v="14335800.32"/>
    <x v="0"/>
    <s v="Sea"/>
    <x v="1"/>
    <x v="5"/>
    <x v="2"/>
    <x v="9"/>
    <x v="2"/>
    <x v="3"/>
  </r>
  <r>
    <x v="0"/>
    <n v="787"/>
    <n v="35424.54"/>
    <n v="35424.54"/>
    <n v="7667.6"/>
    <n v="6034401.2000000002"/>
    <n v="1.8350294971443267E-3"/>
    <n v="0.21644882332981599"/>
    <n v="27879112.98"/>
    <x v="0"/>
    <s v="Sea"/>
    <x v="5"/>
    <x v="4"/>
    <x v="2"/>
    <x v="0"/>
    <x v="0"/>
    <x v="4"/>
  </r>
  <r>
    <x v="9"/>
    <n v="566"/>
    <n v="10637.349999999999"/>
    <n v="10637.35"/>
    <n v="3020.33"/>
    <n v="1709506.78"/>
    <n v="5.1985197253179272E-4"/>
    <n v="0.2839363187259985"/>
    <n v="6020740.0999999996"/>
    <x v="1"/>
    <s v="Sea"/>
    <x v="1"/>
    <x v="3"/>
    <x v="1"/>
    <x v="10"/>
    <x v="3"/>
    <x v="6"/>
  </r>
  <r>
    <x v="6"/>
    <n v="891"/>
    <n v="35087.340000000004"/>
    <n v="35087.339999999997"/>
    <n v="5489.92"/>
    <n v="4891518.72"/>
    <n v="1.4874849781339797E-3"/>
    <n v="0.15646441138028699"/>
    <n v="31262819.940000001"/>
    <x v="0"/>
    <s v="Sea"/>
    <x v="5"/>
    <x v="3"/>
    <x v="0"/>
    <x v="8"/>
    <x v="3"/>
    <x v="5"/>
  </r>
  <r>
    <x v="9"/>
    <n v="627"/>
    <n v="49380.09"/>
    <n v="49380.09"/>
    <n v="3564.84"/>
    <n v="2235154.6800000002"/>
    <n v="6.7969871948192451E-4"/>
    <n v="7.219184898204925E-2"/>
    <n v="30961316.43"/>
    <x v="0"/>
    <s v="Sea"/>
    <x v="1"/>
    <x v="2"/>
    <x v="0"/>
    <x v="10"/>
    <x v="3"/>
    <x v="2"/>
  </r>
  <r>
    <x v="2"/>
    <n v="743"/>
    <n v="24056.22"/>
    <n v="24056.22"/>
    <n v="9317.83"/>
    <n v="6923147.6900000004"/>
    <n v="2.1052926053767534E-3"/>
    <n v="0.38733558306334082"/>
    <n v="17873771.460000001"/>
    <x v="1"/>
    <s v="Sea"/>
    <x v="6"/>
    <x v="2"/>
    <x v="3"/>
    <x v="9"/>
    <x v="2"/>
    <x v="3"/>
  </r>
  <r>
    <x v="1"/>
    <n v="775"/>
    <n v="13645.3"/>
    <n v="13645.3"/>
    <n v="6202.53"/>
    <n v="4806960.75"/>
    <n v="1.4617713465695677E-3"/>
    <n v="0.45455431540530439"/>
    <n v="10575107.5"/>
    <x v="2"/>
    <s v="Sea"/>
    <x v="7"/>
    <x v="7"/>
    <x v="2"/>
    <x v="8"/>
    <x v="3"/>
    <x v="5"/>
  </r>
  <r>
    <x v="9"/>
    <n v="881"/>
    <n v="26436.880000000001"/>
    <n v="26436.880000000001"/>
    <n v="3810.84"/>
    <n v="3357350.04"/>
    <n v="1.0209523946864332E-3"/>
    <n v="0.14414862873379913"/>
    <n v="23290891.280000001"/>
    <x v="3"/>
    <s v="Sea"/>
    <x v="7"/>
    <x v="9"/>
    <x v="2"/>
    <x v="5"/>
    <x v="1"/>
    <x v="6"/>
  </r>
  <r>
    <x v="0"/>
    <n v="905"/>
    <n v="42903.63"/>
    <n v="42903.63"/>
    <n v="2926.81"/>
    <n v="2648763.0499999998"/>
    <n v="8.0547483778439734E-4"/>
    <n v="6.8218237011646796E-2"/>
    <n v="38827785.149999999"/>
    <x v="0"/>
    <s v="Sea"/>
    <x v="2"/>
    <x v="5"/>
    <x v="1"/>
    <x v="5"/>
    <x v="1"/>
    <x v="1"/>
  </r>
  <r>
    <x v="5"/>
    <n v="841"/>
    <n v="43215.549999999996"/>
    <n v="43215.55"/>
    <n v="9448.5499999999993"/>
    <n v="7946230.5499999998"/>
    <n v="2.4164066934030484E-3"/>
    <n v="0.21863773572244252"/>
    <n v="36344277.549999997"/>
    <x v="0"/>
    <s v="Sea"/>
    <x v="1"/>
    <x v="6"/>
    <x v="0"/>
    <x v="7"/>
    <x v="2"/>
    <x v="3"/>
  </r>
  <r>
    <x v="8"/>
    <n v="487"/>
    <n v="48839.39"/>
    <n v="48839.39"/>
    <n v="6529.26"/>
    <n v="3179749.62"/>
    <n v="9.6694504605253362E-4"/>
    <n v="0.13368840192311984"/>
    <n v="23784782.93"/>
    <x v="1"/>
    <s v="Sea"/>
    <x v="3"/>
    <x v="3"/>
    <x v="3"/>
    <x v="0"/>
    <x v="0"/>
    <x v="2"/>
  </r>
  <r>
    <x v="6"/>
    <n v="390"/>
    <n v="38419.120000000003"/>
    <n v="38419.120000000003"/>
    <n v="7127.08"/>
    <n v="2779561.2"/>
    <n v="8.452498635851195E-4"/>
    <n v="0.18550867380616734"/>
    <n v="14983456.800000001"/>
    <x v="0"/>
    <s v="Sea"/>
    <x v="4"/>
    <x v="0"/>
    <x v="1"/>
    <x v="6"/>
    <x v="2"/>
    <x v="2"/>
  </r>
  <r>
    <x v="1"/>
    <n v="409"/>
    <n v="34153.61"/>
    <n v="34153.61"/>
    <n v="9814.7199999999993"/>
    <n v="4014220.4799999995"/>
    <n v="1.2207032221922627E-3"/>
    <n v="0.28736991492260988"/>
    <n v="13968826.49"/>
    <x v="0"/>
    <s v="Sea"/>
    <x v="1"/>
    <x v="3"/>
    <x v="2"/>
    <x v="2"/>
    <x v="0"/>
    <x v="6"/>
  </r>
  <r>
    <x v="8"/>
    <n v="198"/>
    <n v="31390.010000000002"/>
    <n v="31390.01"/>
    <n v="5406.99"/>
    <n v="1070584.02"/>
    <n v="3.2555893961298956E-4"/>
    <n v="0.1722519362051812"/>
    <n v="6215221.9800000004"/>
    <x v="3"/>
    <s v="Sea"/>
    <x v="5"/>
    <x v="1"/>
    <x v="0"/>
    <x v="0"/>
    <x v="0"/>
    <x v="2"/>
  </r>
  <r>
    <x v="0"/>
    <n v="748"/>
    <n v="25682.21"/>
    <n v="25682.21"/>
    <n v="9748.1200000000008"/>
    <n v="7291593.7600000007"/>
    <n v="2.2173351070514688E-3"/>
    <n v="0.37956702324293751"/>
    <n v="19210293.079999998"/>
    <x v="0"/>
    <s v="Sea"/>
    <x v="1"/>
    <x v="3"/>
    <x v="1"/>
    <x v="8"/>
    <x v="3"/>
    <x v="0"/>
  </r>
  <r>
    <x v="4"/>
    <n v="475"/>
    <n v="12470.79"/>
    <n v="12470.79"/>
    <n v="4281.38"/>
    <n v="2033655.5"/>
    <n v="6.1842388430020099E-4"/>
    <n v="0.34331265300754804"/>
    <n v="5923625.25"/>
    <x v="0"/>
    <s v="Sea"/>
    <x v="5"/>
    <x v="7"/>
    <x v="0"/>
    <x v="2"/>
    <x v="0"/>
    <x v="0"/>
  </r>
  <r>
    <x v="0"/>
    <n v="375"/>
    <n v="14459.63"/>
    <n v="14459.63"/>
    <n v="7873.61"/>
    <n v="2952603.75"/>
    <n v="8.978711880524207E-4"/>
    <n v="0.54452361505792335"/>
    <n v="5422361.25"/>
    <x v="0"/>
    <s v="Sea"/>
    <x v="1"/>
    <x v="3"/>
    <x v="3"/>
    <x v="2"/>
    <x v="0"/>
    <x v="3"/>
  </r>
  <r>
    <x v="7"/>
    <n v="814"/>
    <n v="30126.69"/>
    <n v="30126.69"/>
    <n v="4693.67"/>
    <n v="3820647.38"/>
    <n v="1.1618386660282364E-3"/>
    <n v="0.15579773284087964"/>
    <n v="24523125.66"/>
    <x v="1"/>
    <s v="Sea"/>
    <x v="2"/>
    <x v="2"/>
    <x v="3"/>
    <x v="9"/>
    <x v="2"/>
    <x v="1"/>
  </r>
  <r>
    <x v="3"/>
    <n v="222"/>
    <n v="28231.62"/>
    <n v="28231.62"/>
    <n v="7367.68"/>
    <n v="1635624.96"/>
    <n v="4.9738490173068201E-4"/>
    <n v="0.26097262572958974"/>
    <n v="6267419.6399999997"/>
    <x v="0"/>
    <s v="Sea"/>
    <x v="7"/>
    <x v="3"/>
    <x v="0"/>
    <x v="9"/>
    <x v="2"/>
    <x v="4"/>
  </r>
  <r>
    <x v="8"/>
    <n v="190"/>
    <n v="22327.68"/>
    <n v="22327.68"/>
    <n v="6223.45"/>
    <n v="1182455.5"/>
    <n v="3.5957846514423725E-4"/>
    <n v="0.27873249706194281"/>
    <n v="4242259.2"/>
    <x v="0"/>
    <s v="Sea"/>
    <x v="2"/>
    <x v="2"/>
    <x v="3"/>
    <x v="8"/>
    <x v="3"/>
    <x v="6"/>
  </r>
  <r>
    <x v="2"/>
    <n v="567"/>
    <n v="35646.93"/>
    <n v="35646.93"/>
    <n v="2499.84"/>
    <n v="1417409.28"/>
    <n v="4.3102666728988821E-4"/>
    <n v="7.0127778184544937E-2"/>
    <n v="20211809.309999999"/>
    <x v="0"/>
    <s v="Sea"/>
    <x v="3"/>
    <x v="1"/>
    <x v="0"/>
    <x v="11"/>
    <x v="3"/>
    <x v="5"/>
  </r>
  <r>
    <x v="3"/>
    <n v="595"/>
    <n v="33805.15"/>
    <n v="33805.15"/>
    <n v="8217.57"/>
    <n v="4889454.1499999994"/>
    <n v="1.4868571533136943E-3"/>
    <n v="0.24308633447862232"/>
    <n v="20114064.25"/>
    <x v="0"/>
    <s v="Sea"/>
    <x v="3"/>
    <x v="0"/>
    <x v="2"/>
    <x v="6"/>
    <x v="2"/>
    <x v="3"/>
  </r>
  <r>
    <x v="2"/>
    <n v="705"/>
    <n v="20889.939999999999"/>
    <n v="20889.939999999999"/>
    <n v="5798.03"/>
    <n v="4087611.15"/>
    <n v="1.2430209368754009E-3"/>
    <n v="0.27755129981225413"/>
    <n v="14727407.699999999"/>
    <x v="2"/>
    <s v="Sea"/>
    <x v="4"/>
    <x v="3"/>
    <x v="0"/>
    <x v="9"/>
    <x v="2"/>
    <x v="2"/>
  </r>
  <r>
    <x v="4"/>
    <n v="341"/>
    <n v="49196.09"/>
    <n v="49196.09"/>
    <n v="2640.45"/>
    <n v="900393.45"/>
    <n v="2.738048871834285E-4"/>
    <n v="5.36719483194701E-2"/>
    <n v="16775866.689999999"/>
    <x v="0"/>
    <s v="Sea"/>
    <x v="1"/>
    <x v="3"/>
    <x v="0"/>
    <x v="6"/>
    <x v="2"/>
    <x v="6"/>
  </r>
  <r>
    <x v="2"/>
    <n v="654"/>
    <n v="10417.459999999999"/>
    <n v="10417.459999999999"/>
    <n v="5360.66"/>
    <n v="3505871.64"/>
    <n v="1.0661170279168306E-3"/>
    <n v="0.51458416926966843"/>
    <n v="6813018.8399999999"/>
    <x v="0"/>
    <s v="Sea"/>
    <x v="2"/>
    <x v="5"/>
    <x v="0"/>
    <x v="10"/>
    <x v="3"/>
    <x v="5"/>
  </r>
  <r>
    <x v="0"/>
    <n v="639"/>
    <n v="35392.969999999994"/>
    <n v="35392.97"/>
    <n v="6671.2"/>
    <n v="4262896.8"/>
    <n v="1.296324376191984E-3"/>
    <n v="0.18848940905496206"/>
    <n v="22616107.829999998"/>
    <x v="2"/>
    <s v="Sea"/>
    <x v="7"/>
    <x v="9"/>
    <x v="2"/>
    <x v="6"/>
    <x v="2"/>
    <x v="5"/>
  </r>
  <r>
    <x v="6"/>
    <n v="462"/>
    <n v="32503.8"/>
    <n v="32503.8"/>
    <n v="8516.9699999999993"/>
    <n v="3934840.1399999997"/>
    <n v="1.1965640805333777E-3"/>
    <n v="0.26202997803333761"/>
    <n v="15016755.6"/>
    <x v="0"/>
    <s v="Sea"/>
    <x v="6"/>
    <x v="4"/>
    <x v="1"/>
    <x v="3"/>
    <x v="1"/>
    <x v="6"/>
  </r>
  <r>
    <x v="6"/>
    <n v="467"/>
    <n v="13294.58"/>
    <n v="13294.58"/>
    <n v="4013.08"/>
    <n v="1874108.3599999999"/>
    <n v="5.6990644265495286E-4"/>
    <n v="0.30185835129804772"/>
    <n v="6208568.8600000003"/>
    <x v="0"/>
    <s v="Sea"/>
    <x v="1"/>
    <x v="1"/>
    <x v="1"/>
    <x v="8"/>
    <x v="3"/>
    <x v="6"/>
  </r>
  <r>
    <x v="4"/>
    <n v="902"/>
    <n v="26139.97"/>
    <n v="26139.97"/>
    <n v="4595.3900000000003"/>
    <n v="4145041.7800000003"/>
    <n v="1.260485287785576E-3"/>
    <n v="0.17579936013698563"/>
    <n v="23578252.940000001"/>
    <x v="2"/>
    <s v="Sea"/>
    <x v="7"/>
    <x v="1"/>
    <x v="0"/>
    <x v="10"/>
    <x v="3"/>
    <x v="2"/>
  </r>
  <r>
    <x v="1"/>
    <n v="965"/>
    <n v="36870"/>
    <n v="36870"/>
    <n v="4666.84"/>
    <n v="4503500.6000000006"/>
    <n v="1.3694907195443311E-3"/>
    <n v="0.126575535665853"/>
    <n v="35579550"/>
    <x v="2"/>
    <s v="Sea"/>
    <x v="1"/>
    <x v="8"/>
    <x v="2"/>
    <x v="5"/>
    <x v="1"/>
    <x v="6"/>
  </r>
  <r>
    <x v="5"/>
    <n v="344"/>
    <n v="11762.789999999999"/>
    <n v="11762.79"/>
    <n v="5039.24"/>
    <n v="1733498.5599999998"/>
    <n v="5.2714774596975987E-4"/>
    <n v="0.42840516578124743"/>
    <n v="4046399.76"/>
    <x v="0"/>
    <s v="Sea"/>
    <x v="4"/>
    <x v="7"/>
    <x v="3"/>
    <x v="1"/>
    <x v="0"/>
    <x v="1"/>
  </r>
  <r>
    <x v="4"/>
    <n v="511"/>
    <n v="31655.61"/>
    <n v="31655.61"/>
    <n v="8956.6"/>
    <n v="4576822.6000000006"/>
    <n v="1.3917875520435717E-3"/>
    <n v="0.28293879031236485"/>
    <n v="16176016.710000001"/>
    <x v="0"/>
    <s v="Sea"/>
    <x v="5"/>
    <x v="3"/>
    <x v="3"/>
    <x v="11"/>
    <x v="3"/>
    <x v="2"/>
  </r>
  <r>
    <x v="5"/>
    <n v="205"/>
    <n v="19635.920000000002"/>
    <n v="19635.919999999998"/>
    <n v="4458.43"/>
    <n v="913978.15"/>
    <n v="2.779359226223477E-4"/>
    <n v="0.22705480568264691"/>
    <n v="4025363.6"/>
    <x v="3"/>
    <s v="Sea"/>
    <x v="1"/>
    <x v="3"/>
    <x v="2"/>
    <x v="7"/>
    <x v="2"/>
    <x v="5"/>
  </r>
  <r>
    <x v="2"/>
    <n v="522"/>
    <n v="19308.829999999998"/>
    <n v="19308.830000000002"/>
    <n v="3240.13"/>
    <n v="1691347.86"/>
    <n v="5.1432994097772836E-4"/>
    <n v="0.16780561017938425"/>
    <n v="10079209.26"/>
    <x v="2"/>
    <s v="Sea"/>
    <x v="6"/>
    <x v="7"/>
    <x v="3"/>
    <x v="0"/>
    <x v="0"/>
    <x v="3"/>
  </r>
  <r>
    <x v="6"/>
    <n v="292"/>
    <n v="39681.369999999995"/>
    <n v="39681.370000000003"/>
    <n v="9990.57"/>
    <n v="2917246.44"/>
    <n v="8.8711921703834955E-4"/>
    <n v="0.25176978516618759"/>
    <n v="11586960.039999999"/>
    <x v="0"/>
    <s v="Sea"/>
    <x v="6"/>
    <x v="9"/>
    <x v="1"/>
    <x v="5"/>
    <x v="1"/>
    <x v="4"/>
  </r>
  <r>
    <x v="6"/>
    <n v="994"/>
    <n v="38992.61"/>
    <n v="38992.61"/>
    <n v="8142.85"/>
    <n v="8093992.9000000004"/>
    <n v="2.4613404427230911E-3"/>
    <n v="0.20883059636172083"/>
    <n v="38758654.340000004"/>
    <x v="0"/>
    <s v="Sea"/>
    <x v="7"/>
    <x v="7"/>
    <x v="2"/>
    <x v="4"/>
    <x v="1"/>
    <x v="1"/>
  </r>
  <r>
    <x v="9"/>
    <n v="290"/>
    <n v="18007.189999999999"/>
    <n v="18007.189999999999"/>
    <n v="9572.06"/>
    <n v="2775897.4"/>
    <n v="8.4413572137799584E-4"/>
    <n v="0.53156877891553322"/>
    <n v="5222085.0999999996"/>
    <x v="3"/>
    <s v="Sea"/>
    <x v="4"/>
    <x v="6"/>
    <x v="1"/>
    <x v="2"/>
    <x v="0"/>
    <x v="0"/>
  </r>
  <r>
    <x v="5"/>
    <n v="530"/>
    <n v="14332.67"/>
    <n v="14332.67"/>
    <n v="8759.32"/>
    <n v="4642439.5999999996"/>
    <n v="1.4117413347841221E-3"/>
    <n v="0.61114363199599231"/>
    <n v="7596315.0999999996"/>
    <x v="0"/>
    <s v="Sea"/>
    <x v="3"/>
    <x v="8"/>
    <x v="0"/>
    <x v="4"/>
    <x v="1"/>
    <x v="2"/>
  </r>
  <r>
    <x v="0"/>
    <n v="208"/>
    <n v="31322.800000000003"/>
    <n v="31322.799999999999"/>
    <n v="7800.08"/>
    <n v="1622416.64"/>
    <n v="4.9336832145959863E-4"/>
    <n v="0.24902243732999602"/>
    <n v="6515142.4000000004"/>
    <x v="0"/>
    <s v="Sea"/>
    <x v="4"/>
    <x v="2"/>
    <x v="1"/>
    <x v="1"/>
    <x v="0"/>
    <x v="2"/>
  </r>
  <r>
    <x v="2"/>
    <n v="797"/>
    <n v="47976.47"/>
    <n v="47976.47"/>
    <n v="6541.42"/>
    <n v="5213511.74"/>
    <n v="1.5854013529309659E-3"/>
    <n v="0.13634642148536563"/>
    <n v="38237246.590000004"/>
    <x v="0"/>
    <s v="Sea"/>
    <x v="6"/>
    <x v="0"/>
    <x v="3"/>
    <x v="3"/>
    <x v="1"/>
    <x v="3"/>
  </r>
  <r>
    <x v="0"/>
    <n v="925"/>
    <n v="13785.14"/>
    <n v="13785.14"/>
    <n v="8374.84"/>
    <n v="7746727"/>
    <n v="2.3557387187521403E-3"/>
    <n v="0.60752665551456131"/>
    <n v="12751254.5"/>
    <x v="0"/>
    <s v="Sea"/>
    <x v="5"/>
    <x v="2"/>
    <x v="1"/>
    <x v="2"/>
    <x v="0"/>
    <x v="4"/>
  </r>
  <r>
    <x v="6"/>
    <n v="809"/>
    <n v="22118.5"/>
    <m/>
    <n v="3485.39"/>
    <n v="2819680.51"/>
    <n v="8.5744993361942161E-4"/>
    <n v="0.1575780455274996"/>
    <n v="17893866.5"/>
    <x v="3"/>
    <s v="Sea"/>
    <x v="3"/>
    <x v="0"/>
    <x v="3"/>
    <x v="0"/>
    <x v="0"/>
    <x v="5"/>
  </r>
  <r>
    <x v="3"/>
    <n v="343"/>
    <n v="28619.01"/>
    <n v="28619.01"/>
    <n v="8180.16"/>
    <n v="2805794.88"/>
    <n v="8.5322738695871368E-4"/>
    <n v="0.28582959368615474"/>
    <n v="9816320.4299999997"/>
    <x v="0"/>
    <s v="Sea"/>
    <x v="2"/>
    <x v="8"/>
    <x v="2"/>
    <x v="8"/>
    <x v="3"/>
    <x v="2"/>
  </r>
  <r>
    <x v="2"/>
    <n v="556"/>
    <n v="46687.600000000006"/>
    <n v="46687.6"/>
    <n v="6872.49"/>
    <n v="3821104.44"/>
    <n v="1.1619776555574651E-3"/>
    <n v="0.14720161241957178"/>
    <n v="25958305.600000001"/>
    <x v="0"/>
    <s v="Sea"/>
    <x v="5"/>
    <x v="6"/>
    <x v="2"/>
    <x v="1"/>
    <x v="0"/>
    <x v="2"/>
  </r>
  <r>
    <x v="5"/>
    <n v="225"/>
    <n v="27359.34"/>
    <n v="27359.34"/>
    <n v="4792.7"/>
    <n v="1078357.5"/>
    <n v="3.2792281377758131E-4"/>
    <n v="0.17517600936279895"/>
    <n v="6155851.5"/>
    <x v="0"/>
    <s v="Sea"/>
    <x v="4"/>
    <x v="5"/>
    <x v="2"/>
    <x v="4"/>
    <x v="1"/>
    <x v="6"/>
  </r>
  <r>
    <x v="3"/>
    <n v="218"/>
    <n v="18450.310000000001"/>
    <n v="18450.310000000001"/>
    <n v="3273.85"/>
    <n v="713699.29999999993"/>
    <n v="2.1703218334095153E-4"/>
    <n v="0.17744146304316835"/>
    <n v="4022167.58"/>
    <x v="0"/>
    <s v="Sea"/>
    <x v="5"/>
    <x v="7"/>
    <x v="3"/>
    <x v="4"/>
    <x v="1"/>
    <x v="0"/>
  </r>
  <r>
    <x v="4"/>
    <n v="715"/>
    <n v="36611.18"/>
    <n v="36611.18"/>
    <n v="9363.9500000000007"/>
    <n v="6695224.2500000009"/>
    <n v="2.0359822924511553E-3"/>
    <n v="0.25576750052852715"/>
    <n v="26176993.699999999"/>
    <x v="2"/>
    <s v="Sea"/>
    <x v="5"/>
    <x v="9"/>
    <x v="3"/>
    <x v="11"/>
    <x v="3"/>
    <x v="5"/>
  </r>
  <r>
    <x v="8"/>
    <n v="583"/>
    <n v="40492.17"/>
    <n v="40492.17"/>
    <n v="5945.15"/>
    <n v="3466022.4499999997"/>
    <n v="1.0539990999462294E-3"/>
    <n v="0.14682221278829954"/>
    <n v="23606935.109999999"/>
    <x v="3"/>
    <s v="Sea"/>
    <x v="2"/>
    <x v="3"/>
    <x v="1"/>
    <x v="10"/>
    <x v="3"/>
    <x v="1"/>
  </r>
  <r>
    <x v="6"/>
    <n v="619"/>
    <n v="35120.03"/>
    <n v="35120.03"/>
    <n v="4158.59"/>
    <n v="2574167.21"/>
    <n v="7.8279063727677151E-4"/>
    <n v="0.11841077584500924"/>
    <n v="21739298.57"/>
    <x v="1"/>
    <s v="Sea"/>
    <x v="7"/>
    <x v="1"/>
    <x v="3"/>
    <x v="3"/>
    <x v="1"/>
    <x v="0"/>
  </r>
  <r>
    <x v="7"/>
    <n v="730"/>
    <n v="49937.990000000005"/>
    <n v="49937.99"/>
    <n v="9149.4"/>
    <n v="6679062"/>
    <n v="2.0310674376864072E-3"/>
    <n v="0.18321522352020975"/>
    <n v="36454732.700000003"/>
    <x v="2"/>
    <s v="Sea"/>
    <x v="4"/>
    <x v="5"/>
    <x v="0"/>
    <x v="8"/>
    <x v="3"/>
    <x v="6"/>
  </r>
  <r>
    <x v="3"/>
    <n v="952"/>
    <n v="15607.62"/>
    <n v="15607.62"/>
    <n v="5086.57"/>
    <n v="4842414.6399999997"/>
    <n v="1.472552687050958E-3"/>
    <n v="0.32590298841207049"/>
    <n v="14858454.24"/>
    <x v="0"/>
    <s v="Sea"/>
    <x v="0"/>
    <x v="4"/>
    <x v="0"/>
    <x v="0"/>
    <x v="0"/>
    <x v="1"/>
  </r>
  <r>
    <x v="7"/>
    <n v="447"/>
    <n v="49544.5"/>
    <n v="49544.5"/>
    <n v="6381.92"/>
    <n v="2852718.24"/>
    <n v="8.674965326206102E-4"/>
    <n v="0.12881187619211013"/>
    <n v="22146391.5"/>
    <x v="0"/>
    <s v="Sea"/>
    <x v="0"/>
    <x v="9"/>
    <x v="0"/>
    <x v="6"/>
    <x v="2"/>
    <x v="6"/>
  </r>
  <r>
    <x v="1"/>
    <n v="315"/>
    <n v="42814.920000000006"/>
    <n v="42814.92"/>
    <n v="6620.22"/>
    <n v="2085369.3"/>
    <n v="6.3414977743594784E-4"/>
    <n v="0.15462413569849015"/>
    <n v="13486699.800000001"/>
    <x v="0"/>
    <s v="Sea"/>
    <x v="4"/>
    <x v="6"/>
    <x v="0"/>
    <x v="3"/>
    <x v="1"/>
    <x v="6"/>
  </r>
  <r>
    <x v="5"/>
    <n v="504"/>
    <n v="10656.58"/>
    <n v="10656.58"/>
    <n v="9979.02"/>
    <n v="5029426.08"/>
    <n v="1.5294218771047178E-3"/>
    <n v="0.93641862586308178"/>
    <n v="5370916.3200000003"/>
    <x v="0"/>
    <s v="Sea"/>
    <x v="1"/>
    <x v="5"/>
    <x v="1"/>
    <x v="6"/>
    <x v="2"/>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2A51F4-F3BA-48D6-AB57-2D60436B939F}"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7:B28" firstHeaderRow="1" firstDataRow="1" firstDataCol="1"/>
  <pivotFields count="17">
    <pivotField axis="axisRow" showAll="0" sortType="ascending">
      <items count="11">
        <item x="0"/>
        <item x="2"/>
        <item x="5"/>
        <item x="6"/>
        <item x="1"/>
        <item x="8"/>
        <item x="7"/>
        <item x="9"/>
        <item x="3"/>
        <item x="4"/>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numFmtId="164" showAll="0"/>
    <pivotField numFmtId="164" showAll="0"/>
    <pivotField numFmtId="165" showAll="0"/>
    <pivotField dataField="1" numFmtId="9" showAll="0"/>
    <pivotField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0"/>
  </rowFields>
  <rowItems count="11">
    <i>
      <x v="5"/>
    </i>
    <i>
      <x v="6"/>
    </i>
    <i>
      <x v="1"/>
    </i>
    <i>
      <x v="9"/>
    </i>
    <i>
      <x v="2"/>
    </i>
    <i>
      <x v="8"/>
    </i>
    <i>
      <x v="3"/>
    </i>
    <i>
      <x v="7"/>
    </i>
    <i>
      <x/>
    </i>
    <i>
      <x v="4"/>
    </i>
    <i t="grand">
      <x/>
    </i>
  </rowItems>
  <colItems count="1">
    <i/>
  </colItems>
  <dataFields count="1">
    <dataField name="Average of Profit Margin" fld="7" subtotal="average" baseField="0" baseItem="0" numFmtId="9"/>
  </dataFields>
  <chartFormats count="21">
    <chartFormat chart="0" format="21" series="1">
      <pivotArea type="data" outline="0" fieldPosition="0">
        <references count="1">
          <reference field="4294967294" count="1" selected="0">
            <x v="0"/>
          </reference>
        </references>
      </pivotArea>
    </chartFormat>
    <chartFormat chart="0" format="22">
      <pivotArea type="data" outline="0" fieldPosition="0">
        <references count="2">
          <reference field="4294967294" count="1" selected="0">
            <x v="0"/>
          </reference>
          <reference field="0" count="1" selected="0">
            <x v="7"/>
          </reference>
        </references>
      </pivotArea>
    </chartFormat>
    <chartFormat chart="0" format="23">
      <pivotArea type="data" outline="0" fieldPosition="0">
        <references count="2">
          <reference field="4294967294" count="1" selected="0">
            <x v="0"/>
          </reference>
          <reference field="0" count="1" selected="0">
            <x v="0"/>
          </reference>
        </references>
      </pivotArea>
    </chartFormat>
    <chartFormat chart="0" format="24">
      <pivotArea type="data" outline="0" fieldPosition="0">
        <references count="2">
          <reference field="4294967294" count="1" selected="0">
            <x v="0"/>
          </reference>
          <reference field="0" count="1" selected="0">
            <x v="4"/>
          </reference>
        </references>
      </pivotArea>
    </chartFormat>
    <chartFormat chart="7" format="25" series="1">
      <pivotArea type="data" outline="0" fieldPosition="0">
        <references count="1">
          <reference field="4294967294" count="1" selected="0">
            <x v="0"/>
          </reference>
        </references>
      </pivotArea>
    </chartFormat>
    <chartFormat chart="7" format="26">
      <pivotArea type="data" outline="0" fieldPosition="0">
        <references count="2">
          <reference field="4294967294" count="1" selected="0">
            <x v="0"/>
          </reference>
          <reference field="0" count="1" selected="0">
            <x v="7"/>
          </reference>
        </references>
      </pivotArea>
    </chartFormat>
    <chartFormat chart="7" format="27">
      <pivotArea type="data" outline="0" fieldPosition="0">
        <references count="2">
          <reference field="4294967294" count="1" selected="0">
            <x v="0"/>
          </reference>
          <reference field="0" count="1" selected="0">
            <x v="0"/>
          </reference>
        </references>
      </pivotArea>
    </chartFormat>
    <chartFormat chart="7" format="28">
      <pivotArea type="data" outline="0" fieldPosition="0">
        <references count="2">
          <reference field="4294967294" count="1" selected="0">
            <x v="0"/>
          </reference>
          <reference field="0" count="1" selected="0">
            <x v="4"/>
          </reference>
        </references>
      </pivotArea>
    </chartFormat>
    <chartFormat chart="8" format="29" series="1">
      <pivotArea type="data" outline="0" fieldPosition="0">
        <references count="1">
          <reference field="4294967294" count="1" selected="0">
            <x v="0"/>
          </reference>
        </references>
      </pivotArea>
    </chartFormat>
    <chartFormat chart="8" format="30">
      <pivotArea type="data" outline="0" fieldPosition="0">
        <references count="2">
          <reference field="4294967294" count="1" selected="0">
            <x v="0"/>
          </reference>
          <reference field="0" count="1" selected="0">
            <x v="7"/>
          </reference>
        </references>
      </pivotArea>
    </chartFormat>
    <chartFormat chart="8" format="31">
      <pivotArea type="data" outline="0" fieldPosition="0">
        <references count="2">
          <reference field="4294967294" count="1" selected="0">
            <x v="0"/>
          </reference>
          <reference field="0" count="1" selected="0">
            <x v="0"/>
          </reference>
        </references>
      </pivotArea>
    </chartFormat>
    <chartFormat chart="8" format="32">
      <pivotArea type="data" outline="0" fieldPosition="0">
        <references count="2">
          <reference field="4294967294" count="1" selected="0">
            <x v="0"/>
          </reference>
          <reference field="0" count="1" selected="0">
            <x v="4"/>
          </reference>
        </references>
      </pivotArea>
    </chartFormat>
    <chartFormat chart="10" format="4" series="1">
      <pivotArea type="data" outline="0" fieldPosition="0">
        <references count="1">
          <reference field="4294967294" count="1" selected="0">
            <x v="0"/>
          </reference>
        </references>
      </pivotArea>
    </chartFormat>
    <chartFormat chart="15" format="29" series="1">
      <pivotArea type="data" outline="0" fieldPosition="0">
        <references count="1">
          <reference field="4294967294" count="1" selected="0">
            <x v="0"/>
          </reference>
        </references>
      </pivotArea>
    </chartFormat>
    <chartFormat chart="15" format="30">
      <pivotArea type="data" outline="0" fieldPosition="0">
        <references count="2">
          <reference field="4294967294" count="1" selected="0">
            <x v="0"/>
          </reference>
          <reference field="0" count="1" selected="0">
            <x v="7"/>
          </reference>
        </references>
      </pivotArea>
    </chartFormat>
    <chartFormat chart="15" format="31">
      <pivotArea type="data" outline="0" fieldPosition="0">
        <references count="2">
          <reference field="4294967294" count="1" selected="0">
            <x v="0"/>
          </reference>
          <reference field="0" count="1" selected="0">
            <x v="0"/>
          </reference>
        </references>
      </pivotArea>
    </chartFormat>
    <chartFormat chart="15" format="32">
      <pivotArea type="data" outline="0" fieldPosition="0">
        <references count="2">
          <reference field="4294967294" count="1" selected="0">
            <x v="0"/>
          </reference>
          <reference field="0" count="1" selected="0">
            <x v="4"/>
          </reference>
        </references>
      </pivotArea>
    </chartFormat>
    <chartFormat chart="18" format="37" series="1">
      <pivotArea type="data" outline="0" fieldPosition="0">
        <references count="1">
          <reference field="4294967294" count="1" selected="0">
            <x v="0"/>
          </reference>
        </references>
      </pivotArea>
    </chartFormat>
    <chartFormat chart="18" format="38">
      <pivotArea type="data" outline="0" fieldPosition="0">
        <references count="2">
          <reference field="4294967294" count="1" selected="0">
            <x v="0"/>
          </reference>
          <reference field="0" count="1" selected="0">
            <x v="7"/>
          </reference>
        </references>
      </pivotArea>
    </chartFormat>
    <chartFormat chart="18" format="39">
      <pivotArea type="data" outline="0" fieldPosition="0">
        <references count="2">
          <reference field="4294967294" count="1" selected="0">
            <x v="0"/>
          </reference>
          <reference field="0" count="1" selected="0">
            <x v="0"/>
          </reference>
        </references>
      </pivotArea>
    </chartFormat>
    <chartFormat chart="18" format="4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96D14C-C08C-43EE-9C69-0D51111E23F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4" firstHeaderRow="1" firstDataRow="1" firstDataCol="1"/>
  <pivotFields count="17">
    <pivotField axis="axisRow" showAll="0" sortType="ascending">
      <items count="11">
        <item x="4"/>
        <item x="3"/>
        <item x="9"/>
        <item x="7"/>
        <item x="8"/>
        <item x="1"/>
        <item x="6"/>
        <item x="5"/>
        <item x="2"/>
        <item x="0"/>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numFmtId="164" showAll="0"/>
    <pivotField numFmtId="164" showAll="0"/>
    <pivotField numFmtId="165" showAll="0"/>
    <pivotField numFmtId="9" showAll="0"/>
    <pivotField dataField="1"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items count="13">
        <item x="4"/>
        <item x="5"/>
        <item x="3"/>
        <item x="10"/>
        <item x="11"/>
        <item x="8"/>
        <item x="7"/>
        <item x="6"/>
        <item x="9"/>
        <item x="1"/>
        <item x="0"/>
        <item x="2"/>
        <item t="default"/>
      </items>
    </pivotField>
    <pivotField showAll="0">
      <items count="5">
        <item x="1"/>
        <item x="3"/>
        <item x="2"/>
        <item x="0"/>
        <item t="default"/>
      </items>
    </pivotField>
    <pivotField showAll="0">
      <items count="8">
        <item x="6"/>
        <item x="3"/>
        <item x="5"/>
        <item x="1"/>
        <item x="0"/>
        <item x="4"/>
        <item x="2"/>
        <item t="default"/>
      </items>
    </pivotField>
  </pivotFields>
  <rowFields count="1">
    <field x="0"/>
  </rowFields>
  <rowItems count="11">
    <i>
      <x v="5"/>
    </i>
    <i>
      <x v="2"/>
    </i>
    <i>
      <x v="1"/>
    </i>
    <i>
      <x v="9"/>
    </i>
    <i>
      <x v="3"/>
    </i>
    <i>
      <x v="8"/>
    </i>
    <i>
      <x/>
    </i>
    <i>
      <x v="6"/>
    </i>
    <i>
      <x v="7"/>
    </i>
    <i>
      <x v="4"/>
    </i>
    <i t="grand">
      <x/>
    </i>
  </rowItems>
  <colItems count="1">
    <i/>
  </colItems>
  <dataFields count="1">
    <dataField name="Sum of Export Value" fld="8" baseField="0" baseItem="0" numFmtId="166"/>
  </dataFields>
  <formats count="2">
    <format dxfId="32">
      <pivotArea outline="0" collapsedLevelsAreSubtotals="1" fieldPosition="0"/>
    </format>
    <format dxfId="31">
      <pivotArea collapsedLevelsAreSubtotals="1" fieldPosition="0">
        <references count="1">
          <reference field="0" count="1">
            <x v="2"/>
          </reference>
        </references>
      </pivotArea>
    </format>
  </formats>
  <chartFormats count="11">
    <chartFormat chart="0" format="9" series="1">
      <pivotArea type="data" outline="0" fieldPosition="0">
        <references count="1">
          <reference field="4294967294" count="1" selected="0">
            <x v="0"/>
          </reference>
        </references>
      </pivotArea>
    </chartFormat>
    <chartFormat chart="0" format="10">
      <pivotArea type="data" outline="0" fieldPosition="0">
        <references count="2">
          <reference field="4294967294" count="1" selected="0">
            <x v="0"/>
          </reference>
          <reference field="0" count="1" selected="0">
            <x v="4"/>
          </reference>
        </references>
      </pivotArea>
    </chartFormat>
    <chartFormat chart="0" format="11">
      <pivotArea type="data" outline="0" fieldPosition="0">
        <references count="2">
          <reference field="4294967294" count="1" selected="0">
            <x v="0"/>
          </reference>
          <reference field="0" count="1" selected="0">
            <x v="7"/>
          </reference>
        </references>
      </pivotArea>
    </chartFormat>
    <chartFormat chart="0" format="12">
      <pivotArea type="data" outline="0" fieldPosition="0">
        <references count="2">
          <reference field="4294967294" count="1" selected="0">
            <x v="0"/>
          </reference>
          <reference field="0" count="1" selected="0">
            <x v="6"/>
          </reference>
        </references>
      </pivotArea>
    </chartFormat>
    <chartFormat chart="12" format="4" series="1">
      <pivotArea type="data" outline="0" fieldPosition="0">
        <references count="1">
          <reference field="4294967294" count="1" selected="0">
            <x v="0"/>
          </reference>
        </references>
      </pivotArea>
    </chartFormat>
    <chartFormat chart="20" format="17" series="1">
      <pivotArea type="data" outline="0" fieldPosition="0">
        <references count="1">
          <reference field="4294967294" count="1" selected="0">
            <x v="0"/>
          </reference>
        </references>
      </pivotArea>
    </chartFormat>
    <chartFormat chart="20" format="18">
      <pivotArea type="data" outline="0" fieldPosition="0">
        <references count="2">
          <reference field="4294967294" count="1" selected="0">
            <x v="0"/>
          </reference>
          <reference field="0" count="1" selected="0">
            <x v="7"/>
          </reference>
        </references>
      </pivotArea>
    </chartFormat>
    <chartFormat chart="20" format="19">
      <pivotArea type="data" outline="0" fieldPosition="0">
        <references count="2">
          <reference field="4294967294" count="1" selected="0">
            <x v="0"/>
          </reference>
          <reference field="0" count="1" selected="0">
            <x v="4"/>
          </reference>
        </references>
      </pivotArea>
    </chartFormat>
    <chartFormat chart="25" format="23" series="1">
      <pivotArea type="data" outline="0" fieldPosition="0">
        <references count="1">
          <reference field="4294967294" count="1" selected="0">
            <x v="0"/>
          </reference>
        </references>
      </pivotArea>
    </chartFormat>
    <chartFormat chart="25" format="24">
      <pivotArea type="data" outline="0" fieldPosition="0">
        <references count="2">
          <reference field="4294967294" count="1" selected="0">
            <x v="0"/>
          </reference>
          <reference field="0" count="1" selected="0">
            <x v="7"/>
          </reference>
        </references>
      </pivotArea>
    </chartFormat>
    <chartFormat chart="25" format="2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DDEFC7-95EC-4138-8900-647C10237885}"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7">
    <pivotField axis="axisRow" showAll="0">
      <items count="11">
        <item x="0"/>
        <item x="2"/>
        <item x="5"/>
        <item x="6"/>
        <item x="1"/>
        <item x="8"/>
        <item x="7"/>
        <item x="9"/>
        <item x="3"/>
        <item x="4"/>
        <item t="default"/>
      </items>
    </pivotField>
    <pivotField showAll="0"/>
    <pivotField numFmtId="164" showAll="0"/>
    <pivotField showAll="0"/>
    <pivotField numFmtId="164" showAll="0"/>
    <pivotField numFmtId="164" showAll="0"/>
    <pivotField dataField="1" numFmtId="10" showAll="0"/>
    <pivotField numFmtId="9" showAll="0"/>
    <pivotField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0"/>
  </rowFields>
  <rowItems count="11">
    <i>
      <x/>
    </i>
    <i>
      <x v="1"/>
    </i>
    <i>
      <x v="2"/>
    </i>
    <i>
      <x v="3"/>
    </i>
    <i>
      <x v="4"/>
    </i>
    <i>
      <x v="5"/>
    </i>
    <i>
      <x v="6"/>
    </i>
    <i>
      <x v="7"/>
    </i>
    <i>
      <x v="8"/>
    </i>
    <i>
      <x v="9"/>
    </i>
    <i t="grand">
      <x/>
    </i>
  </rowItems>
  <colItems count="1">
    <i/>
  </colItems>
  <dataFields count="1">
    <dataField name="Sum of Profit%" fld="6"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F5C204-F44D-47B0-89DF-CEB046FE6CC1}"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5:B24" firstHeaderRow="1"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dataField="1" numFmtId="164" showAll="0"/>
    <pivotField numFmtId="10"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Row" showAll="0" sortType="descending">
      <items count="9">
        <item x="4"/>
        <item x="1"/>
        <item x="7"/>
        <item x="5"/>
        <item x="3"/>
        <item x="6"/>
        <item x="0"/>
        <item x="2"/>
        <item t="default"/>
      </items>
      <autoSortScope>
        <pivotArea dataOnly="0" outline="0" fieldPosition="0">
          <references count="1">
            <reference field="4294967294" count="1" selected="0">
              <x v="0"/>
            </reference>
          </references>
        </pivotArea>
      </autoSortScope>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1"/>
  </rowFields>
  <rowItems count="9">
    <i>
      <x v="7"/>
    </i>
    <i>
      <x v="2"/>
    </i>
    <i>
      <x/>
    </i>
    <i>
      <x v="1"/>
    </i>
    <i>
      <x v="6"/>
    </i>
    <i>
      <x v="5"/>
    </i>
    <i>
      <x v="4"/>
    </i>
    <i>
      <x v="3"/>
    </i>
    <i t="grand">
      <x/>
    </i>
  </rowItems>
  <colItems count="1">
    <i/>
  </colItems>
  <dataFields count="1">
    <dataField name="Sum of TotalProfit" fld="5" baseField="0" baseItem="0" numFmtId="166"/>
  </dataFields>
  <formats count="1">
    <format dxfId="30">
      <pivotArea outline="0" collapsedLevelsAreSubtotals="1" fieldPosition="0"/>
    </format>
  </formats>
  <chartFormats count="11">
    <chartFormat chart="0" format="24" series="1">
      <pivotArea type="data" outline="0" fieldPosition="0">
        <references count="1">
          <reference field="4294967294" count="1" selected="0">
            <x v="0"/>
          </reference>
        </references>
      </pivotArea>
    </chartFormat>
    <chartFormat chart="0" format="25">
      <pivotArea type="data" outline="0" fieldPosition="0">
        <references count="2">
          <reference field="4294967294" count="1" selected="0">
            <x v="0"/>
          </reference>
          <reference field="11" count="1" selected="0">
            <x v="7"/>
          </reference>
        </references>
      </pivotArea>
    </chartFormat>
    <chartFormat chart="0" format="26">
      <pivotArea type="data" outline="0" fieldPosition="0">
        <references count="2">
          <reference field="4294967294" count="1" selected="0">
            <x v="0"/>
          </reference>
          <reference field="11" count="1" selected="0">
            <x v="2"/>
          </reference>
        </references>
      </pivotArea>
    </chartFormat>
    <chartFormat chart="0" format="27">
      <pivotArea type="data" outline="0" fieldPosition="0">
        <references count="2">
          <reference field="4294967294" count="1" selected="0">
            <x v="0"/>
          </reference>
          <reference field="11" count="1" selected="0">
            <x v="0"/>
          </reference>
        </references>
      </pivotArea>
    </chartFormat>
    <chartFormat chart="6" format="4" series="1">
      <pivotArea type="data" outline="0" fieldPosition="0">
        <references count="1">
          <reference field="4294967294" count="1" selected="0">
            <x v="0"/>
          </reference>
        </references>
      </pivotArea>
    </chartFormat>
    <chartFormat chart="11" format="32" series="1">
      <pivotArea type="data" outline="0" fieldPosition="0">
        <references count="1">
          <reference field="4294967294" count="1" selected="0">
            <x v="0"/>
          </reference>
        </references>
      </pivotArea>
    </chartFormat>
    <chartFormat chart="11" format="33">
      <pivotArea type="data" outline="0" fieldPosition="0">
        <references count="2">
          <reference field="4294967294" count="1" selected="0">
            <x v="0"/>
          </reference>
          <reference field="11" count="1" selected="0">
            <x v="7"/>
          </reference>
        </references>
      </pivotArea>
    </chartFormat>
    <chartFormat chart="11" format="34">
      <pivotArea type="data" outline="0" fieldPosition="0">
        <references count="2">
          <reference field="4294967294" count="1" selected="0">
            <x v="0"/>
          </reference>
          <reference field="11" count="1" selected="0">
            <x v="2"/>
          </reference>
        </references>
      </pivotArea>
    </chartFormat>
    <chartFormat chart="16" format="32" series="1">
      <pivotArea type="data" outline="0" fieldPosition="0">
        <references count="1">
          <reference field="4294967294" count="1" selected="0">
            <x v="0"/>
          </reference>
        </references>
      </pivotArea>
    </chartFormat>
    <chartFormat chart="16" format="33">
      <pivotArea type="data" outline="0" fieldPosition="0">
        <references count="2">
          <reference field="4294967294" count="1" selected="0">
            <x v="0"/>
          </reference>
          <reference field="11" count="1" selected="0">
            <x v="7"/>
          </reference>
        </references>
      </pivotArea>
    </chartFormat>
    <chartFormat chart="16" format="34">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7D4452-7652-451D-9459-F26BBB31855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2" firstHeaderRow="1"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numFmtId="164" showAll="0"/>
    <pivotField numFmtId="10" showAll="0"/>
    <pivotField dataField="1" numFmtId="9" showAll="0"/>
    <pivotField numFmtId="164" showAll="0"/>
    <pivotField showAll="0">
      <items count="12">
        <item m="1" x="6"/>
        <item x="1"/>
        <item m="1" x="10"/>
        <item x="0"/>
        <item m="1" x="8"/>
        <item m="1" x="5"/>
        <item x="3"/>
        <item m="1" x="9"/>
        <item m="1" x="7"/>
        <item x="2"/>
        <item m="1" x="4"/>
        <item t="default"/>
      </items>
    </pivotField>
    <pivotField showAll="0"/>
    <pivotField axis="axisRow" showAll="0" sortType="descending">
      <items count="9">
        <item x="4"/>
        <item x="1"/>
        <item x="7"/>
        <item x="5"/>
        <item x="3"/>
        <item x="6"/>
        <item x="0"/>
        <item x="2"/>
        <item t="default"/>
      </items>
      <autoSortScope>
        <pivotArea dataOnly="0" outline="0" fieldPosition="0">
          <references count="1">
            <reference field="4294967294" count="1" selected="0">
              <x v="0"/>
            </reference>
          </references>
        </pivotArea>
      </autoSortScope>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1"/>
  </rowFields>
  <rowItems count="9">
    <i>
      <x v="1"/>
    </i>
    <i>
      <x v="7"/>
    </i>
    <i>
      <x v="3"/>
    </i>
    <i>
      <x/>
    </i>
    <i>
      <x v="4"/>
    </i>
    <i>
      <x v="5"/>
    </i>
    <i>
      <x v="6"/>
    </i>
    <i>
      <x v="2"/>
    </i>
    <i t="grand">
      <x/>
    </i>
  </rowItems>
  <colItems count="1">
    <i/>
  </colItems>
  <dataFields count="1">
    <dataField name="Average of Profit Margin" fld="7" subtotal="average" baseField="11" baseItem="0" numFmtId="9"/>
  </dataFields>
  <chartFormats count="9">
    <chartFormat chart="0" format="11"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0"/>
          </reference>
          <reference field="11" count="1" selected="0">
            <x v="1"/>
          </reference>
        </references>
      </pivotArea>
    </chartFormat>
    <chartFormat chart="0" format="13">
      <pivotArea type="data" outline="0" fieldPosition="0">
        <references count="2">
          <reference field="4294967294" count="1" selected="0">
            <x v="0"/>
          </reference>
          <reference field="11" count="1" selected="0">
            <x v="7"/>
          </reference>
        </references>
      </pivotArea>
    </chartFormat>
    <chartFormat chart="0" format="14">
      <pivotArea type="data" outline="0" fieldPosition="0">
        <references count="2">
          <reference field="4294967294" count="1" selected="0">
            <x v="0"/>
          </reference>
          <reference field="11" count="1" selected="0">
            <x v="3"/>
          </reference>
        </references>
      </pivotArea>
    </chartFormat>
    <chartFormat chart="0" format="15">
      <pivotArea type="data" outline="0" fieldPosition="0">
        <references count="2">
          <reference field="4294967294" count="1" selected="0">
            <x v="0"/>
          </reference>
          <reference field="11" count="1" selected="0">
            <x v="0"/>
          </reference>
        </references>
      </pivotArea>
    </chartFormat>
    <chartFormat chart="9" format="4" series="1">
      <pivotArea type="data" outline="0" fieldPosition="0">
        <references count="1">
          <reference field="4294967294" count="1" selected="0">
            <x v="0"/>
          </reference>
        </references>
      </pivotArea>
    </chartFormat>
    <chartFormat chart="16" format="19" series="1">
      <pivotArea type="data" outline="0" fieldPosition="0">
        <references count="1">
          <reference field="4294967294" count="1" selected="0">
            <x v="0"/>
          </reference>
        </references>
      </pivotArea>
    </chartFormat>
    <chartFormat chart="16" format="20">
      <pivotArea type="data" outline="0" fieldPosition="0">
        <references count="2">
          <reference field="4294967294" count="1" selected="0">
            <x v="0"/>
          </reference>
          <reference field="11" count="1" selected="0">
            <x v="1"/>
          </reference>
        </references>
      </pivotArea>
    </chartFormat>
    <chartFormat chart="16" format="21">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BC5C11-FADD-45B2-9CFB-9705FC3CDA3C}"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24" firstHeaderRow="0"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dataField="1" numFmtId="164" showAll="0"/>
    <pivotField numFmtId="10" showAll="0"/>
    <pivotField numFmtId="9" showAll="0"/>
    <pivotField dataField="1"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axis="axisRow" showAll="0">
      <items count="5">
        <item x="1"/>
        <item x="3"/>
        <item x="2"/>
        <item x="0"/>
        <item t="default"/>
      </items>
    </pivotField>
    <pivotField showAll="0"/>
    <pivotField axis="axisRow" showAll="0">
      <items count="5">
        <item sd="0" x="1"/>
        <item sd="0" x="3"/>
        <item sd="0" x="2"/>
        <item x="0"/>
        <item t="default"/>
      </items>
    </pivotField>
    <pivotField showAll="0"/>
  </pivotFields>
  <rowFields count="2">
    <field x="13"/>
    <field x="15"/>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2"/>
  </colFields>
  <colItems count="2">
    <i>
      <x/>
    </i>
    <i i="1">
      <x v="1"/>
    </i>
  </colItems>
  <dataFields count="2">
    <dataField name="Total Profit" fld="5" baseField="13" baseItem="0" numFmtId="164"/>
    <dataField name="Total Export Value" fld="8" baseField="0" baseItem="0" numFmtId="164"/>
  </dataFields>
  <formats count="1">
    <format dxfId="29">
      <pivotArea outline="0" collapsedLevelsAreSubtotals="1" fieldPosition="0"/>
    </format>
  </formats>
  <chartFormats count="6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3">
          <reference field="4294967294" count="1" selected="0">
            <x v="0"/>
          </reference>
          <reference field="13" count="1" selected="0">
            <x v="1"/>
          </reference>
          <reference field="15" count="1" selected="0">
            <x v="3"/>
          </reference>
        </references>
      </pivotArea>
    </chartFormat>
    <chartFormat chart="0" format="3">
      <pivotArea type="data" outline="0" fieldPosition="0">
        <references count="3">
          <reference field="4294967294" count="1" selected="0">
            <x v="0"/>
          </reference>
          <reference field="13" count="1" selected="0">
            <x v="3"/>
          </reference>
          <reference field="15" count="1" selected="0">
            <x v="3"/>
          </reference>
        </references>
      </pivotArea>
    </chartFormat>
    <chartFormat chart="0" format="4">
      <pivotArea type="data" outline="0" fieldPosition="0">
        <references count="3">
          <reference field="4294967294" count="1" selected="0">
            <x v="0"/>
          </reference>
          <reference field="13" count="1" selected="0">
            <x v="0"/>
          </reference>
          <reference field="15" count="1" selected="0">
            <x v="2"/>
          </reference>
        </references>
      </pivotArea>
    </chartFormat>
    <chartFormat chart="0" format="5">
      <pivotArea type="data" outline="0" fieldPosition="0">
        <references count="3">
          <reference field="4294967294" count="1" selected="0">
            <x v="0"/>
          </reference>
          <reference field="13" count="1" selected="0">
            <x v="2"/>
          </reference>
          <reference field="15" count="1" selected="0">
            <x v="1"/>
          </reference>
        </references>
      </pivotArea>
    </chartFormat>
    <chartFormat chart="0" format="6">
      <pivotArea type="data" outline="0" fieldPosition="0">
        <references count="3">
          <reference field="4294967294" count="1" selected="0">
            <x v="1"/>
          </reference>
          <reference field="13" count="1" selected="0">
            <x v="1"/>
          </reference>
          <reference field="15" count="1" selected="0">
            <x v="3"/>
          </reference>
        </references>
      </pivotArea>
    </chartFormat>
    <chartFormat chart="0" format="7">
      <pivotArea type="data" outline="0" fieldPosition="0">
        <references count="3">
          <reference field="4294967294" count="1" selected="0">
            <x v="1"/>
          </reference>
          <reference field="13" count="1" selected="0">
            <x v="3"/>
          </reference>
          <reference field="15" count="1" selected="0">
            <x v="3"/>
          </reference>
        </references>
      </pivotArea>
    </chartFormat>
    <chartFormat chart="0" format="8">
      <pivotArea type="data" outline="0" fieldPosition="0">
        <references count="3">
          <reference field="4294967294" count="1" selected="0">
            <x v="1"/>
          </reference>
          <reference field="13" count="1" selected="0">
            <x v="3"/>
          </reference>
          <reference field="15" count="1" selected="0">
            <x v="2"/>
          </reference>
        </references>
      </pivotArea>
    </chartFormat>
    <chartFormat chart="0" format="9">
      <pivotArea type="data" outline="0" fieldPosition="0">
        <references count="3">
          <reference field="4294967294" count="1" selected="0">
            <x v="1"/>
          </reference>
          <reference field="13" count="1" selected="0">
            <x v="3"/>
          </reference>
          <reference field="15" count="1" selected="0">
            <x v="1"/>
          </reference>
        </references>
      </pivotArea>
    </chartFormat>
    <chartFormat chart="0" format="10">
      <pivotArea type="data" outline="0" fieldPosition="0">
        <references count="3">
          <reference field="4294967294" count="1" selected="0">
            <x v="1"/>
          </reference>
          <reference field="13" count="1" selected="0">
            <x v="3"/>
          </reference>
          <reference field="15" count="1" selected="0">
            <x v="0"/>
          </reference>
        </references>
      </pivotArea>
    </chartFormat>
    <chartFormat chart="0" format="11">
      <pivotArea type="data" outline="0" fieldPosition="0">
        <references count="3">
          <reference field="4294967294" count="1" selected="0">
            <x v="1"/>
          </reference>
          <reference field="13" count="1" selected="0">
            <x v="2"/>
          </reference>
          <reference field="15" count="1" selected="0">
            <x v="2"/>
          </reference>
        </references>
      </pivotArea>
    </chartFormat>
    <chartFormat chart="0" format="12">
      <pivotArea type="data" outline="0" fieldPosition="0">
        <references count="3">
          <reference field="4294967294" count="1" selected="0">
            <x v="1"/>
          </reference>
          <reference field="13" count="1" selected="0">
            <x v="2"/>
          </reference>
          <reference field="15" count="1" selected="0">
            <x v="3"/>
          </reference>
        </references>
      </pivotArea>
    </chartFormat>
    <chartFormat chart="0" format="13">
      <pivotArea type="data" outline="0" fieldPosition="0">
        <references count="3">
          <reference field="4294967294" count="1" selected="0">
            <x v="1"/>
          </reference>
          <reference field="13" count="1" selected="0">
            <x v="2"/>
          </reference>
          <reference field="15" count="1" selected="0">
            <x v="0"/>
          </reference>
        </references>
      </pivotArea>
    </chartFormat>
    <chartFormat chart="0" format="14">
      <pivotArea type="data" outline="0" fieldPosition="0">
        <references count="3">
          <reference field="4294967294" count="1" selected="0">
            <x v="1"/>
          </reference>
          <reference field="13" count="1" selected="0">
            <x v="2"/>
          </reference>
          <reference field="15" count="1" selected="0">
            <x v="1"/>
          </reference>
        </references>
      </pivotArea>
    </chartFormat>
    <chartFormat chart="0" format="15">
      <pivotArea type="data" outline="0" fieldPosition="0">
        <references count="3">
          <reference field="4294967294" count="1" selected="0">
            <x v="1"/>
          </reference>
          <reference field="13" count="1" selected="0">
            <x v="1"/>
          </reference>
          <reference field="15" count="1" selected="0">
            <x v="2"/>
          </reference>
        </references>
      </pivotArea>
    </chartFormat>
    <chartFormat chart="0" format="16">
      <pivotArea type="data" outline="0" fieldPosition="0">
        <references count="3">
          <reference field="4294967294" count="1" selected="0">
            <x v="1"/>
          </reference>
          <reference field="13" count="1" selected="0">
            <x v="1"/>
          </reference>
          <reference field="15" count="1" selected="0">
            <x v="1"/>
          </reference>
        </references>
      </pivotArea>
    </chartFormat>
    <chartFormat chart="0" format="17">
      <pivotArea type="data" outline="0" fieldPosition="0">
        <references count="3">
          <reference field="4294967294" count="1" selected="0">
            <x v="1"/>
          </reference>
          <reference field="13" count="1" selected="0">
            <x v="1"/>
          </reference>
          <reference field="15" count="1" selected="0">
            <x v="0"/>
          </reference>
        </references>
      </pivotArea>
    </chartFormat>
    <chartFormat chart="0" format="18">
      <pivotArea type="data" outline="0" fieldPosition="0">
        <references count="3">
          <reference field="4294967294" count="1" selected="0">
            <x v="1"/>
          </reference>
          <reference field="13" count="1" selected="0">
            <x v="0"/>
          </reference>
          <reference field="15" count="1" selected="0">
            <x v="3"/>
          </reference>
        </references>
      </pivotArea>
    </chartFormat>
    <chartFormat chart="0" format="19">
      <pivotArea type="data" outline="0" fieldPosition="0">
        <references count="3">
          <reference field="4294967294" count="1" selected="0">
            <x v="1"/>
          </reference>
          <reference field="13" count="1" selected="0">
            <x v="0"/>
          </reference>
          <reference field="15" count="1" selected="0">
            <x v="2"/>
          </reference>
        </references>
      </pivotArea>
    </chartFormat>
    <chartFormat chart="0" format="20">
      <pivotArea type="data" outline="0" fieldPosition="0">
        <references count="3">
          <reference field="4294967294" count="1" selected="0">
            <x v="1"/>
          </reference>
          <reference field="13" count="1" selected="0">
            <x v="0"/>
          </reference>
          <reference field="15" count="1" selected="0">
            <x v="1"/>
          </reference>
        </references>
      </pivotArea>
    </chartFormat>
    <chartFormat chart="0" format="21">
      <pivotArea type="data" outline="0" fieldPosition="0">
        <references count="3">
          <reference field="4294967294" count="1" selected="0">
            <x v="1"/>
          </reference>
          <reference field="13" count="1" selected="0">
            <x v="0"/>
          </reference>
          <reference field="15"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 chart="11" format="44" series="1">
      <pivotArea type="data" outline="0" fieldPosition="0">
        <references count="1">
          <reference field="4294967294" count="1" selected="0">
            <x v="0"/>
          </reference>
        </references>
      </pivotArea>
    </chartFormat>
    <chartFormat chart="11" format="45">
      <pivotArea type="data" outline="0" fieldPosition="0">
        <references count="3">
          <reference field="4294967294" count="1" selected="0">
            <x v="0"/>
          </reference>
          <reference field="13" count="1" selected="0">
            <x v="0"/>
          </reference>
          <reference field="15" count="1" selected="0">
            <x v="2"/>
          </reference>
        </references>
      </pivotArea>
    </chartFormat>
    <chartFormat chart="11" format="46">
      <pivotArea type="data" outline="0" fieldPosition="0">
        <references count="3">
          <reference field="4294967294" count="1" selected="0">
            <x v="0"/>
          </reference>
          <reference field="13" count="1" selected="0">
            <x v="1"/>
          </reference>
          <reference field="15" count="1" selected="0">
            <x v="3"/>
          </reference>
        </references>
      </pivotArea>
    </chartFormat>
    <chartFormat chart="11" format="47">
      <pivotArea type="data" outline="0" fieldPosition="0">
        <references count="3">
          <reference field="4294967294" count="1" selected="0">
            <x v="0"/>
          </reference>
          <reference field="13" count="1" selected="0">
            <x v="2"/>
          </reference>
          <reference field="15" count="1" selected="0">
            <x v="1"/>
          </reference>
        </references>
      </pivotArea>
    </chartFormat>
    <chartFormat chart="11" format="48">
      <pivotArea type="data" outline="0" fieldPosition="0">
        <references count="3">
          <reference field="4294967294" count="1" selected="0">
            <x v="0"/>
          </reference>
          <reference field="13" count="1" selected="0">
            <x v="3"/>
          </reference>
          <reference field="15" count="1" selected="0">
            <x v="3"/>
          </reference>
        </references>
      </pivotArea>
    </chartFormat>
    <chartFormat chart="11" format="49" series="1">
      <pivotArea type="data" outline="0" fieldPosition="0">
        <references count="1">
          <reference field="4294967294" count="1" selected="0">
            <x v="1"/>
          </reference>
        </references>
      </pivotArea>
    </chartFormat>
    <chartFormat chart="11" format="50">
      <pivotArea type="data" outline="0" fieldPosition="0">
        <references count="3">
          <reference field="4294967294" count="1" selected="0">
            <x v="1"/>
          </reference>
          <reference field="13" count="1" selected="0">
            <x v="0"/>
          </reference>
          <reference field="15" count="1" selected="0">
            <x v="0"/>
          </reference>
        </references>
      </pivotArea>
    </chartFormat>
    <chartFormat chart="11" format="51">
      <pivotArea type="data" outline="0" fieldPosition="0">
        <references count="3">
          <reference field="4294967294" count="1" selected="0">
            <x v="1"/>
          </reference>
          <reference field="13" count="1" selected="0">
            <x v="0"/>
          </reference>
          <reference field="15" count="1" selected="0">
            <x v="1"/>
          </reference>
        </references>
      </pivotArea>
    </chartFormat>
    <chartFormat chart="11" format="52">
      <pivotArea type="data" outline="0" fieldPosition="0">
        <references count="3">
          <reference field="4294967294" count="1" selected="0">
            <x v="1"/>
          </reference>
          <reference field="13" count="1" selected="0">
            <x v="0"/>
          </reference>
          <reference field="15" count="1" selected="0">
            <x v="2"/>
          </reference>
        </references>
      </pivotArea>
    </chartFormat>
    <chartFormat chart="11" format="53">
      <pivotArea type="data" outline="0" fieldPosition="0">
        <references count="3">
          <reference field="4294967294" count="1" selected="0">
            <x v="1"/>
          </reference>
          <reference field="13" count="1" selected="0">
            <x v="0"/>
          </reference>
          <reference field="15" count="1" selected="0">
            <x v="3"/>
          </reference>
        </references>
      </pivotArea>
    </chartFormat>
    <chartFormat chart="11" format="54">
      <pivotArea type="data" outline="0" fieldPosition="0">
        <references count="3">
          <reference field="4294967294" count="1" selected="0">
            <x v="1"/>
          </reference>
          <reference field="13" count="1" selected="0">
            <x v="1"/>
          </reference>
          <reference field="15" count="1" selected="0">
            <x v="0"/>
          </reference>
        </references>
      </pivotArea>
    </chartFormat>
    <chartFormat chart="11" format="55">
      <pivotArea type="data" outline="0" fieldPosition="0">
        <references count="3">
          <reference field="4294967294" count="1" selected="0">
            <x v="1"/>
          </reference>
          <reference field="13" count="1" selected="0">
            <x v="1"/>
          </reference>
          <reference field="15" count="1" selected="0">
            <x v="1"/>
          </reference>
        </references>
      </pivotArea>
    </chartFormat>
    <chartFormat chart="11" format="56">
      <pivotArea type="data" outline="0" fieldPosition="0">
        <references count="3">
          <reference field="4294967294" count="1" selected="0">
            <x v="1"/>
          </reference>
          <reference field="13" count="1" selected="0">
            <x v="1"/>
          </reference>
          <reference field="15" count="1" selected="0">
            <x v="2"/>
          </reference>
        </references>
      </pivotArea>
    </chartFormat>
    <chartFormat chart="11" format="57">
      <pivotArea type="data" outline="0" fieldPosition="0">
        <references count="3">
          <reference field="4294967294" count="1" selected="0">
            <x v="1"/>
          </reference>
          <reference field="13" count="1" selected="0">
            <x v="1"/>
          </reference>
          <reference field="15" count="1" selected="0">
            <x v="3"/>
          </reference>
        </references>
      </pivotArea>
    </chartFormat>
    <chartFormat chart="11" format="58">
      <pivotArea type="data" outline="0" fieldPosition="0">
        <references count="3">
          <reference field="4294967294" count="1" selected="0">
            <x v="1"/>
          </reference>
          <reference field="13" count="1" selected="0">
            <x v="2"/>
          </reference>
          <reference field="15" count="1" selected="0">
            <x v="0"/>
          </reference>
        </references>
      </pivotArea>
    </chartFormat>
    <chartFormat chart="11" format="59">
      <pivotArea type="data" outline="0" fieldPosition="0">
        <references count="3">
          <reference field="4294967294" count="1" selected="0">
            <x v="1"/>
          </reference>
          <reference field="13" count="1" selected="0">
            <x v="2"/>
          </reference>
          <reference field="15" count="1" selected="0">
            <x v="1"/>
          </reference>
        </references>
      </pivotArea>
    </chartFormat>
    <chartFormat chart="11" format="60">
      <pivotArea type="data" outline="0" fieldPosition="0">
        <references count="3">
          <reference field="4294967294" count="1" selected="0">
            <x v="1"/>
          </reference>
          <reference field="13" count="1" selected="0">
            <x v="2"/>
          </reference>
          <reference field="15" count="1" selected="0">
            <x v="2"/>
          </reference>
        </references>
      </pivotArea>
    </chartFormat>
    <chartFormat chart="11" format="61">
      <pivotArea type="data" outline="0" fieldPosition="0">
        <references count="3">
          <reference field="4294967294" count="1" selected="0">
            <x v="1"/>
          </reference>
          <reference field="13" count="1" selected="0">
            <x v="2"/>
          </reference>
          <reference field="15" count="1" selected="0">
            <x v="3"/>
          </reference>
        </references>
      </pivotArea>
    </chartFormat>
    <chartFormat chart="11" format="62">
      <pivotArea type="data" outline="0" fieldPosition="0">
        <references count="3">
          <reference field="4294967294" count="1" selected="0">
            <x v="1"/>
          </reference>
          <reference field="13" count="1" selected="0">
            <x v="3"/>
          </reference>
          <reference field="15" count="1" selected="0">
            <x v="0"/>
          </reference>
        </references>
      </pivotArea>
    </chartFormat>
    <chartFormat chart="11" format="63">
      <pivotArea type="data" outline="0" fieldPosition="0">
        <references count="3">
          <reference field="4294967294" count="1" selected="0">
            <x v="1"/>
          </reference>
          <reference field="13" count="1" selected="0">
            <x v="3"/>
          </reference>
          <reference field="15" count="1" selected="0">
            <x v="1"/>
          </reference>
        </references>
      </pivotArea>
    </chartFormat>
    <chartFormat chart="11" format="64">
      <pivotArea type="data" outline="0" fieldPosition="0">
        <references count="3">
          <reference field="4294967294" count="1" selected="0">
            <x v="1"/>
          </reference>
          <reference field="13" count="1" selected="0">
            <x v="3"/>
          </reference>
          <reference field="15" count="1" selected="0">
            <x v="2"/>
          </reference>
        </references>
      </pivotArea>
    </chartFormat>
    <chartFormat chart="11" format="65">
      <pivotArea type="data" outline="0" fieldPosition="0">
        <references count="3">
          <reference field="4294967294" count="1" selected="0">
            <x v="1"/>
          </reference>
          <reference field="13" count="1" selected="0">
            <x v="3"/>
          </reference>
          <reference field="15" count="1" selected="0">
            <x v="3"/>
          </reference>
        </references>
      </pivotArea>
    </chartFormat>
    <chartFormat chart="14" format="44" series="1">
      <pivotArea type="data" outline="0" fieldPosition="0">
        <references count="1">
          <reference field="4294967294" count="1" selected="0">
            <x v="0"/>
          </reference>
        </references>
      </pivotArea>
    </chartFormat>
    <chartFormat chart="14" format="45">
      <pivotArea type="data" outline="0" fieldPosition="0">
        <references count="3">
          <reference field="4294967294" count="1" selected="0">
            <x v="0"/>
          </reference>
          <reference field="13" count="1" selected="0">
            <x v="0"/>
          </reference>
          <reference field="15" count="1" selected="0">
            <x v="2"/>
          </reference>
        </references>
      </pivotArea>
    </chartFormat>
    <chartFormat chart="14" format="46">
      <pivotArea type="data" outline="0" fieldPosition="0">
        <references count="3">
          <reference field="4294967294" count="1" selected="0">
            <x v="0"/>
          </reference>
          <reference field="13" count="1" selected="0">
            <x v="1"/>
          </reference>
          <reference field="15" count="1" selected="0">
            <x v="3"/>
          </reference>
        </references>
      </pivotArea>
    </chartFormat>
    <chartFormat chart="14" format="47">
      <pivotArea type="data" outline="0" fieldPosition="0">
        <references count="3">
          <reference field="4294967294" count="1" selected="0">
            <x v="0"/>
          </reference>
          <reference field="13" count="1" selected="0">
            <x v="2"/>
          </reference>
          <reference field="15" count="1" selected="0">
            <x v="1"/>
          </reference>
        </references>
      </pivotArea>
    </chartFormat>
    <chartFormat chart="14" format="48">
      <pivotArea type="data" outline="0" fieldPosition="0">
        <references count="3">
          <reference field="4294967294" count="1" selected="0">
            <x v="0"/>
          </reference>
          <reference field="13" count="1" selected="0">
            <x v="3"/>
          </reference>
          <reference field="15" count="1" selected="0">
            <x v="3"/>
          </reference>
        </references>
      </pivotArea>
    </chartFormat>
    <chartFormat chart="14" format="49" series="1">
      <pivotArea type="data" outline="0" fieldPosition="0">
        <references count="1">
          <reference field="4294967294" count="1" selected="0">
            <x v="1"/>
          </reference>
        </references>
      </pivotArea>
    </chartFormat>
    <chartFormat chart="14" format="50">
      <pivotArea type="data" outline="0" fieldPosition="0">
        <references count="3">
          <reference field="4294967294" count="1" selected="0">
            <x v="1"/>
          </reference>
          <reference field="13" count="1" selected="0">
            <x v="0"/>
          </reference>
          <reference field="15" count="1" selected="0">
            <x v="0"/>
          </reference>
        </references>
      </pivotArea>
    </chartFormat>
    <chartFormat chart="14" format="51">
      <pivotArea type="data" outline="0" fieldPosition="0">
        <references count="3">
          <reference field="4294967294" count="1" selected="0">
            <x v="1"/>
          </reference>
          <reference field="13" count="1" selected="0">
            <x v="0"/>
          </reference>
          <reference field="15" count="1" selected="0">
            <x v="1"/>
          </reference>
        </references>
      </pivotArea>
    </chartFormat>
    <chartFormat chart="14" format="52">
      <pivotArea type="data" outline="0" fieldPosition="0">
        <references count="3">
          <reference field="4294967294" count="1" selected="0">
            <x v="1"/>
          </reference>
          <reference field="13" count="1" selected="0">
            <x v="0"/>
          </reference>
          <reference field="15" count="1" selected="0">
            <x v="2"/>
          </reference>
        </references>
      </pivotArea>
    </chartFormat>
    <chartFormat chart="14" format="53">
      <pivotArea type="data" outline="0" fieldPosition="0">
        <references count="3">
          <reference field="4294967294" count="1" selected="0">
            <x v="1"/>
          </reference>
          <reference field="13" count="1" selected="0">
            <x v="0"/>
          </reference>
          <reference field="15" count="1" selected="0">
            <x v="3"/>
          </reference>
        </references>
      </pivotArea>
    </chartFormat>
    <chartFormat chart="14" format="54">
      <pivotArea type="data" outline="0" fieldPosition="0">
        <references count="3">
          <reference field="4294967294" count="1" selected="0">
            <x v="1"/>
          </reference>
          <reference field="13" count="1" selected="0">
            <x v="1"/>
          </reference>
          <reference field="15" count="1" selected="0">
            <x v="0"/>
          </reference>
        </references>
      </pivotArea>
    </chartFormat>
    <chartFormat chart="14" format="55">
      <pivotArea type="data" outline="0" fieldPosition="0">
        <references count="3">
          <reference field="4294967294" count="1" selected="0">
            <x v="1"/>
          </reference>
          <reference field="13" count="1" selected="0">
            <x v="1"/>
          </reference>
          <reference field="15" count="1" selected="0">
            <x v="1"/>
          </reference>
        </references>
      </pivotArea>
    </chartFormat>
    <chartFormat chart="14" format="56">
      <pivotArea type="data" outline="0" fieldPosition="0">
        <references count="3">
          <reference field="4294967294" count="1" selected="0">
            <x v="1"/>
          </reference>
          <reference field="13" count="1" selected="0">
            <x v="1"/>
          </reference>
          <reference field="15" count="1" selected="0">
            <x v="2"/>
          </reference>
        </references>
      </pivotArea>
    </chartFormat>
    <chartFormat chart="14" format="57">
      <pivotArea type="data" outline="0" fieldPosition="0">
        <references count="3">
          <reference field="4294967294" count="1" selected="0">
            <x v="1"/>
          </reference>
          <reference field="13" count="1" selected="0">
            <x v="1"/>
          </reference>
          <reference field="15" count="1" selected="0">
            <x v="3"/>
          </reference>
        </references>
      </pivotArea>
    </chartFormat>
    <chartFormat chart="14" format="58">
      <pivotArea type="data" outline="0" fieldPosition="0">
        <references count="3">
          <reference field="4294967294" count="1" selected="0">
            <x v="1"/>
          </reference>
          <reference field="13" count="1" selected="0">
            <x v="2"/>
          </reference>
          <reference field="15" count="1" selected="0">
            <x v="0"/>
          </reference>
        </references>
      </pivotArea>
    </chartFormat>
    <chartFormat chart="14" format="59">
      <pivotArea type="data" outline="0" fieldPosition="0">
        <references count="3">
          <reference field="4294967294" count="1" selected="0">
            <x v="1"/>
          </reference>
          <reference field="13" count="1" selected="0">
            <x v="2"/>
          </reference>
          <reference field="15" count="1" selected="0">
            <x v="1"/>
          </reference>
        </references>
      </pivotArea>
    </chartFormat>
    <chartFormat chart="14" format="60">
      <pivotArea type="data" outline="0" fieldPosition="0">
        <references count="3">
          <reference field="4294967294" count="1" selected="0">
            <x v="1"/>
          </reference>
          <reference field="13" count="1" selected="0">
            <x v="2"/>
          </reference>
          <reference field="15" count="1" selected="0">
            <x v="2"/>
          </reference>
        </references>
      </pivotArea>
    </chartFormat>
    <chartFormat chart="14" format="61">
      <pivotArea type="data" outline="0" fieldPosition="0">
        <references count="3">
          <reference field="4294967294" count="1" selected="0">
            <x v="1"/>
          </reference>
          <reference field="13" count="1" selected="0">
            <x v="2"/>
          </reference>
          <reference field="15" count="1" selected="0">
            <x v="3"/>
          </reference>
        </references>
      </pivotArea>
    </chartFormat>
    <chartFormat chart="14" format="62">
      <pivotArea type="data" outline="0" fieldPosition="0">
        <references count="3">
          <reference field="4294967294" count="1" selected="0">
            <x v="1"/>
          </reference>
          <reference field="13" count="1" selected="0">
            <x v="3"/>
          </reference>
          <reference field="15" count="1" selected="0">
            <x v="0"/>
          </reference>
        </references>
      </pivotArea>
    </chartFormat>
    <chartFormat chart="14" format="63">
      <pivotArea type="data" outline="0" fieldPosition="0">
        <references count="3">
          <reference field="4294967294" count="1" selected="0">
            <x v="1"/>
          </reference>
          <reference field="13" count="1" selected="0">
            <x v="3"/>
          </reference>
          <reference field="15" count="1" selected="0">
            <x v="1"/>
          </reference>
        </references>
      </pivotArea>
    </chartFormat>
    <chartFormat chart="14" format="64">
      <pivotArea type="data" outline="0" fieldPosition="0">
        <references count="3">
          <reference field="4294967294" count="1" selected="0">
            <x v="1"/>
          </reference>
          <reference field="13" count="1" selected="0">
            <x v="3"/>
          </reference>
          <reference field="15" count="1" selected="0">
            <x v="2"/>
          </reference>
        </references>
      </pivotArea>
    </chartFormat>
    <chartFormat chart="14" format="65">
      <pivotArea type="data" outline="0" fieldPosition="0">
        <references count="3">
          <reference field="4294967294" count="1" selected="0">
            <x v="1"/>
          </reference>
          <reference field="13" count="1" selected="0">
            <x v="3"/>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098779-7CD8-450F-B2C2-2F5C6CE41723}"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3:F24" firstHeaderRow="1" firstDataRow="1" firstDataCol="1"/>
  <pivotFields count="17">
    <pivotField showAll="0">
      <items count="11">
        <item x="0"/>
        <item x="2"/>
        <item x="5"/>
        <item x="6"/>
        <item x="1"/>
        <item x="8"/>
        <item x="7"/>
        <item x="9"/>
        <item x="3"/>
        <item x="4"/>
        <item t="default"/>
      </items>
    </pivotField>
    <pivotField dataField="1" showAll="0"/>
    <pivotField numFmtId="164" showAll="0"/>
    <pivotField showAll="0"/>
    <pivotField numFmtId="164" showAll="0"/>
    <pivotField numFmtId="164" showAll="0"/>
    <pivotField numFmtId="10" showAll="0"/>
    <pivotField numFmtId="9" showAll="0"/>
    <pivotField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axis="axisRow" showAll="0">
      <items count="5">
        <item x="1"/>
        <item x="3"/>
        <item x="2"/>
        <item x="0"/>
        <item t="default"/>
      </items>
    </pivotField>
    <pivotField showAll="0"/>
    <pivotField axis="axisRow" showAll="0">
      <items count="5">
        <item x="1"/>
        <item x="3"/>
        <item x="2"/>
        <item x="0"/>
        <item t="default"/>
      </items>
    </pivotField>
    <pivotField showAll="0"/>
  </pivotFields>
  <rowFields count="2">
    <field x="13"/>
    <field x="15"/>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Units Sold" fld="1" baseField="0" baseItem="0"/>
  </dataFields>
  <formats count="4">
    <format dxfId="3">
      <pivotArea collapsedLevelsAreSubtotals="1" fieldPosition="0">
        <references count="1">
          <reference field="13" count="1">
            <x v="0"/>
          </reference>
        </references>
      </pivotArea>
    </format>
    <format dxfId="2">
      <pivotArea collapsedLevelsAreSubtotals="1" fieldPosition="0">
        <references count="2">
          <reference field="13" count="1" selected="0">
            <x v="0"/>
          </reference>
          <reference field="15" count="0"/>
        </references>
      </pivotArea>
    </format>
    <format dxfId="1">
      <pivotArea collapsedLevelsAreSubtotals="1" fieldPosition="0">
        <references count="1">
          <reference field="13" count="1">
            <x v="1"/>
          </reference>
        </references>
      </pivotArea>
    </format>
    <format dxfId="0">
      <pivotArea collapsedLevelsAreSubtotals="1" fieldPosition="0">
        <references count="2">
          <reference field="13" count="1" selected="0">
            <x v="1"/>
          </reference>
          <reference field="15" count="0"/>
        </references>
      </pivotArea>
    </format>
  </formats>
  <chartFormats count="24">
    <chartFormat chart="0" format="20" series="1">
      <pivotArea type="data" outline="0" fieldPosition="0">
        <references count="1">
          <reference field="4294967294" count="1" selected="0">
            <x v="0"/>
          </reference>
        </references>
      </pivotArea>
    </chartFormat>
    <chartFormat chart="0" format="21">
      <pivotArea type="data" outline="0" fieldPosition="0">
        <references count="3">
          <reference field="4294967294" count="1" selected="0">
            <x v="0"/>
          </reference>
          <reference field="13" count="1" selected="0">
            <x v="0"/>
          </reference>
          <reference field="15" count="1" selected="0">
            <x v="1"/>
          </reference>
        </references>
      </pivotArea>
    </chartFormat>
    <chartFormat chart="0" format="22">
      <pivotArea type="data" outline="0" fieldPosition="0">
        <references count="3">
          <reference field="4294967294" count="1" selected="0">
            <x v="0"/>
          </reference>
          <reference field="13" count="1" selected="0">
            <x v="0"/>
          </reference>
          <reference field="15" count="1" selected="0">
            <x v="3"/>
          </reference>
        </references>
      </pivotArea>
    </chartFormat>
    <chartFormat chart="0" format="23">
      <pivotArea type="data" outline="0" fieldPosition="0">
        <references count="3">
          <reference field="4294967294" count="1" selected="0">
            <x v="0"/>
          </reference>
          <reference field="13" count="1" selected="0">
            <x v="1"/>
          </reference>
          <reference field="15" count="1" selected="0">
            <x v="1"/>
          </reference>
        </references>
      </pivotArea>
    </chartFormat>
    <chartFormat chart="0" format="24">
      <pivotArea type="data" outline="0" fieldPosition="0">
        <references count="3">
          <reference field="4294967294" count="1" selected="0">
            <x v="0"/>
          </reference>
          <reference field="13" count="1" selected="0">
            <x v="1"/>
          </reference>
          <reference field="15" count="1" selected="0">
            <x v="2"/>
          </reference>
        </references>
      </pivotArea>
    </chartFormat>
    <chartFormat chart="0" format="25">
      <pivotArea type="data" outline="0" fieldPosition="0">
        <references count="3">
          <reference field="4294967294" count="1" selected="0">
            <x v="0"/>
          </reference>
          <reference field="13" count="1" selected="0">
            <x v="2"/>
          </reference>
          <reference field="15" count="1" selected="0">
            <x v="0"/>
          </reference>
        </references>
      </pivotArea>
    </chartFormat>
    <chartFormat chart="0" format="26">
      <pivotArea type="data" outline="0" fieldPosition="0">
        <references count="3">
          <reference field="4294967294" count="1" selected="0">
            <x v="0"/>
          </reference>
          <reference field="13" count="1" selected="0">
            <x v="2"/>
          </reference>
          <reference field="15" count="1" selected="0">
            <x v="3"/>
          </reference>
        </references>
      </pivotArea>
    </chartFormat>
    <chartFormat chart="0" format="27">
      <pivotArea type="data" outline="0" fieldPosition="0">
        <references count="3">
          <reference field="4294967294" count="1" selected="0">
            <x v="0"/>
          </reference>
          <reference field="13" count="1" selected="0">
            <x v="1"/>
          </reference>
          <reference field="15" count="1" selected="0">
            <x v="3"/>
          </reference>
        </references>
      </pivotArea>
    </chartFormat>
    <chartFormat chart="0" format="28">
      <pivotArea type="data" outline="0" fieldPosition="0">
        <references count="3">
          <reference field="4294967294" count="1" selected="0">
            <x v="0"/>
          </reference>
          <reference field="13" count="1" selected="0">
            <x v="2"/>
          </reference>
          <reference field="15" count="1" selected="0">
            <x v="2"/>
          </reference>
        </references>
      </pivotArea>
    </chartFormat>
    <chartFormat chart="0" format="29">
      <pivotArea type="data" outline="0" fieldPosition="0">
        <references count="3">
          <reference field="4294967294" count="1" selected="0">
            <x v="0"/>
          </reference>
          <reference field="13" count="1" selected="0">
            <x v="3"/>
          </reference>
          <reference field="15" count="1" selected="0">
            <x v="0"/>
          </reference>
        </references>
      </pivotArea>
    </chartFormat>
    <chartFormat chart="0" format="30">
      <pivotArea type="data" outline="0" fieldPosition="0">
        <references count="3">
          <reference field="4294967294" count="1" selected="0">
            <x v="0"/>
          </reference>
          <reference field="13" count="1" selected="0">
            <x v="3"/>
          </reference>
          <reference field="15" count="1" selected="0">
            <x v="1"/>
          </reference>
        </references>
      </pivotArea>
    </chartFormat>
    <chartFormat chart="0" format="31">
      <pivotArea type="data" outline="0" fieldPosition="0">
        <references count="3">
          <reference field="4294967294" count="1" selected="0">
            <x v="0"/>
          </reference>
          <reference field="13" count="1" selected="0">
            <x v="3"/>
          </reference>
          <reference field="15" count="1" selected="0">
            <x v="2"/>
          </reference>
        </references>
      </pivotArea>
    </chartFormat>
    <chartFormat chart="7" format="44" series="1">
      <pivotArea type="data" outline="0" fieldPosition="0">
        <references count="1">
          <reference field="4294967294" count="1" selected="0">
            <x v="0"/>
          </reference>
        </references>
      </pivotArea>
    </chartFormat>
    <chartFormat chart="7" format="45">
      <pivotArea type="data" outline="0" fieldPosition="0">
        <references count="3">
          <reference field="4294967294" count="1" selected="0">
            <x v="0"/>
          </reference>
          <reference field="13" count="1" selected="0">
            <x v="0"/>
          </reference>
          <reference field="15" count="1" selected="0">
            <x v="1"/>
          </reference>
        </references>
      </pivotArea>
    </chartFormat>
    <chartFormat chart="7" format="46">
      <pivotArea type="data" outline="0" fieldPosition="0">
        <references count="3">
          <reference field="4294967294" count="1" selected="0">
            <x v="0"/>
          </reference>
          <reference field="13" count="1" selected="0">
            <x v="0"/>
          </reference>
          <reference field="15" count="1" selected="0">
            <x v="3"/>
          </reference>
        </references>
      </pivotArea>
    </chartFormat>
    <chartFormat chart="7" format="47">
      <pivotArea type="data" outline="0" fieldPosition="0">
        <references count="3">
          <reference field="4294967294" count="1" selected="0">
            <x v="0"/>
          </reference>
          <reference field="13" count="1" selected="0">
            <x v="1"/>
          </reference>
          <reference field="15" count="1" selected="0">
            <x v="1"/>
          </reference>
        </references>
      </pivotArea>
    </chartFormat>
    <chartFormat chart="7" format="48">
      <pivotArea type="data" outline="0" fieldPosition="0">
        <references count="3">
          <reference field="4294967294" count="1" selected="0">
            <x v="0"/>
          </reference>
          <reference field="13" count="1" selected="0">
            <x v="1"/>
          </reference>
          <reference field="15" count="1" selected="0">
            <x v="2"/>
          </reference>
        </references>
      </pivotArea>
    </chartFormat>
    <chartFormat chart="7" format="49">
      <pivotArea type="data" outline="0" fieldPosition="0">
        <references count="3">
          <reference field="4294967294" count="1" selected="0">
            <x v="0"/>
          </reference>
          <reference field="13" count="1" selected="0">
            <x v="1"/>
          </reference>
          <reference field="15" count="1" selected="0">
            <x v="3"/>
          </reference>
        </references>
      </pivotArea>
    </chartFormat>
    <chartFormat chart="7" format="50">
      <pivotArea type="data" outline="0" fieldPosition="0">
        <references count="3">
          <reference field="4294967294" count="1" selected="0">
            <x v="0"/>
          </reference>
          <reference field="13" count="1" selected="0">
            <x v="2"/>
          </reference>
          <reference field="15" count="1" selected="0">
            <x v="0"/>
          </reference>
        </references>
      </pivotArea>
    </chartFormat>
    <chartFormat chart="7" format="51">
      <pivotArea type="data" outline="0" fieldPosition="0">
        <references count="3">
          <reference field="4294967294" count="1" selected="0">
            <x v="0"/>
          </reference>
          <reference field="13" count="1" selected="0">
            <x v="2"/>
          </reference>
          <reference field="15" count="1" selected="0">
            <x v="2"/>
          </reference>
        </references>
      </pivotArea>
    </chartFormat>
    <chartFormat chart="7" format="52">
      <pivotArea type="data" outline="0" fieldPosition="0">
        <references count="3">
          <reference field="4294967294" count="1" selected="0">
            <x v="0"/>
          </reference>
          <reference field="13" count="1" selected="0">
            <x v="2"/>
          </reference>
          <reference field="15" count="1" selected="0">
            <x v="3"/>
          </reference>
        </references>
      </pivotArea>
    </chartFormat>
    <chartFormat chart="7" format="53">
      <pivotArea type="data" outline="0" fieldPosition="0">
        <references count="3">
          <reference field="4294967294" count="1" selected="0">
            <x v="0"/>
          </reference>
          <reference field="13" count="1" selected="0">
            <x v="3"/>
          </reference>
          <reference field="15" count="1" selected="0">
            <x v="0"/>
          </reference>
        </references>
      </pivotArea>
    </chartFormat>
    <chartFormat chart="7" format="54">
      <pivotArea type="data" outline="0" fieldPosition="0">
        <references count="3">
          <reference field="4294967294" count="1" selected="0">
            <x v="0"/>
          </reference>
          <reference field="13" count="1" selected="0">
            <x v="3"/>
          </reference>
          <reference field="15" count="1" selected="0">
            <x v="1"/>
          </reference>
        </references>
      </pivotArea>
    </chartFormat>
    <chartFormat chart="7" format="55">
      <pivotArea type="data" outline="0" fieldPosition="0">
        <references count="3">
          <reference field="4294967294" count="1" selected="0">
            <x v="0"/>
          </reference>
          <reference field="13" count="1" selected="0">
            <x v="3"/>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0E876E-DA65-451B-814D-463A5668A6C6}"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numFmtId="164" showAll="0"/>
    <pivotField numFmtId="10" showAll="0"/>
    <pivotField numFmtId="9" showAll="0"/>
    <pivotField dataField="1"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axis="axisRow" showAll="0" sortType="ascending">
      <items count="11">
        <item x="8"/>
        <item x="9"/>
        <item x="4"/>
        <item x="0"/>
        <item x="7"/>
        <item x="6"/>
        <item x="5"/>
        <item x="1"/>
        <item x="2"/>
        <item x="3"/>
        <item t="default"/>
      </items>
      <autoSortScope>
        <pivotArea dataOnly="0" outline="0" fieldPosition="0">
          <references count="1">
            <reference field="4294967294" count="1" selected="0">
              <x v="0"/>
            </reference>
          </references>
        </pivotArea>
      </autoSortScope>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2"/>
  </rowFields>
  <rowItems count="11">
    <i>
      <x v="1"/>
    </i>
    <i>
      <x/>
    </i>
    <i>
      <x v="5"/>
    </i>
    <i>
      <x v="9"/>
    </i>
    <i>
      <x v="3"/>
    </i>
    <i>
      <x v="7"/>
    </i>
    <i>
      <x v="6"/>
    </i>
    <i>
      <x v="8"/>
    </i>
    <i>
      <x v="4"/>
    </i>
    <i>
      <x v="2"/>
    </i>
    <i t="grand">
      <x/>
    </i>
  </rowItems>
  <colItems count="1">
    <i/>
  </colItems>
  <dataFields count="1">
    <dataField name="Sum of Export Value" fld="8" baseField="0" baseItem="0" numFmtId="166"/>
  </dataFields>
  <formats count="1">
    <format dxfId="28">
      <pivotArea outline="0" collapsedLevelsAreSubtotals="1" fieldPosition="0"/>
    </format>
  </formats>
  <chartFormats count="8">
    <chartFormat chart="0" format="21" series="1">
      <pivotArea type="data" outline="0" fieldPosition="0">
        <references count="1">
          <reference field="4294967294" count="1" selected="0">
            <x v="0"/>
          </reference>
        </references>
      </pivotArea>
    </chartFormat>
    <chartFormat chart="0" format="22">
      <pivotArea type="data" outline="0" fieldPosition="0">
        <references count="2">
          <reference field="4294967294" count="1" selected="0">
            <x v="0"/>
          </reference>
          <reference field="12" count="1" selected="0">
            <x v="8"/>
          </reference>
        </references>
      </pivotArea>
    </chartFormat>
    <chartFormat chart="0" format="23">
      <pivotArea type="data" outline="0" fieldPosition="0">
        <references count="2">
          <reference field="4294967294" count="1" selected="0">
            <x v="0"/>
          </reference>
          <reference field="12" count="1" selected="0">
            <x v="4"/>
          </reference>
        </references>
      </pivotArea>
    </chartFormat>
    <chartFormat chart="0" format="24">
      <pivotArea type="data" outline="0" fieldPosition="0">
        <references count="2">
          <reference field="4294967294" count="1" selected="0">
            <x v="0"/>
          </reference>
          <reference field="12" count="1" selected="0">
            <x v="2"/>
          </reference>
        </references>
      </pivotArea>
    </chartFormat>
    <chartFormat chart="4" format="29"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12" count="1" selected="0">
            <x v="8"/>
          </reference>
        </references>
      </pivotArea>
    </chartFormat>
    <chartFormat chart="4" format="31">
      <pivotArea type="data" outline="0" fieldPosition="0">
        <references count="2">
          <reference field="4294967294" count="1" selected="0">
            <x v="0"/>
          </reference>
          <reference field="12" count="1" selected="0">
            <x v="4"/>
          </reference>
        </references>
      </pivotArea>
    </chartFormat>
    <chartFormat chart="4" format="32">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5F120E-5A69-4D97-AC1A-F38B2B6F7D41}"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8:B29" firstHeaderRow="1"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numFmtId="164" showAll="0"/>
    <pivotField numFmtId="10" showAll="0"/>
    <pivotField dataField="1" numFmtId="9" showAll="0"/>
    <pivotField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axis="axisRow" showAll="0" sortType="ascending">
      <items count="11">
        <item x="8"/>
        <item x="9"/>
        <item x="4"/>
        <item x="0"/>
        <item x="7"/>
        <item x="6"/>
        <item x="5"/>
        <item x="1"/>
        <item x="2"/>
        <item x="3"/>
        <item t="default"/>
      </items>
      <autoSortScope>
        <pivotArea dataOnly="0" outline="0" fieldPosition="0">
          <references count="1">
            <reference field="4294967294" count="1" selected="0">
              <x v="0"/>
            </reference>
          </references>
        </pivotArea>
      </autoSortScope>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2"/>
  </rowFields>
  <rowItems count="11">
    <i>
      <x v="8"/>
    </i>
    <i>
      <x v="1"/>
    </i>
    <i>
      <x v="6"/>
    </i>
    <i>
      <x v="5"/>
    </i>
    <i>
      <x v="3"/>
    </i>
    <i>
      <x v="9"/>
    </i>
    <i>
      <x v="2"/>
    </i>
    <i>
      <x v="7"/>
    </i>
    <i>
      <x/>
    </i>
    <i>
      <x v="4"/>
    </i>
    <i t="grand">
      <x/>
    </i>
  </rowItems>
  <colItems count="1">
    <i/>
  </colItems>
  <dataFields count="1">
    <dataField name="Average of Profit Margin" fld="7" subtotal="average" baseField="12" baseItem="0" numFmtId="9"/>
  </dataFields>
  <chartFormats count="8">
    <chartFormat chart="0" format="33" series="1">
      <pivotArea type="data" outline="0" fieldPosition="0">
        <references count="1">
          <reference field="4294967294" count="1" selected="0">
            <x v="0"/>
          </reference>
        </references>
      </pivotArea>
    </chartFormat>
    <chartFormat chart="0" format="34">
      <pivotArea type="data" outline="0" fieldPosition="0">
        <references count="2">
          <reference field="4294967294" count="1" selected="0">
            <x v="0"/>
          </reference>
          <reference field="12" count="1" selected="0">
            <x v="7"/>
          </reference>
        </references>
      </pivotArea>
    </chartFormat>
    <chartFormat chart="0" format="35">
      <pivotArea type="data" outline="0" fieldPosition="0">
        <references count="2">
          <reference field="4294967294" count="1" selected="0">
            <x v="0"/>
          </reference>
          <reference field="12" count="1" selected="0">
            <x v="0"/>
          </reference>
        </references>
      </pivotArea>
    </chartFormat>
    <chartFormat chart="0" format="36">
      <pivotArea type="data" outline="0" fieldPosition="0">
        <references count="2">
          <reference field="4294967294" count="1" selected="0">
            <x v="0"/>
          </reference>
          <reference field="12" count="1" selected="0">
            <x v="4"/>
          </reference>
        </references>
      </pivotArea>
    </chartFormat>
    <chartFormat chart="4" format="41" series="1">
      <pivotArea type="data" outline="0" fieldPosition="0">
        <references count="1">
          <reference field="4294967294" count="1" selected="0">
            <x v="0"/>
          </reference>
        </references>
      </pivotArea>
    </chartFormat>
    <chartFormat chart="4" format="42">
      <pivotArea type="data" outline="0" fieldPosition="0">
        <references count="2">
          <reference field="4294967294" count="1" selected="0">
            <x v="0"/>
          </reference>
          <reference field="12" count="1" selected="0">
            <x v="7"/>
          </reference>
        </references>
      </pivotArea>
    </chartFormat>
    <chartFormat chart="4" format="43">
      <pivotArea type="data" outline="0" fieldPosition="0">
        <references count="2">
          <reference field="4294967294" count="1" selected="0">
            <x v="0"/>
          </reference>
          <reference field="12" count="1" selected="0">
            <x v="0"/>
          </reference>
        </references>
      </pivotArea>
    </chartFormat>
    <chartFormat chart="4" format="44">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FCC4F4A-2A01-4768-A3BA-E5DFAFF6913A}"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J30" firstHeaderRow="1" firstDataRow="2" firstDataCol="1"/>
  <pivotFields count="17">
    <pivotField axis="axisRow" showAll="0">
      <items count="11">
        <item x="0"/>
        <item x="2"/>
        <item x="5"/>
        <item x="6"/>
        <item x="1"/>
        <item x="8"/>
        <item x="7"/>
        <item x="9"/>
        <item x="3"/>
        <item x="4"/>
        <item t="default"/>
      </items>
    </pivotField>
    <pivotField showAll="0"/>
    <pivotField numFmtId="164" showAll="0"/>
    <pivotField showAll="0"/>
    <pivotField numFmtId="164" showAll="0"/>
    <pivotField numFmtId="164" showAll="0"/>
    <pivotField numFmtId="10" showAll="0"/>
    <pivotField dataField="1"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0"/>
  </rowFields>
  <rowItems count="11">
    <i>
      <x/>
    </i>
    <i>
      <x v="1"/>
    </i>
    <i>
      <x v="2"/>
    </i>
    <i>
      <x v="3"/>
    </i>
    <i>
      <x v="4"/>
    </i>
    <i>
      <x v="5"/>
    </i>
    <i>
      <x v="6"/>
    </i>
    <i>
      <x v="7"/>
    </i>
    <i>
      <x v="8"/>
    </i>
    <i>
      <x v="9"/>
    </i>
    <i t="grand">
      <x/>
    </i>
  </rowItems>
  <colFields count="1">
    <field x="11"/>
  </colFields>
  <colItems count="9">
    <i>
      <x/>
    </i>
    <i>
      <x v="1"/>
    </i>
    <i>
      <x v="2"/>
    </i>
    <i>
      <x v="3"/>
    </i>
    <i>
      <x v="4"/>
    </i>
    <i>
      <x v="5"/>
    </i>
    <i>
      <x v="6"/>
    </i>
    <i>
      <x v="7"/>
    </i>
    <i t="grand">
      <x/>
    </i>
  </colItems>
  <dataFields count="1">
    <dataField name="Average of Profit Margin" fld="7" subtotal="average" baseField="0" baseItem="0" numFmtId="9"/>
  </dataFields>
  <conditionalFormats count="1">
    <conditionalFormat priority="1">
      <pivotAreas count="1">
        <pivotArea type="data" collapsedLevelsAreSubtotals="1" fieldPosition="0">
          <references count="3">
            <reference field="4294967294" count="1" selected="0">
              <x v="0"/>
            </reference>
            <reference field="0" count="10">
              <x v="0"/>
              <x v="1"/>
              <x v="2"/>
              <x v="3"/>
              <x v="4"/>
              <x v="5"/>
              <x v="6"/>
              <x v="7"/>
              <x v="8"/>
              <x v="9"/>
            </reference>
            <reference field="11" count="8" selected="0">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05F84A7-BFC9-49ED-A302-466DEC67AA17}"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15" firstHeaderRow="1" firstDataRow="2" firstDataCol="1"/>
  <pivotFields count="17">
    <pivotField axis="axisRow" showAll="0">
      <items count="11">
        <item x="0"/>
        <item x="2"/>
        <item x="5"/>
        <item x="6"/>
        <item x="1"/>
        <item x="8"/>
        <item x="7"/>
        <item x="9"/>
        <item x="3"/>
        <item x="4"/>
        <item t="default"/>
      </items>
    </pivotField>
    <pivotField showAll="0"/>
    <pivotField numFmtId="164" showAll="0"/>
    <pivotField showAll="0"/>
    <pivotField dataField="1" numFmtId="164" showAll="0"/>
    <pivotField numFmtId="164" showAll="0"/>
    <pivotField numFmtId="10"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0"/>
  </rowFields>
  <rowItems count="11">
    <i>
      <x/>
    </i>
    <i>
      <x v="1"/>
    </i>
    <i>
      <x v="2"/>
    </i>
    <i>
      <x v="3"/>
    </i>
    <i>
      <x v="4"/>
    </i>
    <i>
      <x v="5"/>
    </i>
    <i>
      <x v="6"/>
    </i>
    <i>
      <x v="7"/>
    </i>
    <i>
      <x v="8"/>
    </i>
    <i>
      <x v="9"/>
    </i>
    <i t="grand">
      <x/>
    </i>
  </rowItems>
  <colFields count="1">
    <field x="11"/>
  </colFields>
  <colItems count="9">
    <i>
      <x/>
    </i>
    <i>
      <x v="1"/>
    </i>
    <i>
      <x v="2"/>
    </i>
    <i>
      <x v="3"/>
    </i>
    <i>
      <x v="4"/>
    </i>
    <i>
      <x v="5"/>
    </i>
    <i>
      <x v="6"/>
    </i>
    <i>
      <x v="7"/>
    </i>
    <i t="grand">
      <x/>
    </i>
  </colItems>
  <dataFields count="1">
    <dataField name="Sum of Profit per unit" fld="4" baseField="0" baseItem="0" numFmtId="166"/>
  </dataFields>
  <formats count="7">
    <format dxfId="27">
      <pivotArea collapsedLevelsAreSubtotals="1" fieldPosition="0">
        <references count="1">
          <reference field="0" count="0"/>
        </references>
      </pivotArea>
    </format>
    <format dxfId="26">
      <pivotArea field="11" grandRow="1" outline="0" collapsedLevelsAreSubtotals="1" axis="axisCol" fieldPosition="0">
        <references count="1">
          <reference field="11" count="1" selected="0">
            <x v="3"/>
          </reference>
        </references>
      </pivotArea>
    </format>
    <format dxfId="25">
      <pivotArea outline="0" collapsedLevelsAreSubtotals="1" fieldPosition="0"/>
    </format>
    <format dxfId="24">
      <pivotArea dataOnly="0" labelOnly="1" grandRow="1" outline="0" fieldPosition="0"/>
    </format>
    <format dxfId="23">
      <pivotArea collapsedLevelsAreSubtotals="1" fieldPosition="0">
        <references count="2">
          <reference field="0" count="0"/>
          <reference field="11" count="1" selected="0">
            <x v="0"/>
          </reference>
        </references>
      </pivotArea>
    </format>
    <format dxfId="22">
      <pivotArea dataOnly="0" labelOnly="1" fieldPosition="0">
        <references count="1">
          <reference field="0" count="0"/>
        </references>
      </pivotArea>
    </format>
    <format dxfId="21">
      <pivotArea outline="0" collapsedLevelsAreSubtotals="1" fieldPosition="0"/>
    </format>
  </formats>
  <conditionalFormats count="1">
    <conditionalFormat priority="2">
      <pivotAreas count="1">
        <pivotArea type="data" collapsedLevelsAreSubtotals="1" fieldPosition="0">
          <references count="3">
            <reference field="4294967294" count="1" selected="0">
              <x v="0"/>
            </reference>
            <reference field="0" count="10">
              <x v="0"/>
              <x v="1"/>
              <x v="2"/>
              <x v="3"/>
              <x v="4"/>
              <x v="5"/>
              <x v="6"/>
              <x v="7"/>
              <x v="8"/>
              <x v="9"/>
            </reference>
            <reference field="11" count="8" selected="0">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E4BFF0-7E90-4E1C-90E7-9D7E3D560AF7}"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8" firstHeaderRow="0" firstDataRow="1" firstDataCol="1"/>
  <pivotFields count="17">
    <pivotField showAll="0">
      <items count="11">
        <item x="0"/>
        <item x="2"/>
        <item x="5"/>
        <item x="6"/>
        <item x="1"/>
        <item x="8"/>
        <item x="7"/>
        <item x="9"/>
        <item x="3"/>
        <item x="4"/>
        <item t="default"/>
      </items>
    </pivotField>
    <pivotField showAll="0"/>
    <pivotField numFmtId="164" showAll="0"/>
    <pivotField showAll="0"/>
    <pivotField numFmtId="164" showAll="0"/>
    <pivotField dataField="1" numFmtId="164" showAll="0"/>
    <pivotField numFmtId="10" showAll="0"/>
    <pivotField numFmtId="9" showAll="0"/>
    <pivotField dataField="1" numFmtId="164" showAll="0"/>
    <pivotField axis="axisRow"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9"/>
  </rowFields>
  <rowItems count="5">
    <i>
      <x v="1"/>
    </i>
    <i>
      <x v="3"/>
    </i>
    <i>
      <x v="6"/>
    </i>
    <i>
      <x v="9"/>
    </i>
    <i t="grand">
      <x/>
    </i>
  </rowItems>
  <colFields count="1">
    <field x="-2"/>
  </colFields>
  <colItems count="2">
    <i>
      <x/>
    </i>
    <i i="1">
      <x v="1"/>
    </i>
  </colItems>
  <dataFields count="2">
    <dataField name="Total Export Value" fld="8" baseField="0" baseItem="0" numFmtId="164"/>
    <dataField name="Total Profit" fld="5" baseField="0" baseItem="0" numFmtId="164"/>
  </dataFields>
  <formats count="1">
    <format dxfId="20">
      <pivotArea outline="0" collapsedLevelsAreSubtotals="1" fieldPosition="0"/>
    </format>
  </formats>
  <chartFormats count="27">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0" format="16"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1"/>
          </reference>
        </references>
      </pivotArea>
    </chartFormat>
    <chartFormat chart="0" format="18">
      <pivotArea type="data" outline="0" fieldPosition="0">
        <references count="2">
          <reference field="4294967294" count="1" selected="0">
            <x v="1"/>
          </reference>
          <reference field="9" count="1" selected="0">
            <x v="9"/>
          </reference>
        </references>
      </pivotArea>
    </chartFormat>
    <chartFormat chart="0" format="19">
      <pivotArea type="data" outline="0" fieldPosition="0">
        <references count="2">
          <reference field="4294967294" count="1" selected="0">
            <x v="1"/>
          </reference>
          <reference field="9" count="1" selected="0">
            <x v="6"/>
          </reference>
        </references>
      </pivotArea>
    </chartFormat>
    <chartFormat chart="0" format="20">
      <pivotArea type="data" outline="0" fieldPosition="0">
        <references count="2">
          <reference field="4294967294" count="1" selected="0">
            <x v="1"/>
          </reference>
          <reference field="9" count="1" selected="0">
            <x v="3"/>
          </reference>
        </references>
      </pivotArea>
    </chartFormat>
    <chartFormat chart="0" format="21">
      <pivotArea type="data" outline="0" fieldPosition="0">
        <references count="2">
          <reference field="4294967294" count="1" selected="0">
            <x v="1"/>
          </reference>
          <reference field="9" count="1" selected="0">
            <x v="1"/>
          </reference>
        </references>
      </pivotArea>
    </chartFormat>
    <chartFormat chart="0" format="22">
      <pivotArea type="data" outline="0" fieldPosition="0">
        <references count="2">
          <reference field="4294967294" count="1" selected="0">
            <x v="0"/>
          </reference>
          <reference field="9" count="1" selected="0">
            <x v="3"/>
          </reference>
        </references>
      </pivotArea>
    </chartFormat>
    <chartFormat chart="10" format="30" series="1">
      <pivotArea type="data" outline="0" fieldPosition="0">
        <references count="1">
          <reference field="4294967294" count="1" selected="0">
            <x v="0"/>
          </reference>
        </references>
      </pivotArea>
    </chartFormat>
    <chartFormat chart="10" format="31">
      <pivotArea type="data" outline="0" fieldPosition="0">
        <references count="2">
          <reference field="4294967294" count="1" selected="0">
            <x v="0"/>
          </reference>
          <reference field="9" count="1" selected="0">
            <x v="3"/>
          </reference>
        </references>
      </pivotArea>
    </chartFormat>
    <chartFormat chart="10" format="32" series="1">
      <pivotArea type="data" outline="0" fieldPosition="0">
        <references count="1">
          <reference field="4294967294" count="1" selected="0">
            <x v="1"/>
          </reference>
        </references>
      </pivotArea>
    </chartFormat>
    <chartFormat chart="10" format="33">
      <pivotArea type="data" outline="0" fieldPosition="0">
        <references count="2">
          <reference field="4294967294" count="1" selected="0">
            <x v="1"/>
          </reference>
          <reference field="9" count="1" selected="0">
            <x v="1"/>
          </reference>
        </references>
      </pivotArea>
    </chartFormat>
    <chartFormat chart="10" format="34">
      <pivotArea type="data" outline="0" fieldPosition="0">
        <references count="2">
          <reference field="4294967294" count="1" selected="0">
            <x v="1"/>
          </reference>
          <reference field="9" count="1" selected="0">
            <x v="3"/>
          </reference>
        </references>
      </pivotArea>
    </chartFormat>
    <chartFormat chart="10" format="35">
      <pivotArea type="data" outline="0" fieldPosition="0">
        <references count="2">
          <reference field="4294967294" count="1" selected="0">
            <x v="1"/>
          </reference>
          <reference field="9" count="1" selected="0">
            <x v="6"/>
          </reference>
        </references>
      </pivotArea>
    </chartFormat>
    <chartFormat chart="10" format="36">
      <pivotArea type="data" outline="0" fieldPosition="0">
        <references count="2">
          <reference field="4294967294" count="1" selected="0">
            <x v="1"/>
          </reference>
          <reference field="9" count="1" selected="0">
            <x v="9"/>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9" count="1" selected="0">
            <x v="3"/>
          </reference>
        </references>
      </pivotArea>
    </chartFormat>
    <chartFormat chart="13" format="32" series="1">
      <pivotArea type="data" outline="0" fieldPosition="0">
        <references count="1">
          <reference field="4294967294" count="1" selected="0">
            <x v="1"/>
          </reference>
        </references>
      </pivotArea>
    </chartFormat>
    <chartFormat chart="13" format="33">
      <pivotArea type="data" outline="0" fieldPosition="0">
        <references count="2">
          <reference field="4294967294" count="1" selected="0">
            <x v="1"/>
          </reference>
          <reference field="9" count="1" selected="0">
            <x v="1"/>
          </reference>
        </references>
      </pivotArea>
    </chartFormat>
    <chartFormat chart="13" format="34">
      <pivotArea type="data" outline="0" fieldPosition="0">
        <references count="2">
          <reference field="4294967294" count="1" selected="0">
            <x v="1"/>
          </reference>
          <reference field="9" count="1" selected="0">
            <x v="3"/>
          </reference>
        </references>
      </pivotArea>
    </chartFormat>
    <chartFormat chart="13" format="35">
      <pivotArea type="data" outline="0" fieldPosition="0">
        <references count="2">
          <reference field="4294967294" count="1" selected="0">
            <x v="1"/>
          </reference>
          <reference field="9" count="1" selected="0">
            <x v="6"/>
          </reference>
        </references>
      </pivotArea>
    </chartFormat>
    <chartFormat chart="13" format="36">
      <pivotArea type="data" outline="0" fieldPosition="0">
        <references count="2">
          <reference field="4294967294" count="1" selected="0">
            <x v="1"/>
          </reference>
          <reference field="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F610B09-8366-4C16-9A71-1CA094BCBC9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15" firstHeaderRow="1" firstDataRow="2" firstDataCol="1"/>
  <pivotFields count="17">
    <pivotField axis="axisRow" showAll="0">
      <items count="11">
        <item x="0"/>
        <item x="2"/>
        <item x="5"/>
        <item x="6"/>
        <item x="1"/>
        <item x="8"/>
        <item x="7"/>
        <item x="9"/>
        <item x="3"/>
        <item x="4"/>
        <item t="default"/>
      </items>
    </pivotField>
    <pivotField showAll="0"/>
    <pivotField numFmtId="164" showAll="0"/>
    <pivotField showAll="0"/>
    <pivotField dataField="1" numFmtId="164" showAll="0"/>
    <pivotField numFmtId="164" showAll="0"/>
    <pivotField numFmtId="164"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0"/>
  </rowFields>
  <rowItems count="11">
    <i>
      <x/>
    </i>
    <i>
      <x v="1"/>
    </i>
    <i>
      <x v="2"/>
    </i>
    <i>
      <x v="3"/>
    </i>
    <i>
      <x v="4"/>
    </i>
    <i>
      <x v="5"/>
    </i>
    <i>
      <x v="6"/>
    </i>
    <i>
      <x v="7"/>
    </i>
    <i>
      <x v="8"/>
    </i>
    <i>
      <x v="9"/>
    </i>
    <i t="grand">
      <x/>
    </i>
  </rowItems>
  <colFields count="1">
    <field x="11"/>
  </colFields>
  <colItems count="9">
    <i>
      <x/>
    </i>
    <i>
      <x v="1"/>
    </i>
    <i>
      <x v="2"/>
    </i>
    <i>
      <x v="3"/>
    </i>
    <i>
      <x v="4"/>
    </i>
    <i>
      <x v="5"/>
    </i>
    <i>
      <x v="6"/>
    </i>
    <i>
      <x v="7"/>
    </i>
    <i t="grand">
      <x/>
    </i>
  </colItems>
  <dataFields count="1">
    <dataField name="Average of Profit per unit" fld="4" subtotal="average" baseField="0" baseItem="0" numFmtId="164"/>
  </dataFields>
  <conditionalFormats count="1">
    <conditionalFormat priority="1">
      <pivotAreas count="1">
        <pivotArea type="data" collapsedLevelsAreSubtotals="1" fieldPosition="0">
          <references count="3">
            <reference field="4294967294" count="1" selected="0">
              <x v="0"/>
            </reference>
            <reference field="0" count="10">
              <x v="0"/>
              <x v="1"/>
              <x v="2"/>
              <x v="3"/>
              <x v="4"/>
              <x v="5"/>
              <x v="6"/>
              <x v="7"/>
              <x v="8"/>
              <x v="9"/>
            </reference>
            <reference field="11" count="8" selected="0">
              <x v="0"/>
              <x v="1"/>
              <x v="2"/>
              <x v="3"/>
              <x v="4"/>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4C067E3-56B9-4F9F-8F10-17B5F959BC17}"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7">
    <pivotField showAll="0">
      <items count="11">
        <item x="0"/>
        <item x="2"/>
        <item x="5"/>
        <item x="6"/>
        <item x="1"/>
        <item x="8"/>
        <item x="7"/>
        <item x="9"/>
        <item x="3"/>
        <item x="4"/>
        <item t="default"/>
      </items>
    </pivotField>
    <pivotField dataField="1" showAll="0"/>
    <pivotField numFmtId="164" showAll="0"/>
    <pivotField showAll="0"/>
    <pivotField numFmtId="164" showAll="0"/>
    <pivotField numFmtId="164" showAll="0"/>
    <pivotField numFmtId="164" showAll="0"/>
    <pivotField numFmtId="9" showAll="0"/>
    <pivotField numFmtId="164" showAll="0"/>
    <pivotField showAll="0">
      <items count="12">
        <item m="1" x="6"/>
        <item x="1"/>
        <item m="1" x="10"/>
        <item x="0"/>
        <item m="1" x="8"/>
        <item m="1" x="5"/>
        <item x="3"/>
        <item m="1" x="9"/>
        <item m="1" x="7"/>
        <item x="2"/>
        <item m="1" x="4"/>
        <item t="default"/>
      </items>
    </pivotField>
    <pivotField showAll="0"/>
    <pivotField showAll="0">
      <items count="9">
        <item x="4"/>
        <item x="1"/>
        <item x="7"/>
        <item x="5"/>
        <item x="3"/>
        <item x="6"/>
        <item x="0"/>
        <item x="2"/>
        <item t="default"/>
      </items>
    </pivotField>
    <pivotField showAll="0">
      <items count="11">
        <item x="8"/>
        <item x="9"/>
        <item x="4"/>
        <item x="0"/>
        <item x="7"/>
        <item x="6"/>
        <item x="5"/>
        <item x="1"/>
        <item x="2"/>
        <item x="3"/>
        <item t="default"/>
      </items>
    </pivotField>
    <pivotField axis="axisRow" showAll="0">
      <items count="5">
        <item x="1"/>
        <item x="3"/>
        <item x="2"/>
        <item x="0"/>
        <item t="default"/>
      </items>
    </pivotField>
    <pivotField showAll="0"/>
    <pivotField showAll="0">
      <items count="5">
        <item x="1"/>
        <item x="3"/>
        <item x="2"/>
        <item x="0"/>
        <item t="default"/>
      </items>
    </pivotField>
    <pivotField showAll="0"/>
  </pivotFields>
  <rowFields count="1">
    <field x="13"/>
  </rowFields>
  <rowItems count="5">
    <i>
      <x/>
    </i>
    <i>
      <x v="1"/>
    </i>
    <i>
      <x v="2"/>
    </i>
    <i>
      <x v="3"/>
    </i>
    <i t="grand">
      <x/>
    </i>
  </rowItems>
  <colItems count="1">
    <i/>
  </colItems>
  <dataFields count="1">
    <dataField name="Sum of Units Sold" fld="1" baseField="0" baseItem="0"/>
  </dataFields>
  <formats count="1">
    <format dxfId="5">
      <pivotArea collapsedLevelsAreSubtotals="1" fieldPosition="0">
        <references count="1">
          <reference field="13" count="0"/>
        </references>
      </pivotArea>
    </format>
  </formats>
  <chartFormats count="9">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31" series="1">
      <pivotArea type="data" outline="0" fieldPosition="0">
        <references count="1">
          <reference field="4294967294" count="1" selected="0">
            <x v="0"/>
          </reference>
        </references>
      </pivotArea>
    </chartFormat>
    <chartFormat chart="4" format="32">
      <pivotArea type="data" outline="0" fieldPosition="0">
        <references count="2">
          <reference field="4294967294" count="1" selected="0">
            <x v="0"/>
          </reference>
          <reference field="13" count="1" selected="0">
            <x v="0"/>
          </reference>
        </references>
      </pivotArea>
    </chartFormat>
    <chartFormat chart="4" format="33">
      <pivotArea type="data" outline="0" fieldPosition="0">
        <references count="2">
          <reference field="4294967294" count="1" selected="0">
            <x v="0"/>
          </reference>
          <reference field="13" count="1" selected="0">
            <x v="1"/>
          </reference>
        </references>
      </pivotArea>
    </chartFormat>
    <chartFormat chart="4" format="34">
      <pivotArea type="data" outline="0" fieldPosition="0">
        <references count="2">
          <reference field="4294967294" count="1" selected="0">
            <x v="0"/>
          </reference>
          <reference field="13" count="1" selected="0">
            <x v="2"/>
          </reference>
        </references>
      </pivotArea>
    </chartFormat>
    <chartFormat chart="8" format="39" series="1">
      <pivotArea type="data" outline="0" fieldPosition="0">
        <references count="1">
          <reference field="4294967294" count="1" selected="0">
            <x v="0"/>
          </reference>
        </references>
      </pivotArea>
    </chartFormat>
    <chartFormat chart="8" format="40">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923DF13-5FD2-42D6-9495-94C7BE73C898}"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J7" firstHeaderRow="1" firstDataRow="2" firstDataCol="1"/>
  <pivotFields count="17">
    <pivotField showAll="0">
      <items count="11">
        <item x="0"/>
        <item x="2"/>
        <item x="5"/>
        <item x="6"/>
        <item x="1"/>
        <item x="8"/>
        <item x="7"/>
        <item x="9"/>
        <item x="3"/>
        <item x="4"/>
        <item t="default"/>
      </items>
    </pivotField>
    <pivotField dataField="1" showAll="0"/>
    <pivotField numFmtId="164" showAll="0"/>
    <pivotField showAll="0"/>
    <pivotField numFmtId="164" showAll="0"/>
    <pivotField numFmtId="164" showAll="0"/>
    <pivotField numFmtId="164"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axis="axisRow" showAll="0" measureFilter="1">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2"/>
  </rowFields>
  <rowItems count="3">
    <i>
      <x v="2"/>
    </i>
    <i>
      <x v="4"/>
    </i>
    <i t="grand">
      <x/>
    </i>
  </rowItems>
  <colFields count="1">
    <field x="11"/>
  </colFields>
  <colItems count="9">
    <i>
      <x/>
    </i>
    <i>
      <x v="1"/>
    </i>
    <i>
      <x v="2"/>
    </i>
    <i>
      <x v="3"/>
    </i>
    <i>
      <x v="4"/>
    </i>
    <i>
      <x v="5"/>
    </i>
    <i>
      <x v="6"/>
    </i>
    <i>
      <x v="7"/>
    </i>
    <i t="grand">
      <x/>
    </i>
  </colItems>
  <dataFields count="1">
    <dataField name="Sum of Units Sold" fld="1" baseField="0" baseItem="0" numFmtId="167"/>
  </dataFields>
  <formats count="1">
    <format dxfId="4">
      <pivotArea outline="0" collapsedLevelsAreSubtotals="1" fieldPosition="0"/>
    </format>
  </formats>
  <conditionalFormats count="2">
    <conditionalFormat priority="1">
      <pivotAreas count="1">
        <pivotArea type="data" grandCol="1" collapsedLevelsAreSubtotals="1" fieldPosition="0">
          <references count="2">
            <reference field="4294967294" count="1" selected="0">
              <x v="0"/>
            </reference>
            <reference field="12" count="10">
              <x v="0"/>
              <x v="1"/>
              <x v="2"/>
              <x v="3"/>
              <x v="4"/>
              <x v="5"/>
              <x v="6"/>
              <x v="7"/>
              <x v="8"/>
              <x v="9"/>
            </reference>
          </references>
        </pivotArea>
      </pivotAreas>
    </conditionalFormat>
    <conditionalFormat priority="2">
      <pivotAreas count="1">
        <pivotArea type="data" collapsedLevelsAreSubtotals="1" fieldPosition="0">
          <references count="3">
            <reference field="4294967294" count="1" selected="0">
              <x v="0"/>
            </reference>
            <reference field="11" count="8" selected="0">
              <x v="0"/>
              <x v="1"/>
              <x v="2"/>
              <x v="3"/>
              <x v="4"/>
              <x v="5"/>
              <x v="6"/>
              <x v="7"/>
            </reference>
            <reference field="12" count="10">
              <x v="0"/>
              <x v="1"/>
              <x v="2"/>
              <x v="3"/>
              <x v="4"/>
              <x v="5"/>
              <x v="6"/>
              <x v="7"/>
              <x v="8"/>
              <x v="9"/>
            </reference>
          </references>
        </pivotArea>
      </pivotAreas>
    </conditionalFormat>
  </conditionalFormats>
  <chartFormats count="19">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pivotArea type="data" outline="0" fieldPosition="0">
        <references count="3">
          <reference field="4294967294" count="1" selected="0">
            <x v="0"/>
          </reference>
          <reference field="11" count="1" selected="0">
            <x v="5"/>
          </reference>
          <reference field="12" count="1" selected="0">
            <x v="4"/>
          </reference>
        </references>
      </pivotArea>
    </chartFormat>
    <chartFormat chart="0" format="9">
      <pivotArea type="data" outline="0" fieldPosition="0">
        <references count="3">
          <reference field="4294967294" count="1" selected="0">
            <x v="0"/>
          </reference>
          <reference field="11" count="1" selected="0">
            <x v="2"/>
          </reference>
          <reference field="12" count="1" selected="0">
            <x v="4"/>
          </reference>
        </references>
      </pivotArea>
    </chartFormat>
    <chartFormat chart="0" format="10">
      <pivotArea type="data" outline="0" fieldPosition="0">
        <references count="3">
          <reference field="4294967294" count="1" selected="0">
            <x v="0"/>
          </reference>
          <reference field="11" count="1" selected="0">
            <x v="1"/>
          </reference>
          <reference field="12" count="1" selected="0">
            <x v="4"/>
          </reference>
        </references>
      </pivotArea>
    </chartFormat>
    <chartFormat chart="0" format="11">
      <pivotArea type="data" outline="0" fieldPosition="0">
        <references count="3">
          <reference field="4294967294" count="1" selected="0">
            <x v="0"/>
          </reference>
          <reference field="11" count="1" selected="0">
            <x v="7"/>
          </reference>
          <reference field="12" count="1" selected="0">
            <x v="2"/>
          </reference>
        </references>
      </pivotArea>
    </chartFormat>
    <chartFormat chart="0" format="12">
      <pivotArea type="data" outline="0" fieldPosition="0">
        <references count="3">
          <reference field="4294967294" count="1" selected="0">
            <x v="0"/>
          </reference>
          <reference field="11" count="1" selected="0">
            <x v="3"/>
          </reference>
          <reference field="12" count="1" selected="0">
            <x v="2"/>
          </reference>
        </references>
      </pivotArea>
    </chartFormat>
    <chartFormat chart="0" format="13">
      <pivotArea type="data" outline="0" fieldPosition="0">
        <references count="3">
          <reference field="4294967294" count="1" selected="0">
            <x v="0"/>
          </reference>
          <reference field="11" count="1" selected="0">
            <x v="2"/>
          </reference>
          <reference field="12" count="1" selected="0">
            <x v="7"/>
          </reference>
        </references>
      </pivotArea>
    </chartFormat>
    <chartFormat chart="0" format="14">
      <pivotArea type="data" outline="0" fieldPosition="0">
        <references count="3">
          <reference field="4294967294" count="1" selected="0">
            <x v="0"/>
          </reference>
          <reference field="11" count="1" selected="0">
            <x v="7"/>
          </reference>
          <reference field="12" count="1" selected="0">
            <x v="7"/>
          </reference>
        </references>
      </pivotArea>
    </chartFormat>
    <chartFormat chart="0" format="15">
      <pivotArea type="data" outline="0" fieldPosition="0">
        <references count="3">
          <reference field="4294967294" count="1" selected="0">
            <x v="0"/>
          </reference>
          <reference field="11" count="1" selected="0">
            <x v="2"/>
          </reference>
          <reference field="12" count="1" selected="0">
            <x v="2"/>
          </reference>
        </references>
      </pivotArea>
    </chartFormat>
    <chartFormat chart="0" format="16">
      <pivotArea type="data" outline="0" fieldPosition="0">
        <references count="3">
          <reference field="4294967294" count="1" selected="0">
            <x v="0"/>
          </reference>
          <reference field="11" count="1" selected="0">
            <x v="3"/>
          </reference>
          <reference field="12" count="1" selected="0">
            <x v="4"/>
          </reference>
        </references>
      </pivotArea>
    </chartFormat>
    <chartFormat chart="0" format="17">
      <pivotArea type="data" outline="0" fieldPosition="0">
        <references count="3">
          <reference field="4294967294" count="1" selected="0">
            <x v="0"/>
          </reference>
          <reference field="11" count="1" selected="0">
            <x v="1"/>
          </reference>
          <reference field="12" count="1" selected="0">
            <x v="2"/>
          </reference>
        </references>
      </pivotArea>
    </chartFormat>
    <chartFormat chart="0" format="18">
      <pivotArea type="data" outline="0" fieldPosition="0">
        <references count="3">
          <reference field="4294967294" count="1" selected="0">
            <x v="0"/>
          </reference>
          <reference field="11" count="1" selected="0">
            <x v="4"/>
          </reference>
          <reference field="12" count="1" selected="0">
            <x v="4"/>
          </reference>
        </references>
      </pivotArea>
    </chartFormat>
  </chartFormats>
  <pivotTableStyleInfo name="PivotStyleLight16" showRowHeaders="1" showColHeaders="1" showRowStripes="0" showColStripes="0" showLastColumn="1"/>
  <filters count="1">
    <filter fld="12" type="count" evalOrder="-1" id="2"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18625BC-B5EE-42DB-A00D-822EFB2A35C8}"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15" firstHeaderRow="1" firstDataRow="2" firstDataCol="1"/>
  <pivotFields count="17">
    <pivotField showAll="0">
      <items count="11">
        <item x="0"/>
        <item x="2"/>
        <item x="5"/>
        <item x="6"/>
        <item x="1"/>
        <item x="8"/>
        <item x="7"/>
        <item x="9"/>
        <item x="3"/>
        <item x="4"/>
        <item t="default"/>
      </items>
    </pivotField>
    <pivotField dataField="1" showAll="0"/>
    <pivotField numFmtId="164" showAll="0"/>
    <pivotField showAll="0"/>
    <pivotField numFmtId="164" showAll="0"/>
    <pivotField numFmtId="164" showAll="0"/>
    <pivotField numFmtId="164"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axis="axisRow"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2"/>
  </rowFields>
  <rowItems count="11">
    <i>
      <x/>
    </i>
    <i>
      <x v="1"/>
    </i>
    <i>
      <x v="2"/>
    </i>
    <i>
      <x v="3"/>
    </i>
    <i>
      <x v="4"/>
    </i>
    <i>
      <x v="5"/>
    </i>
    <i>
      <x v="6"/>
    </i>
    <i>
      <x v="7"/>
    </i>
    <i>
      <x v="8"/>
    </i>
    <i>
      <x v="9"/>
    </i>
    <i t="grand">
      <x/>
    </i>
  </rowItems>
  <colFields count="1">
    <field x="11"/>
  </colFields>
  <colItems count="9">
    <i>
      <x/>
    </i>
    <i>
      <x v="1"/>
    </i>
    <i>
      <x v="2"/>
    </i>
    <i>
      <x v="3"/>
    </i>
    <i>
      <x v="4"/>
    </i>
    <i>
      <x v="5"/>
    </i>
    <i>
      <x v="6"/>
    </i>
    <i>
      <x v="7"/>
    </i>
    <i t="grand">
      <x/>
    </i>
  </colItems>
  <dataFields count="1">
    <dataField name="Sum of Units Sold" fld="1" baseField="0" baseItem="0"/>
  </dataFields>
  <conditionalFormats count="1">
    <conditionalFormat priority="1">
      <pivotAreas count="1">
        <pivotArea type="data" collapsedLevelsAreSubtotals="1" fieldPosition="0">
          <references count="3">
            <reference field="4294967294" count="1" selected="0">
              <x v="0"/>
            </reference>
            <reference field="11" count="8" selected="0">
              <x v="0"/>
              <x v="1"/>
              <x v="2"/>
              <x v="3"/>
              <x v="4"/>
              <x v="5"/>
              <x v="6"/>
              <x v="7"/>
            </reference>
            <reference field="12"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1B097FE-BFFC-4CCC-BAA3-FDC71AA79C15}"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J31" firstHeaderRow="1" firstDataRow="2" firstDataCol="1"/>
  <pivotFields count="17">
    <pivotField showAll="0">
      <items count="11">
        <item x="0"/>
        <item x="2"/>
        <item x="5"/>
        <item x="6"/>
        <item x="1"/>
        <item x="8"/>
        <item x="7"/>
        <item x="9"/>
        <item x="3"/>
        <item x="4"/>
        <item t="default"/>
      </items>
    </pivotField>
    <pivotField showAll="0"/>
    <pivotField numFmtId="164" showAll="0"/>
    <pivotField showAll="0"/>
    <pivotField dataField="1" numFmtId="164" showAll="0"/>
    <pivotField numFmtId="164" showAll="0"/>
    <pivotField numFmtId="164" showAll="0"/>
    <pivotField numFmtId="9" showAll="0"/>
    <pivotField numFmtId="164" showAll="0"/>
    <pivotField showAll="0">
      <items count="12">
        <item m="1" x="6"/>
        <item x="1"/>
        <item m="1" x="10"/>
        <item x="0"/>
        <item m="1" x="8"/>
        <item m="1" x="5"/>
        <item x="3"/>
        <item m="1" x="9"/>
        <item m="1" x="7"/>
        <item x="2"/>
        <item m="1" x="4"/>
        <item t="default"/>
      </items>
    </pivotField>
    <pivotField showAll="0"/>
    <pivotField axis="axisCol" showAll="0">
      <items count="9">
        <item x="4"/>
        <item x="1"/>
        <item x="7"/>
        <item x="5"/>
        <item x="3"/>
        <item x="6"/>
        <item x="0"/>
        <item x="2"/>
        <item t="default"/>
      </items>
    </pivotField>
    <pivotField axis="axisRow" showAll="0">
      <items count="11">
        <item x="8"/>
        <item x="9"/>
        <item x="4"/>
        <item x="0"/>
        <item x="7"/>
        <item x="6"/>
        <item x="5"/>
        <item x="1"/>
        <item x="2"/>
        <item x="3"/>
        <item t="default"/>
      </items>
    </pivotField>
    <pivotField showAll="0">
      <items count="5">
        <item x="1"/>
        <item x="3"/>
        <item x="2"/>
        <item x="0"/>
        <item t="default"/>
      </items>
    </pivotField>
    <pivotField showAll="0"/>
    <pivotField showAll="0">
      <items count="5">
        <item x="1"/>
        <item x="3"/>
        <item x="2"/>
        <item x="0"/>
        <item t="default"/>
      </items>
    </pivotField>
    <pivotField showAll="0"/>
  </pivotFields>
  <rowFields count="1">
    <field x="12"/>
  </rowFields>
  <rowItems count="11">
    <i>
      <x/>
    </i>
    <i>
      <x v="1"/>
    </i>
    <i>
      <x v="2"/>
    </i>
    <i>
      <x v="3"/>
    </i>
    <i>
      <x v="4"/>
    </i>
    <i>
      <x v="5"/>
    </i>
    <i>
      <x v="6"/>
    </i>
    <i>
      <x v="7"/>
    </i>
    <i>
      <x v="8"/>
    </i>
    <i>
      <x v="9"/>
    </i>
    <i t="grand">
      <x/>
    </i>
  </rowItems>
  <colFields count="1">
    <field x="11"/>
  </colFields>
  <colItems count="9">
    <i>
      <x/>
    </i>
    <i>
      <x v="1"/>
    </i>
    <i>
      <x v="2"/>
    </i>
    <i>
      <x v="3"/>
    </i>
    <i>
      <x v="4"/>
    </i>
    <i>
      <x v="5"/>
    </i>
    <i>
      <x v="6"/>
    </i>
    <i>
      <x v="7"/>
    </i>
    <i t="grand">
      <x/>
    </i>
  </colItems>
  <dataFields count="1">
    <dataField name="Average of Profit per unit" fld="4" subtotal="average" baseField="12" baseItem="0" numFmtId="164"/>
  </dataFields>
  <conditionalFormats count="1">
    <conditionalFormat priority="2">
      <pivotAreas count="1">
        <pivotArea type="data" collapsedLevelsAreSubtotals="1" fieldPosition="0">
          <references count="3">
            <reference field="4294967294" count="1" selected="0">
              <x v="0"/>
            </reference>
            <reference field="11" count="8" selected="0">
              <x v="0"/>
              <x v="1"/>
              <x v="2"/>
              <x v="3"/>
              <x v="4"/>
              <x v="5"/>
              <x v="6"/>
              <x v="7"/>
            </reference>
            <reference field="12"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6" xr16:uid="{CD6F0A2C-081C-49B1-8BF1-FA35C1DA7C7A}" autoFormatId="16" applyNumberFormats="0" applyBorderFormats="0" applyFontFormats="0" applyPatternFormats="0" applyAlignmentFormats="0" applyWidthHeightFormats="0">
  <queryTableRefresh nextId="25">
    <queryTableFields count="16">
      <queryTableField id="1" name="Export Country" tableColumnId="1"/>
      <queryTableField id="3" name="Units Sold" tableColumnId="3"/>
      <queryTableField id="18" dataBound="0" tableColumnId="18"/>
      <queryTableField id="5" name="Profit per unit" tableColumnId="5"/>
      <queryTableField id="16" dataBound="0" tableColumnId="16"/>
      <queryTableField id="19" dataBound="0" tableColumnId="2"/>
      <queryTableField id="17" dataBound="0" tableColumnId="17"/>
      <queryTableField id="6" name="Export Value" tableColumnId="6"/>
      <queryTableField id="7" name="Destination Port" tableColumnId="7"/>
      <queryTableField id="8" name="Transportation Mode" tableColumnId="8"/>
      <queryTableField id="9" name="ProductName" tableColumnId="9"/>
      <queryTableField id="10" name="CompanyName" tableColumnId="10"/>
      <queryTableField id="12" name="Year" tableColumnId="12"/>
      <queryTableField id="13" name="Month Name" tableColumnId="13"/>
      <queryTableField id="14" name="Quarter" tableColumnId="14"/>
      <queryTableField id="15" name="Day Name" tableColumnId="15"/>
    </queryTableFields>
    <queryTableDeletedFields count="2">
      <deletedField name="unit_price"/>
      <deletedField name="unit_pric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Port" xr10:uid="{69FE3E6C-8E28-427D-AA8B-9427AD3DD22F}" sourceName="Destination Port">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11">
        <i x="1" s="1"/>
        <i x="0" s="1"/>
        <i x="3" s="1"/>
        <i x="2" s="1"/>
        <i x="6" s="1" nd="1"/>
        <i x="10" s="1" nd="1"/>
        <i x="8" s="1" nd="1"/>
        <i x="5" s="1" nd="1"/>
        <i x="9" s="1" nd="1"/>
        <i x="7"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Name" xr10:uid="{52A28DCD-C143-4AAF-BFC7-531647A8ADA1}" sourceName="CompanyName">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10">
        <i x="8" s="1"/>
        <i x="9" s="1"/>
        <i x="4" s="1"/>
        <i x="0" s="1"/>
        <i x="7" s="1"/>
        <i x="6" s="1"/>
        <i x="5"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FFD487B-2D18-4348-94AD-F01FEBA10DAB}" sourceName="Year">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4">
        <i x="1"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BEFE06F3-5344-475E-9137-E17FD1D9CCF4}" sourceName="Quarter">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4">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ort_Country" xr10:uid="{E85466E6-580F-4111-B14A-602B3F90A17B}" sourceName="Export Country">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10">
        <i x="0" s="1"/>
        <i x="2" s="1"/>
        <i x="5" s="1"/>
        <i x="6" s="1"/>
        <i x="1" s="1"/>
        <i x="8" s="1"/>
        <i x="7" s="1"/>
        <i x="9" s="1"/>
        <i x="3"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F0BF3670-BD3B-4E97-B476-10C139D46200}" sourceName="ProductName">
  <pivotTables>
    <pivotTable tabId="9" name="PivotTable1"/>
    <pivotTable tabId="9" name="PivotTable2"/>
    <pivotTable tabId="21" name="PivotTable6"/>
    <pivotTable tabId="12" name="PivotTable5"/>
    <pivotTable tabId="12" name="PivotTable6"/>
    <pivotTable tabId="13" name="PivotTable7"/>
    <pivotTable tabId="13" name="PivotTable8"/>
    <pivotTable tabId="14" name="PivotTable10"/>
    <pivotTable tabId="14" name="PivotTable9"/>
    <pivotTable tabId="15" name="PivotTable11"/>
    <pivotTable tabId="15" name="PivotTable13"/>
    <pivotTable tabId="19" name="PivotTable16"/>
    <pivotTable tabId="22" name="PivotTable1"/>
    <pivotTable tabId="20" name="PivotTable1"/>
    <pivotTable tabId="23" name="PivotTable2"/>
    <pivotTable tabId="23" name="PivotTable3"/>
    <pivotTable tabId="11" name="PivotTable4"/>
  </pivotTables>
  <data>
    <tabular pivotCacheId="1614500927">
      <items count="8">
        <i x="4" s="1"/>
        <i x="1" s="1"/>
        <i x="7" s="1"/>
        <i x="5" s="1"/>
        <i x="3" s="1"/>
        <i x="6"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ation Port" xr10:uid="{396B13EC-AE0E-4FC6-B5ED-46010A424079}" cache="Slicer_Destination_Port" caption="Destination Port" rowHeight="241300"/>
  <slicer name="CompanyName" xr10:uid="{7554E5CF-2CEF-4204-8A87-357944010497}" cache="Slicer_CompanyName" caption="CompanyName"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7BEAE45-2196-444E-9208-0C0E1FACAA2C}" cache="Slicer_Year" caption="Year" columnCount="2" style="SlicerStyleLight1 2 2 2" rowHeight="182880"/>
  <slicer name="Quarter" xr10:uid="{63163728-1EF0-4238-BE3C-44B9D73FA29F}" cache="Slicer_Quarter" caption="Quarter" columnCount="3" style="SlicerStyleLight1 2 2 2" rowHeight="182880"/>
  <slicer name="Export Country" xr10:uid="{56F3DE79-59A8-46AA-BD4C-7BF4CCA2E6B8}" cache="Slicer_Export_Country" caption="Export Country" columnCount="2" style="SlicerStyleLight1 2 2 2" rowHeight="241300"/>
  <slicer name="ProductName" xr10:uid="{B78FB257-0962-4994-A0F7-72E070F42217}" cache="Slicer_ProductName" caption="Export Product" columnCount="2" style="SlicerStyleLight1 2 2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D6FE7B6-B9A6-4B05-9D69-1E713509F837}" cache="Slicer_Year" caption="Year" columnCount="2" style="SlicerStyleLight1 2 2 2" rowHeight="182880"/>
  <slicer name="Quarter 1" xr10:uid="{7C1A3968-BE75-43C6-AFE2-6890BDA37CF6}" cache="Slicer_Quarter" caption="Quarter" columnCount="3" style="SlicerStyleLight1 2 2 2" rowHeight="182880"/>
  <slicer name="Export Country 1" xr10:uid="{CD60B39E-9A04-4779-B637-2720A9EE6E5F}" cache="Slicer_Export_Country" caption="Export Country" columnCount="2" style="SlicerStyleLight1 2 2 2" rowHeight="241300"/>
  <slicer name="ProductName 1" xr10:uid="{690C7935-C5E5-4072-A3CA-0E4AC3D09B95}" cache="Slicer_ProductName" caption="Export Product" columnCount="2" style="SlicerStyleLight1 2 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198B7EF-E7C7-420C-8142-7C2EF521D275}" name="Modified_data" displayName="Modified_data" ref="A1:P1001" tableType="queryTable" totalsRowShown="0">
  <autoFilter ref="A1:P1001" xr:uid="{A198B7EF-E7C7-420C-8142-7C2EF521D275}"/>
  <tableColumns count="16">
    <tableColumn id="1" xr3:uid="{BDC0DBBB-C245-4783-9AC4-4853BA799A7B}" uniqueName="1" name="Export Country" queryTableFieldId="1" dataDxfId="19"/>
    <tableColumn id="3" xr3:uid="{33354B8E-AF1D-4EA4-9C4C-65DE853E5B1B}" uniqueName="3" name="Units Sold" queryTableFieldId="3"/>
    <tableColumn id="18" xr3:uid="{5DE42D0B-6169-4B02-9354-CCC8A51DC352}" uniqueName="18" name="Unit_Price" queryTableFieldId="18" dataDxfId="18">
      <calculatedColumnFormula>Modified_data[[#This Row],[Export Value]]/Modified_data[[#This Row],[Units Sold]]</calculatedColumnFormula>
    </tableColumn>
    <tableColumn id="5" xr3:uid="{BA9903AA-E811-4664-8620-2AF4E3B7C724}" uniqueName="5" name="Profit per unit" queryTableFieldId="5" dataDxfId="17"/>
    <tableColumn id="16" xr3:uid="{172D0CBA-15B7-465A-BB61-3C487EB0DCFA}" uniqueName="16" name="TotalProfit" queryTableFieldId="16" dataDxfId="16">
      <calculatedColumnFormula>Modified_data[[#This Row],[Profit per unit]]*Modified_data[[#This Row],[Units Sold]]</calculatedColumnFormula>
    </tableColumn>
    <tableColumn id="2" xr3:uid="{159E3337-4235-4549-A575-EA00CA05F17A}" uniqueName="2" name="Profit%" queryTableFieldId="19" dataDxfId="15" dataCellStyle="Percent">
      <calculatedColumnFormula>Modified_data[[#This Row],[TotalProfit]]/SUM(Modified_data[TotalProfit])</calculatedColumnFormula>
    </tableColumn>
    <tableColumn id="17" xr3:uid="{CA5547BD-C082-40BD-BFC5-F4A8250568B1}" uniqueName="17" name="Profit Margin" queryTableFieldId="17" dataDxfId="14" dataCellStyle="Percent">
      <calculatedColumnFormula>Modified_data[[#This Row],[TotalProfit]]/Modified_data[[#This Row],[Export Value]]</calculatedColumnFormula>
    </tableColumn>
    <tableColumn id="6" xr3:uid="{1D0F9ED0-01E9-4ABB-A31B-C2807B7EC68C}" uniqueName="6" name="Export Value" queryTableFieldId="6" dataDxfId="13"/>
    <tableColumn id="7" xr3:uid="{E06B8CAB-8743-43DD-A49A-D4CB10A886B5}" uniqueName="7" name="Destination Port" queryTableFieldId="7" dataDxfId="12"/>
    <tableColumn id="8" xr3:uid="{7DB072AF-C29B-41EB-A3D9-8084CA14EAEB}" uniqueName="8" name="Transportation Mode" queryTableFieldId="8" dataDxfId="11"/>
    <tableColumn id="9" xr3:uid="{10968E9F-B5B0-4727-A128-B8B5E28AEA80}" uniqueName="9" name="ProductName" queryTableFieldId="9" dataDxfId="10"/>
    <tableColumn id="10" xr3:uid="{9438E8A0-FB9E-4945-AC52-89688CDFD6A3}" uniqueName="10" name="CompanyName" queryTableFieldId="10" dataDxfId="9"/>
    <tableColumn id="12" xr3:uid="{A79D79E9-3E77-4CD7-BE3F-A76896D1A5D8}" uniqueName="12" name="Year" queryTableFieldId="12"/>
    <tableColumn id="13" xr3:uid="{98E48F9A-5F99-4C7B-9549-50451F12A1E6}" uniqueName="13" name="Month Name" queryTableFieldId="13" dataDxfId="8"/>
    <tableColumn id="14" xr3:uid="{9DD96333-DEA5-43BC-A05B-736D9EDAF301}" uniqueName="14" name="Quarter" queryTableFieldId="14" dataDxfId="7"/>
    <tableColumn id="15" xr3:uid="{BFA99F35-F3AB-422F-9FAE-FF85512A2413}" uniqueName="15" name="Day Name" queryTableFieldId="15"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D312-D28A-40D2-8278-11D6DE4B436E}">
  <dimension ref="A3:B28"/>
  <sheetViews>
    <sheetView topLeftCell="A10" workbookViewId="0">
      <selection activeCell="A17" sqref="A17:B27"/>
    </sheetView>
  </sheetViews>
  <sheetFormatPr defaultRowHeight="14.5" x14ac:dyDescent="0.35"/>
  <cols>
    <col min="1" max="1" width="12.36328125" bestFit="1" customWidth="1"/>
    <col min="2" max="3" width="21.54296875" bestFit="1" customWidth="1"/>
    <col min="14" max="14" width="9" customWidth="1"/>
  </cols>
  <sheetData>
    <row r="3" spans="1:2" x14ac:dyDescent="0.35">
      <c r="A3" s="5" t="s">
        <v>71</v>
      </c>
      <c r="B3" t="s">
        <v>73</v>
      </c>
    </row>
    <row r="4" spans="1:2" x14ac:dyDescent="0.35">
      <c r="A4" s="6" t="s">
        <v>13</v>
      </c>
      <c r="B4" s="12">
        <v>1396340967.6399996</v>
      </c>
    </row>
    <row r="5" spans="1:2" x14ac:dyDescent="0.35">
      <c r="A5" s="6" t="s">
        <v>21</v>
      </c>
      <c r="B5" s="35">
        <v>1489988920.1499996</v>
      </c>
    </row>
    <row r="6" spans="1:2" x14ac:dyDescent="0.35">
      <c r="A6" s="6" t="s">
        <v>18</v>
      </c>
      <c r="B6" s="12">
        <v>1497262525.7900002</v>
      </c>
    </row>
    <row r="7" spans="1:2" x14ac:dyDescent="0.35">
      <c r="A7" s="6" t="s">
        <v>12</v>
      </c>
      <c r="B7" s="12">
        <v>1530520956.6399999</v>
      </c>
    </row>
    <row r="8" spans="1:2" x14ac:dyDescent="0.35">
      <c r="A8" s="6" t="s">
        <v>16</v>
      </c>
      <c r="B8" s="12">
        <v>1534358434.5100005</v>
      </c>
    </row>
    <row r="9" spans="1:2" x14ac:dyDescent="0.35">
      <c r="A9" s="6" t="s">
        <v>14</v>
      </c>
      <c r="B9" s="12">
        <v>1605706575.0699997</v>
      </c>
    </row>
    <row r="10" spans="1:2" x14ac:dyDescent="0.35">
      <c r="A10" s="6" t="s">
        <v>19</v>
      </c>
      <c r="B10" s="12">
        <v>1663789719.9299996</v>
      </c>
    </row>
    <row r="11" spans="1:2" x14ac:dyDescent="0.35">
      <c r="A11" s="6" t="s">
        <v>15</v>
      </c>
      <c r="B11" s="12">
        <v>1805863662.7999995</v>
      </c>
    </row>
    <row r="12" spans="1:2" x14ac:dyDescent="0.35">
      <c r="A12" s="6" t="s">
        <v>17</v>
      </c>
      <c r="B12" s="12">
        <v>1831246092.8400002</v>
      </c>
    </row>
    <row r="13" spans="1:2" x14ac:dyDescent="0.35">
      <c r="A13" s="6" t="s">
        <v>20</v>
      </c>
      <c r="B13" s="12">
        <v>1962586623.2000008</v>
      </c>
    </row>
    <row r="14" spans="1:2" x14ac:dyDescent="0.35">
      <c r="A14" s="6" t="s">
        <v>72</v>
      </c>
      <c r="B14" s="12">
        <v>16317664478.569998</v>
      </c>
    </row>
    <row r="17" spans="1:2" x14ac:dyDescent="0.35">
      <c r="A17" s="5" t="s">
        <v>71</v>
      </c>
      <c r="B17" t="s">
        <v>74</v>
      </c>
    </row>
    <row r="18" spans="1:2" x14ac:dyDescent="0.35">
      <c r="A18" s="6" t="s">
        <v>20</v>
      </c>
      <c r="B18" s="7">
        <v>0.22576778020784066</v>
      </c>
    </row>
    <row r="19" spans="1:2" x14ac:dyDescent="0.35">
      <c r="A19" s="6" t="s">
        <v>16</v>
      </c>
      <c r="B19" s="7">
        <v>0.23860812905775597</v>
      </c>
    </row>
    <row r="20" spans="1:2" x14ac:dyDescent="0.35">
      <c r="A20" s="6" t="s">
        <v>14</v>
      </c>
      <c r="B20" s="7">
        <v>0.23996541748957179</v>
      </c>
    </row>
    <row r="21" spans="1:2" x14ac:dyDescent="0.35">
      <c r="A21" s="6" t="s">
        <v>19</v>
      </c>
      <c r="B21" s="7">
        <v>0.24425538858977081</v>
      </c>
    </row>
    <row r="22" spans="1:2" x14ac:dyDescent="0.35">
      <c r="A22" s="6" t="s">
        <v>17</v>
      </c>
      <c r="B22" s="7">
        <v>0.24726155382378942</v>
      </c>
    </row>
    <row r="23" spans="1:2" x14ac:dyDescent="0.35">
      <c r="A23" s="6" t="s">
        <v>18</v>
      </c>
      <c r="B23" s="7">
        <v>0.24728776366859945</v>
      </c>
    </row>
    <row r="24" spans="1:2" x14ac:dyDescent="0.35">
      <c r="A24" s="6" t="s">
        <v>15</v>
      </c>
      <c r="B24" s="7">
        <v>0.24822336087439592</v>
      </c>
    </row>
    <row r="25" spans="1:2" x14ac:dyDescent="0.35">
      <c r="A25" s="6" t="s">
        <v>21</v>
      </c>
      <c r="B25" s="7">
        <v>0.25480817827743918</v>
      </c>
    </row>
    <row r="26" spans="1:2" x14ac:dyDescent="0.35">
      <c r="A26" s="6" t="s">
        <v>12</v>
      </c>
      <c r="B26" s="7">
        <v>0.25593964654885004</v>
      </c>
    </row>
    <row r="27" spans="1:2" x14ac:dyDescent="0.35">
      <c r="A27" s="6" t="s">
        <v>13</v>
      </c>
      <c r="B27" s="7">
        <v>0.2571617651630847</v>
      </c>
    </row>
    <row r="28" spans="1:2" x14ac:dyDescent="0.35">
      <c r="A28" s="6" t="s">
        <v>72</v>
      </c>
      <c r="B28" s="7">
        <v>0.24562741434806357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48C2F-15DE-4EDD-AE15-90BA832A6E55}">
  <dimension ref="A3:B14"/>
  <sheetViews>
    <sheetView workbookViewId="0">
      <selection activeCell="A3" sqref="A3"/>
    </sheetView>
  </sheetViews>
  <sheetFormatPr defaultRowHeight="14.5" x14ac:dyDescent="0.35"/>
  <cols>
    <col min="1" max="1" width="12.36328125" bestFit="1" customWidth="1"/>
    <col min="2" max="2" width="13.36328125" bestFit="1" customWidth="1"/>
  </cols>
  <sheetData>
    <row r="3" spans="1:2" x14ac:dyDescent="0.35">
      <c r="A3" s="5" t="s">
        <v>71</v>
      </c>
      <c r="B3" t="s">
        <v>76</v>
      </c>
    </row>
    <row r="4" spans="1:2" x14ac:dyDescent="0.35">
      <c r="A4" s="6" t="s">
        <v>12</v>
      </c>
      <c r="B4" s="9">
        <v>0.10201429673624195</v>
      </c>
    </row>
    <row r="5" spans="1:2" x14ac:dyDescent="0.35">
      <c r="A5" s="6" t="s">
        <v>14</v>
      </c>
      <c r="B5" s="9">
        <v>9.9038898447366977E-2</v>
      </c>
    </row>
    <row r="6" spans="1:2" x14ac:dyDescent="0.35">
      <c r="A6" s="6" t="s">
        <v>17</v>
      </c>
      <c r="B6" s="9">
        <v>0.11216072427498341</v>
      </c>
    </row>
    <row r="7" spans="1:2" x14ac:dyDescent="0.35">
      <c r="A7" s="6" t="s">
        <v>15</v>
      </c>
      <c r="B7" s="9">
        <v>0.10677954699541523</v>
      </c>
    </row>
    <row r="8" spans="1:2" x14ac:dyDescent="0.35">
      <c r="A8" s="6" t="s">
        <v>13</v>
      </c>
      <c r="B8" s="9">
        <v>8.843773791768085E-2</v>
      </c>
    </row>
    <row r="9" spans="1:2" x14ac:dyDescent="0.35">
      <c r="A9" s="6" t="s">
        <v>20</v>
      </c>
      <c r="B9" s="9">
        <v>0.10930739911268902</v>
      </c>
    </row>
    <row r="10" spans="1:2" x14ac:dyDescent="0.35">
      <c r="A10" s="6" t="s">
        <v>16</v>
      </c>
      <c r="B10" s="9">
        <v>9.3185892945228568E-2</v>
      </c>
    </row>
    <row r="11" spans="1:2" x14ac:dyDescent="0.35">
      <c r="A11" s="6" t="s">
        <v>21</v>
      </c>
      <c r="B11" s="9">
        <v>9.3376956568325856E-2</v>
      </c>
    </row>
    <row r="12" spans="1:2" x14ac:dyDescent="0.35">
      <c r="A12" s="6" t="s">
        <v>18</v>
      </c>
      <c r="B12" s="9">
        <v>9.5139203815026108E-2</v>
      </c>
    </row>
    <row r="13" spans="1:2" x14ac:dyDescent="0.35">
      <c r="A13" s="6" t="s">
        <v>19</v>
      </c>
      <c r="B13" s="9">
        <v>0.10055934318704153</v>
      </c>
    </row>
    <row r="14" spans="1:2" x14ac:dyDescent="0.35">
      <c r="A14" s="6" t="s">
        <v>72</v>
      </c>
      <c r="B14" s="9">
        <v>0.99999999999999956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9C05-E7F9-4F2A-A9AD-ED4D5F4F9827}">
  <dimension ref="A3:B24"/>
  <sheetViews>
    <sheetView workbookViewId="0">
      <selection activeCell="A3" sqref="A3:B11"/>
    </sheetView>
  </sheetViews>
  <sheetFormatPr defaultRowHeight="14.5" x14ac:dyDescent="0.35"/>
  <cols>
    <col min="1" max="1" width="12.36328125" bestFit="1" customWidth="1"/>
    <col min="2" max="2" width="17" bestFit="1" customWidth="1"/>
    <col min="3" max="3" width="19.08984375" bestFit="1" customWidth="1"/>
    <col min="4" max="5" width="16.1796875" bestFit="1" customWidth="1"/>
  </cols>
  <sheetData>
    <row r="3" spans="1:2" x14ac:dyDescent="0.35">
      <c r="A3" s="5" t="s">
        <v>71</v>
      </c>
      <c r="B3" t="s">
        <v>74</v>
      </c>
    </row>
    <row r="4" spans="1:2" x14ac:dyDescent="0.35">
      <c r="A4" s="6" t="s">
        <v>34</v>
      </c>
      <c r="B4" s="7">
        <v>0.27820745504742778</v>
      </c>
    </row>
    <row r="5" spans="1:2" x14ac:dyDescent="0.35">
      <c r="A5" s="6" t="s">
        <v>35</v>
      </c>
      <c r="B5" s="7">
        <v>0.25582391680763245</v>
      </c>
    </row>
    <row r="6" spans="1:2" x14ac:dyDescent="0.35">
      <c r="A6" s="6" t="s">
        <v>37</v>
      </c>
      <c r="B6" s="7">
        <v>0.25482493241197557</v>
      </c>
    </row>
    <row r="7" spans="1:2" x14ac:dyDescent="0.35">
      <c r="A7" s="6" t="s">
        <v>36</v>
      </c>
      <c r="B7" s="7">
        <v>0.25025140525311973</v>
      </c>
    </row>
    <row r="8" spans="1:2" x14ac:dyDescent="0.35">
      <c r="A8" s="6" t="s">
        <v>32</v>
      </c>
      <c r="B8" s="7">
        <v>0.24991463240909415</v>
      </c>
    </row>
    <row r="9" spans="1:2" x14ac:dyDescent="0.35">
      <c r="A9" s="6" t="s">
        <v>38</v>
      </c>
      <c r="B9" s="7">
        <v>0.23863585467490578</v>
      </c>
    </row>
    <row r="10" spans="1:2" x14ac:dyDescent="0.35">
      <c r="A10" s="6" t="s">
        <v>30</v>
      </c>
      <c r="B10" s="7">
        <v>0.22280542449802171</v>
      </c>
    </row>
    <row r="11" spans="1:2" x14ac:dyDescent="0.35">
      <c r="A11" s="6" t="s">
        <v>40</v>
      </c>
      <c r="B11" s="7">
        <v>0.21869123935180118</v>
      </c>
    </row>
    <row r="12" spans="1:2" x14ac:dyDescent="0.35">
      <c r="A12" s="6" t="s">
        <v>72</v>
      </c>
      <c r="B12" s="7">
        <v>0.2456274143480634</v>
      </c>
    </row>
    <row r="15" spans="1:2" x14ac:dyDescent="0.35">
      <c r="A15" s="5" t="s">
        <v>71</v>
      </c>
      <c r="B15" t="s">
        <v>77</v>
      </c>
    </row>
    <row r="16" spans="1:2" x14ac:dyDescent="0.35">
      <c r="A16" s="6" t="s">
        <v>35</v>
      </c>
      <c r="B16" s="12">
        <v>477487002.58999985</v>
      </c>
    </row>
    <row r="17" spans="1:2" x14ac:dyDescent="0.35">
      <c r="A17" s="6" t="s">
        <v>40</v>
      </c>
      <c r="B17" s="12">
        <v>450351412.31999999</v>
      </c>
    </row>
    <row r="18" spans="1:2" x14ac:dyDescent="0.35">
      <c r="A18" s="6" t="s">
        <v>36</v>
      </c>
      <c r="B18" s="12">
        <v>438624304.48000008</v>
      </c>
    </row>
    <row r="19" spans="1:2" x14ac:dyDescent="0.35">
      <c r="A19" s="6" t="s">
        <v>34</v>
      </c>
      <c r="B19" s="12">
        <v>416503461.03999996</v>
      </c>
    </row>
    <row r="20" spans="1:2" x14ac:dyDescent="0.35">
      <c r="A20" s="6" t="s">
        <v>30</v>
      </c>
      <c r="B20" s="12">
        <v>395731339.02000004</v>
      </c>
    </row>
    <row r="21" spans="1:2" x14ac:dyDescent="0.35">
      <c r="A21" s="6" t="s">
        <v>38</v>
      </c>
      <c r="B21" s="12">
        <v>387736296.23000002</v>
      </c>
    </row>
    <row r="22" spans="1:2" x14ac:dyDescent="0.35">
      <c r="A22" s="6" t="s">
        <v>32</v>
      </c>
      <c r="B22" s="12">
        <v>385392110.74000001</v>
      </c>
    </row>
    <row r="23" spans="1:2" x14ac:dyDescent="0.35">
      <c r="A23" s="6" t="s">
        <v>37</v>
      </c>
      <c r="B23" s="12">
        <v>336623228.97000009</v>
      </c>
    </row>
    <row r="24" spans="1:2" x14ac:dyDescent="0.35">
      <c r="A24" s="6" t="s">
        <v>72</v>
      </c>
      <c r="B24" s="12">
        <v>3288449155.3899994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245E-5BD0-4A56-8282-9A781042A999}">
  <dimension ref="A3:F24"/>
  <sheetViews>
    <sheetView workbookViewId="0">
      <selection activeCell="E3" sqref="E3:F24"/>
    </sheetView>
  </sheetViews>
  <sheetFormatPr defaultRowHeight="14.5" x14ac:dyDescent="0.35"/>
  <cols>
    <col min="1" max="1" width="12.36328125" bestFit="1" customWidth="1"/>
    <col min="2" max="2" width="17" bestFit="1" customWidth="1"/>
    <col min="3" max="4" width="18" bestFit="1" customWidth="1"/>
    <col min="5" max="5" width="12.36328125" bestFit="1" customWidth="1"/>
    <col min="6" max="6" width="15.54296875" bestFit="1" customWidth="1"/>
  </cols>
  <sheetData>
    <row r="3" spans="1:6" x14ac:dyDescent="0.35">
      <c r="A3" s="5" t="s">
        <v>71</v>
      </c>
      <c r="B3" t="s">
        <v>88</v>
      </c>
      <c r="C3" t="s">
        <v>89</v>
      </c>
      <c r="E3" s="5" t="s">
        <v>71</v>
      </c>
      <c r="F3" t="s">
        <v>79</v>
      </c>
    </row>
    <row r="4" spans="1:6" x14ac:dyDescent="0.35">
      <c r="A4" s="6">
        <v>2020</v>
      </c>
      <c r="B4" s="12">
        <v>837690928.8299998</v>
      </c>
      <c r="C4" s="12">
        <v>3891727249.7399998</v>
      </c>
      <c r="E4" s="6">
        <v>2020</v>
      </c>
      <c r="F4" s="17">
        <v>132765</v>
      </c>
    </row>
    <row r="5" spans="1:6" x14ac:dyDescent="0.35">
      <c r="A5" s="10" t="s">
        <v>53</v>
      </c>
      <c r="B5" s="12">
        <v>180666152.20999989</v>
      </c>
      <c r="C5" s="12">
        <v>844744394.55000007</v>
      </c>
      <c r="E5" s="10" t="s">
        <v>53</v>
      </c>
      <c r="F5" s="17">
        <v>30007</v>
      </c>
    </row>
    <row r="6" spans="1:6" x14ac:dyDescent="0.35">
      <c r="A6" s="10" t="s">
        <v>63</v>
      </c>
      <c r="B6" s="12">
        <v>178822062.60999995</v>
      </c>
      <c r="C6" s="12">
        <v>849609853.40999997</v>
      </c>
      <c r="E6" s="10" t="s">
        <v>63</v>
      </c>
      <c r="F6" s="17">
        <v>27994</v>
      </c>
    </row>
    <row r="7" spans="1:6" x14ac:dyDescent="0.35">
      <c r="A7" s="10" t="s">
        <v>60</v>
      </c>
      <c r="B7" s="12">
        <v>249444999.82999995</v>
      </c>
      <c r="C7" s="12">
        <v>1161792645.1199996</v>
      </c>
      <c r="E7" s="10" t="s">
        <v>60</v>
      </c>
      <c r="F7" s="17">
        <v>40052</v>
      </c>
    </row>
    <row r="8" spans="1:6" x14ac:dyDescent="0.35">
      <c r="A8" s="10" t="s">
        <v>46</v>
      </c>
      <c r="B8" s="12">
        <v>228757714.18000007</v>
      </c>
      <c r="C8" s="12">
        <v>1035580356.6599996</v>
      </c>
      <c r="E8" s="10" t="s">
        <v>46</v>
      </c>
      <c r="F8" s="17">
        <v>34712</v>
      </c>
    </row>
    <row r="9" spans="1:6" x14ac:dyDescent="0.35">
      <c r="A9" s="6">
        <v>2021</v>
      </c>
      <c r="B9" s="12">
        <v>878046720.54999995</v>
      </c>
      <c r="C9" s="12">
        <v>4461997757.8600006</v>
      </c>
      <c r="E9" s="6">
        <v>2021</v>
      </c>
      <c r="F9" s="17">
        <v>142577</v>
      </c>
    </row>
    <row r="10" spans="1:6" x14ac:dyDescent="0.35">
      <c r="A10" s="10" t="s">
        <v>53</v>
      </c>
      <c r="B10" s="12">
        <v>227469345.08999991</v>
      </c>
      <c r="C10" s="12">
        <v>1178870373.9699998</v>
      </c>
      <c r="E10" s="10" t="s">
        <v>53</v>
      </c>
      <c r="F10" s="17">
        <v>37922</v>
      </c>
    </row>
    <row r="11" spans="1:6" x14ac:dyDescent="0.35">
      <c r="A11" s="10" t="s">
        <v>63</v>
      </c>
      <c r="B11" s="12">
        <v>216665531.02999997</v>
      </c>
      <c r="C11" s="12">
        <v>1089659039.6300004</v>
      </c>
      <c r="E11" s="10" t="s">
        <v>63</v>
      </c>
      <c r="F11" s="17">
        <v>35255</v>
      </c>
    </row>
    <row r="12" spans="1:6" x14ac:dyDescent="0.35">
      <c r="A12" s="10" t="s">
        <v>60</v>
      </c>
      <c r="B12" s="12">
        <v>141126636.91000003</v>
      </c>
      <c r="C12" s="12">
        <v>671479868.49000013</v>
      </c>
      <c r="E12" s="10" t="s">
        <v>60</v>
      </c>
      <c r="F12" s="17">
        <v>22028</v>
      </c>
    </row>
    <row r="13" spans="1:6" x14ac:dyDescent="0.35">
      <c r="A13" s="10" t="s">
        <v>46</v>
      </c>
      <c r="B13" s="12">
        <v>292785207.52000004</v>
      </c>
      <c r="C13" s="12">
        <v>1521988475.7700002</v>
      </c>
      <c r="E13" s="10" t="s">
        <v>46</v>
      </c>
      <c r="F13" s="17">
        <v>47372</v>
      </c>
    </row>
    <row r="14" spans="1:6" x14ac:dyDescent="0.35">
      <c r="A14" s="6">
        <v>2022</v>
      </c>
      <c r="B14" s="12">
        <v>766216484.53000009</v>
      </c>
      <c r="C14" s="12">
        <v>3776168662.6800003</v>
      </c>
      <c r="E14" s="6">
        <v>2022</v>
      </c>
      <c r="F14" s="31">
        <v>125872</v>
      </c>
    </row>
    <row r="15" spans="1:6" x14ac:dyDescent="0.35">
      <c r="A15" s="10" t="s">
        <v>53</v>
      </c>
      <c r="B15" s="12">
        <v>198695197.53999999</v>
      </c>
      <c r="C15" s="12">
        <v>1010144035.55</v>
      </c>
      <c r="E15" s="10" t="s">
        <v>53</v>
      </c>
      <c r="F15" s="31">
        <v>33698</v>
      </c>
    </row>
    <row r="16" spans="1:6" x14ac:dyDescent="0.35">
      <c r="A16" s="10" t="s">
        <v>63</v>
      </c>
      <c r="B16" s="12">
        <v>234712882.73000002</v>
      </c>
      <c r="C16" s="12">
        <v>1171182999.3300006</v>
      </c>
      <c r="E16" s="10" t="s">
        <v>63</v>
      </c>
      <c r="F16" s="31">
        <v>36432</v>
      </c>
    </row>
    <row r="17" spans="1:6" x14ac:dyDescent="0.35">
      <c r="A17" s="10" t="s">
        <v>60</v>
      </c>
      <c r="B17" s="12">
        <v>193108540.08000001</v>
      </c>
      <c r="C17" s="12">
        <v>929251937.06000006</v>
      </c>
      <c r="E17" s="10" t="s">
        <v>60</v>
      </c>
      <c r="F17" s="31">
        <v>32318</v>
      </c>
    </row>
    <row r="18" spans="1:6" x14ac:dyDescent="0.35">
      <c r="A18" s="10" t="s">
        <v>46</v>
      </c>
      <c r="B18" s="12">
        <v>139699864.18000004</v>
      </c>
      <c r="C18" s="12">
        <v>665589690.74000001</v>
      </c>
      <c r="E18" s="10" t="s">
        <v>46</v>
      </c>
      <c r="F18" s="31">
        <v>23424</v>
      </c>
    </row>
    <row r="19" spans="1:6" x14ac:dyDescent="0.35">
      <c r="A19" s="6">
        <v>2023</v>
      </c>
      <c r="B19" s="12">
        <v>806495021.48000014</v>
      </c>
      <c r="C19" s="12">
        <v>4187770808.2900004</v>
      </c>
      <c r="E19" s="6">
        <v>2023</v>
      </c>
      <c r="F19" s="31">
        <v>135590</v>
      </c>
    </row>
    <row r="20" spans="1:6" x14ac:dyDescent="0.35">
      <c r="A20" s="10" t="s">
        <v>53</v>
      </c>
      <c r="B20" s="12">
        <v>179674071.01000002</v>
      </c>
      <c r="C20" s="12">
        <v>974343498.56000006</v>
      </c>
      <c r="E20" s="10" t="s">
        <v>53</v>
      </c>
      <c r="F20" s="31">
        <v>31988</v>
      </c>
    </row>
    <row r="21" spans="1:6" x14ac:dyDescent="0.35">
      <c r="A21" s="10" t="s">
        <v>63</v>
      </c>
      <c r="B21" s="12">
        <v>163865384.71000001</v>
      </c>
      <c r="C21" s="12">
        <v>975004879.72000027</v>
      </c>
      <c r="E21" s="10" t="s">
        <v>63</v>
      </c>
      <c r="F21" s="31">
        <v>30204</v>
      </c>
    </row>
    <row r="22" spans="1:6" x14ac:dyDescent="0.35">
      <c r="A22" s="10" t="s">
        <v>60</v>
      </c>
      <c r="B22" s="12">
        <v>207490516.95000008</v>
      </c>
      <c r="C22" s="12">
        <v>1010905404.7200001</v>
      </c>
      <c r="E22" s="10" t="s">
        <v>60</v>
      </c>
      <c r="F22" s="31">
        <v>34716</v>
      </c>
    </row>
    <row r="23" spans="1:6" x14ac:dyDescent="0.35">
      <c r="A23" s="10" t="s">
        <v>46</v>
      </c>
      <c r="B23" s="12">
        <v>255465048.81000003</v>
      </c>
      <c r="C23" s="12">
        <v>1227517025.29</v>
      </c>
      <c r="E23" s="10" t="s">
        <v>46</v>
      </c>
      <c r="F23" s="31">
        <v>38682</v>
      </c>
    </row>
    <row r="24" spans="1:6" x14ac:dyDescent="0.35">
      <c r="A24" s="6" t="s">
        <v>72</v>
      </c>
      <c r="B24" s="12">
        <v>3288449155.3899999</v>
      </c>
      <c r="C24" s="12">
        <v>16317664478.569996</v>
      </c>
      <c r="E24" s="6" t="s">
        <v>72</v>
      </c>
      <c r="F24" s="31">
        <v>536804</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5A0F3-001E-4C0F-8F3B-C2105BB70CE8}">
  <dimension ref="A3:B29"/>
  <sheetViews>
    <sheetView workbookViewId="0">
      <selection activeCell="A18" sqref="A18:B28"/>
    </sheetView>
  </sheetViews>
  <sheetFormatPr defaultRowHeight="14.5" x14ac:dyDescent="0.35"/>
  <cols>
    <col min="1" max="1" width="36.08984375" bestFit="1" customWidth="1"/>
    <col min="2" max="2" width="18" bestFit="1" customWidth="1"/>
  </cols>
  <sheetData>
    <row r="3" spans="1:2" x14ac:dyDescent="0.35">
      <c r="A3" s="5" t="s">
        <v>71</v>
      </c>
      <c r="B3" t="s">
        <v>73</v>
      </c>
    </row>
    <row r="4" spans="1:2" x14ac:dyDescent="0.35">
      <c r="A4" s="6" t="s">
        <v>10</v>
      </c>
      <c r="B4" s="12">
        <v>1493038016.4699996</v>
      </c>
    </row>
    <row r="5" spans="1:2" x14ac:dyDescent="0.35">
      <c r="A5" s="6" t="s">
        <v>9</v>
      </c>
      <c r="B5" s="12">
        <v>1503023344.3000002</v>
      </c>
    </row>
    <row r="6" spans="1:2" x14ac:dyDescent="0.35">
      <c r="A6" s="6" t="s">
        <v>5</v>
      </c>
      <c r="B6" s="12">
        <v>1506892570.6000001</v>
      </c>
    </row>
    <row r="7" spans="1:2" x14ac:dyDescent="0.35">
      <c r="A7" s="6" t="s">
        <v>6</v>
      </c>
      <c r="B7" s="12">
        <v>1541529740.6000001</v>
      </c>
    </row>
    <row r="8" spans="1:2" x14ac:dyDescent="0.35">
      <c r="A8" s="6" t="s">
        <v>1</v>
      </c>
      <c r="B8" s="12">
        <v>1615237652.0799999</v>
      </c>
    </row>
    <row r="9" spans="1:2" x14ac:dyDescent="0.35">
      <c r="A9" s="6" t="s">
        <v>3</v>
      </c>
      <c r="B9" s="12">
        <v>1647087954.7200003</v>
      </c>
    </row>
    <row r="10" spans="1:2" x14ac:dyDescent="0.35">
      <c r="A10" s="6" t="s">
        <v>4</v>
      </c>
      <c r="B10" s="12">
        <v>1704147641.2899992</v>
      </c>
    </row>
    <row r="11" spans="1:2" x14ac:dyDescent="0.35">
      <c r="A11" s="6" t="s">
        <v>2</v>
      </c>
      <c r="B11" s="12">
        <v>1706071643.6099999</v>
      </c>
    </row>
    <row r="12" spans="1:2" x14ac:dyDescent="0.35">
      <c r="A12" s="6" t="s">
        <v>8</v>
      </c>
      <c r="B12" s="12">
        <v>1732721289.72</v>
      </c>
    </row>
    <row r="13" spans="1:2" x14ac:dyDescent="0.35">
      <c r="A13" s="6" t="s">
        <v>7</v>
      </c>
      <c r="B13" s="12">
        <v>1867914625.1799994</v>
      </c>
    </row>
    <row r="14" spans="1:2" x14ac:dyDescent="0.35">
      <c r="A14" s="6" t="s">
        <v>72</v>
      </c>
      <c r="B14" s="12">
        <v>16317664478.569998</v>
      </c>
    </row>
    <row r="18" spans="1:2" x14ac:dyDescent="0.35">
      <c r="A18" s="5" t="s">
        <v>71</v>
      </c>
      <c r="B18" t="s">
        <v>74</v>
      </c>
    </row>
    <row r="19" spans="1:2" x14ac:dyDescent="0.35">
      <c r="A19" s="6" t="s">
        <v>2</v>
      </c>
      <c r="B19" s="7">
        <v>0.22017813603097997</v>
      </c>
    </row>
    <row r="20" spans="1:2" x14ac:dyDescent="0.35">
      <c r="A20" s="6" t="s">
        <v>10</v>
      </c>
      <c r="B20" s="7">
        <v>0.22112533282153221</v>
      </c>
    </row>
    <row r="21" spans="1:2" x14ac:dyDescent="0.35">
      <c r="A21" s="6" t="s">
        <v>4</v>
      </c>
      <c r="B21" s="7">
        <v>0.23419440697105992</v>
      </c>
    </row>
    <row r="22" spans="1:2" x14ac:dyDescent="0.35">
      <c r="A22" s="6" t="s">
        <v>5</v>
      </c>
      <c r="B22" s="7">
        <v>0.24314062041616483</v>
      </c>
    </row>
    <row r="23" spans="1:2" x14ac:dyDescent="0.35">
      <c r="A23" s="6" t="s">
        <v>1</v>
      </c>
      <c r="B23" s="7">
        <v>0.24343914223882482</v>
      </c>
    </row>
    <row r="24" spans="1:2" x14ac:dyDescent="0.35">
      <c r="A24" s="6" t="s">
        <v>6</v>
      </c>
      <c r="B24" s="7">
        <v>0.25375223298907207</v>
      </c>
    </row>
    <row r="25" spans="1:2" x14ac:dyDescent="0.35">
      <c r="A25" s="6" t="s">
        <v>7</v>
      </c>
      <c r="B25" s="7">
        <v>0.25447723678685658</v>
      </c>
    </row>
    <row r="26" spans="1:2" x14ac:dyDescent="0.35">
      <c r="A26" s="6" t="s">
        <v>3</v>
      </c>
      <c r="B26" s="7">
        <v>0.25452990471375464</v>
      </c>
    </row>
    <row r="27" spans="1:2" x14ac:dyDescent="0.35">
      <c r="A27" s="6" t="s">
        <v>9</v>
      </c>
      <c r="B27" s="7">
        <v>0.25694358615422902</v>
      </c>
    </row>
    <row r="28" spans="1:2" x14ac:dyDescent="0.35">
      <c r="A28" s="6" t="s">
        <v>8</v>
      </c>
      <c r="B28" s="7">
        <v>0.27290098322498607</v>
      </c>
    </row>
    <row r="29" spans="1:2" x14ac:dyDescent="0.35">
      <c r="A29" s="6" t="s">
        <v>72</v>
      </c>
      <c r="B29" s="7">
        <v>0.24562741434806321</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E348-18A3-44AC-9CDE-B48ECEA01EF0}">
  <dimension ref="A3:J30"/>
  <sheetViews>
    <sheetView topLeftCell="A19" workbookViewId="0">
      <selection activeCell="A3" sqref="A3"/>
    </sheetView>
  </sheetViews>
  <sheetFormatPr defaultRowHeight="14.5" x14ac:dyDescent="0.35"/>
  <cols>
    <col min="1" max="1" width="21.54296875" bestFit="1" customWidth="1"/>
    <col min="2" max="2" width="15.26953125" bestFit="1" customWidth="1"/>
    <col min="3" max="3" width="7.453125" bestFit="1" customWidth="1"/>
    <col min="4" max="4" width="5.90625" bestFit="1" customWidth="1"/>
    <col min="5" max="5" width="6.26953125" bestFit="1" customWidth="1"/>
    <col min="6" max="7" width="7.7265625" bestFit="1" customWidth="1"/>
    <col min="8" max="8" width="6.90625" bestFit="1" customWidth="1"/>
    <col min="9" max="9" width="7.1796875" bestFit="1" customWidth="1"/>
    <col min="10" max="10" width="10.7265625" bestFit="1" customWidth="1"/>
  </cols>
  <sheetData>
    <row r="3" spans="1:10" x14ac:dyDescent="0.35">
      <c r="A3" s="5" t="s">
        <v>81</v>
      </c>
      <c r="B3" s="5" t="s">
        <v>80</v>
      </c>
    </row>
    <row r="4" spans="1:10" x14ac:dyDescent="0.35">
      <c r="A4" s="5" t="s">
        <v>71</v>
      </c>
      <c r="B4" t="s">
        <v>36</v>
      </c>
      <c r="C4" t="s">
        <v>34</v>
      </c>
      <c r="D4" t="s">
        <v>40</v>
      </c>
      <c r="E4" t="s">
        <v>37</v>
      </c>
      <c r="F4" t="s">
        <v>32</v>
      </c>
      <c r="G4" t="s">
        <v>38</v>
      </c>
      <c r="H4" t="s">
        <v>30</v>
      </c>
      <c r="I4" t="s">
        <v>35</v>
      </c>
      <c r="J4" t="s">
        <v>72</v>
      </c>
    </row>
    <row r="5" spans="1:10" x14ac:dyDescent="0.35">
      <c r="A5" s="11" t="s">
        <v>12</v>
      </c>
      <c r="B5" s="15">
        <v>122273.65000000001</v>
      </c>
      <c r="C5" s="33">
        <v>83057.61</v>
      </c>
      <c r="D5" s="33">
        <v>82554.570000000007</v>
      </c>
      <c r="E5" s="33">
        <v>65332.229999999996</v>
      </c>
      <c r="F5" s="33">
        <v>75245.600000000006</v>
      </c>
      <c r="G5" s="33">
        <v>72633.97</v>
      </c>
      <c r="H5" s="33">
        <v>49386.630000000005</v>
      </c>
      <c r="I5" s="33">
        <v>97911.2</v>
      </c>
      <c r="J5" s="33">
        <v>648395.46</v>
      </c>
    </row>
    <row r="6" spans="1:10" x14ac:dyDescent="0.35">
      <c r="A6" s="11" t="s">
        <v>14</v>
      </c>
      <c r="B6" s="15">
        <v>103915.84999999999</v>
      </c>
      <c r="C6" s="33">
        <v>49647.89</v>
      </c>
      <c r="D6" s="33">
        <v>69391.930000000008</v>
      </c>
      <c r="E6" s="33">
        <v>54405.85</v>
      </c>
      <c r="F6" s="33">
        <v>73713.209999999992</v>
      </c>
      <c r="G6" s="33">
        <v>68424.899999999994</v>
      </c>
      <c r="H6" s="33">
        <v>85773.139999999985</v>
      </c>
      <c r="I6" s="33">
        <v>98890.609999999986</v>
      </c>
      <c r="J6" s="33">
        <v>604163.38</v>
      </c>
    </row>
    <row r="7" spans="1:10" x14ac:dyDescent="0.35">
      <c r="A7" s="11" t="s">
        <v>17</v>
      </c>
      <c r="B7" s="15">
        <v>104853.42</v>
      </c>
      <c r="C7" s="33">
        <v>128991.65000000004</v>
      </c>
      <c r="D7" s="33">
        <v>66744.930000000008</v>
      </c>
      <c r="E7" s="33">
        <v>53815.97</v>
      </c>
      <c r="F7" s="33">
        <v>108814.12</v>
      </c>
      <c r="G7" s="33">
        <v>94860.75</v>
      </c>
      <c r="H7" s="33">
        <v>70207.290000000008</v>
      </c>
      <c r="I7" s="33">
        <v>55276</v>
      </c>
      <c r="J7" s="33">
        <v>683564.13000000012</v>
      </c>
    </row>
    <row r="8" spans="1:10" x14ac:dyDescent="0.35">
      <c r="A8" s="11" t="s">
        <v>15</v>
      </c>
      <c r="B8" s="15">
        <v>123925.98999999999</v>
      </c>
      <c r="C8" s="33">
        <v>94239.97</v>
      </c>
      <c r="D8" s="33">
        <v>118471.88000000002</v>
      </c>
      <c r="E8" s="33">
        <v>25126.57</v>
      </c>
      <c r="F8" s="33">
        <v>76682.820000000007</v>
      </c>
      <c r="G8" s="33">
        <v>98644.57</v>
      </c>
      <c r="H8" s="33">
        <v>46977.640000000007</v>
      </c>
      <c r="I8" s="33">
        <v>74542.900000000009</v>
      </c>
      <c r="J8" s="33">
        <v>658612.34000000008</v>
      </c>
    </row>
    <row r="9" spans="1:10" x14ac:dyDescent="0.35">
      <c r="A9" s="11" t="s">
        <v>13</v>
      </c>
      <c r="B9" s="15">
        <v>34949.75</v>
      </c>
      <c r="C9" s="33">
        <v>134825.56000000003</v>
      </c>
      <c r="D9" s="33">
        <v>77211.820000000007</v>
      </c>
      <c r="E9" s="33">
        <v>43839.69</v>
      </c>
      <c r="F9" s="33">
        <v>50687.140000000007</v>
      </c>
      <c r="G9" s="33">
        <v>69690.69</v>
      </c>
      <c r="H9" s="33">
        <v>64707.739999999991</v>
      </c>
      <c r="I9" s="33">
        <v>44623.29</v>
      </c>
      <c r="J9" s="33">
        <v>520535.68000000005</v>
      </c>
    </row>
    <row r="10" spans="1:10" x14ac:dyDescent="0.35">
      <c r="A10" s="11" t="s">
        <v>20</v>
      </c>
      <c r="B10" s="15">
        <v>65849.489999999991</v>
      </c>
      <c r="C10" s="33">
        <v>66925.739999999991</v>
      </c>
      <c r="D10" s="33">
        <v>61495.140000000007</v>
      </c>
      <c r="E10" s="33">
        <v>39516.83</v>
      </c>
      <c r="F10" s="33">
        <v>88591.37999999999</v>
      </c>
      <c r="G10" s="33">
        <v>86782.74</v>
      </c>
      <c r="H10" s="33">
        <v>104265.98999999998</v>
      </c>
      <c r="I10" s="33">
        <v>121997.62</v>
      </c>
      <c r="J10" s="33">
        <v>635424.92999999993</v>
      </c>
    </row>
    <row r="11" spans="1:10" x14ac:dyDescent="0.35">
      <c r="A11" s="11" t="s">
        <v>16</v>
      </c>
      <c r="B11" s="15">
        <v>52963.62</v>
      </c>
      <c r="C11" s="33">
        <v>46548.57</v>
      </c>
      <c r="D11" s="33">
        <v>77297.55</v>
      </c>
      <c r="E11" s="33">
        <v>90776.66</v>
      </c>
      <c r="F11" s="33">
        <v>76741.87999999999</v>
      </c>
      <c r="G11" s="33">
        <v>72184.490000000005</v>
      </c>
      <c r="H11" s="33">
        <v>91624.250000000015</v>
      </c>
      <c r="I11" s="33">
        <v>89876.34</v>
      </c>
      <c r="J11" s="33">
        <v>598013.36</v>
      </c>
    </row>
    <row r="12" spans="1:10" x14ac:dyDescent="0.35">
      <c r="A12" s="11" t="s">
        <v>21</v>
      </c>
      <c r="B12" s="15">
        <v>87336.59</v>
      </c>
      <c r="C12" s="33">
        <v>42375.520000000004</v>
      </c>
      <c r="D12" s="33">
        <v>81304.23</v>
      </c>
      <c r="E12" s="33">
        <v>80700.34</v>
      </c>
      <c r="F12" s="33">
        <v>88438.430000000008</v>
      </c>
      <c r="G12" s="33">
        <v>46025.119999999995</v>
      </c>
      <c r="H12" s="33">
        <v>47834.92</v>
      </c>
      <c r="I12" s="33">
        <v>62401.47</v>
      </c>
      <c r="J12" s="33">
        <v>536416.62</v>
      </c>
    </row>
    <row r="13" spans="1:10" x14ac:dyDescent="0.35">
      <c r="A13" s="11" t="s">
        <v>18</v>
      </c>
      <c r="B13" s="15">
        <v>99134.040000000008</v>
      </c>
      <c r="C13" s="33">
        <v>46886.79</v>
      </c>
      <c r="D13" s="33">
        <v>128814.79999999999</v>
      </c>
      <c r="E13" s="33">
        <v>49706.909999999996</v>
      </c>
      <c r="F13" s="33">
        <v>67799.42</v>
      </c>
      <c r="G13" s="33">
        <v>59679.71</v>
      </c>
      <c r="H13" s="33">
        <v>78799.12</v>
      </c>
      <c r="I13" s="33">
        <v>95457.85</v>
      </c>
      <c r="J13" s="33">
        <v>626278.64</v>
      </c>
    </row>
    <row r="14" spans="1:10" x14ac:dyDescent="0.35">
      <c r="A14" s="11" t="s">
        <v>19</v>
      </c>
      <c r="B14" s="15">
        <v>87474.020000000019</v>
      </c>
      <c r="C14" s="33">
        <v>80718.940000000017</v>
      </c>
      <c r="D14" s="33">
        <v>29618.93</v>
      </c>
      <c r="E14" s="33">
        <v>99355.920000000013</v>
      </c>
      <c r="F14" s="33">
        <v>43788.78</v>
      </c>
      <c r="G14" s="33">
        <v>77351.09</v>
      </c>
      <c r="H14" s="33">
        <v>86761.73</v>
      </c>
      <c r="I14" s="33">
        <v>108825.60000000001</v>
      </c>
      <c r="J14" s="33">
        <v>613895.01</v>
      </c>
    </row>
    <row r="15" spans="1:10" x14ac:dyDescent="0.35">
      <c r="A15" s="34" t="s">
        <v>72</v>
      </c>
      <c r="B15" s="33">
        <v>882676.41999999993</v>
      </c>
      <c r="C15" s="33">
        <v>774218.24000000011</v>
      </c>
      <c r="D15" s="33">
        <v>792905.78000000014</v>
      </c>
      <c r="E15" s="33">
        <v>602576.97</v>
      </c>
      <c r="F15" s="33">
        <v>750502.78000000014</v>
      </c>
      <c r="G15" s="33">
        <v>746278.02999999991</v>
      </c>
      <c r="H15" s="33">
        <v>726338.45</v>
      </c>
      <c r="I15" s="33">
        <v>849802.87999999989</v>
      </c>
      <c r="J15" s="33">
        <v>6125299.5499999998</v>
      </c>
    </row>
    <row r="18" spans="1:10" x14ac:dyDescent="0.35">
      <c r="A18" s="5" t="s">
        <v>74</v>
      </c>
      <c r="B18" s="5" t="s">
        <v>80</v>
      </c>
    </row>
    <row r="19" spans="1:10" x14ac:dyDescent="0.35">
      <c r="A19" s="5" t="s">
        <v>71</v>
      </c>
      <c r="B19" t="s">
        <v>36</v>
      </c>
      <c r="C19" t="s">
        <v>34</v>
      </c>
      <c r="D19" t="s">
        <v>40</v>
      </c>
      <c r="E19" t="s">
        <v>37</v>
      </c>
      <c r="F19" t="s">
        <v>32</v>
      </c>
      <c r="G19" t="s">
        <v>38</v>
      </c>
      <c r="H19" t="s">
        <v>30</v>
      </c>
      <c r="I19" t="s">
        <v>35</v>
      </c>
      <c r="J19" t="s">
        <v>72</v>
      </c>
    </row>
    <row r="20" spans="1:10" x14ac:dyDescent="0.35">
      <c r="A20" s="6" t="s">
        <v>12</v>
      </c>
      <c r="B20" s="7">
        <v>0.283608752743429</v>
      </c>
      <c r="C20" s="7">
        <v>0.32237324131759343</v>
      </c>
      <c r="D20" s="7">
        <v>0.22216203999645201</v>
      </c>
      <c r="E20" s="7">
        <v>0.24899023092545514</v>
      </c>
      <c r="F20" s="7">
        <v>0.28137253411955238</v>
      </c>
      <c r="G20" s="7">
        <v>0.23396772215645226</v>
      </c>
      <c r="H20" s="7">
        <v>0.21362423561370672</v>
      </c>
      <c r="I20" s="7">
        <v>0.2281506854644092</v>
      </c>
      <c r="J20" s="7">
        <v>0.25593964654885015</v>
      </c>
    </row>
    <row r="21" spans="1:10" x14ac:dyDescent="0.35">
      <c r="A21" s="6" t="s">
        <v>14</v>
      </c>
      <c r="B21" s="7">
        <v>0.23410777746552852</v>
      </c>
      <c r="C21" s="7">
        <v>0.2999692166573425</v>
      </c>
      <c r="D21" s="7">
        <v>0.20749453137594329</v>
      </c>
      <c r="E21" s="7">
        <v>0.27794669929772631</v>
      </c>
      <c r="F21" s="7">
        <v>0.25548797178324839</v>
      </c>
      <c r="G21" s="7">
        <v>0.22773300092147691</v>
      </c>
      <c r="H21" s="7">
        <v>0.21019467004230546</v>
      </c>
      <c r="I21" s="7">
        <v>0.24683961181396635</v>
      </c>
      <c r="J21" s="7">
        <v>0.23996541748957179</v>
      </c>
    </row>
    <row r="22" spans="1:10" x14ac:dyDescent="0.35">
      <c r="A22" s="6" t="s">
        <v>17</v>
      </c>
      <c r="B22" s="7">
        <v>0.27765911213850469</v>
      </c>
      <c r="C22" s="7">
        <v>0.31567924612270887</v>
      </c>
      <c r="D22" s="7">
        <v>0.2026678106030752</v>
      </c>
      <c r="E22" s="7">
        <v>0.15666027289858336</v>
      </c>
      <c r="F22" s="7">
        <v>0.3013528939659435</v>
      </c>
      <c r="G22" s="7">
        <v>0.24364296731199223</v>
      </c>
      <c r="H22" s="7">
        <v>0.17721589466093235</v>
      </c>
      <c r="I22" s="7">
        <v>0.20814205909003408</v>
      </c>
      <c r="J22" s="7">
        <v>0.24726155382378942</v>
      </c>
    </row>
    <row r="23" spans="1:10" x14ac:dyDescent="0.35">
      <c r="A23" s="6" t="s">
        <v>15</v>
      </c>
      <c r="B23" s="7">
        <v>0.22127957559037989</v>
      </c>
      <c r="C23" s="7">
        <v>0.32095846808520367</v>
      </c>
      <c r="D23" s="7">
        <v>0.22828441135256494</v>
      </c>
      <c r="E23" s="7">
        <v>0.26453539364354117</v>
      </c>
      <c r="F23" s="7">
        <v>0.23047673145339748</v>
      </c>
      <c r="G23" s="7">
        <v>0.2236927626869781</v>
      </c>
      <c r="H23" s="7">
        <v>0.23175972295390135</v>
      </c>
      <c r="I23" s="7">
        <v>0.30328619038347054</v>
      </c>
      <c r="J23" s="7">
        <v>0.24822336087439592</v>
      </c>
    </row>
    <row r="24" spans="1:10" x14ac:dyDescent="0.35">
      <c r="A24" s="6" t="s">
        <v>13</v>
      </c>
      <c r="B24" s="7">
        <v>0.20659877369775731</v>
      </c>
      <c r="C24" s="7">
        <v>0.35488854989178586</v>
      </c>
      <c r="D24" s="7">
        <v>0.28311189813329068</v>
      </c>
      <c r="E24" s="7">
        <v>0.21060342518182779</v>
      </c>
      <c r="F24" s="7">
        <v>0.21624312877313306</v>
      </c>
      <c r="G24" s="7">
        <v>0.24036637782569928</v>
      </c>
      <c r="H24" s="7">
        <v>0.15860020901906724</v>
      </c>
      <c r="I24" s="7">
        <v>0.3019680076653633</v>
      </c>
      <c r="J24" s="7">
        <v>0.25716176516308453</v>
      </c>
    </row>
    <row r="25" spans="1:10" x14ac:dyDescent="0.35">
      <c r="A25" s="6" t="s">
        <v>20</v>
      </c>
      <c r="B25" s="7">
        <v>0.25385971485421016</v>
      </c>
      <c r="C25" s="7">
        <v>0.1857565181899673</v>
      </c>
      <c r="D25" s="7">
        <v>0.19390241213328832</v>
      </c>
      <c r="E25" s="7">
        <v>0.23162909038527513</v>
      </c>
      <c r="F25" s="7">
        <v>0.18120597447554967</v>
      </c>
      <c r="G25" s="7">
        <v>0.1959644488537737</v>
      </c>
      <c r="H25" s="7">
        <v>0.31448491723269201</v>
      </c>
      <c r="I25" s="7">
        <v>0.23157725426957643</v>
      </c>
      <c r="J25" s="7">
        <v>0.22576778020784063</v>
      </c>
    </row>
    <row r="26" spans="1:10" x14ac:dyDescent="0.35">
      <c r="A26" s="6" t="s">
        <v>16</v>
      </c>
      <c r="B26" s="7">
        <v>0.18470685197408135</v>
      </c>
      <c r="C26" s="7">
        <v>0.19407558320724799</v>
      </c>
      <c r="D26" s="7">
        <v>0.22003614777295497</v>
      </c>
      <c r="E26" s="7">
        <v>0.27265363586533892</v>
      </c>
      <c r="F26" s="7">
        <v>0.21944138170186603</v>
      </c>
      <c r="G26" s="7">
        <v>0.25934075890898967</v>
      </c>
      <c r="H26" s="7">
        <v>0.2529529807065542</v>
      </c>
      <c r="I26" s="7">
        <v>0.27970962618172623</v>
      </c>
      <c r="J26" s="7">
        <v>0.23860812905775591</v>
      </c>
    </row>
    <row r="27" spans="1:10" x14ac:dyDescent="0.35">
      <c r="A27" s="6" t="s">
        <v>21</v>
      </c>
      <c r="B27" s="7">
        <v>0.30050556324351441</v>
      </c>
      <c r="C27" s="7">
        <v>0.19089273294691697</v>
      </c>
      <c r="D27" s="7">
        <v>0.16861187144906797</v>
      </c>
      <c r="E27" s="7">
        <v>0.29592972677486123</v>
      </c>
      <c r="F27" s="7">
        <v>0.3565010923347412</v>
      </c>
      <c r="G27" s="7">
        <v>0.23410185274220646</v>
      </c>
      <c r="H27" s="7">
        <v>0.23244247105373755</v>
      </c>
      <c r="I27" s="7">
        <v>0.25394895094318781</v>
      </c>
      <c r="J27" s="7">
        <v>0.25480817827743912</v>
      </c>
    </row>
    <row r="28" spans="1:10" x14ac:dyDescent="0.35">
      <c r="A28" s="6" t="s">
        <v>18</v>
      </c>
      <c r="B28" s="7">
        <v>0.26802852491642493</v>
      </c>
      <c r="C28" s="7">
        <v>0.26873775198311839</v>
      </c>
      <c r="D28" s="7">
        <v>0.22812102383804927</v>
      </c>
      <c r="E28" s="7">
        <v>0.23822244904227644</v>
      </c>
      <c r="F28" s="7">
        <v>0.2018529730445153</v>
      </c>
      <c r="G28" s="7">
        <v>0.26918906218917171</v>
      </c>
      <c r="H28" s="7">
        <v>0.21723584544383595</v>
      </c>
      <c r="I28" s="7">
        <v>0.30272564288115683</v>
      </c>
      <c r="J28" s="7">
        <v>0.24728776366859939</v>
      </c>
    </row>
    <row r="29" spans="1:10" x14ac:dyDescent="0.35">
      <c r="A29" s="6" t="s">
        <v>19</v>
      </c>
      <c r="B29" s="7">
        <v>0.23816898692673844</v>
      </c>
      <c r="C29" s="7">
        <v>0.20976650555840842</v>
      </c>
      <c r="D29" s="7">
        <v>0.24597262306481524</v>
      </c>
      <c r="E29" s="7">
        <v>0.30058002530297023</v>
      </c>
      <c r="F29" s="7">
        <v>0.24640067215797742</v>
      </c>
      <c r="G29" s="7">
        <v>0.28213588293265596</v>
      </c>
      <c r="H29" s="7">
        <v>0.20422501746832955</v>
      </c>
      <c r="I29" s="7">
        <v>0.23555125685697431</v>
      </c>
      <c r="J29" s="7">
        <v>0.24425538858977081</v>
      </c>
    </row>
    <row r="30" spans="1:10" x14ac:dyDescent="0.35">
      <c r="A30" s="6" t="s">
        <v>72</v>
      </c>
      <c r="B30" s="7">
        <v>0.2502514052531199</v>
      </c>
      <c r="C30" s="7">
        <v>0.27820745504742794</v>
      </c>
      <c r="D30" s="7">
        <v>0.21869123935180107</v>
      </c>
      <c r="E30" s="7">
        <v>0.25482493241197557</v>
      </c>
      <c r="F30" s="7">
        <v>0.24991463240909415</v>
      </c>
      <c r="G30" s="7">
        <v>0.2386358546749057</v>
      </c>
      <c r="H30" s="7">
        <v>0.22280542449802188</v>
      </c>
      <c r="I30" s="7">
        <v>0.25582391680763256</v>
      </c>
      <c r="J30" s="7">
        <v>0.24562741434806346</v>
      </c>
    </row>
  </sheetData>
  <conditionalFormatting pivot="1" sqref="B5:I14">
    <cfRule type="colorScale" priority="2">
      <colorScale>
        <cfvo type="min"/>
        <cfvo type="percentile" val="50"/>
        <cfvo type="max"/>
        <color rgb="FFF8696B"/>
        <color rgb="FFFCFCFF"/>
        <color rgb="FF63BE7B"/>
      </colorScale>
    </cfRule>
  </conditionalFormatting>
  <conditionalFormatting pivot="1" sqref="B20:I29">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8529-AC30-4BE0-B879-3FA1ADE3F025}">
  <dimension ref="A3:C11"/>
  <sheetViews>
    <sheetView workbookViewId="0">
      <selection activeCell="A3" sqref="A3:C8"/>
    </sheetView>
  </sheetViews>
  <sheetFormatPr defaultRowHeight="14.5" x14ac:dyDescent="0.35"/>
  <cols>
    <col min="1" max="1" width="12.36328125" bestFit="1" customWidth="1"/>
    <col min="2" max="2" width="18" bestFit="1" customWidth="1"/>
    <col min="3" max="3" width="17" bestFit="1" customWidth="1"/>
    <col min="4" max="4" width="16.1796875" bestFit="1" customWidth="1"/>
  </cols>
  <sheetData>
    <row r="3" spans="1:3" x14ac:dyDescent="0.35">
      <c r="A3" s="5" t="s">
        <v>71</v>
      </c>
      <c r="B3" t="s">
        <v>89</v>
      </c>
      <c r="C3" t="s">
        <v>88</v>
      </c>
    </row>
    <row r="4" spans="1:3" x14ac:dyDescent="0.35">
      <c r="A4" s="6" t="s">
        <v>33</v>
      </c>
      <c r="B4" s="12">
        <v>2078187640.3300002</v>
      </c>
      <c r="C4" s="12">
        <v>438472690.25000006</v>
      </c>
    </row>
    <row r="5" spans="1:3" x14ac:dyDescent="0.35">
      <c r="A5" s="6" t="s">
        <v>28</v>
      </c>
      <c r="B5" s="12">
        <v>9738667212.6199913</v>
      </c>
      <c r="C5" s="12">
        <v>1912576389.650001</v>
      </c>
    </row>
    <row r="6" spans="1:3" x14ac:dyDescent="0.35">
      <c r="A6" s="6" t="s">
        <v>39</v>
      </c>
      <c r="B6" s="12">
        <v>2152910058.0699997</v>
      </c>
      <c r="C6" s="12">
        <v>420591639.30999988</v>
      </c>
    </row>
    <row r="7" spans="1:3" x14ac:dyDescent="0.35">
      <c r="A7" s="6" t="s">
        <v>31</v>
      </c>
      <c r="B7" s="12">
        <v>2347899567.5499988</v>
      </c>
      <c r="C7" s="12">
        <v>516808436.17999995</v>
      </c>
    </row>
    <row r="8" spans="1:3" x14ac:dyDescent="0.35">
      <c r="A8" s="6" t="s">
        <v>72</v>
      </c>
      <c r="B8" s="12">
        <v>16317664478.56999</v>
      </c>
      <c r="C8" s="12">
        <v>3288449155.3900008</v>
      </c>
    </row>
    <row r="11" spans="1:3" x14ac:dyDescent="0.35">
      <c r="A11">
        <f>CORREL(Modified_data[Units Sold],Modified_data[TotalProfit])</f>
        <v>0.76293316729961125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DC6D-7FF9-4738-89F0-8106892BD850}">
  <dimension ref="A3:J15"/>
  <sheetViews>
    <sheetView workbookViewId="0">
      <selection activeCell="E11" sqref="E11"/>
    </sheetView>
  </sheetViews>
  <sheetFormatPr defaultRowHeight="14.5" x14ac:dyDescent="0.35"/>
  <cols>
    <col min="1" max="1" width="22.26953125" bestFit="1" customWidth="1"/>
    <col min="2" max="2" width="15.26953125" bestFit="1" customWidth="1"/>
    <col min="3" max="9" width="8.90625" bestFit="1" customWidth="1"/>
    <col min="10" max="10" width="10.7265625" bestFit="1" customWidth="1"/>
  </cols>
  <sheetData>
    <row r="3" spans="1:10" x14ac:dyDescent="0.35">
      <c r="A3" s="5" t="s">
        <v>78</v>
      </c>
      <c r="B3" s="5" t="s">
        <v>80</v>
      </c>
    </row>
    <row r="4" spans="1:10" x14ac:dyDescent="0.35">
      <c r="A4" s="5" t="s">
        <v>71</v>
      </c>
      <c r="B4" t="s">
        <v>36</v>
      </c>
      <c r="C4" t="s">
        <v>34</v>
      </c>
      <c r="D4" t="s">
        <v>40</v>
      </c>
      <c r="E4" t="s">
        <v>37</v>
      </c>
      <c r="F4" t="s">
        <v>32</v>
      </c>
      <c r="G4" t="s">
        <v>38</v>
      </c>
      <c r="H4" t="s">
        <v>30</v>
      </c>
      <c r="I4" t="s">
        <v>35</v>
      </c>
      <c r="J4" t="s">
        <v>72</v>
      </c>
    </row>
    <row r="5" spans="1:10" x14ac:dyDescent="0.35">
      <c r="A5" s="6" t="s">
        <v>12</v>
      </c>
      <c r="B5" s="4">
        <v>7192.5676470588242</v>
      </c>
      <c r="C5" s="4">
        <v>6921.4674999999997</v>
      </c>
      <c r="D5" s="4">
        <v>6350.3515384615393</v>
      </c>
      <c r="E5" s="4">
        <v>5444.3525</v>
      </c>
      <c r="F5" s="4">
        <v>6840.5090909090914</v>
      </c>
      <c r="G5" s="4">
        <v>6603.0881818181815</v>
      </c>
      <c r="H5" s="4">
        <v>6173.3287500000006</v>
      </c>
      <c r="I5" s="4">
        <v>6119.45</v>
      </c>
      <c r="J5" s="4">
        <v>6483.9545999999982</v>
      </c>
    </row>
    <row r="6" spans="1:10" x14ac:dyDescent="0.35">
      <c r="A6" s="6" t="s">
        <v>14</v>
      </c>
      <c r="B6" s="4">
        <v>6112.697058823529</v>
      </c>
      <c r="C6" s="4">
        <v>7092.5557142857142</v>
      </c>
      <c r="D6" s="4">
        <v>5782.6608333333343</v>
      </c>
      <c r="E6" s="4">
        <v>6045.094444444444</v>
      </c>
      <c r="F6" s="4">
        <v>6142.767499999999</v>
      </c>
      <c r="G6" s="4">
        <v>6842.49</v>
      </c>
      <c r="H6" s="4">
        <v>5718.2093333333323</v>
      </c>
      <c r="I6" s="4">
        <v>6180.6631249999991</v>
      </c>
      <c r="J6" s="4">
        <v>6164.9324489795918</v>
      </c>
    </row>
    <row r="7" spans="1:10" x14ac:dyDescent="0.35">
      <c r="A7" s="6" t="s">
        <v>17</v>
      </c>
      <c r="B7" s="4">
        <v>6553.3387499999999</v>
      </c>
      <c r="C7" s="4">
        <v>6789.034210526318</v>
      </c>
      <c r="D7" s="4">
        <v>5134.2253846153853</v>
      </c>
      <c r="E7" s="4">
        <v>5381.5969999999998</v>
      </c>
      <c r="F7" s="4">
        <v>6045.2288888888888</v>
      </c>
      <c r="G7" s="4">
        <v>6775.7678571428569</v>
      </c>
      <c r="H7" s="4">
        <v>5400.5607692307694</v>
      </c>
      <c r="I7" s="4">
        <v>6909.5</v>
      </c>
      <c r="J7" s="4">
        <v>6158.2354054054013</v>
      </c>
    </row>
    <row r="8" spans="1:10" x14ac:dyDescent="0.35">
      <c r="A8" s="6" t="s">
        <v>15</v>
      </c>
      <c r="B8" s="4">
        <v>5901.2376190476189</v>
      </c>
      <c r="C8" s="4">
        <v>7249.2284615384615</v>
      </c>
      <c r="D8" s="4">
        <v>6581.7711111111121</v>
      </c>
      <c r="E8" s="4">
        <v>6281.6424999999999</v>
      </c>
      <c r="F8" s="4">
        <v>5898.6784615384622</v>
      </c>
      <c r="G8" s="4">
        <v>6576.3046666666669</v>
      </c>
      <c r="H8" s="4">
        <v>5219.7377777777783</v>
      </c>
      <c r="I8" s="4">
        <v>6211.9083333333338</v>
      </c>
      <c r="J8" s="4">
        <v>6272.4984761904734</v>
      </c>
    </row>
    <row r="9" spans="1:10" x14ac:dyDescent="0.35">
      <c r="A9" s="6" t="s">
        <v>13</v>
      </c>
      <c r="B9" s="4">
        <v>4992.8214285714284</v>
      </c>
      <c r="C9" s="4">
        <v>6741.2780000000012</v>
      </c>
      <c r="D9" s="4">
        <v>5939.3707692307698</v>
      </c>
      <c r="E9" s="4">
        <v>5479.9612500000003</v>
      </c>
      <c r="F9" s="4">
        <v>5631.9044444444453</v>
      </c>
      <c r="G9" s="4">
        <v>6335.5172727272729</v>
      </c>
      <c r="H9" s="4">
        <v>4977.5184615384605</v>
      </c>
      <c r="I9" s="4">
        <v>7437.2150000000001</v>
      </c>
      <c r="J9" s="4">
        <v>5983.1687356321836</v>
      </c>
    </row>
    <row r="10" spans="1:10" x14ac:dyDescent="0.35">
      <c r="A10" s="6" t="s">
        <v>20</v>
      </c>
      <c r="B10" s="4">
        <v>5986.3172727272722</v>
      </c>
      <c r="C10" s="4">
        <v>7436.1933333333327</v>
      </c>
      <c r="D10" s="4">
        <v>5590.4672727272737</v>
      </c>
      <c r="E10" s="4">
        <v>5645.261428571429</v>
      </c>
      <c r="F10" s="4">
        <v>5906.0919999999996</v>
      </c>
      <c r="G10" s="4">
        <v>5104.86705882353</v>
      </c>
      <c r="H10" s="4">
        <v>6516.6243749999985</v>
      </c>
      <c r="I10" s="4">
        <v>6099.8809999999994</v>
      </c>
      <c r="J10" s="4">
        <v>5994.5748113207528</v>
      </c>
    </row>
    <row r="11" spans="1:10" x14ac:dyDescent="0.35">
      <c r="A11" s="6" t="s">
        <v>16</v>
      </c>
      <c r="B11" s="4">
        <v>5884.8466666666673</v>
      </c>
      <c r="C11" s="4">
        <v>4654.857</v>
      </c>
      <c r="D11" s="4">
        <v>5945.9653846153851</v>
      </c>
      <c r="E11" s="4">
        <v>6484.0471428571427</v>
      </c>
      <c r="F11" s="4">
        <v>5481.562857142856</v>
      </c>
      <c r="G11" s="4">
        <v>5552.6530769230776</v>
      </c>
      <c r="H11" s="4">
        <v>6544.5892857142871</v>
      </c>
      <c r="I11" s="4">
        <v>7489.6949999999997</v>
      </c>
      <c r="J11" s="4">
        <v>6040.5389898989897</v>
      </c>
    </row>
    <row r="12" spans="1:10" x14ac:dyDescent="0.35">
      <c r="A12" s="6" t="s">
        <v>21</v>
      </c>
      <c r="B12" s="4">
        <v>6718.1992307692308</v>
      </c>
      <c r="C12" s="4">
        <v>4708.391111111112</v>
      </c>
      <c r="D12" s="4">
        <v>5081.5143749999997</v>
      </c>
      <c r="E12" s="4">
        <v>6207.7184615384613</v>
      </c>
      <c r="F12" s="4">
        <v>7369.8691666666673</v>
      </c>
      <c r="G12" s="4">
        <v>4602.5119999999997</v>
      </c>
      <c r="H12" s="4">
        <v>5979.3649999999998</v>
      </c>
      <c r="I12" s="4">
        <v>6240.1469999999999</v>
      </c>
      <c r="J12" s="4">
        <v>5894.6881318681317</v>
      </c>
    </row>
    <row r="13" spans="1:10" x14ac:dyDescent="0.35">
      <c r="A13" s="6" t="s">
        <v>18</v>
      </c>
      <c r="B13" s="4">
        <v>7081.0028571428575</v>
      </c>
      <c r="C13" s="4">
        <v>6698.1128571428571</v>
      </c>
      <c r="D13" s="4">
        <v>5855.2181818181816</v>
      </c>
      <c r="E13" s="4">
        <v>5522.99</v>
      </c>
      <c r="F13" s="4">
        <v>5649.9516666666668</v>
      </c>
      <c r="G13" s="4">
        <v>6631.0788888888892</v>
      </c>
      <c r="H13" s="4">
        <v>5628.5085714285715</v>
      </c>
      <c r="I13" s="4">
        <v>6363.8566666666675</v>
      </c>
      <c r="J13" s="4">
        <v>6139.9866666666667</v>
      </c>
    </row>
    <row r="14" spans="1:10" x14ac:dyDescent="0.35">
      <c r="A14" s="6" t="s">
        <v>19</v>
      </c>
      <c r="B14" s="4">
        <v>6248.1442857142874</v>
      </c>
      <c r="C14" s="4">
        <v>5765.6385714285725</v>
      </c>
      <c r="D14" s="4">
        <v>5923.7860000000001</v>
      </c>
      <c r="E14" s="4">
        <v>6623.728000000001</v>
      </c>
      <c r="F14" s="4">
        <v>5473.5974999999999</v>
      </c>
      <c r="G14" s="4">
        <v>6445.9241666666667</v>
      </c>
      <c r="H14" s="4">
        <v>5784.1153333333332</v>
      </c>
      <c r="I14" s="4">
        <v>6045.8666666666668</v>
      </c>
      <c r="J14" s="4">
        <v>6078.1684158415828</v>
      </c>
    </row>
    <row r="15" spans="1:10" x14ac:dyDescent="0.35">
      <c r="A15" s="6" t="s">
        <v>72</v>
      </c>
      <c r="B15" s="4">
        <v>6350.1900719424439</v>
      </c>
      <c r="C15" s="4">
        <v>6451.8186666666643</v>
      </c>
      <c r="D15" s="4">
        <v>5830.1895588235284</v>
      </c>
      <c r="E15" s="4">
        <v>5966.1086138613837</v>
      </c>
      <c r="F15" s="4">
        <v>6052.4417741935449</v>
      </c>
      <c r="G15" s="4">
        <v>6117.0330327868824</v>
      </c>
      <c r="H15" s="4">
        <v>5810.7075999999997</v>
      </c>
      <c r="I15" s="4">
        <v>6389.4953383458633</v>
      </c>
      <c r="J15" s="4">
        <v>6125.2995499999988</v>
      </c>
    </row>
  </sheetData>
  <conditionalFormatting pivot="1" sqref="B5:I1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B3F82-49E8-47C1-B8B3-78007A57D9FF}">
  <dimension ref="A3:B8"/>
  <sheetViews>
    <sheetView workbookViewId="0">
      <selection activeCell="A3" sqref="A3:B8"/>
    </sheetView>
  </sheetViews>
  <sheetFormatPr defaultRowHeight="14.5" x14ac:dyDescent="0.35"/>
  <cols>
    <col min="1" max="1" width="12.36328125" bestFit="1" customWidth="1"/>
    <col min="2" max="2" width="15.54296875" bestFit="1" customWidth="1"/>
    <col min="3" max="3" width="17" bestFit="1" customWidth="1"/>
  </cols>
  <sheetData>
    <row r="3" spans="1:2" x14ac:dyDescent="0.35">
      <c r="A3" s="5" t="s">
        <v>71</v>
      </c>
      <c r="B3" t="s">
        <v>79</v>
      </c>
    </row>
    <row r="4" spans="1:2" x14ac:dyDescent="0.35">
      <c r="A4" s="6">
        <v>2020</v>
      </c>
      <c r="B4" s="17">
        <v>132765</v>
      </c>
    </row>
    <row r="5" spans="1:2" x14ac:dyDescent="0.35">
      <c r="A5" s="6">
        <v>2021</v>
      </c>
      <c r="B5" s="17">
        <v>142577</v>
      </c>
    </row>
    <row r="6" spans="1:2" x14ac:dyDescent="0.35">
      <c r="A6" s="6">
        <v>2022</v>
      </c>
      <c r="B6" s="17">
        <v>125872</v>
      </c>
    </row>
    <row r="7" spans="1:2" x14ac:dyDescent="0.35">
      <c r="A7" s="6">
        <v>2023</v>
      </c>
      <c r="B7" s="17">
        <v>135590</v>
      </c>
    </row>
    <row r="8" spans="1:2" x14ac:dyDescent="0.35">
      <c r="A8" s="6" t="s">
        <v>72</v>
      </c>
      <c r="B8" s="31">
        <v>536804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BFFE-84E9-4656-BE62-A2E127473B41}">
  <dimension ref="A3:J7"/>
  <sheetViews>
    <sheetView workbookViewId="0">
      <selection activeCell="B5" sqref="B5:J7"/>
    </sheetView>
  </sheetViews>
  <sheetFormatPr defaultRowHeight="14.5" x14ac:dyDescent="0.35"/>
  <cols>
    <col min="1" max="1" width="25.54296875" bestFit="1" customWidth="1"/>
    <col min="2" max="2" width="15.26953125" bestFit="1" customWidth="1"/>
    <col min="3" max="5" width="7.6328125" bestFit="1" customWidth="1"/>
    <col min="6" max="7" width="7.7265625" bestFit="1" customWidth="1"/>
    <col min="8" max="9" width="7.6328125" bestFit="1" customWidth="1"/>
    <col min="10" max="10" width="10.7265625" bestFit="1" customWidth="1"/>
  </cols>
  <sheetData>
    <row r="3" spans="1:10" x14ac:dyDescent="0.35">
      <c r="A3" s="5" t="s">
        <v>79</v>
      </c>
      <c r="B3" s="5" t="s">
        <v>80</v>
      </c>
    </row>
    <row r="4" spans="1:10" x14ac:dyDescent="0.35">
      <c r="A4" s="5" t="s">
        <v>71</v>
      </c>
      <c r="B4" t="s">
        <v>36</v>
      </c>
      <c r="C4" t="s">
        <v>34</v>
      </c>
      <c r="D4" t="s">
        <v>40</v>
      </c>
      <c r="E4" t="s">
        <v>37</v>
      </c>
      <c r="F4" t="s">
        <v>32</v>
      </c>
      <c r="G4" t="s">
        <v>38</v>
      </c>
      <c r="H4" t="s">
        <v>30</v>
      </c>
      <c r="I4" t="s">
        <v>35</v>
      </c>
      <c r="J4" t="s">
        <v>72</v>
      </c>
    </row>
    <row r="5" spans="1:10" x14ac:dyDescent="0.35">
      <c r="A5" s="6" t="s">
        <v>7</v>
      </c>
      <c r="B5" s="17">
        <v>7230</v>
      </c>
      <c r="C5" s="17">
        <v>6155</v>
      </c>
      <c r="D5" s="17">
        <v>5560</v>
      </c>
      <c r="E5" s="17">
        <v>11544</v>
      </c>
      <c r="F5" s="17">
        <v>7690</v>
      </c>
      <c r="G5" s="17">
        <v>3972</v>
      </c>
      <c r="H5" s="17">
        <v>7865</v>
      </c>
      <c r="I5" s="17">
        <v>9928</v>
      </c>
      <c r="J5" s="17">
        <v>59944</v>
      </c>
    </row>
    <row r="6" spans="1:10" x14ac:dyDescent="0.35">
      <c r="A6" s="6" t="s">
        <v>8</v>
      </c>
      <c r="B6" s="17">
        <v>5418</v>
      </c>
      <c r="C6" s="17">
        <v>9885</v>
      </c>
      <c r="D6" s="17">
        <v>11234</v>
      </c>
      <c r="E6" s="17">
        <v>4447</v>
      </c>
      <c r="F6" s="17">
        <v>4984</v>
      </c>
      <c r="G6" s="17">
        <v>10116</v>
      </c>
      <c r="H6" s="17">
        <v>7827</v>
      </c>
      <c r="I6" s="17">
        <v>6813</v>
      </c>
      <c r="J6" s="17">
        <v>60724</v>
      </c>
    </row>
    <row r="7" spans="1:10" x14ac:dyDescent="0.35">
      <c r="A7" s="6" t="s">
        <v>72</v>
      </c>
      <c r="B7" s="17">
        <v>12648</v>
      </c>
      <c r="C7" s="17">
        <v>16040</v>
      </c>
      <c r="D7" s="17">
        <v>16794</v>
      </c>
      <c r="E7" s="17">
        <v>15991</v>
      </c>
      <c r="F7" s="17">
        <v>12674</v>
      </c>
      <c r="G7" s="17">
        <v>14088</v>
      </c>
      <c r="H7" s="17">
        <v>15692</v>
      </c>
      <c r="I7" s="17">
        <v>16741</v>
      </c>
      <c r="J7" s="17">
        <v>120668</v>
      </c>
    </row>
  </sheetData>
  <conditionalFormatting pivot="1" sqref="B5:I6">
    <cfRule type="colorScale" priority="2">
      <colorScale>
        <cfvo type="min"/>
        <cfvo type="percentile" val="50"/>
        <cfvo type="max"/>
        <color rgb="FFF8696B"/>
        <color rgb="FFFCFCFF"/>
        <color rgb="FF63BE7B"/>
      </colorScale>
    </cfRule>
  </conditionalFormatting>
  <conditionalFormatting pivot="1" sqref="J5:J6">
    <cfRule type="iconSet" priority="1">
      <iconSet iconSet="4Arrows">
        <cfvo type="percent" val="0"/>
        <cfvo type="percent" val="25"/>
        <cfvo type="percent" val="50"/>
        <cfvo type="percent" val="75"/>
      </iconSet>
    </cfRule>
  </conditionalFormatting>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226-140B-4C25-ADAB-80F2E8A88041}">
  <dimension ref="A3:J31"/>
  <sheetViews>
    <sheetView topLeftCell="A10" workbookViewId="0">
      <selection activeCell="E17" sqref="E17"/>
    </sheetView>
  </sheetViews>
  <sheetFormatPr defaultColWidth="15" defaultRowHeight="14.5" x14ac:dyDescent="0.35"/>
  <cols>
    <col min="1" max="1" width="36.08984375" bestFit="1" customWidth="1"/>
    <col min="2" max="2" width="15.26953125" bestFit="1" customWidth="1"/>
    <col min="3" max="9" width="8.90625" bestFit="1" customWidth="1"/>
    <col min="10" max="10" width="10.7265625" bestFit="1" customWidth="1"/>
  </cols>
  <sheetData>
    <row r="3" spans="1:10" x14ac:dyDescent="0.35">
      <c r="A3" s="5" t="s">
        <v>79</v>
      </c>
      <c r="B3" s="5" t="s">
        <v>80</v>
      </c>
    </row>
    <row r="4" spans="1:10" x14ac:dyDescent="0.35">
      <c r="A4" s="5" t="s">
        <v>71</v>
      </c>
      <c r="B4" t="s">
        <v>36</v>
      </c>
      <c r="C4" t="s">
        <v>34</v>
      </c>
      <c r="D4" t="s">
        <v>40</v>
      </c>
      <c r="E4" t="s">
        <v>37</v>
      </c>
      <c r="F4" t="s">
        <v>32</v>
      </c>
      <c r="G4" t="s">
        <v>38</v>
      </c>
      <c r="H4" t="s">
        <v>30</v>
      </c>
      <c r="I4" t="s">
        <v>35</v>
      </c>
      <c r="J4" t="s">
        <v>72</v>
      </c>
    </row>
    <row r="5" spans="1:10" x14ac:dyDescent="0.35">
      <c r="A5" s="6" t="s">
        <v>9</v>
      </c>
      <c r="B5" s="31">
        <v>7597</v>
      </c>
      <c r="C5" s="31">
        <v>5749</v>
      </c>
      <c r="D5" s="31">
        <v>6324</v>
      </c>
      <c r="E5" s="31">
        <v>6603</v>
      </c>
      <c r="F5" s="31">
        <v>6451</v>
      </c>
      <c r="G5" s="31">
        <v>5233</v>
      </c>
      <c r="H5" s="31">
        <v>5316</v>
      </c>
      <c r="I5" s="31">
        <v>8866</v>
      </c>
      <c r="J5" s="31">
        <v>52139</v>
      </c>
    </row>
    <row r="6" spans="1:10" x14ac:dyDescent="0.35">
      <c r="A6" s="6" t="s">
        <v>10</v>
      </c>
      <c r="B6" s="31">
        <v>2436</v>
      </c>
      <c r="C6" s="31">
        <v>4975</v>
      </c>
      <c r="D6" s="31">
        <v>8342</v>
      </c>
      <c r="E6" s="31">
        <v>3103</v>
      </c>
      <c r="F6" s="31">
        <v>6647</v>
      </c>
      <c r="G6" s="31">
        <v>6200</v>
      </c>
      <c r="H6" s="31">
        <v>6727</v>
      </c>
      <c r="I6" s="31">
        <v>8774</v>
      </c>
      <c r="J6" s="31">
        <v>47204</v>
      </c>
    </row>
    <row r="7" spans="1:10" x14ac:dyDescent="0.35">
      <c r="A7" s="6" t="s">
        <v>7</v>
      </c>
      <c r="B7" s="31">
        <v>7230</v>
      </c>
      <c r="C7" s="31">
        <v>6155</v>
      </c>
      <c r="D7" s="31">
        <v>5560</v>
      </c>
      <c r="E7" s="31">
        <v>11544</v>
      </c>
      <c r="F7" s="31">
        <v>7690</v>
      </c>
      <c r="G7" s="31">
        <v>3972</v>
      </c>
      <c r="H7" s="31">
        <v>7865</v>
      </c>
      <c r="I7" s="31">
        <v>9928</v>
      </c>
      <c r="J7" s="31">
        <v>59944</v>
      </c>
    </row>
    <row r="8" spans="1:10" x14ac:dyDescent="0.35">
      <c r="A8" s="6" t="s">
        <v>1</v>
      </c>
      <c r="B8" s="31">
        <v>7428</v>
      </c>
      <c r="C8" s="31">
        <v>5224</v>
      </c>
      <c r="D8" s="31">
        <v>7293</v>
      </c>
      <c r="E8" s="31">
        <v>6736</v>
      </c>
      <c r="F8" s="31">
        <v>7884</v>
      </c>
      <c r="G8" s="31">
        <v>4077</v>
      </c>
      <c r="H8" s="31">
        <v>10882</v>
      </c>
      <c r="I8" s="31">
        <v>2486</v>
      </c>
      <c r="J8" s="31">
        <v>52010</v>
      </c>
    </row>
    <row r="9" spans="1:10" x14ac:dyDescent="0.35">
      <c r="A9" s="6" t="s">
        <v>8</v>
      </c>
      <c r="B9" s="31">
        <v>5418</v>
      </c>
      <c r="C9" s="31">
        <v>9885</v>
      </c>
      <c r="D9" s="31">
        <v>11234</v>
      </c>
      <c r="E9" s="31">
        <v>4447</v>
      </c>
      <c r="F9" s="31">
        <v>4984</v>
      </c>
      <c r="G9" s="31">
        <v>10116</v>
      </c>
      <c r="H9" s="31">
        <v>7827</v>
      </c>
      <c r="I9" s="31">
        <v>6813</v>
      </c>
      <c r="J9" s="31">
        <v>60724</v>
      </c>
    </row>
    <row r="10" spans="1:10" x14ac:dyDescent="0.35">
      <c r="A10" s="6" t="s">
        <v>5</v>
      </c>
      <c r="B10" s="31">
        <v>6967</v>
      </c>
      <c r="C10" s="31">
        <v>4578</v>
      </c>
      <c r="D10" s="31">
        <v>8204</v>
      </c>
      <c r="E10" s="31">
        <v>4652</v>
      </c>
      <c r="F10" s="31">
        <v>5837</v>
      </c>
      <c r="G10" s="31">
        <v>7791</v>
      </c>
      <c r="H10" s="31">
        <v>5067</v>
      </c>
      <c r="I10" s="31">
        <v>7537</v>
      </c>
      <c r="J10" s="31">
        <v>50633</v>
      </c>
    </row>
    <row r="11" spans="1:10" x14ac:dyDescent="0.35">
      <c r="A11" s="6" t="s">
        <v>4</v>
      </c>
      <c r="B11" s="31">
        <v>9416</v>
      </c>
      <c r="C11" s="31">
        <v>7091</v>
      </c>
      <c r="D11" s="31">
        <v>5340</v>
      </c>
      <c r="E11" s="31">
        <v>2849</v>
      </c>
      <c r="F11" s="31">
        <v>5115</v>
      </c>
      <c r="G11" s="31">
        <v>10078</v>
      </c>
      <c r="H11" s="31">
        <v>5815</v>
      </c>
      <c r="I11" s="31">
        <v>9013</v>
      </c>
      <c r="J11" s="31">
        <v>54717</v>
      </c>
    </row>
    <row r="12" spans="1:10" x14ac:dyDescent="0.35">
      <c r="A12" s="6" t="s">
        <v>3</v>
      </c>
      <c r="B12" s="31">
        <v>7390</v>
      </c>
      <c r="C12" s="31">
        <v>4642</v>
      </c>
      <c r="D12" s="31">
        <v>9612</v>
      </c>
      <c r="E12" s="31">
        <v>5355</v>
      </c>
      <c r="F12" s="31">
        <v>5355</v>
      </c>
      <c r="G12" s="31">
        <v>6545</v>
      </c>
      <c r="H12" s="31">
        <v>7370</v>
      </c>
      <c r="I12" s="31">
        <v>9564</v>
      </c>
      <c r="J12" s="31">
        <v>55833</v>
      </c>
    </row>
    <row r="13" spans="1:10" x14ac:dyDescent="0.35">
      <c r="A13" s="6" t="s">
        <v>2</v>
      </c>
      <c r="B13" s="31">
        <v>8931</v>
      </c>
      <c r="C13" s="31">
        <v>8261</v>
      </c>
      <c r="D13" s="31">
        <v>7490</v>
      </c>
      <c r="E13" s="31">
        <v>4555</v>
      </c>
      <c r="F13" s="31">
        <v>7145</v>
      </c>
      <c r="G13" s="31">
        <v>6243</v>
      </c>
      <c r="H13" s="31">
        <v>3386</v>
      </c>
      <c r="I13" s="31">
        <v>6024</v>
      </c>
      <c r="J13" s="31">
        <v>52035</v>
      </c>
    </row>
    <row r="14" spans="1:10" x14ac:dyDescent="0.35">
      <c r="A14" s="6" t="s">
        <v>6</v>
      </c>
      <c r="B14" s="31">
        <v>8020</v>
      </c>
      <c r="C14" s="31">
        <v>7674</v>
      </c>
      <c r="D14" s="31">
        <v>6730</v>
      </c>
      <c r="E14" s="31">
        <v>4249</v>
      </c>
      <c r="F14" s="31">
        <v>6771</v>
      </c>
      <c r="G14" s="31">
        <v>4608</v>
      </c>
      <c r="H14" s="31">
        <v>6386</v>
      </c>
      <c r="I14" s="31">
        <v>7127</v>
      </c>
      <c r="J14" s="31">
        <v>51565</v>
      </c>
    </row>
    <row r="15" spans="1:10" x14ac:dyDescent="0.35">
      <c r="A15" s="6" t="s">
        <v>72</v>
      </c>
      <c r="B15" s="31">
        <v>70833</v>
      </c>
      <c r="C15" s="31">
        <v>64234</v>
      </c>
      <c r="D15" s="31">
        <v>76129</v>
      </c>
      <c r="E15" s="31">
        <v>54093</v>
      </c>
      <c r="F15" s="31">
        <v>63879</v>
      </c>
      <c r="G15" s="31">
        <v>64863</v>
      </c>
      <c r="H15" s="31">
        <v>66641</v>
      </c>
      <c r="I15" s="31">
        <v>76132</v>
      </c>
      <c r="J15" s="31">
        <v>536804</v>
      </c>
    </row>
    <row r="19" spans="1:10" x14ac:dyDescent="0.35">
      <c r="A19" s="5" t="s">
        <v>78</v>
      </c>
      <c r="B19" s="5" t="s">
        <v>80</v>
      </c>
    </row>
    <row r="20" spans="1:10" x14ac:dyDescent="0.35">
      <c r="A20" s="5" t="s">
        <v>71</v>
      </c>
      <c r="B20" t="s">
        <v>36</v>
      </c>
      <c r="C20" t="s">
        <v>34</v>
      </c>
      <c r="D20" t="s">
        <v>40</v>
      </c>
      <c r="E20" t="s">
        <v>37</v>
      </c>
      <c r="F20" t="s">
        <v>32</v>
      </c>
      <c r="G20" t="s">
        <v>38</v>
      </c>
      <c r="H20" t="s">
        <v>30</v>
      </c>
      <c r="I20" t="s">
        <v>35</v>
      </c>
      <c r="J20" t="s">
        <v>72</v>
      </c>
    </row>
    <row r="21" spans="1:10" x14ac:dyDescent="0.35">
      <c r="A21" s="6" t="s">
        <v>9</v>
      </c>
      <c r="B21" s="4">
        <v>5962.2926666666672</v>
      </c>
      <c r="C21" s="4">
        <v>6511.1539999999995</v>
      </c>
      <c r="D21" s="4">
        <v>5642.427333333334</v>
      </c>
      <c r="E21" s="4">
        <v>6055.7583333333341</v>
      </c>
      <c r="F21" s="4">
        <v>5600.5353846153839</v>
      </c>
      <c r="G21" s="4">
        <v>5217.1179999999995</v>
      </c>
      <c r="H21" s="4">
        <v>6011.3222222222212</v>
      </c>
      <c r="I21" s="4">
        <v>6260.7373333333335</v>
      </c>
      <c r="J21" s="4">
        <v>5907.5004040404046</v>
      </c>
    </row>
    <row r="22" spans="1:10" x14ac:dyDescent="0.35">
      <c r="A22" s="6" t="s">
        <v>10</v>
      </c>
      <c r="B22" s="4">
        <v>5235.0739999999996</v>
      </c>
      <c r="C22" s="4">
        <v>7344.2957142857131</v>
      </c>
      <c r="D22" s="4">
        <v>6092.0547058823513</v>
      </c>
      <c r="E22" s="4">
        <v>5612.9514285714295</v>
      </c>
      <c r="F22" s="4">
        <v>5285.9621428571427</v>
      </c>
      <c r="G22" s="4">
        <v>6515.7533333333349</v>
      </c>
      <c r="H22" s="4">
        <v>4444.6464285714283</v>
      </c>
      <c r="I22" s="4">
        <v>6165.6523076923086</v>
      </c>
      <c r="J22" s="4">
        <v>5810.427499999998</v>
      </c>
    </row>
    <row r="23" spans="1:10" x14ac:dyDescent="0.35">
      <c r="A23" s="6" t="s">
        <v>7</v>
      </c>
      <c r="B23" s="4">
        <v>6444.864285714285</v>
      </c>
      <c r="C23" s="4">
        <v>6161.1669999999995</v>
      </c>
      <c r="D23" s="4">
        <v>6685.7388888888881</v>
      </c>
      <c r="E23" s="4">
        <v>5801.8521052631577</v>
      </c>
      <c r="F23" s="4">
        <v>7056.7086666666673</v>
      </c>
      <c r="G23" s="4">
        <v>5458.7075000000004</v>
      </c>
      <c r="H23" s="4">
        <v>6849.0160000000005</v>
      </c>
      <c r="I23" s="4">
        <v>6240.6334999999999</v>
      </c>
      <c r="J23" s="4">
        <v>6333.9974285714261</v>
      </c>
    </row>
    <row r="24" spans="1:10" x14ac:dyDescent="0.35">
      <c r="A24" s="6" t="s">
        <v>1</v>
      </c>
      <c r="B24" s="4">
        <v>7134.4453333333331</v>
      </c>
      <c r="C24" s="4">
        <v>6447.8319999999994</v>
      </c>
      <c r="D24" s="4">
        <v>5307.6557142857146</v>
      </c>
      <c r="E24" s="4">
        <v>7338.9769230769225</v>
      </c>
      <c r="F24" s="4">
        <v>6675.3661538461538</v>
      </c>
      <c r="G24" s="4">
        <v>7319.6624999999985</v>
      </c>
      <c r="H24" s="4">
        <v>5718.6452631578941</v>
      </c>
      <c r="I24" s="4">
        <v>4744.6116666666667</v>
      </c>
      <c r="J24" s="4">
        <v>6363.9578571428574</v>
      </c>
    </row>
    <row r="25" spans="1:10" x14ac:dyDescent="0.35">
      <c r="A25" s="6" t="s">
        <v>8</v>
      </c>
      <c r="B25" s="4">
        <v>5670.5709999999999</v>
      </c>
      <c r="C25" s="4">
        <v>5989.2431250000009</v>
      </c>
      <c r="D25" s="4">
        <v>6477.2188235294134</v>
      </c>
      <c r="E25" s="4">
        <v>5422.0222222222228</v>
      </c>
      <c r="F25" s="4">
        <v>6298.557777777778</v>
      </c>
      <c r="G25" s="4">
        <v>4890.7600000000011</v>
      </c>
      <c r="H25" s="4">
        <v>6457.0406666666668</v>
      </c>
      <c r="I25" s="4">
        <v>6823.1281818181824</v>
      </c>
      <c r="J25" s="4">
        <v>6013.75450980392</v>
      </c>
    </row>
    <row r="26" spans="1:10" x14ac:dyDescent="0.35">
      <c r="A26" s="6" t="s">
        <v>5</v>
      </c>
      <c r="B26" s="4">
        <v>5769.9141176470584</v>
      </c>
      <c r="C26" s="4">
        <v>7267.2771428571432</v>
      </c>
      <c r="D26" s="4">
        <v>6359.2178571428576</v>
      </c>
      <c r="E26" s="4">
        <v>6013.2844444444445</v>
      </c>
      <c r="F26" s="4">
        <v>5137.0725000000002</v>
      </c>
      <c r="G26" s="4">
        <v>5897.3356249999988</v>
      </c>
      <c r="H26" s="4">
        <v>6211.449090909091</v>
      </c>
      <c r="I26" s="4">
        <v>7647.211666666667</v>
      </c>
      <c r="J26" s="4">
        <v>6206.1511224489777</v>
      </c>
    </row>
    <row r="27" spans="1:10" x14ac:dyDescent="0.35">
      <c r="A27" s="6" t="s">
        <v>4</v>
      </c>
      <c r="B27" s="4">
        <v>6573.3452631578948</v>
      </c>
      <c r="C27" s="4">
        <v>6545.548333333335</v>
      </c>
      <c r="D27" s="4">
        <v>4848.0209999999988</v>
      </c>
      <c r="E27" s="4">
        <v>5263.6716666666671</v>
      </c>
      <c r="F27" s="4">
        <v>6480.7808333333342</v>
      </c>
      <c r="G27" s="4">
        <v>5692.0810000000001</v>
      </c>
      <c r="H27" s="4">
        <v>5360.7870000000003</v>
      </c>
      <c r="I27" s="4">
        <v>6515.6693750000004</v>
      </c>
      <c r="J27" s="4">
        <v>6056.263423423421</v>
      </c>
    </row>
    <row r="28" spans="1:10" x14ac:dyDescent="0.35">
      <c r="A28" s="6" t="s">
        <v>3</v>
      </c>
      <c r="B28" s="4">
        <v>7085.9661538461532</v>
      </c>
      <c r="C28" s="4">
        <v>4876.3457142857142</v>
      </c>
      <c r="D28" s="4">
        <v>5181.4185714285722</v>
      </c>
      <c r="E28" s="4">
        <v>5879.5836363636354</v>
      </c>
      <c r="F28" s="4">
        <v>6680.1370000000006</v>
      </c>
      <c r="G28" s="4">
        <v>7553.9272727272728</v>
      </c>
      <c r="H28" s="4">
        <v>5942.0776470588244</v>
      </c>
      <c r="I28" s="4">
        <v>6918.2781249999998</v>
      </c>
      <c r="J28" s="4">
        <v>6313.8343434343433</v>
      </c>
    </row>
    <row r="29" spans="1:10" x14ac:dyDescent="0.35">
      <c r="A29" s="6" t="s">
        <v>2</v>
      </c>
      <c r="B29" s="4">
        <v>7061.4931249999991</v>
      </c>
      <c r="C29" s="4">
        <v>6891.4117647058829</v>
      </c>
      <c r="D29" s="4">
        <v>5742.5492857142863</v>
      </c>
      <c r="E29" s="4">
        <v>4525.0887499999999</v>
      </c>
      <c r="F29" s="4">
        <v>5761.73</v>
      </c>
      <c r="G29" s="4">
        <v>6296.0236363636359</v>
      </c>
      <c r="H29" s="4">
        <v>5305.1075000000001</v>
      </c>
      <c r="I29" s="4">
        <v>6052.7566666666671</v>
      </c>
      <c r="J29" s="4">
        <v>6120.8785858585861</v>
      </c>
    </row>
    <row r="30" spans="1:10" x14ac:dyDescent="0.35">
      <c r="A30" s="6" t="s">
        <v>6</v>
      </c>
      <c r="B30" s="4">
        <v>5668.8413333333338</v>
      </c>
      <c r="C30" s="4">
        <v>6433.3066666666673</v>
      </c>
      <c r="D30" s="4">
        <v>5805.6733333333323</v>
      </c>
      <c r="E30" s="4">
        <v>7085.6285714285714</v>
      </c>
      <c r="F30" s="4">
        <v>5635.1415384615384</v>
      </c>
      <c r="G30" s="4">
        <v>7529.2174999999997</v>
      </c>
      <c r="H30" s="4">
        <v>5885.123333333333</v>
      </c>
      <c r="I30" s="4">
        <v>5671.7341666666662</v>
      </c>
      <c r="J30" s="4">
        <v>6105.9019587628891</v>
      </c>
    </row>
    <row r="31" spans="1:10" x14ac:dyDescent="0.35">
      <c r="A31" s="6" t="s">
        <v>72</v>
      </c>
      <c r="B31" s="4">
        <v>6350.1900719424457</v>
      </c>
      <c r="C31" s="4">
        <v>6451.818666666667</v>
      </c>
      <c r="D31" s="4">
        <v>5830.1895588235275</v>
      </c>
      <c r="E31" s="4">
        <v>5966.1086138613837</v>
      </c>
      <c r="F31" s="4">
        <v>6052.4417741935449</v>
      </c>
      <c r="G31" s="4">
        <v>6117.0330327868842</v>
      </c>
      <c r="H31" s="4">
        <v>5810.7075999999997</v>
      </c>
      <c r="I31" s="4">
        <v>6389.4953383458678</v>
      </c>
      <c r="J31" s="4">
        <v>6125.2995499999988</v>
      </c>
    </row>
  </sheetData>
  <conditionalFormatting pivot="1" sqref="B21:I30">
    <cfRule type="colorScale" priority="2">
      <colorScale>
        <cfvo type="min"/>
        <cfvo type="percentile" val="50"/>
        <cfvo type="max"/>
        <color rgb="FFF8696B"/>
        <color rgb="FFFCFCFF"/>
        <color rgb="FF63BE7B"/>
      </colorScale>
    </cfRule>
  </conditionalFormatting>
  <conditionalFormatting pivot="1" sqref="B5:I14">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6A202-7B50-4BAB-A124-A5C73FAB6012}">
  <sheetPr>
    <tabColor rgb="FF718893"/>
  </sheetPr>
  <dimension ref="A1:P1001"/>
  <sheetViews>
    <sheetView tabSelected="1" workbookViewId="0">
      <selection sqref="A1:P1"/>
    </sheetView>
  </sheetViews>
  <sheetFormatPr defaultRowHeight="14.5" x14ac:dyDescent="0.35"/>
  <cols>
    <col min="1" max="1" width="15.90625" bestFit="1" customWidth="1"/>
    <col min="2" max="2" width="11.453125" bestFit="1" customWidth="1"/>
    <col min="3" max="3" width="11.81640625" style="12" bestFit="1" customWidth="1"/>
    <col min="4" max="4" width="15" style="12" bestFit="1" customWidth="1"/>
    <col min="5" max="5" width="13.08984375" style="12" bestFit="1" customWidth="1"/>
    <col min="6" max="6" width="9.36328125" style="12" bestFit="1" customWidth="1"/>
    <col min="7" max="7" width="14.1796875" style="1" bestFit="1" customWidth="1"/>
    <col min="8" max="8" width="14.08984375" style="12" bestFit="1" customWidth="1"/>
    <col min="9" max="9" width="17" bestFit="1" customWidth="1"/>
    <col min="10" max="10" width="21.26953125" bestFit="1" customWidth="1"/>
    <col min="11" max="11" width="14.6328125" bestFit="1" customWidth="1"/>
    <col min="12" max="12" width="36.08984375" bestFit="1" customWidth="1"/>
    <col min="13" max="13" width="6.81640625" bestFit="1" customWidth="1"/>
    <col min="14" max="14" width="14.1796875" bestFit="1" customWidth="1"/>
    <col min="15" max="15" width="9.7265625" bestFit="1" customWidth="1"/>
    <col min="16" max="16" width="11.6328125" customWidth="1"/>
    <col min="17" max="17" width="11.6328125" bestFit="1" customWidth="1"/>
  </cols>
  <sheetData>
    <row r="1" spans="1:16" x14ac:dyDescent="0.35">
      <c r="A1" t="s">
        <v>11</v>
      </c>
      <c r="B1" t="s">
        <v>22</v>
      </c>
      <c r="C1" s="12" t="s">
        <v>70</v>
      </c>
      <c r="D1" s="12" t="s">
        <v>23</v>
      </c>
      <c r="E1" s="13" t="s">
        <v>68</v>
      </c>
      <c r="F1" s="13" t="s">
        <v>75</v>
      </c>
      <c r="G1" s="3" t="s">
        <v>69</v>
      </c>
      <c r="H1" s="12" t="s">
        <v>24</v>
      </c>
      <c r="I1" t="s">
        <v>25</v>
      </c>
      <c r="J1" s="8" t="s">
        <v>26</v>
      </c>
      <c r="K1" t="s">
        <v>27</v>
      </c>
      <c r="L1" t="s">
        <v>0</v>
      </c>
      <c r="M1" s="2" t="s">
        <v>41</v>
      </c>
      <c r="N1" s="2" t="s">
        <v>42</v>
      </c>
      <c r="O1" s="2" t="s">
        <v>43</v>
      </c>
      <c r="P1" s="2" t="s">
        <v>44</v>
      </c>
    </row>
    <row r="2" spans="1:16" x14ac:dyDescent="0.35">
      <c r="A2" t="s">
        <v>12</v>
      </c>
      <c r="B2">
        <v>721</v>
      </c>
      <c r="C2" s="12">
        <f>Modified_data[[#This Row],[Export Value]]/Modified_data[[#This Row],[Units Sold]]</f>
        <v>31443.05</v>
      </c>
      <c r="D2" s="12">
        <v>5863.92</v>
      </c>
      <c r="E2" s="12">
        <f>Modified_data[[#This Row],[Profit per unit]]*Modified_data[[#This Row],[Units Sold]]</f>
        <v>4227886.32</v>
      </c>
      <c r="F2" s="14">
        <f>Modified_data[[#This Row],[TotalProfit]]/SUM(Modified_data[TotalProfit])</f>
        <v>1.2856778743469987E-3</v>
      </c>
      <c r="G2" s="1">
        <f>Modified_data[[#This Row],[TotalProfit]]/Modified_data[[#This Row],[Export Value]]</f>
        <v>0.18649335862774127</v>
      </c>
      <c r="H2" s="12">
        <v>22670439.050000001</v>
      </c>
      <c r="I2" t="s">
        <v>28</v>
      </c>
      <c r="J2" t="s">
        <v>29</v>
      </c>
      <c r="K2" t="s">
        <v>30</v>
      </c>
      <c r="L2" t="s">
        <v>1</v>
      </c>
      <c r="M2">
        <v>2023</v>
      </c>
      <c r="N2" t="s">
        <v>45</v>
      </c>
      <c r="O2" t="s">
        <v>46</v>
      </c>
      <c r="P2" t="s">
        <v>47</v>
      </c>
    </row>
    <row r="3" spans="1:16" x14ac:dyDescent="0.35">
      <c r="A3" t="s">
        <v>13</v>
      </c>
      <c r="B3">
        <v>702</v>
      </c>
      <c r="C3" s="12">
        <f>Modified_data[[#This Row],[Export Value]]/Modified_data[[#This Row],[Units Sold]]</f>
        <v>18536.45</v>
      </c>
      <c r="D3" s="12">
        <v>5105.01</v>
      </c>
      <c r="E3" s="12">
        <f>Modified_data[[#This Row],[Profit per unit]]*Modified_data[[#This Row],[Units Sold]]</f>
        <v>3583717.02</v>
      </c>
      <c r="F3" s="14">
        <f>Modified_data[[#This Row],[TotalProfit]]/SUM(Modified_data[TotalProfit])</f>
        <v>1.0897893963560403E-3</v>
      </c>
      <c r="G3" s="1">
        <f>Modified_data[[#This Row],[TotalProfit]]/Modified_data[[#This Row],[Export Value]]</f>
        <v>0.27540386643612991</v>
      </c>
      <c r="H3" s="12">
        <v>13012587.9</v>
      </c>
      <c r="I3" t="s">
        <v>33</v>
      </c>
      <c r="J3" t="s">
        <v>29</v>
      </c>
      <c r="K3" t="s">
        <v>34</v>
      </c>
      <c r="L3" t="s">
        <v>1</v>
      </c>
      <c r="M3">
        <v>2020</v>
      </c>
      <c r="N3" t="s">
        <v>48</v>
      </c>
      <c r="O3" t="s">
        <v>46</v>
      </c>
      <c r="P3" t="s">
        <v>49</v>
      </c>
    </row>
    <row r="4" spans="1:16" x14ac:dyDescent="0.35">
      <c r="A4" t="s">
        <v>14</v>
      </c>
      <c r="B4">
        <v>191</v>
      </c>
      <c r="C4" s="12">
        <f>Modified_data[[#This Row],[Export Value]]/Modified_data[[#This Row],[Units Sold]]</f>
        <v>21981.31</v>
      </c>
      <c r="D4" s="12">
        <v>7781.54</v>
      </c>
      <c r="E4" s="12">
        <f>Modified_data[[#This Row],[Profit per unit]]*Modified_data[[#This Row],[Units Sold]]</f>
        <v>1486274.14</v>
      </c>
      <c r="F4" s="14">
        <f>Modified_data[[#This Row],[TotalProfit]]/SUM(Modified_data[TotalProfit])</f>
        <v>4.5196810708290599E-4</v>
      </c>
      <c r="G4" s="1">
        <f>Modified_data[[#This Row],[TotalProfit]]/Modified_data[[#This Row],[Export Value]]</f>
        <v>0.35400710876649299</v>
      </c>
      <c r="H4" s="12">
        <v>4198430.21</v>
      </c>
      <c r="I4" t="s">
        <v>31</v>
      </c>
      <c r="J4" t="s">
        <v>29</v>
      </c>
      <c r="K4" t="s">
        <v>30</v>
      </c>
      <c r="L4" t="s">
        <v>3</v>
      </c>
      <c r="M4">
        <v>2022</v>
      </c>
      <c r="N4" t="s">
        <v>50</v>
      </c>
      <c r="O4" t="s">
        <v>46</v>
      </c>
      <c r="P4" t="s">
        <v>51</v>
      </c>
    </row>
    <row r="5" spans="1:16" x14ac:dyDescent="0.35">
      <c r="A5" t="s">
        <v>18</v>
      </c>
      <c r="B5">
        <v>990</v>
      </c>
      <c r="C5" s="12">
        <f>Modified_data[[#This Row],[Export Value]]/Modified_data[[#This Row],[Units Sold]]</f>
        <v>16931.73</v>
      </c>
      <c r="D5" s="12">
        <v>3464.19</v>
      </c>
      <c r="E5" s="12">
        <f>Modified_data[[#This Row],[Profit per unit]]*Modified_data[[#This Row],[Units Sold]]</f>
        <v>3429548.1</v>
      </c>
      <c r="F5" s="14">
        <f>Modified_data[[#This Row],[TotalProfit]]/SUM(Modified_data[TotalProfit])</f>
        <v>1.0429074429746702E-3</v>
      </c>
      <c r="G5" s="1">
        <f>Modified_data[[#This Row],[TotalProfit]]/Modified_data[[#This Row],[Export Value]]</f>
        <v>0.20459752193071826</v>
      </c>
      <c r="H5" s="12">
        <v>16762412.699999999</v>
      </c>
      <c r="I5" t="s">
        <v>33</v>
      </c>
      <c r="J5" t="s">
        <v>29</v>
      </c>
      <c r="K5" t="s">
        <v>35</v>
      </c>
      <c r="L5" t="s">
        <v>3</v>
      </c>
      <c r="M5">
        <v>2021</v>
      </c>
      <c r="N5" t="s">
        <v>52</v>
      </c>
      <c r="O5" t="s">
        <v>53</v>
      </c>
      <c r="P5" t="s">
        <v>54</v>
      </c>
    </row>
    <row r="6" spans="1:16" x14ac:dyDescent="0.35">
      <c r="A6" t="s">
        <v>19</v>
      </c>
      <c r="B6">
        <v>192</v>
      </c>
      <c r="C6" s="12">
        <f>Modified_data[[#This Row],[Export Value]]/Modified_data[[#This Row],[Units Sold]]</f>
        <v>23536.16</v>
      </c>
      <c r="D6" s="12">
        <v>2812.83</v>
      </c>
      <c r="E6" s="12">
        <f>Modified_data[[#This Row],[Profit per unit]]*Modified_data[[#This Row],[Units Sold]]</f>
        <v>540063.36</v>
      </c>
      <c r="F6" s="14">
        <f>Modified_data[[#This Row],[TotalProfit]]/SUM(Modified_data[TotalProfit])</f>
        <v>1.6423041211228637E-4</v>
      </c>
      <c r="G6" s="1">
        <f>Modified_data[[#This Row],[TotalProfit]]/Modified_data[[#This Row],[Export Value]]</f>
        <v>0.11951099924541642</v>
      </c>
      <c r="H6" s="12">
        <v>4518942.7199999997</v>
      </c>
      <c r="I6" t="s">
        <v>28</v>
      </c>
      <c r="J6" t="s">
        <v>29</v>
      </c>
      <c r="K6" t="s">
        <v>30</v>
      </c>
      <c r="L6" t="s">
        <v>3</v>
      </c>
      <c r="M6">
        <v>2022</v>
      </c>
      <c r="N6" t="s">
        <v>50</v>
      </c>
      <c r="O6" t="s">
        <v>46</v>
      </c>
      <c r="P6" t="s">
        <v>51</v>
      </c>
    </row>
    <row r="7" spans="1:16" x14ac:dyDescent="0.35">
      <c r="A7" t="s">
        <v>13</v>
      </c>
      <c r="B7">
        <v>881</v>
      </c>
      <c r="C7" s="12">
        <f>Modified_data[[#This Row],[Export Value]]/Modified_data[[#This Row],[Units Sold]]</f>
        <v>23151.97</v>
      </c>
      <c r="D7" s="12">
        <v>5868.73</v>
      </c>
      <c r="E7" s="12">
        <f>Modified_data[[#This Row],[Profit per unit]]*Modified_data[[#This Row],[Units Sold]]</f>
        <v>5170351.13</v>
      </c>
      <c r="F7" s="14">
        <f>Modified_data[[#This Row],[TotalProfit]]/SUM(Modified_data[TotalProfit])</f>
        <v>1.5722764396479806E-3</v>
      </c>
      <c r="G7" s="1">
        <f>Modified_data[[#This Row],[TotalProfit]]/Modified_data[[#This Row],[Export Value]]</f>
        <v>0.2534872842354236</v>
      </c>
      <c r="H7" s="12">
        <v>20396885.57</v>
      </c>
      <c r="I7" t="s">
        <v>28</v>
      </c>
      <c r="J7" t="s">
        <v>29</v>
      </c>
      <c r="K7" t="s">
        <v>32</v>
      </c>
      <c r="L7" t="s">
        <v>2</v>
      </c>
      <c r="M7">
        <v>2021</v>
      </c>
      <c r="N7" t="s">
        <v>55</v>
      </c>
      <c r="O7" t="s">
        <v>53</v>
      </c>
      <c r="P7" t="s">
        <v>56</v>
      </c>
    </row>
    <row r="8" spans="1:16" x14ac:dyDescent="0.35">
      <c r="A8" t="s">
        <v>17</v>
      </c>
      <c r="B8">
        <v>142</v>
      </c>
      <c r="C8" s="12">
        <f>Modified_data[[#This Row],[Export Value]]/Modified_data[[#This Row],[Units Sold]]</f>
        <v>21985.66</v>
      </c>
      <c r="D8" s="12">
        <v>5963.85</v>
      </c>
      <c r="E8" s="12">
        <f>Modified_data[[#This Row],[Profit per unit]]*Modified_data[[#This Row],[Units Sold]]</f>
        <v>846866.70000000007</v>
      </c>
      <c r="F8" s="14">
        <f>Modified_data[[#This Row],[TotalProfit]]/SUM(Modified_data[TotalProfit])</f>
        <v>2.57527685538919E-4</v>
      </c>
      <c r="G8" s="1">
        <f>Modified_data[[#This Row],[TotalProfit]]/Modified_data[[#This Row],[Export Value]]</f>
        <v>0.27126090369813777</v>
      </c>
      <c r="H8" s="12">
        <v>3121963.72</v>
      </c>
      <c r="I8" t="s">
        <v>28</v>
      </c>
      <c r="J8" t="s">
        <v>29</v>
      </c>
      <c r="K8" t="s">
        <v>30</v>
      </c>
      <c r="L8" t="s">
        <v>6</v>
      </c>
      <c r="M8">
        <v>2022</v>
      </c>
      <c r="N8" t="s">
        <v>57</v>
      </c>
      <c r="O8" t="s">
        <v>53</v>
      </c>
      <c r="P8" t="s">
        <v>58</v>
      </c>
    </row>
    <row r="9" spans="1:16" x14ac:dyDescent="0.35">
      <c r="A9" t="s">
        <v>17</v>
      </c>
      <c r="B9">
        <v>606</v>
      </c>
      <c r="C9" s="12">
        <f>Modified_data[[#This Row],[Export Value]]/Modified_data[[#This Row],[Units Sold]]</f>
        <v>17896.940000000002</v>
      </c>
      <c r="D9" s="12">
        <v>5326.45</v>
      </c>
      <c r="E9" s="12">
        <f>Modified_data[[#This Row],[Profit per unit]]*Modified_data[[#This Row],[Units Sold]]</f>
        <v>3227828.6999999997</v>
      </c>
      <c r="F9" s="14">
        <f>Modified_data[[#This Row],[TotalProfit]]/SUM(Modified_data[TotalProfit])</f>
        <v>9.8156564005539193E-4</v>
      </c>
      <c r="G9" s="1">
        <f>Modified_data[[#This Row],[TotalProfit]]/Modified_data[[#This Row],[Export Value]]</f>
        <v>0.29761791680588967</v>
      </c>
      <c r="H9" s="12">
        <v>10845545.640000001</v>
      </c>
      <c r="I9" t="s">
        <v>28</v>
      </c>
      <c r="J9" t="s">
        <v>29</v>
      </c>
      <c r="K9" t="s">
        <v>30</v>
      </c>
      <c r="L9" t="s">
        <v>7</v>
      </c>
      <c r="M9">
        <v>2022</v>
      </c>
      <c r="N9" t="s">
        <v>59</v>
      </c>
      <c r="O9" t="s">
        <v>60</v>
      </c>
      <c r="P9" t="s">
        <v>54</v>
      </c>
    </row>
    <row r="10" spans="1:16" x14ac:dyDescent="0.35">
      <c r="A10" t="s">
        <v>15</v>
      </c>
      <c r="B10">
        <v>373</v>
      </c>
      <c r="C10" s="12">
        <f>Modified_data[[#This Row],[Export Value]]/Modified_data[[#This Row],[Units Sold]]</f>
        <v>13415.94</v>
      </c>
      <c r="D10" s="12">
        <v>9590.9500000000007</v>
      </c>
      <c r="E10" s="12">
        <f>Modified_data[[#This Row],[Profit per unit]]*Modified_data[[#This Row],[Units Sold]]</f>
        <v>3577424.35</v>
      </c>
      <c r="F10" s="14">
        <f>Modified_data[[#This Row],[TotalProfit]]/SUM(Modified_data[TotalProfit])</f>
        <v>1.0878758286824498E-3</v>
      </c>
      <c r="G10" s="1">
        <f>Modified_data[[#This Row],[TotalProfit]]/Modified_data[[#This Row],[Export Value]]</f>
        <v>0.71489213577281951</v>
      </c>
      <c r="H10" s="12">
        <v>5004145.62</v>
      </c>
      <c r="I10" t="s">
        <v>28</v>
      </c>
      <c r="J10" t="s">
        <v>29</v>
      </c>
      <c r="K10" t="s">
        <v>35</v>
      </c>
      <c r="L10" t="s">
        <v>4</v>
      </c>
      <c r="M10">
        <v>2022</v>
      </c>
      <c r="N10" t="s">
        <v>50</v>
      </c>
      <c r="O10" t="s">
        <v>46</v>
      </c>
      <c r="P10" t="s">
        <v>54</v>
      </c>
    </row>
    <row r="11" spans="1:16" x14ac:dyDescent="0.35">
      <c r="A11" t="s">
        <v>16</v>
      </c>
      <c r="B11">
        <v>593</v>
      </c>
      <c r="C11" s="12">
        <f>Modified_data[[#This Row],[Export Value]]/Modified_data[[#This Row],[Units Sold]]</f>
        <v>44749.950000000004</v>
      </c>
      <c r="D11" s="12">
        <v>4498.4799999999996</v>
      </c>
      <c r="E11" s="12">
        <f>Modified_data[[#This Row],[Profit per unit]]*Modified_data[[#This Row],[Units Sold]]</f>
        <v>2667598.6399999997</v>
      </c>
      <c r="F11" s="14">
        <f>Modified_data[[#This Row],[TotalProfit]]/SUM(Modified_data[TotalProfit])</f>
        <v>8.1120264110747051E-4</v>
      </c>
      <c r="G11" s="1">
        <f>Modified_data[[#This Row],[TotalProfit]]/Modified_data[[#This Row],[Export Value]]</f>
        <v>0.10052480505564809</v>
      </c>
      <c r="H11" s="12">
        <v>26536720.350000001</v>
      </c>
      <c r="I11" t="s">
        <v>28</v>
      </c>
      <c r="J11" t="s">
        <v>29</v>
      </c>
      <c r="K11" t="s">
        <v>32</v>
      </c>
      <c r="L11" t="s">
        <v>5</v>
      </c>
      <c r="M11">
        <v>2021</v>
      </c>
      <c r="N11" t="s">
        <v>61</v>
      </c>
      <c r="O11" t="s">
        <v>60</v>
      </c>
      <c r="P11" t="s">
        <v>58</v>
      </c>
    </row>
    <row r="12" spans="1:16" x14ac:dyDescent="0.35">
      <c r="A12" t="s">
        <v>16</v>
      </c>
      <c r="B12">
        <v>900</v>
      </c>
      <c r="C12" s="12">
        <f>Modified_data[[#This Row],[Export Value]]/Modified_data[[#This Row],[Units Sold]]</f>
        <v>42463.53</v>
      </c>
      <c r="D12" s="12">
        <v>5468.54</v>
      </c>
      <c r="E12" s="12">
        <f>Modified_data[[#This Row],[Profit per unit]]*Modified_data[[#This Row],[Units Sold]]</f>
        <v>4921686</v>
      </c>
      <c r="F12" s="14">
        <f>Modified_data[[#This Row],[TotalProfit]]/SUM(Modified_data[TotalProfit])</f>
        <v>1.4966586884680908E-3</v>
      </c>
      <c r="G12" s="1">
        <f>Modified_data[[#This Row],[TotalProfit]]/Modified_data[[#This Row],[Export Value]]</f>
        <v>0.12878203955252895</v>
      </c>
      <c r="H12" s="12">
        <v>38217177</v>
      </c>
      <c r="I12" t="s">
        <v>28</v>
      </c>
      <c r="J12" t="s">
        <v>29</v>
      </c>
      <c r="K12" t="s">
        <v>36</v>
      </c>
      <c r="L12" t="s">
        <v>8</v>
      </c>
      <c r="M12">
        <v>2020</v>
      </c>
      <c r="N12" t="s">
        <v>45</v>
      </c>
      <c r="O12" t="s">
        <v>46</v>
      </c>
      <c r="P12" t="s">
        <v>47</v>
      </c>
    </row>
    <row r="13" spans="1:16" x14ac:dyDescent="0.35">
      <c r="A13" t="s">
        <v>20</v>
      </c>
      <c r="B13">
        <v>566</v>
      </c>
      <c r="C13" s="12">
        <f>Modified_data[[#This Row],[Export Value]]/Modified_data[[#This Row],[Units Sold]]</f>
        <v>15516.869999999999</v>
      </c>
      <c r="D13" s="12">
        <v>3043.78</v>
      </c>
      <c r="E13" s="12">
        <f>Modified_data[[#This Row],[Profit per unit]]*Modified_data[[#This Row],[Units Sold]]</f>
        <v>1722779.4800000002</v>
      </c>
      <c r="F13" s="14">
        <f>Modified_data[[#This Row],[TotalProfit]]/SUM(Modified_data[TotalProfit])</f>
        <v>5.2388813042045744E-4</v>
      </c>
      <c r="G13" s="1">
        <f>Modified_data[[#This Row],[TotalProfit]]/Modified_data[[#This Row],[Export Value]]</f>
        <v>0.19615940585955804</v>
      </c>
      <c r="H13" s="12">
        <v>8782548.4199999999</v>
      </c>
      <c r="I13" t="s">
        <v>31</v>
      </c>
      <c r="J13" t="s">
        <v>29</v>
      </c>
      <c r="K13" t="s">
        <v>37</v>
      </c>
      <c r="L13" t="s">
        <v>9</v>
      </c>
      <c r="M13">
        <v>2021</v>
      </c>
      <c r="N13" t="s">
        <v>62</v>
      </c>
      <c r="O13" t="s">
        <v>63</v>
      </c>
      <c r="P13" t="s">
        <v>54</v>
      </c>
    </row>
    <row r="14" spans="1:16" x14ac:dyDescent="0.35">
      <c r="A14" t="s">
        <v>17</v>
      </c>
      <c r="B14">
        <v>220</v>
      </c>
      <c r="C14" s="12">
        <f>Modified_data[[#This Row],[Export Value]]/Modified_data[[#This Row],[Units Sold]]</f>
        <v>37731.49</v>
      </c>
      <c r="D14" s="12">
        <v>5466.27</v>
      </c>
      <c r="E14" s="12">
        <f>Modified_data[[#This Row],[Profit per unit]]*Modified_data[[#This Row],[Units Sold]]</f>
        <v>1202579.4000000001</v>
      </c>
      <c r="F14" s="14">
        <f>Modified_data[[#This Row],[TotalProfit]]/SUM(Modified_data[TotalProfit])</f>
        <v>3.6569803672618358E-4</v>
      </c>
      <c r="G14" s="1">
        <f>Modified_data[[#This Row],[TotalProfit]]/Modified_data[[#This Row],[Export Value]]</f>
        <v>0.14487288999188744</v>
      </c>
      <c r="H14" s="12">
        <v>8300927.7999999998</v>
      </c>
      <c r="I14" t="s">
        <v>31</v>
      </c>
      <c r="J14" t="s">
        <v>29</v>
      </c>
      <c r="K14" t="s">
        <v>36</v>
      </c>
      <c r="L14" t="s">
        <v>9</v>
      </c>
      <c r="M14">
        <v>2022</v>
      </c>
      <c r="N14" t="s">
        <v>59</v>
      </c>
      <c r="O14" t="s">
        <v>60</v>
      </c>
      <c r="P14" t="s">
        <v>56</v>
      </c>
    </row>
    <row r="15" spans="1:16" x14ac:dyDescent="0.35">
      <c r="A15" t="s">
        <v>21</v>
      </c>
      <c r="B15">
        <v>963</v>
      </c>
      <c r="C15" s="12">
        <f>Modified_data[[#This Row],[Export Value]]/Modified_data[[#This Row],[Units Sold]]</f>
        <v>29641.100000000002</v>
      </c>
      <c r="D15" s="12">
        <v>7617.73</v>
      </c>
      <c r="E15" s="12">
        <f>Modified_data[[#This Row],[Profit per unit]]*Modified_data[[#This Row],[Units Sold]]</f>
        <v>7335873.9899999993</v>
      </c>
      <c r="F15" s="14">
        <f>Modified_data[[#This Row],[TotalProfit]]/SUM(Modified_data[TotalProfit])</f>
        <v>2.2308004908562998E-3</v>
      </c>
      <c r="G15" s="1">
        <f>Modified_data[[#This Row],[TotalProfit]]/Modified_data[[#This Row],[Export Value]]</f>
        <v>0.25699889680207544</v>
      </c>
      <c r="H15" s="12">
        <v>28544379.300000001</v>
      </c>
      <c r="I15" t="s">
        <v>33</v>
      </c>
      <c r="J15" t="s">
        <v>29</v>
      </c>
      <c r="K15" t="s">
        <v>34</v>
      </c>
      <c r="L15" t="s">
        <v>10</v>
      </c>
      <c r="M15">
        <v>2020</v>
      </c>
      <c r="N15" t="s">
        <v>48</v>
      </c>
      <c r="O15" t="s">
        <v>46</v>
      </c>
      <c r="P15" t="s">
        <v>49</v>
      </c>
    </row>
    <row r="16" spans="1:16" x14ac:dyDescent="0.35">
      <c r="A16" t="s">
        <v>20</v>
      </c>
      <c r="B16">
        <v>700</v>
      </c>
      <c r="C16" s="12">
        <f>Modified_data[[#This Row],[Export Value]]/Modified_data[[#This Row],[Units Sold]]</f>
        <v>24041.35</v>
      </c>
      <c r="D16" s="12">
        <v>3922.05</v>
      </c>
      <c r="E16" s="12">
        <f>Modified_data[[#This Row],[Profit per unit]]*Modified_data[[#This Row],[Units Sold]]</f>
        <v>2745435</v>
      </c>
      <c r="F16" s="14">
        <f>Modified_data[[#This Row],[TotalProfit]]/SUM(Modified_data[TotalProfit])</f>
        <v>8.3487226661237482E-4</v>
      </c>
      <c r="G16" s="1">
        <f>Modified_data[[#This Row],[TotalProfit]]/Modified_data[[#This Row],[Export Value]]</f>
        <v>0.16313767737668641</v>
      </c>
      <c r="H16" s="12">
        <v>16828945</v>
      </c>
      <c r="I16" t="s">
        <v>28</v>
      </c>
      <c r="J16" t="s">
        <v>29</v>
      </c>
      <c r="K16" t="s">
        <v>38</v>
      </c>
      <c r="L16" t="s">
        <v>5</v>
      </c>
      <c r="M16">
        <v>2023</v>
      </c>
      <c r="N16" t="s">
        <v>61</v>
      </c>
      <c r="O16" t="s">
        <v>60</v>
      </c>
      <c r="P16" t="s">
        <v>54</v>
      </c>
    </row>
    <row r="17" spans="1:16" x14ac:dyDescent="0.35">
      <c r="A17" t="s">
        <v>18</v>
      </c>
      <c r="B17">
        <v>341</v>
      </c>
      <c r="C17" s="12">
        <f>Modified_data[[#This Row],[Export Value]]/Modified_data[[#This Row],[Units Sold]]</f>
        <v>20126.789999999997</v>
      </c>
      <c r="D17" s="12">
        <v>5442.89</v>
      </c>
      <c r="E17" s="12">
        <f>Modified_data[[#This Row],[Profit per unit]]*Modified_data[[#This Row],[Units Sold]]</f>
        <v>1856025.4900000002</v>
      </c>
      <c r="F17" s="14">
        <f>Modified_data[[#This Row],[TotalProfit]]/SUM(Modified_data[TotalProfit])</f>
        <v>5.6440753750376313E-4</v>
      </c>
      <c r="G17" s="1">
        <f>Modified_data[[#This Row],[TotalProfit]]/Modified_data[[#This Row],[Export Value]]</f>
        <v>0.27043010832825309</v>
      </c>
      <c r="H17" s="12">
        <v>6863235.3899999997</v>
      </c>
      <c r="I17" t="s">
        <v>33</v>
      </c>
      <c r="J17" t="s">
        <v>29</v>
      </c>
      <c r="K17" t="s">
        <v>38</v>
      </c>
      <c r="L17" t="s">
        <v>8</v>
      </c>
      <c r="M17">
        <v>2021</v>
      </c>
      <c r="N17" t="s">
        <v>62</v>
      </c>
      <c r="O17" t="s">
        <v>63</v>
      </c>
      <c r="P17" t="s">
        <v>51</v>
      </c>
    </row>
    <row r="18" spans="1:16" x14ac:dyDescent="0.35">
      <c r="A18" t="s">
        <v>12</v>
      </c>
      <c r="B18">
        <v>250</v>
      </c>
      <c r="C18" s="12">
        <f>Modified_data[[#This Row],[Export Value]]/Modified_data[[#This Row],[Units Sold]]</f>
        <v>27849.16</v>
      </c>
      <c r="D18" s="12">
        <v>4734.07</v>
      </c>
      <c r="E18" s="12">
        <f>Modified_data[[#This Row],[Profit per unit]]*Modified_data[[#This Row],[Units Sold]]</f>
        <v>1183517.5</v>
      </c>
      <c r="F18" s="14">
        <f>Modified_data[[#This Row],[TotalProfit]]/SUM(Modified_data[TotalProfit])</f>
        <v>3.5990141372875751E-4</v>
      </c>
      <c r="G18" s="1">
        <f>Modified_data[[#This Row],[TotalProfit]]/Modified_data[[#This Row],[Export Value]]</f>
        <v>0.16998968730116096</v>
      </c>
      <c r="H18" s="12">
        <v>6962290</v>
      </c>
      <c r="I18" t="s">
        <v>28</v>
      </c>
      <c r="J18" t="s">
        <v>29</v>
      </c>
      <c r="K18" t="s">
        <v>30</v>
      </c>
      <c r="L18" t="s">
        <v>6</v>
      </c>
      <c r="M18">
        <v>2022</v>
      </c>
      <c r="N18" t="s">
        <v>62</v>
      </c>
      <c r="O18" t="s">
        <v>63</v>
      </c>
      <c r="P18" t="s">
        <v>56</v>
      </c>
    </row>
    <row r="19" spans="1:16" x14ac:dyDescent="0.35">
      <c r="A19" t="s">
        <v>17</v>
      </c>
      <c r="B19">
        <v>641</v>
      </c>
      <c r="C19" s="12">
        <f>Modified_data[[#This Row],[Export Value]]/Modified_data[[#This Row],[Units Sold]]</f>
        <v>22151.23</v>
      </c>
      <c r="D19" s="12">
        <v>9884.51</v>
      </c>
      <c r="E19" s="12">
        <f>Modified_data[[#This Row],[Profit per unit]]*Modified_data[[#This Row],[Units Sold]]</f>
        <v>6335970.9100000001</v>
      </c>
      <c r="F19" s="14">
        <f>Modified_data[[#This Row],[TotalProfit]]/SUM(Modified_data[TotalProfit])</f>
        <v>1.9267352513615407E-3</v>
      </c>
      <c r="G19" s="1">
        <f>Modified_data[[#This Row],[TotalProfit]]/Modified_data[[#This Row],[Export Value]]</f>
        <v>0.4462284938579032</v>
      </c>
      <c r="H19" s="12">
        <v>14198938.43</v>
      </c>
      <c r="I19" t="s">
        <v>39</v>
      </c>
      <c r="J19" t="s">
        <v>29</v>
      </c>
      <c r="K19" t="s">
        <v>34</v>
      </c>
      <c r="L19" t="s">
        <v>7</v>
      </c>
      <c r="M19">
        <v>2021</v>
      </c>
      <c r="N19" t="s">
        <v>52</v>
      </c>
      <c r="O19" t="s">
        <v>53</v>
      </c>
      <c r="P19" t="s">
        <v>64</v>
      </c>
    </row>
    <row r="20" spans="1:16" x14ac:dyDescent="0.35">
      <c r="A20" t="s">
        <v>18</v>
      </c>
      <c r="B20">
        <v>393</v>
      </c>
      <c r="C20" s="12">
        <f>Modified_data[[#This Row],[Export Value]]/Modified_data[[#This Row],[Units Sold]]</f>
        <v>23647.19</v>
      </c>
      <c r="D20" s="12">
        <v>5405.19</v>
      </c>
      <c r="E20" s="12">
        <f>Modified_data[[#This Row],[Profit per unit]]*Modified_data[[#This Row],[Units Sold]]</f>
        <v>2124239.67</v>
      </c>
      <c r="F20" s="14">
        <f>Modified_data[[#This Row],[TotalProfit]]/SUM(Modified_data[TotalProfit])</f>
        <v>6.4597005142020224E-4</v>
      </c>
      <c r="G20" s="1">
        <f>Modified_data[[#This Row],[TotalProfit]]/Modified_data[[#This Row],[Export Value]]</f>
        <v>0.22857641859349884</v>
      </c>
      <c r="H20" s="12">
        <v>9293345.6699999999</v>
      </c>
      <c r="I20" t="s">
        <v>28</v>
      </c>
      <c r="J20" t="s">
        <v>29</v>
      </c>
      <c r="K20" t="s">
        <v>30</v>
      </c>
      <c r="L20" t="s">
        <v>1</v>
      </c>
      <c r="M20">
        <v>2021</v>
      </c>
      <c r="N20" t="s">
        <v>62</v>
      </c>
      <c r="O20" t="s">
        <v>63</v>
      </c>
      <c r="P20" t="s">
        <v>64</v>
      </c>
    </row>
    <row r="21" spans="1:16" x14ac:dyDescent="0.35">
      <c r="A21" t="s">
        <v>16</v>
      </c>
      <c r="B21">
        <v>592</v>
      </c>
      <c r="C21" s="12">
        <f>Modified_data[[#This Row],[Export Value]]/Modified_data[[#This Row],[Units Sold]]</f>
        <v>32644.13</v>
      </c>
      <c r="D21" s="12">
        <v>7497.09</v>
      </c>
      <c r="E21" s="12">
        <f>Modified_data[[#This Row],[Profit per unit]]*Modified_data[[#This Row],[Units Sold]]</f>
        <v>4438277.28</v>
      </c>
      <c r="F21" s="14">
        <f>Modified_data[[#This Row],[TotalProfit]]/SUM(Modified_data[TotalProfit])</f>
        <v>1.3496566528101398E-3</v>
      </c>
      <c r="G21" s="1">
        <f>Modified_data[[#This Row],[TotalProfit]]/Modified_data[[#This Row],[Export Value]]</f>
        <v>0.2296611978937714</v>
      </c>
      <c r="H21" s="12">
        <v>19325324.960000001</v>
      </c>
      <c r="I21" t="s">
        <v>28</v>
      </c>
      <c r="J21" t="s">
        <v>29</v>
      </c>
      <c r="K21" t="s">
        <v>38</v>
      </c>
      <c r="L21" t="s">
        <v>4</v>
      </c>
      <c r="M21">
        <v>2023</v>
      </c>
      <c r="N21" t="s">
        <v>50</v>
      </c>
      <c r="O21" t="s">
        <v>46</v>
      </c>
      <c r="P21" t="s">
        <v>51</v>
      </c>
    </row>
    <row r="22" spans="1:16" x14ac:dyDescent="0.35">
      <c r="A22" t="s">
        <v>14</v>
      </c>
      <c r="B22">
        <v>194</v>
      </c>
      <c r="C22" s="12">
        <f>Modified_data[[#This Row],[Export Value]]/Modified_data[[#This Row],[Units Sold]]</f>
        <v>24659.84</v>
      </c>
      <c r="D22" s="12">
        <v>5943.96</v>
      </c>
      <c r="E22" s="12">
        <f>Modified_data[[#This Row],[Profit per unit]]*Modified_data[[#This Row],[Units Sold]]</f>
        <v>1153128.24</v>
      </c>
      <c r="F22" s="14">
        <f>Modified_data[[#This Row],[TotalProfit]]/SUM(Modified_data[TotalProfit])</f>
        <v>3.5066020045039807E-4</v>
      </c>
      <c r="G22" s="1">
        <f>Modified_data[[#This Row],[TotalProfit]]/Modified_data[[#This Row],[Export Value]]</f>
        <v>0.24103806026316471</v>
      </c>
      <c r="H22" s="12">
        <v>4784008.96</v>
      </c>
      <c r="I22" t="s">
        <v>39</v>
      </c>
      <c r="J22" t="s">
        <v>29</v>
      </c>
      <c r="K22" t="s">
        <v>32</v>
      </c>
      <c r="L22" t="s">
        <v>10</v>
      </c>
      <c r="M22">
        <v>2022</v>
      </c>
      <c r="N22" t="s">
        <v>59</v>
      </c>
      <c r="O22" t="s">
        <v>60</v>
      </c>
      <c r="P22" t="s">
        <v>49</v>
      </c>
    </row>
    <row r="23" spans="1:16" x14ac:dyDescent="0.35">
      <c r="A23" t="s">
        <v>18</v>
      </c>
      <c r="B23">
        <v>438</v>
      </c>
      <c r="C23" s="12">
        <f>Modified_data[[#This Row],[Export Value]]/Modified_data[[#This Row],[Units Sold]]</f>
        <v>43305.68</v>
      </c>
      <c r="D23" s="12">
        <v>9195.7199999999993</v>
      </c>
      <c r="E23" s="12">
        <f>Modified_data[[#This Row],[Profit per unit]]*Modified_data[[#This Row],[Units Sold]]</f>
        <v>4027725.36</v>
      </c>
      <c r="F23" s="14">
        <f>Modified_data[[#This Row],[TotalProfit]]/SUM(Modified_data[TotalProfit])</f>
        <v>1.2248099847912419E-3</v>
      </c>
      <c r="G23" s="1">
        <f>Modified_data[[#This Row],[TotalProfit]]/Modified_data[[#This Row],[Export Value]]</f>
        <v>0.21234443149258941</v>
      </c>
      <c r="H23" s="12">
        <v>18967887.84</v>
      </c>
      <c r="I23" t="s">
        <v>28</v>
      </c>
      <c r="J23" t="s">
        <v>29</v>
      </c>
      <c r="K23" t="s">
        <v>40</v>
      </c>
      <c r="L23" t="s">
        <v>9</v>
      </c>
      <c r="M23">
        <v>2022</v>
      </c>
      <c r="N23" t="s">
        <v>62</v>
      </c>
      <c r="O23" t="s">
        <v>63</v>
      </c>
      <c r="P23" t="s">
        <v>47</v>
      </c>
    </row>
    <row r="24" spans="1:16" x14ac:dyDescent="0.35">
      <c r="A24" t="s">
        <v>15</v>
      </c>
      <c r="B24">
        <v>347</v>
      </c>
      <c r="C24" s="12">
        <f>Modified_data[[#This Row],[Export Value]]/Modified_data[[#This Row],[Units Sold]]</f>
        <v>11714.81</v>
      </c>
      <c r="D24" s="12">
        <v>2929.83</v>
      </c>
      <c r="E24" s="12">
        <f>Modified_data[[#This Row],[Profit per unit]]*Modified_data[[#This Row],[Units Sold]]</f>
        <v>1016651.01</v>
      </c>
      <c r="F24" s="14">
        <f>Modified_data[[#This Row],[TotalProfit]]/SUM(Modified_data[TotalProfit])</f>
        <v>3.0915819645063904E-4</v>
      </c>
      <c r="G24" s="1">
        <f>Modified_data[[#This Row],[TotalProfit]]/Modified_data[[#This Row],[Export Value]]</f>
        <v>0.2500962456924184</v>
      </c>
      <c r="H24" s="12">
        <v>4065039.07</v>
      </c>
      <c r="I24" t="s">
        <v>28</v>
      </c>
      <c r="J24" t="s">
        <v>29</v>
      </c>
      <c r="K24" t="s">
        <v>35</v>
      </c>
      <c r="L24" t="s">
        <v>7</v>
      </c>
      <c r="M24">
        <v>2020</v>
      </c>
      <c r="N24" t="s">
        <v>61</v>
      </c>
      <c r="O24" t="s">
        <v>60</v>
      </c>
      <c r="P24" t="s">
        <v>58</v>
      </c>
    </row>
    <row r="25" spans="1:16" x14ac:dyDescent="0.35">
      <c r="A25" t="s">
        <v>18</v>
      </c>
      <c r="B25">
        <v>238</v>
      </c>
      <c r="C25" s="12">
        <f>Modified_data[[#This Row],[Export Value]]/Modified_data[[#This Row],[Units Sold]]</f>
        <v>31839.65</v>
      </c>
      <c r="D25" s="12">
        <v>8488.9699999999993</v>
      </c>
      <c r="E25" s="12">
        <f>Modified_data[[#This Row],[Profit per unit]]*Modified_data[[#This Row],[Units Sold]]</f>
        <v>2020374.8599999999</v>
      </c>
      <c r="F25" s="14">
        <f>Modified_data[[#This Row],[TotalProfit]]/SUM(Modified_data[TotalProfit])</f>
        <v>6.1438531189952027E-4</v>
      </c>
      <c r="G25" s="1">
        <f>Modified_data[[#This Row],[TotalProfit]]/Modified_data[[#This Row],[Export Value]]</f>
        <v>0.26661631016672604</v>
      </c>
      <c r="H25" s="12">
        <v>7577836.7000000002</v>
      </c>
      <c r="I25" t="s">
        <v>28</v>
      </c>
      <c r="J25" t="s">
        <v>29</v>
      </c>
      <c r="K25" t="s">
        <v>36</v>
      </c>
      <c r="L25" t="s">
        <v>8</v>
      </c>
      <c r="M25">
        <v>2022</v>
      </c>
      <c r="N25" t="s">
        <v>48</v>
      </c>
      <c r="O25" t="s">
        <v>46</v>
      </c>
      <c r="P25" t="s">
        <v>47</v>
      </c>
    </row>
    <row r="26" spans="1:16" x14ac:dyDescent="0.35">
      <c r="A26" t="s">
        <v>16</v>
      </c>
      <c r="B26">
        <v>246</v>
      </c>
      <c r="C26" s="12">
        <f>Modified_data[[#This Row],[Export Value]]/Modified_data[[#This Row],[Units Sold]]</f>
        <v>39938.99</v>
      </c>
      <c r="D26" s="12">
        <v>9327.0499999999993</v>
      </c>
      <c r="E26" s="12">
        <f>Modified_data[[#This Row],[Profit per unit]]*Modified_data[[#This Row],[Units Sold]]</f>
        <v>2294454.2999999998</v>
      </c>
      <c r="F26" s="14">
        <f>Modified_data[[#This Row],[TotalProfit]]/SUM(Modified_data[TotalProfit])</f>
        <v>6.9773142036854254E-4</v>
      </c>
      <c r="G26" s="1">
        <f>Modified_data[[#This Row],[TotalProfit]]/Modified_data[[#This Row],[Export Value]]</f>
        <v>0.23353244536228884</v>
      </c>
      <c r="H26" s="12">
        <v>9824991.5399999991</v>
      </c>
      <c r="I26" t="s">
        <v>28</v>
      </c>
      <c r="J26" t="s">
        <v>29</v>
      </c>
      <c r="K26" t="s">
        <v>30</v>
      </c>
      <c r="L26" t="s">
        <v>5</v>
      </c>
      <c r="M26">
        <v>2023</v>
      </c>
      <c r="N26" t="s">
        <v>65</v>
      </c>
      <c r="O26" t="s">
        <v>60</v>
      </c>
      <c r="P26" t="s">
        <v>64</v>
      </c>
    </row>
    <row r="27" spans="1:16" x14ac:dyDescent="0.35">
      <c r="A27" t="s">
        <v>18</v>
      </c>
      <c r="B27">
        <v>930</v>
      </c>
      <c r="C27" s="12">
        <f>Modified_data[[#This Row],[Export Value]]/Modified_data[[#This Row],[Units Sold]]</f>
        <v>40089.03</v>
      </c>
      <c r="D27" s="12">
        <v>8651.1200000000008</v>
      </c>
      <c r="E27" s="12">
        <f>Modified_data[[#This Row],[Profit per unit]]*Modified_data[[#This Row],[Units Sold]]</f>
        <v>8045541.6000000006</v>
      </c>
      <c r="F27" s="14">
        <f>Modified_data[[#This Row],[TotalProfit]]/SUM(Modified_data[TotalProfit])</f>
        <v>2.4466066585863999E-3</v>
      </c>
      <c r="G27" s="1">
        <f>Modified_data[[#This Row],[TotalProfit]]/Modified_data[[#This Row],[Export Value]]</f>
        <v>0.21579768829527682</v>
      </c>
      <c r="H27" s="12">
        <v>37282797.899999999</v>
      </c>
      <c r="I27" t="s">
        <v>39</v>
      </c>
      <c r="J27" t="s">
        <v>29</v>
      </c>
      <c r="K27" t="s">
        <v>40</v>
      </c>
      <c r="L27" t="s">
        <v>6</v>
      </c>
      <c r="M27">
        <v>2022</v>
      </c>
      <c r="N27" t="s">
        <v>62</v>
      </c>
      <c r="O27" t="s">
        <v>63</v>
      </c>
      <c r="P27" t="s">
        <v>47</v>
      </c>
    </row>
    <row r="28" spans="1:16" x14ac:dyDescent="0.35">
      <c r="A28" t="s">
        <v>18</v>
      </c>
      <c r="B28">
        <v>218</v>
      </c>
      <c r="C28" s="12">
        <f>Modified_data[[#This Row],[Export Value]]/Modified_data[[#This Row],[Units Sold]]</f>
        <v>34380.18</v>
      </c>
      <c r="D28" s="12">
        <v>5264.59</v>
      </c>
      <c r="E28" s="12">
        <f>Modified_data[[#This Row],[Profit per unit]]*Modified_data[[#This Row],[Units Sold]]</f>
        <v>1147680.6200000001</v>
      </c>
      <c r="F28" s="14">
        <f>Modified_data[[#This Row],[TotalProfit]]/SUM(Modified_data[TotalProfit])</f>
        <v>3.4900360801348263E-4</v>
      </c>
      <c r="G28" s="1">
        <f>Modified_data[[#This Row],[TotalProfit]]/Modified_data[[#This Row],[Export Value]]</f>
        <v>0.15312863399784413</v>
      </c>
      <c r="H28" s="12">
        <v>7494879.2400000002</v>
      </c>
      <c r="I28" t="s">
        <v>28</v>
      </c>
      <c r="J28" t="s">
        <v>29</v>
      </c>
      <c r="K28" t="s">
        <v>32</v>
      </c>
      <c r="L28" t="s">
        <v>10</v>
      </c>
      <c r="M28">
        <v>2023</v>
      </c>
      <c r="N28" t="s">
        <v>61</v>
      </c>
      <c r="O28" t="s">
        <v>60</v>
      </c>
      <c r="P28" t="s">
        <v>54</v>
      </c>
    </row>
    <row r="29" spans="1:16" x14ac:dyDescent="0.35">
      <c r="A29" t="s">
        <v>21</v>
      </c>
      <c r="B29">
        <v>981</v>
      </c>
      <c r="C29" s="12">
        <f>Modified_data[[#This Row],[Export Value]]/Modified_data[[#This Row],[Units Sold]]</f>
        <v>39948.71</v>
      </c>
      <c r="D29" s="12">
        <v>5611.36</v>
      </c>
      <c r="E29" s="12">
        <f>Modified_data[[#This Row],[Profit per unit]]*Modified_data[[#This Row],[Units Sold]]</f>
        <v>5504744.1599999992</v>
      </c>
      <c r="F29" s="14">
        <f>Modified_data[[#This Row],[TotalProfit]]/SUM(Modified_data[TotalProfit])</f>
        <v>1.6739635919191067E-3</v>
      </c>
      <c r="G29" s="1">
        <f>Modified_data[[#This Row],[TotalProfit]]/Modified_data[[#This Row],[Export Value]]</f>
        <v>0.14046411010518237</v>
      </c>
      <c r="H29" s="12">
        <v>39189684.509999998</v>
      </c>
      <c r="I29" t="s">
        <v>31</v>
      </c>
      <c r="J29" t="s">
        <v>29</v>
      </c>
      <c r="K29" t="s">
        <v>40</v>
      </c>
      <c r="L29" t="s">
        <v>10</v>
      </c>
      <c r="M29">
        <v>2023</v>
      </c>
      <c r="N29" t="s">
        <v>57</v>
      </c>
      <c r="O29" t="s">
        <v>53</v>
      </c>
      <c r="P29" t="s">
        <v>47</v>
      </c>
    </row>
    <row r="30" spans="1:16" x14ac:dyDescent="0.35">
      <c r="A30" t="s">
        <v>13</v>
      </c>
      <c r="B30">
        <v>449</v>
      </c>
      <c r="C30" s="12">
        <f>Modified_data[[#This Row],[Export Value]]/Modified_data[[#This Row],[Units Sold]]</f>
        <v>22573.52</v>
      </c>
      <c r="D30" s="12">
        <v>5849.58</v>
      </c>
      <c r="E30" s="12">
        <f>Modified_data[[#This Row],[Profit per unit]]*Modified_data[[#This Row],[Units Sold]]</f>
        <v>2626461.42</v>
      </c>
      <c r="F30" s="14">
        <f>Modified_data[[#This Row],[TotalProfit]]/SUM(Modified_data[TotalProfit])</f>
        <v>7.9869303002451581E-4</v>
      </c>
      <c r="G30" s="1">
        <f>Modified_data[[#This Row],[TotalProfit]]/Modified_data[[#This Row],[Export Value]]</f>
        <v>0.25913459664243765</v>
      </c>
      <c r="H30" s="12">
        <v>10135510.48</v>
      </c>
      <c r="I30" t="s">
        <v>28</v>
      </c>
      <c r="J30" t="s">
        <v>29</v>
      </c>
      <c r="K30" t="s">
        <v>40</v>
      </c>
      <c r="L30" t="s">
        <v>6</v>
      </c>
      <c r="M30">
        <v>2020</v>
      </c>
      <c r="N30" t="s">
        <v>48</v>
      </c>
      <c r="O30" t="s">
        <v>46</v>
      </c>
      <c r="P30" t="s">
        <v>49</v>
      </c>
    </row>
    <row r="31" spans="1:16" x14ac:dyDescent="0.35">
      <c r="A31" t="s">
        <v>12</v>
      </c>
      <c r="B31">
        <v>256</v>
      </c>
      <c r="C31" s="12">
        <f>Modified_data[[#This Row],[Export Value]]/Modified_data[[#This Row],[Units Sold]]</f>
        <v>34710.58</v>
      </c>
      <c r="D31" s="12">
        <v>6530.19</v>
      </c>
      <c r="E31" s="12">
        <f>Modified_data[[#This Row],[Profit per unit]]*Modified_data[[#This Row],[Units Sold]]</f>
        <v>1671728.64</v>
      </c>
      <c r="F31" s="14">
        <f>Modified_data[[#This Row],[TotalProfit]]/SUM(Modified_data[TotalProfit])</f>
        <v>5.0836383991521297E-4</v>
      </c>
      <c r="G31" s="1">
        <f>Modified_data[[#This Row],[TotalProfit]]/Modified_data[[#This Row],[Export Value]]</f>
        <v>0.18813255209218627</v>
      </c>
      <c r="H31" s="12">
        <v>8885908.4800000004</v>
      </c>
      <c r="I31" t="s">
        <v>28</v>
      </c>
      <c r="J31" t="s">
        <v>29</v>
      </c>
      <c r="K31" t="s">
        <v>35</v>
      </c>
      <c r="L31" t="s">
        <v>7</v>
      </c>
      <c r="M31">
        <v>2020</v>
      </c>
      <c r="N31" t="s">
        <v>45</v>
      </c>
      <c r="O31" t="s">
        <v>46</v>
      </c>
      <c r="P31" t="s">
        <v>58</v>
      </c>
    </row>
    <row r="32" spans="1:16" x14ac:dyDescent="0.35">
      <c r="A32" t="s">
        <v>14</v>
      </c>
      <c r="B32">
        <v>309</v>
      </c>
      <c r="C32" s="12">
        <f>Modified_data[[#This Row],[Export Value]]/Modified_data[[#This Row],[Units Sold]]</f>
        <v>36171.200000000004</v>
      </c>
      <c r="D32" s="12">
        <v>5485.99</v>
      </c>
      <c r="E32" s="12">
        <f>Modified_data[[#This Row],[Profit per unit]]*Modified_data[[#This Row],[Units Sold]]</f>
        <v>1695170.91</v>
      </c>
      <c r="F32" s="14">
        <f>Modified_data[[#This Row],[TotalProfit]]/SUM(Modified_data[TotalProfit])</f>
        <v>5.1549251026779437E-4</v>
      </c>
      <c r="G32" s="1">
        <f>Modified_data[[#This Row],[TotalProfit]]/Modified_data[[#This Row],[Export Value]]</f>
        <v>0.15166734860883796</v>
      </c>
      <c r="H32" s="12">
        <v>11176900.800000001</v>
      </c>
      <c r="I32" t="s">
        <v>28</v>
      </c>
      <c r="J32" t="s">
        <v>29</v>
      </c>
      <c r="K32" t="s">
        <v>36</v>
      </c>
      <c r="L32" t="s">
        <v>4</v>
      </c>
      <c r="M32">
        <v>2021</v>
      </c>
      <c r="N32" t="s">
        <v>48</v>
      </c>
      <c r="O32" t="s">
        <v>46</v>
      </c>
      <c r="P32" t="s">
        <v>54</v>
      </c>
    </row>
    <row r="33" spans="1:16" x14ac:dyDescent="0.35">
      <c r="A33" t="s">
        <v>20</v>
      </c>
      <c r="B33">
        <v>316</v>
      </c>
      <c r="C33" s="12">
        <f>Modified_data[[#This Row],[Export Value]]/Modified_data[[#This Row],[Units Sold]]</f>
        <v>33608.720000000001</v>
      </c>
      <c r="D33" s="12">
        <v>8153.51</v>
      </c>
      <c r="E33" s="12">
        <f>Modified_data[[#This Row],[Profit per unit]]*Modified_data[[#This Row],[Units Sold]]</f>
        <v>2576509.16</v>
      </c>
      <c r="F33" s="14">
        <f>Modified_data[[#This Row],[TotalProfit]]/SUM(Modified_data[TotalProfit])</f>
        <v>7.8350281188836962E-4</v>
      </c>
      <c r="G33" s="1">
        <f>Modified_data[[#This Row],[TotalProfit]]/Modified_data[[#This Row],[Export Value]]</f>
        <v>0.24260102735242522</v>
      </c>
      <c r="H33" s="12">
        <v>10620355.52</v>
      </c>
      <c r="I33" t="s">
        <v>39</v>
      </c>
      <c r="J33" t="s">
        <v>29</v>
      </c>
      <c r="K33" t="s">
        <v>38</v>
      </c>
      <c r="L33" t="s">
        <v>5</v>
      </c>
      <c r="M33">
        <v>2022</v>
      </c>
      <c r="N33" t="s">
        <v>66</v>
      </c>
      <c r="O33" t="s">
        <v>63</v>
      </c>
      <c r="P33" t="s">
        <v>54</v>
      </c>
    </row>
    <row r="34" spans="1:16" x14ac:dyDescent="0.35">
      <c r="A34" t="s">
        <v>16</v>
      </c>
      <c r="B34">
        <v>519</v>
      </c>
      <c r="C34" s="12">
        <f>Modified_data[[#This Row],[Export Value]]/Modified_data[[#This Row],[Units Sold]]</f>
        <v>46462.39</v>
      </c>
      <c r="D34" s="12">
        <v>7563.66</v>
      </c>
      <c r="E34" s="12">
        <f>Modified_data[[#This Row],[Profit per unit]]*Modified_data[[#This Row],[Units Sold]]</f>
        <v>3925539.54</v>
      </c>
      <c r="F34" s="14">
        <f>Modified_data[[#This Row],[TotalProfit]]/SUM(Modified_data[TotalProfit])</f>
        <v>1.1937358172516557E-3</v>
      </c>
      <c r="G34" s="1">
        <f>Modified_data[[#This Row],[TotalProfit]]/Modified_data[[#This Row],[Export Value]]</f>
        <v>0.16279102301883308</v>
      </c>
      <c r="H34" s="12">
        <v>24113980.41</v>
      </c>
      <c r="I34" t="s">
        <v>33</v>
      </c>
      <c r="J34" t="s">
        <v>29</v>
      </c>
      <c r="K34" t="s">
        <v>37</v>
      </c>
      <c r="L34" t="s">
        <v>1</v>
      </c>
      <c r="M34">
        <v>2022</v>
      </c>
      <c r="N34" t="s">
        <v>50</v>
      </c>
      <c r="O34" t="s">
        <v>46</v>
      </c>
      <c r="P34" t="s">
        <v>56</v>
      </c>
    </row>
    <row r="35" spans="1:16" x14ac:dyDescent="0.35">
      <c r="A35" t="s">
        <v>17</v>
      </c>
      <c r="B35">
        <v>987</v>
      </c>
      <c r="C35" s="12">
        <f>Modified_data[[#This Row],[Export Value]]/Modified_data[[#This Row],[Units Sold]]</f>
        <v>38561.5</v>
      </c>
      <c r="D35" s="12">
        <v>9018.41</v>
      </c>
      <c r="E35" s="12">
        <f>Modified_data[[#This Row],[Profit per unit]]*Modified_data[[#This Row],[Units Sold]]</f>
        <v>8901170.6699999999</v>
      </c>
      <c r="F35" s="14">
        <f>Modified_data[[#This Row],[TotalProfit]]/SUM(Modified_data[TotalProfit])</f>
        <v>2.7067989345100105E-3</v>
      </c>
      <c r="G35" s="1">
        <f>Modified_data[[#This Row],[TotalProfit]]/Modified_data[[#This Row],[Export Value]]</f>
        <v>0.23387082971357442</v>
      </c>
      <c r="H35" s="12">
        <v>38060200.5</v>
      </c>
      <c r="I35" t="s">
        <v>28</v>
      </c>
      <c r="J35" t="s">
        <v>29</v>
      </c>
      <c r="K35" t="s">
        <v>36</v>
      </c>
      <c r="L35" t="s">
        <v>4</v>
      </c>
      <c r="M35">
        <v>2020</v>
      </c>
      <c r="N35" t="s">
        <v>45</v>
      </c>
      <c r="O35" t="s">
        <v>46</v>
      </c>
      <c r="P35" t="s">
        <v>64</v>
      </c>
    </row>
    <row r="36" spans="1:16" x14ac:dyDescent="0.35">
      <c r="A36" t="s">
        <v>16</v>
      </c>
      <c r="B36">
        <v>536</v>
      </c>
      <c r="C36" s="12">
        <f>Modified_data[[#This Row],[Export Value]]/Modified_data[[#This Row],[Units Sold]]</f>
        <v>10387.59</v>
      </c>
      <c r="D36" s="12">
        <v>9458.2199999999993</v>
      </c>
      <c r="E36" s="12">
        <f>Modified_data[[#This Row],[Profit per unit]]*Modified_data[[#This Row],[Units Sold]]</f>
        <v>5069605.92</v>
      </c>
      <c r="F36" s="14">
        <f>Modified_data[[#This Row],[TotalProfit]]/SUM(Modified_data[TotalProfit])</f>
        <v>1.5416403539919589E-3</v>
      </c>
      <c r="G36" s="1">
        <f>Modified_data[[#This Row],[TotalProfit]]/Modified_data[[#This Row],[Export Value]]</f>
        <v>0.91053073908384907</v>
      </c>
      <c r="H36" s="12">
        <v>5567748.2400000002</v>
      </c>
      <c r="I36" t="s">
        <v>28</v>
      </c>
      <c r="J36" t="s">
        <v>29</v>
      </c>
      <c r="K36" t="s">
        <v>37</v>
      </c>
      <c r="L36" t="s">
        <v>9</v>
      </c>
      <c r="M36">
        <v>2022</v>
      </c>
      <c r="N36" t="s">
        <v>55</v>
      </c>
      <c r="O36" t="s">
        <v>53</v>
      </c>
      <c r="P36" t="s">
        <v>56</v>
      </c>
    </row>
    <row r="37" spans="1:16" x14ac:dyDescent="0.35">
      <c r="A37" t="s">
        <v>16</v>
      </c>
      <c r="B37">
        <v>997</v>
      </c>
      <c r="C37" s="12">
        <f>Modified_data[[#This Row],[Export Value]]/Modified_data[[#This Row],[Units Sold]]</f>
        <v>32753.279999999999</v>
      </c>
      <c r="D37" s="12">
        <v>8951.58</v>
      </c>
      <c r="E37" s="12">
        <f>Modified_data[[#This Row],[Profit per unit]]*Modified_data[[#This Row],[Units Sold]]</f>
        <v>8924725.2599999998</v>
      </c>
      <c r="F37" s="14">
        <f>Modified_data[[#This Row],[TotalProfit]]/SUM(Modified_data[TotalProfit])</f>
        <v>2.7139617607806837E-3</v>
      </c>
      <c r="G37" s="1">
        <f>Modified_data[[#This Row],[TotalProfit]]/Modified_data[[#This Row],[Export Value]]</f>
        <v>0.27330331496570726</v>
      </c>
      <c r="H37" s="12">
        <v>32655020.16</v>
      </c>
      <c r="I37" t="s">
        <v>33</v>
      </c>
      <c r="J37" t="s">
        <v>29</v>
      </c>
      <c r="K37" t="s">
        <v>40</v>
      </c>
      <c r="L37" t="s">
        <v>5</v>
      </c>
      <c r="M37">
        <v>2023</v>
      </c>
      <c r="N37" t="s">
        <v>48</v>
      </c>
      <c r="O37" t="s">
        <v>46</v>
      </c>
      <c r="P37" t="s">
        <v>47</v>
      </c>
    </row>
    <row r="38" spans="1:16" x14ac:dyDescent="0.35">
      <c r="A38" t="s">
        <v>18</v>
      </c>
      <c r="B38">
        <v>408</v>
      </c>
      <c r="C38" s="12">
        <f>Modified_data[[#This Row],[Export Value]]/Modified_data[[#This Row],[Units Sold]]</f>
        <v>39571.269999999997</v>
      </c>
      <c r="D38" s="12">
        <v>5584.52</v>
      </c>
      <c r="E38" s="12">
        <f>Modified_data[[#This Row],[Profit per unit]]*Modified_data[[#This Row],[Units Sold]]</f>
        <v>2278484.16</v>
      </c>
      <c r="F38" s="14">
        <f>Modified_data[[#This Row],[TotalProfit]]/SUM(Modified_data[TotalProfit])</f>
        <v>6.9287498523898513E-4</v>
      </c>
      <c r="G38" s="1">
        <f>Modified_data[[#This Row],[TotalProfit]]/Modified_data[[#This Row],[Export Value]]</f>
        <v>0.14112561967306078</v>
      </c>
      <c r="H38" s="12">
        <v>16145078.16</v>
      </c>
      <c r="I38" t="s">
        <v>28</v>
      </c>
      <c r="J38" t="s">
        <v>29</v>
      </c>
      <c r="K38" t="s">
        <v>30</v>
      </c>
      <c r="L38" t="s">
        <v>2</v>
      </c>
      <c r="M38">
        <v>2023</v>
      </c>
      <c r="N38" t="s">
        <v>52</v>
      </c>
      <c r="O38" t="s">
        <v>53</v>
      </c>
      <c r="P38" t="s">
        <v>64</v>
      </c>
    </row>
    <row r="39" spans="1:16" x14ac:dyDescent="0.35">
      <c r="A39" t="s">
        <v>14</v>
      </c>
      <c r="B39">
        <v>227</v>
      </c>
      <c r="C39" s="12">
        <f>Modified_data[[#This Row],[Export Value]]/Modified_data[[#This Row],[Units Sold]]</f>
        <v>14985.53</v>
      </c>
      <c r="D39" s="12">
        <v>2169.04</v>
      </c>
      <c r="E39" s="12">
        <f>Modified_data[[#This Row],[Profit per unit]]*Modified_data[[#This Row],[Units Sold]]</f>
        <v>492372.08</v>
      </c>
      <c r="F39" s="14">
        <f>Modified_data[[#This Row],[TotalProfit]]/SUM(Modified_data[TotalProfit])</f>
        <v>1.4972774603887892E-4</v>
      </c>
      <c r="G39" s="1">
        <f>Modified_data[[#This Row],[TotalProfit]]/Modified_data[[#This Row],[Export Value]]</f>
        <v>0.14474229473365308</v>
      </c>
      <c r="H39" s="12">
        <v>3401715.31</v>
      </c>
      <c r="I39" t="s">
        <v>28</v>
      </c>
      <c r="J39" t="s">
        <v>29</v>
      </c>
      <c r="K39" t="s">
        <v>30</v>
      </c>
      <c r="L39" t="s">
        <v>8</v>
      </c>
      <c r="M39">
        <v>2020</v>
      </c>
      <c r="N39" t="s">
        <v>65</v>
      </c>
      <c r="O39" t="s">
        <v>60</v>
      </c>
      <c r="P39" t="s">
        <v>49</v>
      </c>
    </row>
    <row r="40" spans="1:16" x14ac:dyDescent="0.35">
      <c r="A40" t="s">
        <v>13</v>
      </c>
      <c r="B40">
        <v>273</v>
      </c>
      <c r="C40" s="12">
        <f>Modified_data[[#This Row],[Export Value]]/Modified_data[[#This Row],[Units Sold]]</f>
        <v>29358.38</v>
      </c>
      <c r="D40" s="12">
        <v>5452.34</v>
      </c>
      <c r="E40" s="12">
        <f>Modified_data[[#This Row],[Profit per unit]]*Modified_data[[#This Row],[Units Sold]]</f>
        <v>1488488.82</v>
      </c>
      <c r="F40" s="14">
        <f>Modified_data[[#This Row],[TotalProfit]]/SUM(Modified_data[TotalProfit])</f>
        <v>4.5264157956046282E-4</v>
      </c>
      <c r="G40" s="1">
        <f>Modified_data[[#This Row],[TotalProfit]]/Modified_data[[#This Row],[Export Value]]</f>
        <v>0.18571665057813136</v>
      </c>
      <c r="H40" s="12">
        <v>8014837.7400000002</v>
      </c>
      <c r="I40" t="s">
        <v>31</v>
      </c>
      <c r="J40" t="s">
        <v>29</v>
      </c>
      <c r="K40" t="s">
        <v>40</v>
      </c>
      <c r="L40" t="s">
        <v>10</v>
      </c>
      <c r="M40">
        <v>2022</v>
      </c>
      <c r="N40" t="s">
        <v>45</v>
      </c>
      <c r="O40" t="s">
        <v>46</v>
      </c>
      <c r="P40" t="s">
        <v>56</v>
      </c>
    </row>
    <row r="41" spans="1:16" x14ac:dyDescent="0.35">
      <c r="A41" t="s">
        <v>12</v>
      </c>
      <c r="B41">
        <v>494</v>
      </c>
      <c r="C41" s="12">
        <f>Modified_data[[#This Row],[Export Value]]/Modified_data[[#This Row],[Units Sold]]</f>
        <v>30668.78</v>
      </c>
      <c r="D41" s="12">
        <v>5725.02</v>
      </c>
      <c r="E41" s="12">
        <f>Modified_data[[#This Row],[Profit per unit]]*Modified_data[[#This Row],[Units Sold]]</f>
        <v>2828159.8800000004</v>
      </c>
      <c r="F41" s="14">
        <f>Modified_data[[#This Row],[TotalProfit]]/SUM(Modified_data[TotalProfit])</f>
        <v>8.6002846520051731E-4</v>
      </c>
      <c r="G41" s="1">
        <f>Modified_data[[#This Row],[TotalProfit]]/Modified_data[[#This Row],[Export Value]]</f>
        <v>0.18667257060763423</v>
      </c>
      <c r="H41" s="12">
        <v>15150377.32</v>
      </c>
      <c r="I41" t="s">
        <v>28</v>
      </c>
      <c r="J41" t="s">
        <v>29</v>
      </c>
      <c r="K41" t="s">
        <v>36</v>
      </c>
      <c r="L41" t="s">
        <v>5</v>
      </c>
      <c r="M41">
        <v>2023</v>
      </c>
      <c r="N41" t="s">
        <v>55</v>
      </c>
      <c r="O41" t="s">
        <v>53</v>
      </c>
      <c r="P41" t="s">
        <v>54</v>
      </c>
    </row>
    <row r="42" spans="1:16" x14ac:dyDescent="0.35">
      <c r="A42" t="s">
        <v>20</v>
      </c>
      <c r="B42">
        <v>537</v>
      </c>
      <c r="C42" s="12">
        <f>Modified_data[[#This Row],[Export Value]]/Modified_data[[#This Row],[Units Sold]]</f>
        <v>48105.59</v>
      </c>
      <c r="D42" s="12">
        <v>5191.38</v>
      </c>
      <c r="E42" s="12">
        <f>Modified_data[[#This Row],[Profit per unit]]*Modified_data[[#This Row],[Units Sold]]</f>
        <v>2787771.06</v>
      </c>
      <c r="F42" s="14">
        <f>Modified_data[[#This Row],[TotalProfit]]/SUM(Modified_data[TotalProfit])</f>
        <v>8.4774643860028838E-4</v>
      </c>
      <c r="G42" s="1">
        <f>Modified_data[[#This Row],[TotalProfit]]/Modified_data[[#This Row],[Export Value]]</f>
        <v>0.10791635649827806</v>
      </c>
      <c r="H42" s="12">
        <v>25832701.829999998</v>
      </c>
      <c r="I42" t="s">
        <v>28</v>
      </c>
      <c r="J42" t="s">
        <v>29</v>
      </c>
      <c r="K42" t="s">
        <v>32</v>
      </c>
      <c r="L42" t="s">
        <v>1</v>
      </c>
      <c r="M42">
        <v>2021</v>
      </c>
      <c r="N42" t="s">
        <v>48</v>
      </c>
      <c r="O42" t="s">
        <v>46</v>
      </c>
      <c r="P42" t="s">
        <v>64</v>
      </c>
    </row>
    <row r="43" spans="1:16" x14ac:dyDescent="0.35">
      <c r="A43" t="s">
        <v>20</v>
      </c>
      <c r="B43">
        <v>360</v>
      </c>
      <c r="C43" s="12">
        <f>Modified_data[[#This Row],[Export Value]]/Modified_data[[#This Row],[Units Sold]]</f>
        <v>25462.65</v>
      </c>
      <c r="D43" s="12">
        <v>9477.39</v>
      </c>
      <c r="E43" s="12">
        <f>Modified_data[[#This Row],[Profit per unit]]*Modified_data[[#This Row],[Units Sold]]</f>
        <v>3411860.4</v>
      </c>
      <c r="F43" s="14">
        <f>Modified_data[[#This Row],[TotalProfit]]/SUM(Modified_data[TotalProfit])</f>
        <v>1.0375287069309613E-3</v>
      </c>
      <c r="G43" s="1">
        <f>Modified_data[[#This Row],[TotalProfit]]/Modified_data[[#This Row],[Export Value]]</f>
        <v>0.3722075274961561</v>
      </c>
      <c r="H43" s="12">
        <v>9166554</v>
      </c>
      <c r="I43" t="s">
        <v>28</v>
      </c>
      <c r="J43" t="s">
        <v>29</v>
      </c>
      <c r="K43" t="s">
        <v>36</v>
      </c>
      <c r="L43" t="s">
        <v>3</v>
      </c>
      <c r="M43">
        <v>2021</v>
      </c>
      <c r="N43" t="s">
        <v>50</v>
      </c>
      <c r="O43" t="s">
        <v>46</v>
      </c>
      <c r="P43" t="s">
        <v>58</v>
      </c>
    </row>
    <row r="44" spans="1:16" x14ac:dyDescent="0.35">
      <c r="A44" t="s">
        <v>14</v>
      </c>
      <c r="B44">
        <v>698</v>
      </c>
      <c r="C44" s="12">
        <f>Modified_data[[#This Row],[Export Value]]/Modified_data[[#This Row],[Units Sold]]</f>
        <v>36248.770000000004</v>
      </c>
      <c r="D44" s="12">
        <v>3758.47</v>
      </c>
      <c r="E44" s="12">
        <f>Modified_data[[#This Row],[Profit per unit]]*Modified_data[[#This Row],[Units Sold]]</f>
        <v>2623412.06</v>
      </c>
      <c r="F44" s="14">
        <f>Modified_data[[#This Row],[TotalProfit]]/SUM(Modified_data[TotalProfit])</f>
        <v>7.9776573577245119E-4</v>
      </c>
      <c r="G44" s="1">
        <f>Modified_data[[#This Row],[TotalProfit]]/Modified_data[[#This Row],[Export Value]]</f>
        <v>0.10368544918903455</v>
      </c>
      <c r="H44" s="12">
        <v>25301641.460000001</v>
      </c>
      <c r="I44" t="s">
        <v>28</v>
      </c>
      <c r="J44" t="s">
        <v>29</v>
      </c>
      <c r="K44" t="s">
        <v>32</v>
      </c>
      <c r="L44" t="s">
        <v>5</v>
      </c>
      <c r="M44">
        <v>2020</v>
      </c>
      <c r="N44" t="s">
        <v>61</v>
      </c>
      <c r="O44" t="s">
        <v>60</v>
      </c>
      <c r="P44" t="s">
        <v>54</v>
      </c>
    </row>
    <row r="45" spans="1:16" x14ac:dyDescent="0.35">
      <c r="A45" t="s">
        <v>18</v>
      </c>
      <c r="B45">
        <v>988</v>
      </c>
      <c r="C45" s="12">
        <f>Modified_data[[#This Row],[Export Value]]/Modified_data[[#This Row],[Units Sold]]</f>
        <v>28860.100000000002</v>
      </c>
      <c r="D45" s="12">
        <v>3599.16</v>
      </c>
      <c r="E45" s="12">
        <f>Modified_data[[#This Row],[Profit per unit]]*Modified_data[[#This Row],[Units Sold]]</f>
        <v>3555970.08</v>
      </c>
      <c r="F45" s="14">
        <f>Modified_data[[#This Row],[TotalProfit]]/SUM(Modified_data[TotalProfit])</f>
        <v>1.0813516986180288E-3</v>
      </c>
      <c r="G45" s="1">
        <f>Modified_data[[#This Row],[TotalProfit]]/Modified_data[[#This Row],[Export Value]]</f>
        <v>0.12471058658840406</v>
      </c>
      <c r="H45" s="12">
        <v>28513778.800000001</v>
      </c>
      <c r="I45" t="s">
        <v>39</v>
      </c>
      <c r="J45" t="s">
        <v>29</v>
      </c>
      <c r="K45" t="s">
        <v>32</v>
      </c>
      <c r="L45" t="s">
        <v>2</v>
      </c>
      <c r="M45">
        <v>2023</v>
      </c>
      <c r="N45" t="s">
        <v>55</v>
      </c>
      <c r="O45" t="s">
        <v>53</v>
      </c>
      <c r="P45" t="s">
        <v>64</v>
      </c>
    </row>
    <row r="46" spans="1:16" x14ac:dyDescent="0.35">
      <c r="A46" t="s">
        <v>17</v>
      </c>
      <c r="B46">
        <v>482</v>
      </c>
      <c r="C46" s="12">
        <f>Modified_data[[#This Row],[Export Value]]/Modified_data[[#This Row],[Units Sold]]</f>
        <v>34497.659999999996</v>
      </c>
      <c r="D46" s="12">
        <v>2071.13</v>
      </c>
      <c r="E46" s="12">
        <f>Modified_data[[#This Row],[Profit per unit]]*Modified_data[[#This Row],[Units Sold]]</f>
        <v>998284.66</v>
      </c>
      <c r="F46" s="14">
        <f>Modified_data[[#This Row],[TotalProfit]]/SUM(Modified_data[TotalProfit])</f>
        <v>3.03573086530391E-4</v>
      </c>
      <c r="G46" s="1">
        <f>Modified_data[[#This Row],[TotalProfit]]/Modified_data[[#This Row],[Export Value]]</f>
        <v>6.0036825686147995E-2</v>
      </c>
      <c r="H46" s="12">
        <v>16627872.119999999</v>
      </c>
      <c r="I46" t="s">
        <v>39</v>
      </c>
      <c r="J46" t="s">
        <v>29</v>
      </c>
      <c r="K46" t="s">
        <v>40</v>
      </c>
      <c r="L46" t="s">
        <v>10</v>
      </c>
      <c r="M46">
        <v>2020</v>
      </c>
      <c r="N46" t="s">
        <v>66</v>
      </c>
      <c r="O46" t="s">
        <v>63</v>
      </c>
      <c r="P46" t="s">
        <v>56</v>
      </c>
    </row>
    <row r="47" spans="1:16" x14ac:dyDescent="0.35">
      <c r="A47" t="s">
        <v>12</v>
      </c>
      <c r="B47">
        <v>933</v>
      </c>
      <c r="C47" s="12">
        <f>Modified_data[[#This Row],[Export Value]]/Modified_data[[#This Row],[Units Sold]]</f>
        <v>21358.84</v>
      </c>
      <c r="D47" s="12">
        <v>5191.57</v>
      </c>
      <c r="E47" s="12">
        <f>Modified_data[[#This Row],[Profit per unit]]*Modified_data[[#This Row],[Units Sold]]</f>
        <v>4843734.8099999996</v>
      </c>
      <c r="F47" s="14">
        <f>Modified_data[[#This Row],[TotalProfit]]/SUM(Modified_data[TotalProfit])</f>
        <v>1.4729541437673668E-3</v>
      </c>
      <c r="G47" s="1">
        <f>Modified_data[[#This Row],[TotalProfit]]/Modified_data[[#This Row],[Export Value]]</f>
        <v>0.24306423007991071</v>
      </c>
      <c r="H47" s="12">
        <v>19927797.719999999</v>
      </c>
      <c r="I47" t="s">
        <v>28</v>
      </c>
      <c r="J47" t="s">
        <v>29</v>
      </c>
      <c r="K47" t="s">
        <v>35</v>
      </c>
      <c r="L47" t="s">
        <v>10</v>
      </c>
      <c r="M47">
        <v>2023</v>
      </c>
      <c r="N47" t="s">
        <v>61</v>
      </c>
      <c r="O47" t="s">
        <v>60</v>
      </c>
      <c r="P47" t="s">
        <v>54</v>
      </c>
    </row>
    <row r="48" spans="1:16" x14ac:dyDescent="0.35">
      <c r="A48" t="s">
        <v>15</v>
      </c>
      <c r="B48">
        <v>409</v>
      </c>
      <c r="C48" s="12">
        <f>Modified_data[[#This Row],[Export Value]]/Modified_data[[#This Row],[Units Sold]]</f>
        <v>48643.450000000004</v>
      </c>
      <c r="D48" s="12">
        <v>3745.48</v>
      </c>
      <c r="E48" s="12">
        <f>Modified_data[[#This Row],[Profit per unit]]*Modified_data[[#This Row],[Units Sold]]</f>
        <v>1531901.32</v>
      </c>
      <c r="F48" s="14">
        <f>Modified_data[[#This Row],[TotalProfit]]/SUM(Modified_data[TotalProfit])</f>
        <v>4.6584309126054303E-4</v>
      </c>
      <c r="G48" s="1">
        <f>Modified_data[[#This Row],[TotalProfit]]/Modified_data[[#This Row],[Export Value]]</f>
        <v>7.6998650383556272E-2</v>
      </c>
      <c r="H48" s="12">
        <v>19895171.050000001</v>
      </c>
      <c r="I48" t="s">
        <v>28</v>
      </c>
      <c r="J48" t="s">
        <v>29</v>
      </c>
      <c r="K48" t="s">
        <v>36</v>
      </c>
      <c r="L48" t="s">
        <v>7</v>
      </c>
      <c r="M48">
        <v>2023</v>
      </c>
      <c r="N48" t="s">
        <v>67</v>
      </c>
      <c r="O48" t="s">
        <v>63</v>
      </c>
      <c r="P48" t="s">
        <v>58</v>
      </c>
    </row>
    <row r="49" spans="1:16" x14ac:dyDescent="0.35">
      <c r="A49" t="s">
        <v>18</v>
      </c>
      <c r="B49">
        <v>187</v>
      </c>
      <c r="C49" s="12">
        <f>Modified_data[[#This Row],[Export Value]]/Modified_data[[#This Row],[Units Sold]]</f>
        <v>26876.43</v>
      </c>
      <c r="D49" s="12">
        <v>7122.88</v>
      </c>
      <c r="E49" s="12">
        <f>Modified_data[[#This Row],[Profit per unit]]*Modified_data[[#This Row],[Units Sold]]</f>
        <v>1331978.56</v>
      </c>
      <c r="F49" s="14">
        <f>Modified_data[[#This Row],[TotalProfit]]/SUM(Modified_data[TotalProfit])</f>
        <v>4.0504763706526915E-4</v>
      </c>
      <c r="G49" s="1">
        <f>Modified_data[[#This Row],[TotalProfit]]/Modified_data[[#This Row],[Export Value]]</f>
        <v>0.2650232936442824</v>
      </c>
      <c r="H49" s="12">
        <v>5025892.41</v>
      </c>
      <c r="I49" t="s">
        <v>39</v>
      </c>
      <c r="J49" t="s">
        <v>29</v>
      </c>
      <c r="K49" t="s">
        <v>32</v>
      </c>
      <c r="L49" t="s">
        <v>5</v>
      </c>
      <c r="M49">
        <v>2020</v>
      </c>
      <c r="N49" t="s">
        <v>65</v>
      </c>
      <c r="O49" t="s">
        <v>60</v>
      </c>
      <c r="P49" t="s">
        <v>56</v>
      </c>
    </row>
    <row r="50" spans="1:16" x14ac:dyDescent="0.35">
      <c r="A50" t="s">
        <v>21</v>
      </c>
      <c r="B50">
        <v>640</v>
      </c>
      <c r="C50" s="12">
        <f>Modified_data[[#This Row],[Export Value]]/Modified_data[[#This Row],[Units Sold]]</f>
        <v>37592.199999999997</v>
      </c>
      <c r="D50" s="12">
        <v>7882.03</v>
      </c>
      <c r="E50" s="12">
        <f>Modified_data[[#This Row],[Profit per unit]]*Modified_data[[#This Row],[Units Sold]]</f>
        <v>5044499.2</v>
      </c>
      <c r="F50" s="14">
        <f>Modified_data[[#This Row],[TotalProfit]]/SUM(Modified_data[TotalProfit])</f>
        <v>1.5340055331953995E-3</v>
      </c>
      <c r="G50" s="1">
        <f>Modified_data[[#This Row],[TotalProfit]]/Modified_data[[#This Row],[Export Value]]</f>
        <v>0.2096719532243391</v>
      </c>
      <c r="H50" s="12">
        <v>24059008</v>
      </c>
      <c r="I50" t="s">
        <v>28</v>
      </c>
      <c r="J50" t="s">
        <v>29</v>
      </c>
      <c r="K50" t="s">
        <v>40</v>
      </c>
      <c r="L50" t="s">
        <v>9</v>
      </c>
      <c r="M50">
        <v>2022</v>
      </c>
      <c r="N50" t="s">
        <v>61</v>
      </c>
      <c r="O50" t="s">
        <v>60</v>
      </c>
      <c r="P50" t="s">
        <v>51</v>
      </c>
    </row>
    <row r="51" spans="1:16" x14ac:dyDescent="0.35">
      <c r="A51" t="s">
        <v>21</v>
      </c>
      <c r="B51">
        <v>985</v>
      </c>
      <c r="C51" s="12">
        <f>Modified_data[[#This Row],[Export Value]]/Modified_data[[#This Row],[Units Sold]]</f>
        <v>22041.82</v>
      </c>
      <c r="D51" s="12">
        <v>9336.1200000000008</v>
      </c>
      <c r="E51" s="12">
        <f>Modified_data[[#This Row],[Profit per unit]]*Modified_data[[#This Row],[Units Sold]]</f>
        <v>9196078.2000000011</v>
      </c>
      <c r="F51" s="14">
        <f>Modified_data[[#This Row],[TotalProfit]]/SUM(Modified_data[TotalProfit])</f>
        <v>2.7964787550164723E-3</v>
      </c>
      <c r="G51" s="1">
        <f>Modified_data[[#This Row],[TotalProfit]]/Modified_data[[#This Row],[Export Value]]</f>
        <v>0.42356393437565509</v>
      </c>
      <c r="H51" s="12">
        <v>21711192.699999999</v>
      </c>
      <c r="I51" t="s">
        <v>39</v>
      </c>
      <c r="J51" t="s">
        <v>29</v>
      </c>
      <c r="K51" t="s">
        <v>37</v>
      </c>
      <c r="L51" t="s">
        <v>10</v>
      </c>
      <c r="M51">
        <v>2021</v>
      </c>
      <c r="N51" t="s">
        <v>66</v>
      </c>
      <c r="O51" t="s">
        <v>63</v>
      </c>
      <c r="P51" t="s">
        <v>47</v>
      </c>
    </row>
    <row r="52" spans="1:16" x14ac:dyDescent="0.35">
      <c r="A52" t="s">
        <v>15</v>
      </c>
      <c r="B52">
        <v>746</v>
      </c>
      <c r="C52" s="12">
        <f>Modified_data[[#This Row],[Export Value]]/Modified_data[[#This Row],[Units Sold]]</f>
        <v>11537.239999999998</v>
      </c>
      <c r="D52" s="12">
        <v>4261.71</v>
      </c>
      <c r="E52" s="12">
        <f>Modified_data[[#This Row],[Profit per unit]]*Modified_data[[#This Row],[Units Sold]]</f>
        <v>3179235.66</v>
      </c>
      <c r="F52" s="14">
        <f>Modified_data[[#This Row],[TotalProfit]]/SUM(Modified_data[TotalProfit])</f>
        <v>9.6678875353417202E-4</v>
      </c>
      <c r="G52" s="1">
        <f>Modified_data[[#This Row],[TotalProfit]]/Modified_data[[#This Row],[Export Value]]</f>
        <v>0.3693873058027744</v>
      </c>
      <c r="H52" s="12">
        <v>8606781.0399999991</v>
      </c>
      <c r="I52" t="s">
        <v>33</v>
      </c>
      <c r="J52" t="s">
        <v>29</v>
      </c>
      <c r="K52" t="s">
        <v>40</v>
      </c>
      <c r="L52" t="s">
        <v>4</v>
      </c>
      <c r="M52">
        <v>2022</v>
      </c>
      <c r="N52" t="s">
        <v>52</v>
      </c>
      <c r="O52" t="s">
        <v>53</v>
      </c>
      <c r="P52" t="s">
        <v>47</v>
      </c>
    </row>
    <row r="53" spans="1:16" x14ac:dyDescent="0.35">
      <c r="A53" t="s">
        <v>16</v>
      </c>
      <c r="B53">
        <v>184</v>
      </c>
      <c r="C53" s="12">
        <f>Modified_data[[#This Row],[Export Value]]/Modified_data[[#This Row],[Units Sold]]</f>
        <v>11548.449999999999</v>
      </c>
      <c r="D53" s="12">
        <v>4562.51</v>
      </c>
      <c r="E53" s="12">
        <f>Modified_data[[#This Row],[Profit per unit]]*Modified_data[[#This Row],[Units Sold]]</f>
        <v>839501.84000000008</v>
      </c>
      <c r="F53" s="14">
        <f>Modified_data[[#This Row],[TotalProfit]]/SUM(Modified_data[TotalProfit])</f>
        <v>2.5528807055568949E-4</v>
      </c>
      <c r="G53" s="1">
        <f>Modified_data[[#This Row],[TotalProfit]]/Modified_data[[#This Row],[Export Value]]</f>
        <v>0.3950755296165287</v>
      </c>
      <c r="H53" s="12">
        <v>2124914.7999999998</v>
      </c>
      <c r="I53" t="s">
        <v>39</v>
      </c>
      <c r="J53" t="s">
        <v>29</v>
      </c>
      <c r="K53" t="s">
        <v>34</v>
      </c>
      <c r="L53" t="s">
        <v>8</v>
      </c>
      <c r="M53">
        <v>2021</v>
      </c>
      <c r="N53" t="s">
        <v>59</v>
      </c>
      <c r="O53" t="s">
        <v>60</v>
      </c>
      <c r="P53" t="s">
        <v>56</v>
      </c>
    </row>
    <row r="54" spans="1:16" x14ac:dyDescent="0.35">
      <c r="A54" t="s">
        <v>20</v>
      </c>
      <c r="B54">
        <v>610</v>
      </c>
      <c r="C54" s="12">
        <f>Modified_data[[#This Row],[Export Value]]/Modified_data[[#This Row],[Units Sold]]</f>
        <v>39943.949999999997</v>
      </c>
      <c r="D54" s="12">
        <v>7608.7</v>
      </c>
      <c r="E54" s="12">
        <f>Modified_data[[#This Row],[Profit per unit]]*Modified_data[[#This Row],[Units Sold]]</f>
        <v>4641307</v>
      </c>
      <c r="F54" s="14">
        <f>Modified_data[[#This Row],[TotalProfit]]/SUM(Modified_data[TotalProfit])</f>
        <v>1.4113969171129098E-3</v>
      </c>
      <c r="G54" s="1">
        <f>Modified_data[[#This Row],[TotalProfit]]/Modified_data[[#This Row],[Export Value]]</f>
        <v>0.19048441628832402</v>
      </c>
      <c r="H54" s="12">
        <v>24365809.5</v>
      </c>
      <c r="I54" t="s">
        <v>28</v>
      </c>
      <c r="J54" t="s">
        <v>29</v>
      </c>
      <c r="K54" t="s">
        <v>32</v>
      </c>
      <c r="L54" t="s">
        <v>3</v>
      </c>
      <c r="M54">
        <v>2023</v>
      </c>
      <c r="N54" t="s">
        <v>57</v>
      </c>
      <c r="O54" t="s">
        <v>53</v>
      </c>
      <c r="P54" t="s">
        <v>64</v>
      </c>
    </row>
    <row r="55" spans="1:16" x14ac:dyDescent="0.35">
      <c r="A55" t="s">
        <v>21</v>
      </c>
      <c r="B55">
        <v>945</v>
      </c>
      <c r="C55" s="12">
        <f>Modified_data[[#This Row],[Export Value]]/Modified_data[[#This Row],[Units Sold]]</f>
        <v>20163.080000000002</v>
      </c>
      <c r="D55" s="12">
        <v>5019.62</v>
      </c>
      <c r="E55" s="12">
        <f>Modified_data[[#This Row],[Profit per unit]]*Modified_data[[#This Row],[Units Sold]]</f>
        <v>4743540.8999999994</v>
      </c>
      <c r="F55" s="14">
        <f>Modified_data[[#This Row],[TotalProfit]]/SUM(Modified_data[TotalProfit])</f>
        <v>1.442485705526266E-3</v>
      </c>
      <c r="G55" s="1">
        <f>Modified_data[[#This Row],[TotalProfit]]/Modified_data[[#This Row],[Export Value]]</f>
        <v>0.24895105311291724</v>
      </c>
      <c r="H55" s="12">
        <v>19054110.600000001</v>
      </c>
      <c r="I55" t="s">
        <v>28</v>
      </c>
      <c r="J55" t="s">
        <v>29</v>
      </c>
      <c r="K55" t="s">
        <v>30</v>
      </c>
      <c r="L55" t="s">
        <v>4</v>
      </c>
      <c r="M55">
        <v>2020</v>
      </c>
      <c r="N55" t="s">
        <v>66</v>
      </c>
      <c r="O55" t="s">
        <v>63</v>
      </c>
      <c r="P55" t="s">
        <v>47</v>
      </c>
    </row>
    <row r="56" spans="1:16" x14ac:dyDescent="0.35">
      <c r="A56" t="s">
        <v>18</v>
      </c>
      <c r="B56">
        <v>864</v>
      </c>
      <c r="C56" s="12">
        <f>Modified_data[[#This Row],[Export Value]]/Modified_data[[#This Row],[Units Sold]]</f>
        <v>40976.449999999997</v>
      </c>
      <c r="D56" s="12">
        <v>3472.61</v>
      </c>
      <c r="E56" s="12">
        <f>Modified_data[[#This Row],[Profit per unit]]*Modified_data[[#This Row],[Units Sold]]</f>
        <v>3000335.04</v>
      </c>
      <c r="F56" s="14">
        <f>Modified_data[[#This Row],[TotalProfit]]/SUM(Modified_data[TotalProfit])</f>
        <v>9.1238602095526948E-4</v>
      </c>
      <c r="G56" s="1">
        <f>Modified_data[[#This Row],[TotalProfit]]/Modified_data[[#This Row],[Export Value]]</f>
        <v>8.4746482430762063E-2</v>
      </c>
      <c r="H56" s="12">
        <v>35403652.799999997</v>
      </c>
      <c r="I56" t="s">
        <v>28</v>
      </c>
      <c r="J56" t="s">
        <v>29</v>
      </c>
      <c r="K56" t="s">
        <v>40</v>
      </c>
      <c r="L56" t="s">
        <v>1</v>
      </c>
      <c r="M56">
        <v>2021</v>
      </c>
      <c r="N56" t="s">
        <v>52</v>
      </c>
      <c r="O56" t="s">
        <v>53</v>
      </c>
      <c r="P56" t="s">
        <v>58</v>
      </c>
    </row>
    <row r="57" spans="1:16" x14ac:dyDescent="0.35">
      <c r="A57" t="s">
        <v>20</v>
      </c>
      <c r="B57">
        <v>346</v>
      </c>
      <c r="C57" s="12">
        <f>Modified_data[[#This Row],[Export Value]]/Modified_data[[#This Row],[Units Sold]]</f>
        <v>45825.21</v>
      </c>
      <c r="D57" s="12">
        <v>2333.75</v>
      </c>
      <c r="E57" s="12">
        <f>Modified_data[[#This Row],[Profit per unit]]*Modified_data[[#This Row],[Units Sold]]</f>
        <v>807477.5</v>
      </c>
      <c r="F57" s="14">
        <f>Modified_data[[#This Row],[TotalProfit]]/SUM(Modified_data[TotalProfit])</f>
        <v>2.4554963809505375E-4</v>
      </c>
      <c r="G57" s="1">
        <f>Modified_data[[#This Row],[TotalProfit]]/Modified_data[[#This Row],[Export Value]]</f>
        <v>5.0927207971332808E-2</v>
      </c>
      <c r="H57" s="12">
        <v>15855522.66</v>
      </c>
      <c r="I57" t="s">
        <v>31</v>
      </c>
      <c r="J57" t="s">
        <v>29</v>
      </c>
      <c r="K57" t="s">
        <v>30</v>
      </c>
      <c r="L57" t="s">
        <v>10</v>
      </c>
      <c r="M57">
        <v>2021</v>
      </c>
      <c r="N57" t="s">
        <v>45</v>
      </c>
      <c r="O57" t="s">
        <v>46</v>
      </c>
      <c r="P57" t="s">
        <v>54</v>
      </c>
    </row>
    <row r="58" spans="1:16" x14ac:dyDescent="0.35">
      <c r="A58" t="s">
        <v>20</v>
      </c>
      <c r="B58">
        <v>617</v>
      </c>
      <c r="C58" s="12">
        <f>Modified_data[[#This Row],[Export Value]]/Modified_data[[#This Row],[Units Sold]]</f>
        <v>11446.76</v>
      </c>
      <c r="D58" s="12">
        <v>6752.01</v>
      </c>
      <c r="E58" s="12">
        <f>Modified_data[[#This Row],[Profit per unit]]*Modified_data[[#This Row],[Units Sold]]</f>
        <v>4165990.17</v>
      </c>
      <c r="F58" s="14">
        <f>Modified_data[[#This Row],[TotalProfit]]/SUM(Modified_data[TotalProfit])</f>
        <v>1.2668555824169112E-3</v>
      </c>
      <c r="G58" s="1">
        <f>Modified_data[[#This Row],[TotalProfit]]/Modified_data[[#This Row],[Export Value]]</f>
        <v>0.58986210945280582</v>
      </c>
      <c r="H58" s="12">
        <v>7062650.9199999999</v>
      </c>
      <c r="I58" t="s">
        <v>33</v>
      </c>
      <c r="J58" t="s">
        <v>29</v>
      </c>
      <c r="K58" t="s">
        <v>38</v>
      </c>
      <c r="L58" t="s">
        <v>8</v>
      </c>
      <c r="M58">
        <v>2020</v>
      </c>
      <c r="N58" t="s">
        <v>59</v>
      </c>
      <c r="O58" t="s">
        <v>60</v>
      </c>
      <c r="P58" t="s">
        <v>64</v>
      </c>
    </row>
    <row r="59" spans="1:16" x14ac:dyDescent="0.35">
      <c r="A59" t="s">
        <v>21</v>
      </c>
      <c r="B59">
        <v>511</v>
      </c>
      <c r="C59" s="12">
        <f>Modified_data[[#This Row],[Export Value]]/Modified_data[[#This Row],[Units Sold]]</f>
        <v>28130.25</v>
      </c>
      <c r="D59" s="12">
        <v>9295.18</v>
      </c>
      <c r="E59" s="12">
        <f>Modified_data[[#This Row],[Profit per unit]]*Modified_data[[#This Row],[Units Sold]]</f>
        <v>4749836.9800000004</v>
      </c>
      <c r="F59" s="14">
        <f>Modified_data[[#This Row],[TotalProfit]]/SUM(Modified_data[TotalProfit])</f>
        <v>1.4444003101628257E-3</v>
      </c>
      <c r="G59" s="1">
        <f>Modified_data[[#This Row],[TotalProfit]]/Modified_data[[#This Row],[Export Value]]</f>
        <v>0.33043360794873849</v>
      </c>
      <c r="H59" s="12">
        <v>14374557.75</v>
      </c>
      <c r="I59" t="s">
        <v>28</v>
      </c>
      <c r="J59" t="s">
        <v>29</v>
      </c>
      <c r="K59" t="s">
        <v>36</v>
      </c>
      <c r="L59" t="s">
        <v>7</v>
      </c>
      <c r="M59">
        <v>2020</v>
      </c>
      <c r="N59" t="s">
        <v>61</v>
      </c>
      <c r="O59" t="s">
        <v>60</v>
      </c>
      <c r="P59" t="s">
        <v>56</v>
      </c>
    </row>
    <row r="60" spans="1:16" x14ac:dyDescent="0.35">
      <c r="A60" t="s">
        <v>14</v>
      </c>
      <c r="B60">
        <v>493</v>
      </c>
      <c r="C60" s="12">
        <f>Modified_data[[#This Row],[Export Value]]/Modified_data[[#This Row],[Units Sold]]</f>
        <v>26013.72</v>
      </c>
      <c r="D60" s="12">
        <v>5430.98</v>
      </c>
      <c r="E60" s="12">
        <f>Modified_data[[#This Row],[Profit per unit]]*Modified_data[[#This Row],[Units Sold]]</f>
        <v>2677473.1399999997</v>
      </c>
      <c r="F60" s="14">
        <f>Modified_data[[#This Row],[TotalProfit]]/SUM(Modified_data[TotalProfit])</f>
        <v>8.1420542434461286E-4</v>
      </c>
      <c r="G60" s="1">
        <f>Modified_data[[#This Row],[TotalProfit]]/Modified_data[[#This Row],[Export Value]]</f>
        <v>0.20877367788997495</v>
      </c>
      <c r="H60" s="12">
        <v>12824763.960000001</v>
      </c>
      <c r="I60" t="s">
        <v>39</v>
      </c>
      <c r="J60" t="s">
        <v>29</v>
      </c>
      <c r="K60" t="s">
        <v>34</v>
      </c>
      <c r="L60" t="s">
        <v>2</v>
      </c>
      <c r="M60">
        <v>2021</v>
      </c>
      <c r="N60" t="s">
        <v>59</v>
      </c>
      <c r="O60" t="s">
        <v>60</v>
      </c>
      <c r="P60" t="s">
        <v>64</v>
      </c>
    </row>
    <row r="61" spans="1:16" x14ac:dyDescent="0.35">
      <c r="A61" t="s">
        <v>13</v>
      </c>
      <c r="B61">
        <v>554</v>
      </c>
      <c r="C61" s="12">
        <f>Modified_data[[#This Row],[Export Value]]/Modified_data[[#This Row],[Units Sold]]</f>
        <v>40655.79</v>
      </c>
      <c r="D61" s="12">
        <v>3828.59</v>
      </c>
      <c r="E61" s="12">
        <f>Modified_data[[#This Row],[Profit per unit]]*Modified_data[[#This Row],[Units Sold]]</f>
        <v>2121038.86</v>
      </c>
      <c r="F61" s="14">
        <f>Modified_data[[#This Row],[TotalProfit]]/SUM(Modified_data[TotalProfit])</f>
        <v>6.4499670202395156E-4</v>
      </c>
      <c r="G61" s="1">
        <f>Modified_data[[#This Row],[TotalProfit]]/Modified_data[[#This Row],[Export Value]]</f>
        <v>9.4170842578633937E-2</v>
      </c>
      <c r="H61" s="12">
        <v>22523307.66</v>
      </c>
      <c r="I61" t="s">
        <v>39</v>
      </c>
      <c r="J61" t="s">
        <v>29</v>
      </c>
      <c r="K61" t="s">
        <v>37</v>
      </c>
      <c r="L61" t="s">
        <v>7</v>
      </c>
      <c r="M61">
        <v>2021</v>
      </c>
      <c r="N61" t="s">
        <v>57</v>
      </c>
      <c r="O61" t="s">
        <v>53</v>
      </c>
      <c r="P61" t="s">
        <v>64</v>
      </c>
    </row>
    <row r="62" spans="1:16" x14ac:dyDescent="0.35">
      <c r="A62" t="s">
        <v>15</v>
      </c>
      <c r="B62">
        <v>594</v>
      </c>
      <c r="C62" s="12">
        <f>Modified_data[[#This Row],[Export Value]]/Modified_data[[#This Row],[Units Sold]]</f>
        <v>47688.67</v>
      </c>
      <c r="D62" s="12">
        <v>9913.49</v>
      </c>
      <c r="E62" s="12">
        <f>Modified_data[[#This Row],[Profit per unit]]*Modified_data[[#This Row],[Units Sold]]</f>
        <v>5888613.0599999996</v>
      </c>
      <c r="F62" s="14">
        <f>Modified_data[[#This Row],[TotalProfit]]/SUM(Modified_data[TotalProfit])</f>
        <v>1.7906960946463609E-3</v>
      </c>
      <c r="G62" s="1">
        <f>Modified_data[[#This Row],[TotalProfit]]/Modified_data[[#This Row],[Export Value]]</f>
        <v>0.2078793558302213</v>
      </c>
      <c r="H62" s="12">
        <v>28327069.98</v>
      </c>
      <c r="I62" t="s">
        <v>28</v>
      </c>
      <c r="J62" t="s">
        <v>29</v>
      </c>
      <c r="K62" t="s">
        <v>35</v>
      </c>
      <c r="L62" t="s">
        <v>4</v>
      </c>
      <c r="M62">
        <v>2020</v>
      </c>
      <c r="N62" t="s">
        <v>67</v>
      </c>
      <c r="O62" t="s">
        <v>63</v>
      </c>
      <c r="P62" t="s">
        <v>64</v>
      </c>
    </row>
    <row r="63" spans="1:16" x14ac:dyDescent="0.35">
      <c r="A63" t="s">
        <v>16</v>
      </c>
      <c r="B63">
        <v>307</v>
      </c>
      <c r="C63" s="12">
        <f>Modified_data[[#This Row],[Export Value]]/Modified_data[[#This Row],[Units Sold]]</f>
        <v>20303.59</v>
      </c>
      <c r="D63" s="12">
        <v>7637.18</v>
      </c>
      <c r="E63" s="12">
        <f>Modified_data[[#This Row],[Profit per unit]]*Modified_data[[#This Row],[Units Sold]]</f>
        <v>2344614.2600000002</v>
      </c>
      <c r="F63" s="14">
        <f>Modified_data[[#This Row],[TotalProfit]]/SUM(Modified_data[TotalProfit])</f>
        <v>7.1298479897644496E-4</v>
      </c>
      <c r="G63" s="1">
        <f>Modified_data[[#This Row],[TotalProfit]]/Modified_data[[#This Row],[Export Value]]</f>
        <v>0.3761492425723727</v>
      </c>
      <c r="H63" s="12">
        <v>6233202.1299999999</v>
      </c>
      <c r="I63" t="s">
        <v>28</v>
      </c>
      <c r="J63" t="s">
        <v>29</v>
      </c>
      <c r="K63" t="s">
        <v>37</v>
      </c>
      <c r="L63" t="s">
        <v>1</v>
      </c>
      <c r="M63">
        <v>2021</v>
      </c>
      <c r="N63" t="s">
        <v>55</v>
      </c>
      <c r="O63" t="s">
        <v>53</v>
      </c>
      <c r="P63" t="s">
        <v>56</v>
      </c>
    </row>
    <row r="64" spans="1:16" x14ac:dyDescent="0.35">
      <c r="A64" t="s">
        <v>19</v>
      </c>
      <c r="B64">
        <v>456</v>
      </c>
      <c r="C64" s="12">
        <f>Modified_data[[#This Row],[Export Value]]/Modified_data[[#This Row],[Units Sold]]</f>
        <v>21633.599999999999</v>
      </c>
      <c r="D64" s="12">
        <v>4135.4399999999996</v>
      </c>
      <c r="E64" s="12">
        <f>Modified_data[[#This Row],[Profit per unit]]*Modified_data[[#This Row],[Units Sold]]</f>
        <v>1885760.64</v>
      </c>
      <c r="F64" s="14">
        <f>Modified_data[[#This Row],[TotalProfit]]/SUM(Modified_data[TotalProfit])</f>
        <v>5.7344983938982443E-4</v>
      </c>
      <c r="G64" s="1">
        <f>Modified_data[[#This Row],[TotalProfit]]/Modified_data[[#This Row],[Export Value]]</f>
        <v>0.1911581983581096</v>
      </c>
      <c r="H64" s="12">
        <v>9864921.5999999996</v>
      </c>
      <c r="I64" t="s">
        <v>33</v>
      </c>
      <c r="J64" t="s">
        <v>29</v>
      </c>
      <c r="K64" t="s">
        <v>36</v>
      </c>
      <c r="L64" t="s">
        <v>9</v>
      </c>
      <c r="M64">
        <v>2021</v>
      </c>
      <c r="N64" t="s">
        <v>62</v>
      </c>
      <c r="O64" t="s">
        <v>63</v>
      </c>
      <c r="P64" t="s">
        <v>47</v>
      </c>
    </row>
    <row r="65" spans="1:16" x14ac:dyDescent="0.35">
      <c r="A65" t="s">
        <v>21</v>
      </c>
      <c r="B65">
        <v>363</v>
      </c>
      <c r="C65" s="12">
        <f>Modified_data[[#This Row],[Export Value]]/Modified_data[[#This Row],[Units Sold]]</f>
        <v>21256.720000000001</v>
      </c>
      <c r="D65" s="12">
        <v>4413.29</v>
      </c>
      <c r="E65" s="12">
        <f>Modified_data[[#This Row],[Profit per unit]]*Modified_data[[#This Row],[Units Sold]]</f>
        <v>1602024.27</v>
      </c>
      <c r="F65" s="14">
        <f>Modified_data[[#This Row],[TotalProfit]]/SUM(Modified_data[TotalProfit])</f>
        <v>4.8716710957022664E-4</v>
      </c>
      <c r="G65" s="1">
        <f>Modified_data[[#This Row],[TotalProfit]]/Modified_data[[#This Row],[Export Value]]</f>
        <v>0.20761857897173222</v>
      </c>
      <c r="H65" s="12">
        <v>7716189.3600000003</v>
      </c>
      <c r="I65" t="s">
        <v>28</v>
      </c>
      <c r="J65" t="s">
        <v>29</v>
      </c>
      <c r="K65" t="s">
        <v>38</v>
      </c>
      <c r="L65" t="s">
        <v>4</v>
      </c>
      <c r="M65">
        <v>2020</v>
      </c>
      <c r="N65" t="s">
        <v>50</v>
      </c>
      <c r="O65" t="s">
        <v>46</v>
      </c>
      <c r="P65" t="s">
        <v>56</v>
      </c>
    </row>
    <row r="66" spans="1:16" x14ac:dyDescent="0.35">
      <c r="A66" t="s">
        <v>21</v>
      </c>
      <c r="B66">
        <v>337</v>
      </c>
      <c r="C66" s="12">
        <f>Modified_data[[#This Row],[Export Value]]/Modified_data[[#This Row],[Units Sold]]</f>
        <v>12898.06</v>
      </c>
      <c r="D66" s="12">
        <v>2443.4</v>
      </c>
      <c r="E66" s="12">
        <f>Modified_data[[#This Row],[Profit per unit]]*Modified_data[[#This Row],[Units Sold]]</f>
        <v>823425.8</v>
      </c>
      <c r="F66" s="14">
        <f>Modified_data[[#This Row],[TotalProfit]]/SUM(Modified_data[TotalProfit])</f>
        <v>2.5039943179609356E-4</v>
      </c>
      <c r="G66" s="1">
        <f>Modified_data[[#This Row],[TotalProfit]]/Modified_data[[#This Row],[Export Value]]</f>
        <v>0.18943934204058596</v>
      </c>
      <c r="H66" s="12">
        <v>4346646.22</v>
      </c>
      <c r="I66" t="s">
        <v>28</v>
      </c>
      <c r="J66" t="s">
        <v>29</v>
      </c>
      <c r="K66" t="s">
        <v>40</v>
      </c>
      <c r="L66" t="s">
        <v>4</v>
      </c>
      <c r="M66">
        <v>2022</v>
      </c>
      <c r="N66" t="s">
        <v>59</v>
      </c>
      <c r="O66" t="s">
        <v>60</v>
      </c>
      <c r="P66" t="s">
        <v>64</v>
      </c>
    </row>
    <row r="67" spans="1:16" x14ac:dyDescent="0.35">
      <c r="A67" t="s">
        <v>13</v>
      </c>
      <c r="B67">
        <v>253</v>
      </c>
      <c r="C67" s="12">
        <f>Modified_data[[#This Row],[Export Value]]/Modified_data[[#This Row],[Units Sold]]</f>
        <v>10966.93</v>
      </c>
      <c r="D67" s="12">
        <v>2635.2</v>
      </c>
      <c r="E67" s="12">
        <f>Modified_data[[#This Row],[Profit per unit]]*Modified_data[[#This Row],[Units Sold]]</f>
        <v>666705.6</v>
      </c>
      <c r="F67" s="14">
        <f>Modified_data[[#This Row],[TotalProfit]]/SUM(Modified_data[TotalProfit])</f>
        <v>2.0274164765698817E-4</v>
      </c>
      <c r="G67" s="1">
        <f>Modified_data[[#This Row],[TotalProfit]]/Modified_data[[#This Row],[Export Value]]</f>
        <v>0.24028602352709463</v>
      </c>
      <c r="H67" s="12">
        <v>2774633.29</v>
      </c>
      <c r="I67" t="s">
        <v>39</v>
      </c>
      <c r="J67" t="s">
        <v>29</v>
      </c>
      <c r="K67" t="s">
        <v>36</v>
      </c>
      <c r="L67" t="s">
        <v>5</v>
      </c>
      <c r="M67">
        <v>2022</v>
      </c>
      <c r="N67" t="s">
        <v>66</v>
      </c>
      <c r="O67" t="s">
        <v>63</v>
      </c>
      <c r="P67" t="s">
        <v>56</v>
      </c>
    </row>
    <row r="68" spans="1:16" x14ac:dyDescent="0.35">
      <c r="A68" t="s">
        <v>18</v>
      </c>
      <c r="B68">
        <v>631</v>
      </c>
      <c r="C68" s="12">
        <f>Modified_data[[#This Row],[Export Value]]/Modified_data[[#This Row],[Units Sold]]</f>
        <v>30503.360000000001</v>
      </c>
      <c r="D68" s="12">
        <v>9796.94</v>
      </c>
      <c r="E68" s="12">
        <f>Modified_data[[#This Row],[Profit per unit]]*Modified_data[[#This Row],[Units Sold]]</f>
        <v>6181869.1400000006</v>
      </c>
      <c r="F68" s="14">
        <f>Modified_data[[#This Row],[TotalProfit]]/SUM(Modified_data[TotalProfit])</f>
        <v>1.8798737179401052E-3</v>
      </c>
      <c r="G68" s="1">
        <f>Modified_data[[#This Row],[TotalProfit]]/Modified_data[[#This Row],[Export Value]]</f>
        <v>0.32117576555500776</v>
      </c>
      <c r="H68" s="12">
        <v>19247620.16</v>
      </c>
      <c r="I68" t="s">
        <v>28</v>
      </c>
      <c r="J68" t="s">
        <v>29</v>
      </c>
      <c r="K68" t="s">
        <v>38</v>
      </c>
      <c r="L68" t="s">
        <v>2</v>
      </c>
      <c r="M68">
        <v>2020</v>
      </c>
      <c r="N68" t="s">
        <v>59</v>
      </c>
      <c r="O68" t="s">
        <v>60</v>
      </c>
      <c r="P68" t="s">
        <v>51</v>
      </c>
    </row>
    <row r="69" spans="1:16" x14ac:dyDescent="0.35">
      <c r="A69" t="s">
        <v>12</v>
      </c>
      <c r="B69">
        <v>227</v>
      </c>
      <c r="C69" s="12">
        <f>Modified_data[[#This Row],[Export Value]]/Modified_data[[#This Row],[Units Sold]]</f>
        <v>18867.009999999998</v>
      </c>
      <c r="D69" s="12">
        <v>9051.2900000000009</v>
      </c>
      <c r="E69" s="12">
        <f>Modified_data[[#This Row],[Profit per unit]]*Modified_data[[#This Row],[Units Sold]]</f>
        <v>2054642.8300000003</v>
      </c>
      <c r="F69" s="14">
        <f>Modified_data[[#This Row],[TotalProfit]]/SUM(Modified_data[TotalProfit])</f>
        <v>6.2480602037963547E-4</v>
      </c>
      <c r="G69" s="1">
        <f>Modified_data[[#This Row],[TotalProfit]]/Modified_data[[#This Row],[Export Value]]</f>
        <v>0.47974162307647061</v>
      </c>
      <c r="H69" s="12">
        <v>4282811.2699999996</v>
      </c>
      <c r="I69" t="s">
        <v>28</v>
      </c>
      <c r="J69" t="s">
        <v>29</v>
      </c>
      <c r="K69" t="s">
        <v>32</v>
      </c>
      <c r="L69" t="s">
        <v>9</v>
      </c>
      <c r="M69">
        <v>2023</v>
      </c>
      <c r="N69" t="s">
        <v>59</v>
      </c>
      <c r="O69" t="s">
        <v>60</v>
      </c>
      <c r="P69" t="s">
        <v>49</v>
      </c>
    </row>
    <row r="70" spans="1:16" x14ac:dyDescent="0.35">
      <c r="A70" t="s">
        <v>20</v>
      </c>
      <c r="B70">
        <v>494</v>
      </c>
      <c r="C70" s="12">
        <f>Modified_data[[#This Row],[Export Value]]/Modified_data[[#This Row],[Units Sold]]</f>
        <v>29181.06</v>
      </c>
      <c r="D70" s="12">
        <v>2446.06</v>
      </c>
      <c r="E70" s="12">
        <f>Modified_data[[#This Row],[Profit per unit]]*Modified_data[[#This Row],[Units Sold]]</f>
        <v>1208353.6399999999</v>
      </c>
      <c r="F70" s="14">
        <f>Modified_data[[#This Row],[TotalProfit]]/SUM(Modified_data[TotalProfit])</f>
        <v>3.6745395257804813E-4</v>
      </c>
      <c r="G70" s="1">
        <f>Modified_data[[#This Row],[TotalProfit]]/Modified_data[[#This Row],[Export Value]]</f>
        <v>8.3823548561978198E-2</v>
      </c>
      <c r="H70" s="12">
        <v>14415443.640000001</v>
      </c>
      <c r="I70" t="s">
        <v>28</v>
      </c>
      <c r="J70" t="s">
        <v>29</v>
      </c>
      <c r="K70" t="s">
        <v>36</v>
      </c>
      <c r="L70" t="s">
        <v>4</v>
      </c>
      <c r="M70">
        <v>2021</v>
      </c>
      <c r="N70" t="s">
        <v>67</v>
      </c>
      <c r="O70" t="s">
        <v>63</v>
      </c>
      <c r="P70" t="s">
        <v>51</v>
      </c>
    </row>
    <row r="71" spans="1:16" x14ac:dyDescent="0.35">
      <c r="A71" t="s">
        <v>20</v>
      </c>
      <c r="B71">
        <v>911</v>
      </c>
      <c r="C71" s="12">
        <f>Modified_data[[#This Row],[Export Value]]/Modified_data[[#This Row],[Units Sold]]</f>
        <v>24589.63</v>
      </c>
      <c r="D71" s="12">
        <v>5784.62</v>
      </c>
      <c r="E71" s="12">
        <f>Modified_data[[#This Row],[Profit per unit]]*Modified_data[[#This Row],[Units Sold]]</f>
        <v>5269788.82</v>
      </c>
      <c r="F71" s="14">
        <f>Modified_data[[#This Row],[TotalProfit]]/SUM(Modified_data[TotalProfit])</f>
        <v>1.6025149153857047E-3</v>
      </c>
      <c r="G71" s="1">
        <f>Modified_data[[#This Row],[TotalProfit]]/Modified_data[[#This Row],[Export Value]]</f>
        <v>0.23524632131512352</v>
      </c>
      <c r="H71" s="12">
        <v>22401152.93</v>
      </c>
      <c r="I71" t="s">
        <v>33</v>
      </c>
      <c r="J71" t="s">
        <v>29</v>
      </c>
      <c r="K71" t="s">
        <v>35</v>
      </c>
      <c r="L71" t="s">
        <v>2</v>
      </c>
      <c r="M71">
        <v>2023</v>
      </c>
      <c r="N71" t="s">
        <v>67</v>
      </c>
      <c r="O71" t="s">
        <v>63</v>
      </c>
      <c r="P71" t="s">
        <v>56</v>
      </c>
    </row>
    <row r="72" spans="1:16" x14ac:dyDescent="0.35">
      <c r="A72" t="s">
        <v>18</v>
      </c>
      <c r="B72">
        <v>172</v>
      </c>
      <c r="C72" s="12">
        <f>Modified_data[[#This Row],[Export Value]]/Modified_data[[#This Row],[Units Sold]]</f>
        <v>19594.66</v>
      </c>
      <c r="D72" s="12">
        <v>9712</v>
      </c>
      <c r="E72" s="12">
        <f>Modified_data[[#This Row],[Profit per unit]]*Modified_data[[#This Row],[Units Sold]]</f>
        <v>1670464</v>
      </c>
      <c r="F72" s="14">
        <f>Modified_data[[#This Row],[TotalProfit]]/SUM(Modified_data[TotalProfit])</f>
        <v>5.0797926957818127E-4</v>
      </c>
      <c r="G72" s="1">
        <f>Modified_data[[#This Row],[TotalProfit]]/Modified_data[[#This Row],[Export Value]]</f>
        <v>0.49564524212208838</v>
      </c>
      <c r="H72" s="12">
        <v>3370281.52</v>
      </c>
      <c r="I72" t="s">
        <v>31</v>
      </c>
      <c r="J72" t="s">
        <v>29</v>
      </c>
      <c r="K72" t="s">
        <v>40</v>
      </c>
      <c r="L72" t="s">
        <v>10</v>
      </c>
      <c r="M72">
        <v>2023</v>
      </c>
      <c r="N72" t="s">
        <v>57</v>
      </c>
      <c r="O72" t="s">
        <v>53</v>
      </c>
      <c r="P72" t="s">
        <v>51</v>
      </c>
    </row>
    <row r="73" spans="1:16" x14ac:dyDescent="0.35">
      <c r="A73" t="s">
        <v>12</v>
      </c>
      <c r="B73">
        <v>651</v>
      </c>
      <c r="C73" s="12">
        <f>Modified_data[[#This Row],[Export Value]]/Modified_data[[#This Row],[Units Sold]]</f>
        <v>10926.400000000001</v>
      </c>
      <c r="D73" s="12">
        <v>2904.18</v>
      </c>
      <c r="E73" s="12">
        <f>Modified_data[[#This Row],[Profit per unit]]*Modified_data[[#This Row],[Units Sold]]</f>
        <v>1890621.18</v>
      </c>
      <c r="F73" s="14">
        <f>Modified_data[[#This Row],[TotalProfit]]/SUM(Modified_data[TotalProfit])</f>
        <v>5.7492790390301085E-4</v>
      </c>
      <c r="G73" s="1">
        <f>Modified_data[[#This Row],[TotalProfit]]/Modified_data[[#This Row],[Export Value]]</f>
        <v>0.26579477229462584</v>
      </c>
      <c r="H73" s="12">
        <v>7113086.4000000004</v>
      </c>
      <c r="I73" t="s">
        <v>31</v>
      </c>
      <c r="J73" t="s">
        <v>29</v>
      </c>
      <c r="K73" t="s">
        <v>37</v>
      </c>
      <c r="L73" t="s">
        <v>7</v>
      </c>
      <c r="M73">
        <v>2021</v>
      </c>
      <c r="N73" t="s">
        <v>62</v>
      </c>
      <c r="O73" t="s">
        <v>63</v>
      </c>
      <c r="P73" t="s">
        <v>49</v>
      </c>
    </row>
    <row r="74" spans="1:16" x14ac:dyDescent="0.35">
      <c r="A74" t="s">
        <v>12</v>
      </c>
      <c r="B74">
        <v>238</v>
      </c>
      <c r="C74" s="12">
        <f>Modified_data[[#This Row],[Export Value]]/Modified_data[[#This Row],[Units Sold]]</f>
        <v>28152.42</v>
      </c>
      <c r="D74" s="12">
        <v>8234.85</v>
      </c>
      <c r="E74" s="12">
        <f>Modified_data[[#This Row],[Profit per unit]]*Modified_data[[#This Row],[Units Sold]]</f>
        <v>1959894.3</v>
      </c>
      <c r="F74" s="14">
        <f>Modified_data[[#This Row],[TotalProfit]]/SUM(Modified_data[TotalProfit])</f>
        <v>5.9599349340329452E-4</v>
      </c>
      <c r="G74" s="1">
        <f>Modified_data[[#This Row],[TotalProfit]]/Modified_data[[#This Row],[Export Value]]</f>
        <v>0.29250948941511956</v>
      </c>
      <c r="H74" s="12">
        <v>6700275.96</v>
      </c>
      <c r="I74" t="s">
        <v>28</v>
      </c>
      <c r="J74" t="s">
        <v>29</v>
      </c>
      <c r="K74" t="s">
        <v>36</v>
      </c>
      <c r="L74" t="s">
        <v>1</v>
      </c>
      <c r="M74">
        <v>2021</v>
      </c>
      <c r="N74" t="s">
        <v>66</v>
      </c>
      <c r="O74" t="s">
        <v>63</v>
      </c>
      <c r="P74" t="s">
        <v>49</v>
      </c>
    </row>
    <row r="75" spans="1:16" x14ac:dyDescent="0.35">
      <c r="A75" t="s">
        <v>20</v>
      </c>
      <c r="B75">
        <v>112</v>
      </c>
      <c r="C75" s="12">
        <f>Modified_data[[#This Row],[Export Value]]/Modified_data[[#This Row],[Units Sold]]</f>
        <v>37672.07</v>
      </c>
      <c r="D75" s="12">
        <v>5265.33</v>
      </c>
      <c r="E75" s="12">
        <f>Modified_data[[#This Row],[Profit per unit]]*Modified_data[[#This Row],[Units Sold]]</f>
        <v>589716.96</v>
      </c>
      <c r="F75" s="14">
        <f>Modified_data[[#This Row],[TotalProfit]]/SUM(Modified_data[TotalProfit])</f>
        <v>1.7932980932164089E-4</v>
      </c>
      <c r="G75" s="1">
        <f>Modified_data[[#This Row],[TotalProfit]]/Modified_data[[#This Row],[Export Value]]</f>
        <v>0.13976747229446113</v>
      </c>
      <c r="H75" s="12">
        <v>4219271.84</v>
      </c>
      <c r="I75" t="s">
        <v>28</v>
      </c>
      <c r="J75" t="s">
        <v>29</v>
      </c>
      <c r="K75" t="s">
        <v>36</v>
      </c>
      <c r="L75" t="s">
        <v>4</v>
      </c>
      <c r="M75">
        <v>2021</v>
      </c>
      <c r="N75" t="s">
        <v>67</v>
      </c>
      <c r="O75" t="s">
        <v>63</v>
      </c>
      <c r="P75" t="s">
        <v>58</v>
      </c>
    </row>
    <row r="76" spans="1:16" x14ac:dyDescent="0.35">
      <c r="A76" t="s">
        <v>14</v>
      </c>
      <c r="B76">
        <v>118</v>
      </c>
      <c r="C76" s="12">
        <f>Modified_data[[#This Row],[Export Value]]/Modified_data[[#This Row],[Units Sold]]</f>
        <v>22796.670000000002</v>
      </c>
      <c r="D76" s="12">
        <v>4784.42</v>
      </c>
      <c r="E76" s="12">
        <f>Modified_data[[#This Row],[Profit per unit]]*Modified_data[[#This Row],[Units Sold]]</f>
        <v>564561.56000000006</v>
      </c>
      <c r="F76" s="14">
        <f>Modified_data[[#This Row],[TotalProfit]]/SUM(Modified_data[TotalProfit])</f>
        <v>1.7168018519448405E-4</v>
      </c>
      <c r="G76" s="1">
        <f>Modified_data[[#This Row],[TotalProfit]]/Modified_data[[#This Row],[Export Value]]</f>
        <v>0.20987363505283887</v>
      </c>
      <c r="H76" s="12">
        <v>2690007.06</v>
      </c>
      <c r="I76" t="s">
        <v>28</v>
      </c>
      <c r="J76" t="s">
        <v>29</v>
      </c>
      <c r="K76" t="s">
        <v>40</v>
      </c>
      <c r="L76" t="s">
        <v>2</v>
      </c>
      <c r="M76">
        <v>2020</v>
      </c>
      <c r="N76" t="s">
        <v>59</v>
      </c>
      <c r="O76" t="s">
        <v>60</v>
      </c>
      <c r="P76" t="s">
        <v>54</v>
      </c>
    </row>
    <row r="77" spans="1:16" x14ac:dyDescent="0.35">
      <c r="A77" t="s">
        <v>12</v>
      </c>
      <c r="B77">
        <v>115</v>
      </c>
      <c r="C77" s="12">
        <f>Modified_data[[#This Row],[Export Value]]/Modified_data[[#This Row],[Units Sold]]</f>
        <v>37857.65</v>
      </c>
      <c r="D77" s="12">
        <v>2928.51</v>
      </c>
      <c r="E77" s="12">
        <f>Modified_data[[#This Row],[Profit per unit]]*Modified_data[[#This Row],[Units Sold]]</f>
        <v>336778.65</v>
      </c>
      <c r="F77" s="14">
        <f>Modified_data[[#This Row],[TotalProfit]]/SUM(Modified_data[TotalProfit])</f>
        <v>1.0241260669881301E-4</v>
      </c>
      <c r="G77" s="1">
        <f>Modified_data[[#This Row],[TotalProfit]]/Modified_data[[#This Row],[Export Value]]</f>
        <v>7.7355831648293016E-2</v>
      </c>
      <c r="H77" s="12">
        <v>4353629.75</v>
      </c>
      <c r="I77" t="s">
        <v>39</v>
      </c>
      <c r="J77" t="s">
        <v>29</v>
      </c>
      <c r="K77" t="s">
        <v>37</v>
      </c>
      <c r="L77" t="s">
        <v>4</v>
      </c>
      <c r="M77">
        <v>2022</v>
      </c>
      <c r="N77" t="s">
        <v>50</v>
      </c>
      <c r="O77" t="s">
        <v>46</v>
      </c>
      <c r="P77" t="s">
        <v>56</v>
      </c>
    </row>
    <row r="78" spans="1:16" x14ac:dyDescent="0.35">
      <c r="A78" t="s">
        <v>13</v>
      </c>
      <c r="B78">
        <v>999</v>
      </c>
      <c r="C78" s="12">
        <f>Modified_data[[#This Row],[Export Value]]/Modified_data[[#This Row],[Units Sold]]</f>
        <v>20493.759999999998</v>
      </c>
      <c r="D78" s="12">
        <v>8990.8700000000008</v>
      </c>
      <c r="E78" s="12">
        <f>Modified_data[[#This Row],[Profit per unit]]*Modified_data[[#This Row],[Units Sold]]</f>
        <v>8981879.1300000008</v>
      </c>
      <c r="F78" s="14">
        <f>Modified_data[[#This Row],[TotalProfit]]/SUM(Modified_data[TotalProfit])</f>
        <v>2.731341950438268E-3</v>
      </c>
      <c r="G78" s="1">
        <f>Modified_data[[#This Row],[TotalProfit]]/Modified_data[[#This Row],[Export Value]]</f>
        <v>0.43871256421466837</v>
      </c>
      <c r="H78" s="12">
        <v>20473266.239999998</v>
      </c>
      <c r="I78" t="s">
        <v>31</v>
      </c>
      <c r="J78" t="s">
        <v>29</v>
      </c>
      <c r="K78" t="s">
        <v>38</v>
      </c>
      <c r="L78" t="s">
        <v>3</v>
      </c>
      <c r="M78">
        <v>2021</v>
      </c>
      <c r="N78" t="s">
        <v>48</v>
      </c>
      <c r="O78" t="s">
        <v>46</v>
      </c>
      <c r="P78" t="s">
        <v>56</v>
      </c>
    </row>
    <row r="79" spans="1:16" x14ac:dyDescent="0.35">
      <c r="A79" t="s">
        <v>13</v>
      </c>
      <c r="B79">
        <v>189</v>
      </c>
      <c r="C79" s="12">
        <f>Modified_data[[#This Row],[Export Value]]/Modified_data[[#This Row],[Units Sold]]</f>
        <v>32429.66</v>
      </c>
      <c r="D79" s="12">
        <v>5579.11</v>
      </c>
      <c r="E79" s="12">
        <f>Modified_data[[#This Row],[Profit per unit]]*Modified_data[[#This Row],[Units Sold]]</f>
        <v>1054451.79</v>
      </c>
      <c r="F79" s="14">
        <f>Modified_data[[#This Row],[TotalProfit]]/SUM(Modified_data[TotalProfit])</f>
        <v>3.2065321377150647E-4</v>
      </c>
      <c r="G79" s="1">
        <f>Modified_data[[#This Row],[TotalProfit]]/Modified_data[[#This Row],[Export Value]]</f>
        <v>0.17203726465217334</v>
      </c>
      <c r="H79" s="12">
        <v>6129205.7400000002</v>
      </c>
      <c r="I79" t="s">
        <v>28</v>
      </c>
      <c r="J79" t="s">
        <v>29</v>
      </c>
      <c r="K79" t="s">
        <v>30</v>
      </c>
      <c r="L79" t="s">
        <v>4</v>
      </c>
      <c r="M79">
        <v>2020</v>
      </c>
      <c r="N79" t="s">
        <v>55</v>
      </c>
      <c r="O79" t="s">
        <v>53</v>
      </c>
      <c r="P79" t="s">
        <v>58</v>
      </c>
    </row>
    <row r="80" spans="1:16" x14ac:dyDescent="0.35">
      <c r="A80" t="s">
        <v>21</v>
      </c>
      <c r="B80">
        <v>371</v>
      </c>
      <c r="C80" s="12">
        <f>Modified_data[[#This Row],[Export Value]]/Modified_data[[#This Row],[Units Sold]]</f>
        <v>15691.82</v>
      </c>
      <c r="D80" s="12">
        <v>6331.62</v>
      </c>
      <c r="E80" s="12">
        <f>Modified_data[[#This Row],[Profit per unit]]*Modified_data[[#This Row],[Units Sold]]</f>
        <v>2349031.02</v>
      </c>
      <c r="F80" s="14">
        <f>Modified_data[[#This Row],[TotalProfit]]/SUM(Modified_data[TotalProfit])</f>
        <v>7.1432791233818282E-4</v>
      </c>
      <c r="G80" s="1">
        <f>Modified_data[[#This Row],[TotalProfit]]/Modified_data[[#This Row],[Export Value]]</f>
        <v>0.40349812832418419</v>
      </c>
      <c r="H80" s="12">
        <v>5821665.2199999997</v>
      </c>
      <c r="I80" t="s">
        <v>28</v>
      </c>
      <c r="J80" t="s">
        <v>29</v>
      </c>
      <c r="K80" t="s">
        <v>37</v>
      </c>
      <c r="L80" t="s">
        <v>1</v>
      </c>
      <c r="M80">
        <v>2020</v>
      </c>
      <c r="N80" t="s">
        <v>62</v>
      </c>
      <c r="O80" t="s">
        <v>63</v>
      </c>
      <c r="P80" t="s">
        <v>64</v>
      </c>
    </row>
    <row r="81" spans="1:16" x14ac:dyDescent="0.35">
      <c r="A81" t="s">
        <v>21</v>
      </c>
      <c r="B81">
        <v>367</v>
      </c>
      <c r="C81" s="12">
        <f>Modified_data[[#This Row],[Export Value]]/Modified_data[[#This Row],[Units Sold]]</f>
        <v>41045.83</v>
      </c>
      <c r="D81" s="12">
        <v>2057.84</v>
      </c>
      <c r="E81" s="12">
        <f>Modified_data[[#This Row],[Profit per unit]]*Modified_data[[#This Row],[Units Sold]]</f>
        <v>755227.28</v>
      </c>
      <c r="F81" s="14">
        <f>Modified_data[[#This Row],[TotalProfit]]/SUM(Modified_data[TotalProfit])</f>
        <v>2.2966062247370587E-4</v>
      </c>
      <c r="G81" s="1">
        <f>Modified_data[[#This Row],[TotalProfit]]/Modified_data[[#This Row],[Export Value]]</f>
        <v>5.013517816547991E-2</v>
      </c>
      <c r="H81" s="12">
        <v>15063819.609999999</v>
      </c>
      <c r="I81" t="s">
        <v>39</v>
      </c>
      <c r="J81" t="s">
        <v>29</v>
      </c>
      <c r="K81" t="s">
        <v>32</v>
      </c>
      <c r="L81" t="s">
        <v>10</v>
      </c>
      <c r="M81">
        <v>2021</v>
      </c>
      <c r="N81" t="s">
        <v>61</v>
      </c>
      <c r="O81" t="s">
        <v>60</v>
      </c>
      <c r="P81" t="s">
        <v>56</v>
      </c>
    </row>
    <row r="82" spans="1:16" x14ac:dyDescent="0.35">
      <c r="A82" t="s">
        <v>19</v>
      </c>
      <c r="B82">
        <v>284</v>
      </c>
      <c r="C82" s="12">
        <f>Modified_data[[#This Row],[Export Value]]/Modified_data[[#This Row],[Units Sold]]</f>
        <v>34203.29</v>
      </c>
      <c r="D82" s="12">
        <v>5562.73</v>
      </c>
      <c r="E82" s="12">
        <f>Modified_data[[#This Row],[Profit per unit]]*Modified_data[[#This Row],[Units Sold]]</f>
        <v>1579815.3199999998</v>
      </c>
      <c r="F82" s="14">
        <f>Modified_data[[#This Row],[TotalProfit]]/SUM(Modified_data[TotalProfit])</f>
        <v>4.8041348530828597E-4</v>
      </c>
      <c r="G82" s="1">
        <f>Modified_data[[#This Row],[TotalProfit]]/Modified_data[[#This Row],[Export Value]]</f>
        <v>0.1626372784606393</v>
      </c>
      <c r="H82" s="12">
        <v>9713734.3599999994</v>
      </c>
      <c r="I82" t="s">
        <v>28</v>
      </c>
      <c r="J82" t="s">
        <v>29</v>
      </c>
      <c r="K82" t="s">
        <v>35</v>
      </c>
      <c r="L82" t="s">
        <v>1</v>
      </c>
      <c r="M82">
        <v>2021</v>
      </c>
      <c r="N82" t="s">
        <v>65</v>
      </c>
      <c r="O82" t="s">
        <v>60</v>
      </c>
      <c r="P82" t="s">
        <v>47</v>
      </c>
    </row>
    <row r="83" spans="1:16" x14ac:dyDescent="0.35">
      <c r="A83" t="s">
        <v>19</v>
      </c>
      <c r="B83">
        <v>484</v>
      </c>
      <c r="C83" s="12">
        <f>Modified_data[[#This Row],[Export Value]]/Modified_data[[#This Row],[Units Sold]]</f>
        <v>19067.8</v>
      </c>
      <c r="D83" s="12">
        <v>3327.57</v>
      </c>
      <c r="E83" s="12">
        <f>Modified_data[[#This Row],[Profit per unit]]*Modified_data[[#This Row],[Units Sold]]</f>
        <v>1610543.8800000001</v>
      </c>
      <c r="F83" s="14">
        <f>Modified_data[[#This Row],[TotalProfit]]/SUM(Modified_data[TotalProfit])</f>
        <v>4.8975787792254733E-4</v>
      </c>
      <c r="G83" s="1">
        <f>Modified_data[[#This Row],[TotalProfit]]/Modified_data[[#This Row],[Export Value]]</f>
        <v>0.17451252897555042</v>
      </c>
      <c r="H83" s="12">
        <v>9228815.1999999993</v>
      </c>
      <c r="I83" t="s">
        <v>33</v>
      </c>
      <c r="J83" t="s">
        <v>29</v>
      </c>
      <c r="K83" t="s">
        <v>35</v>
      </c>
      <c r="L83" t="s">
        <v>2</v>
      </c>
      <c r="M83">
        <v>2022</v>
      </c>
      <c r="N83" t="s">
        <v>59</v>
      </c>
      <c r="O83" t="s">
        <v>60</v>
      </c>
      <c r="P83" t="s">
        <v>58</v>
      </c>
    </row>
    <row r="84" spans="1:16" x14ac:dyDescent="0.35">
      <c r="A84" t="s">
        <v>17</v>
      </c>
      <c r="B84">
        <v>671</v>
      </c>
      <c r="C84" s="12">
        <f>Modified_data[[#This Row],[Export Value]]/Modified_data[[#This Row],[Units Sold]]</f>
        <v>47059.63</v>
      </c>
      <c r="D84" s="12">
        <v>2744.68</v>
      </c>
      <c r="E84" s="12">
        <f>Modified_data[[#This Row],[Profit per unit]]*Modified_data[[#This Row],[Units Sold]]</f>
        <v>1841680.2799999998</v>
      </c>
      <c r="F84" s="14">
        <f>Modified_data[[#This Row],[TotalProfit]]/SUM(Modified_data[TotalProfit])</f>
        <v>5.6004523499515117E-4</v>
      </c>
      <c r="G84" s="1">
        <f>Modified_data[[#This Row],[TotalProfit]]/Modified_data[[#This Row],[Export Value]]</f>
        <v>5.8323450481867357E-2</v>
      </c>
      <c r="H84" s="12">
        <v>31577011.73</v>
      </c>
      <c r="I84" t="s">
        <v>39</v>
      </c>
      <c r="J84" t="s">
        <v>29</v>
      </c>
      <c r="K84" t="s">
        <v>37</v>
      </c>
      <c r="L84" t="s">
        <v>7</v>
      </c>
      <c r="M84">
        <v>2023</v>
      </c>
      <c r="N84" t="s">
        <v>66</v>
      </c>
      <c r="O84" t="s">
        <v>63</v>
      </c>
      <c r="P84" t="s">
        <v>64</v>
      </c>
    </row>
    <row r="85" spans="1:16" x14ac:dyDescent="0.35">
      <c r="A85" t="s">
        <v>14</v>
      </c>
      <c r="B85">
        <v>671</v>
      </c>
      <c r="C85" s="12">
        <f>Modified_data[[#This Row],[Export Value]]/Modified_data[[#This Row],[Units Sold]]</f>
        <v>23316.71</v>
      </c>
      <c r="D85" s="12">
        <v>3376.13</v>
      </c>
      <c r="E85" s="12">
        <f>Modified_data[[#This Row],[Profit per unit]]*Modified_data[[#This Row],[Units Sold]]</f>
        <v>2265383.23</v>
      </c>
      <c r="F85" s="14">
        <f>Modified_data[[#This Row],[TotalProfit]]/SUM(Modified_data[TotalProfit])</f>
        <v>6.8889106169906151E-4</v>
      </c>
      <c r="G85" s="1">
        <f>Modified_data[[#This Row],[TotalProfit]]/Modified_data[[#This Row],[Export Value]]</f>
        <v>0.14479444141133119</v>
      </c>
      <c r="H85" s="12">
        <v>15645512.41</v>
      </c>
      <c r="I85" t="s">
        <v>28</v>
      </c>
      <c r="J85" t="s">
        <v>29</v>
      </c>
      <c r="K85" t="s">
        <v>30</v>
      </c>
      <c r="L85" t="s">
        <v>8</v>
      </c>
      <c r="M85">
        <v>2021</v>
      </c>
      <c r="N85" t="s">
        <v>45</v>
      </c>
      <c r="O85" t="s">
        <v>46</v>
      </c>
      <c r="P85" t="s">
        <v>47</v>
      </c>
    </row>
    <row r="86" spans="1:16" x14ac:dyDescent="0.35">
      <c r="A86" t="s">
        <v>20</v>
      </c>
      <c r="B86">
        <v>604</v>
      </c>
      <c r="C86" s="12">
        <f>Modified_data[[#This Row],[Export Value]]/Modified_data[[#This Row],[Units Sold]]</f>
        <v>26272.25</v>
      </c>
      <c r="D86" s="12">
        <v>3836.47</v>
      </c>
      <c r="E86" s="12">
        <f>Modified_data[[#This Row],[Profit per unit]]*Modified_data[[#This Row],[Units Sold]]</f>
        <v>2317227.88</v>
      </c>
      <c r="F86" s="14">
        <f>Modified_data[[#This Row],[TotalProfit]]/SUM(Modified_data[TotalProfit])</f>
        <v>7.0465674562791977E-4</v>
      </c>
      <c r="G86" s="1">
        <f>Modified_data[[#This Row],[TotalProfit]]/Modified_data[[#This Row],[Export Value]]</f>
        <v>0.14602746243660136</v>
      </c>
      <c r="H86" s="12">
        <v>15868439</v>
      </c>
      <c r="I86" t="s">
        <v>28</v>
      </c>
      <c r="J86" t="s">
        <v>29</v>
      </c>
      <c r="K86" t="s">
        <v>36</v>
      </c>
      <c r="L86" t="s">
        <v>4</v>
      </c>
      <c r="M86">
        <v>2020</v>
      </c>
      <c r="N86" t="s">
        <v>65</v>
      </c>
      <c r="O86" t="s">
        <v>60</v>
      </c>
      <c r="P86" t="s">
        <v>51</v>
      </c>
    </row>
    <row r="87" spans="1:16" x14ac:dyDescent="0.35">
      <c r="A87" t="s">
        <v>16</v>
      </c>
      <c r="B87">
        <v>390</v>
      </c>
      <c r="C87" s="12">
        <f>Modified_data[[#This Row],[Export Value]]/Modified_data[[#This Row],[Units Sold]]</f>
        <v>42865.760000000002</v>
      </c>
      <c r="D87" s="12">
        <v>8235.34</v>
      </c>
      <c r="E87" s="12">
        <f>Modified_data[[#This Row],[Profit per unit]]*Modified_data[[#This Row],[Units Sold]]</f>
        <v>3211782.6</v>
      </c>
      <c r="F87" s="14">
        <f>Modified_data[[#This Row],[TotalProfit]]/SUM(Modified_data[TotalProfit])</f>
        <v>9.76686105891484E-4</v>
      </c>
      <c r="G87" s="1">
        <f>Modified_data[[#This Row],[TotalProfit]]/Modified_data[[#This Row],[Export Value]]</f>
        <v>0.19211930454516613</v>
      </c>
      <c r="H87" s="12">
        <v>16717646.4</v>
      </c>
      <c r="I87" t="s">
        <v>28</v>
      </c>
      <c r="J87" t="s">
        <v>29</v>
      </c>
      <c r="K87" t="s">
        <v>32</v>
      </c>
      <c r="L87" t="s">
        <v>6</v>
      </c>
      <c r="M87">
        <v>2020</v>
      </c>
      <c r="N87" t="s">
        <v>59</v>
      </c>
      <c r="O87" t="s">
        <v>60</v>
      </c>
      <c r="P87" t="s">
        <v>58</v>
      </c>
    </row>
    <row r="88" spans="1:16" x14ac:dyDescent="0.35">
      <c r="A88" t="s">
        <v>19</v>
      </c>
      <c r="B88">
        <v>444</v>
      </c>
      <c r="C88" s="12">
        <f>Modified_data[[#This Row],[Export Value]]/Modified_data[[#This Row],[Units Sold]]</f>
        <v>25730.68</v>
      </c>
      <c r="D88" s="12">
        <v>5539.83</v>
      </c>
      <c r="E88" s="12">
        <f>Modified_data[[#This Row],[Profit per unit]]*Modified_data[[#This Row],[Units Sold]]</f>
        <v>2459684.52</v>
      </c>
      <c r="F88" s="14">
        <f>Modified_data[[#This Row],[TotalProfit]]/SUM(Modified_data[TotalProfit])</f>
        <v>7.4797705659167713E-4</v>
      </c>
      <c r="G88" s="1">
        <f>Modified_data[[#This Row],[TotalProfit]]/Modified_data[[#This Row],[Export Value]]</f>
        <v>0.2153005672605621</v>
      </c>
      <c r="H88" s="12">
        <v>11424421.92</v>
      </c>
      <c r="I88" t="s">
        <v>28</v>
      </c>
      <c r="J88" t="s">
        <v>29</v>
      </c>
      <c r="K88" t="s">
        <v>36</v>
      </c>
      <c r="L88" t="s">
        <v>3</v>
      </c>
      <c r="M88">
        <v>2020</v>
      </c>
      <c r="N88" t="s">
        <v>67</v>
      </c>
      <c r="O88" t="s">
        <v>63</v>
      </c>
      <c r="P88" t="s">
        <v>51</v>
      </c>
    </row>
    <row r="89" spans="1:16" x14ac:dyDescent="0.35">
      <c r="A89" t="s">
        <v>21</v>
      </c>
      <c r="B89">
        <v>667</v>
      </c>
      <c r="C89" s="12">
        <f>Modified_data[[#This Row],[Export Value]]/Modified_data[[#This Row],[Units Sold]]</f>
        <v>20963.97</v>
      </c>
      <c r="D89" s="12">
        <v>8605.9500000000007</v>
      </c>
      <c r="E89" s="12">
        <f>Modified_data[[#This Row],[Profit per unit]]*Modified_data[[#This Row],[Units Sold]]</f>
        <v>5740168.6500000004</v>
      </c>
      <c r="F89" s="14">
        <f>Modified_data[[#This Row],[TotalProfit]]/SUM(Modified_data[TotalProfit])</f>
        <v>1.7455549344868103E-3</v>
      </c>
      <c r="G89" s="1">
        <f>Modified_data[[#This Row],[TotalProfit]]/Modified_data[[#This Row],[Export Value]]</f>
        <v>0.41051146323907162</v>
      </c>
      <c r="H89" s="12">
        <v>13982967.99</v>
      </c>
      <c r="I89" t="s">
        <v>33</v>
      </c>
      <c r="J89" t="s">
        <v>29</v>
      </c>
      <c r="K89" t="s">
        <v>35</v>
      </c>
      <c r="L89" t="s">
        <v>9</v>
      </c>
      <c r="M89">
        <v>2023</v>
      </c>
      <c r="N89" t="s">
        <v>45</v>
      </c>
      <c r="O89" t="s">
        <v>46</v>
      </c>
      <c r="P89" t="s">
        <v>51</v>
      </c>
    </row>
    <row r="90" spans="1:16" x14ac:dyDescent="0.35">
      <c r="A90" t="s">
        <v>20</v>
      </c>
      <c r="B90">
        <v>272</v>
      </c>
      <c r="C90" s="12">
        <f>Modified_data[[#This Row],[Export Value]]/Modified_data[[#This Row],[Units Sold]]</f>
        <v>13913.4</v>
      </c>
      <c r="D90" s="12">
        <v>8925.23</v>
      </c>
      <c r="E90" s="12">
        <f>Modified_data[[#This Row],[Profit per unit]]*Modified_data[[#This Row],[Units Sold]]</f>
        <v>2427662.56</v>
      </c>
      <c r="F90" s="14">
        <f>Modified_data[[#This Row],[TotalProfit]]/SUM(Modified_data[TotalProfit])</f>
        <v>7.3823934787645693E-4</v>
      </c>
      <c r="G90" s="1">
        <f>Modified_data[[#This Row],[TotalProfit]]/Modified_data[[#This Row],[Export Value]]</f>
        <v>0.6414844682105022</v>
      </c>
      <c r="H90" s="12">
        <v>3784444.8</v>
      </c>
      <c r="I90" t="s">
        <v>28</v>
      </c>
      <c r="J90" t="s">
        <v>29</v>
      </c>
      <c r="K90" t="s">
        <v>30</v>
      </c>
      <c r="L90" t="s">
        <v>9</v>
      </c>
      <c r="M90">
        <v>2022</v>
      </c>
      <c r="N90" t="s">
        <v>61</v>
      </c>
      <c r="O90" t="s">
        <v>60</v>
      </c>
      <c r="P90" t="s">
        <v>49</v>
      </c>
    </row>
    <row r="91" spans="1:16" x14ac:dyDescent="0.35">
      <c r="A91" t="s">
        <v>21</v>
      </c>
      <c r="B91">
        <v>340</v>
      </c>
      <c r="C91" s="12">
        <f>Modified_data[[#This Row],[Export Value]]/Modified_data[[#This Row],[Units Sold]]</f>
        <v>26117.989999999998</v>
      </c>
      <c r="D91" s="12">
        <v>2018.73</v>
      </c>
      <c r="E91" s="12">
        <f>Modified_data[[#This Row],[Profit per unit]]*Modified_data[[#This Row],[Units Sold]]</f>
        <v>686368.2</v>
      </c>
      <c r="F91" s="14">
        <f>Modified_data[[#This Row],[TotalProfit]]/SUM(Modified_data[TotalProfit])</f>
        <v>2.0872094034812545E-4</v>
      </c>
      <c r="G91" s="1">
        <f>Modified_data[[#This Row],[TotalProfit]]/Modified_data[[#This Row],[Export Value]]</f>
        <v>7.729270131430481E-2</v>
      </c>
      <c r="H91" s="12">
        <v>8880116.5999999996</v>
      </c>
      <c r="I91" t="s">
        <v>28</v>
      </c>
      <c r="J91" t="s">
        <v>29</v>
      </c>
      <c r="K91" t="s">
        <v>40</v>
      </c>
      <c r="L91" t="s">
        <v>1</v>
      </c>
      <c r="M91">
        <v>2022</v>
      </c>
      <c r="N91" t="s">
        <v>52</v>
      </c>
      <c r="O91" t="s">
        <v>53</v>
      </c>
      <c r="P91" t="s">
        <v>49</v>
      </c>
    </row>
    <row r="92" spans="1:16" x14ac:dyDescent="0.35">
      <c r="A92" t="s">
        <v>17</v>
      </c>
      <c r="B92">
        <v>359</v>
      </c>
      <c r="C92" s="12">
        <f>Modified_data[[#This Row],[Export Value]]/Modified_data[[#This Row],[Units Sold]]</f>
        <v>39185.03</v>
      </c>
      <c r="D92" s="12">
        <v>5876.48</v>
      </c>
      <c r="E92" s="12">
        <f>Modified_data[[#This Row],[Profit per unit]]*Modified_data[[#This Row],[Units Sold]]</f>
        <v>2109656.3199999998</v>
      </c>
      <c r="F92" s="14">
        <f>Modified_data[[#This Row],[TotalProfit]]/SUM(Modified_data[TotalProfit])</f>
        <v>6.415353317967905E-4</v>
      </c>
      <c r="G92" s="1">
        <f>Modified_data[[#This Row],[TotalProfit]]/Modified_data[[#This Row],[Export Value]]</f>
        <v>0.14996747482393147</v>
      </c>
      <c r="H92" s="12">
        <v>14067425.77</v>
      </c>
      <c r="I92" t="s">
        <v>31</v>
      </c>
      <c r="J92" t="s">
        <v>29</v>
      </c>
      <c r="K92" t="s">
        <v>37</v>
      </c>
      <c r="L92" t="s">
        <v>10</v>
      </c>
      <c r="M92">
        <v>2022</v>
      </c>
      <c r="N92" t="s">
        <v>65</v>
      </c>
      <c r="O92" t="s">
        <v>60</v>
      </c>
      <c r="P92" t="s">
        <v>56</v>
      </c>
    </row>
    <row r="93" spans="1:16" x14ac:dyDescent="0.35">
      <c r="A93" t="s">
        <v>20</v>
      </c>
      <c r="B93">
        <v>895</v>
      </c>
      <c r="C93" s="12">
        <f>Modified_data[[#This Row],[Export Value]]/Modified_data[[#This Row],[Units Sold]]</f>
        <v>44627.310000000005</v>
      </c>
      <c r="D93" s="12">
        <v>6484.53</v>
      </c>
      <c r="E93" s="12">
        <f>Modified_data[[#This Row],[Profit per unit]]*Modified_data[[#This Row],[Units Sold]]</f>
        <v>5803654.3499999996</v>
      </c>
      <c r="F93" s="14">
        <f>Modified_data[[#This Row],[TotalProfit]]/SUM(Modified_data[TotalProfit])</f>
        <v>1.7648606001669203E-3</v>
      </c>
      <c r="G93" s="1">
        <f>Modified_data[[#This Row],[TotalProfit]]/Modified_data[[#This Row],[Export Value]]</f>
        <v>0.14530407501594875</v>
      </c>
      <c r="H93" s="12">
        <v>39941442.450000003</v>
      </c>
      <c r="I93" t="s">
        <v>33</v>
      </c>
      <c r="J93" t="s">
        <v>29</v>
      </c>
      <c r="K93" t="s">
        <v>34</v>
      </c>
      <c r="L93" t="s">
        <v>7</v>
      </c>
      <c r="M93">
        <v>2020</v>
      </c>
      <c r="N93" t="s">
        <v>67</v>
      </c>
      <c r="O93" t="s">
        <v>63</v>
      </c>
      <c r="P93" t="s">
        <v>49</v>
      </c>
    </row>
    <row r="94" spans="1:16" x14ac:dyDescent="0.35">
      <c r="A94" t="s">
        <v>16</v>
      </c>
      <c r="B94">
        <v>805</v>
      </c>
      <c r="C94" s="12">
        <f>Modified_data[[#This Row],[Export Value]]/Modified_data[[#This Row],[Units Sold]]</f>
        <v>18006.64</v>
      </c>
      <c r="D94" s="12">
        <v>5923.04</v>
      </c>
      <c r="E94" s="12">
        <f>Modified_data[[#This Row],[Profit per unit]]*Modified_data[[#This Row],[Units Sold]]</f>
        <v>4768047.2</v>
      </c>
      <c r="F94" s="14">
        <f>Modified_data[[#This Row],[TotalProfit]]/SUM(Modified_data[TotalProfit])</f>
        <v>1.4499379417756339E-3</v>
      </c>
      <c r="G94" s="1">
        <f>Modified_data[[#This Row],[TotalProfit]]/Modified_data[[#This Row],[Export Value]]</f>
        <v>0.32893643678109857</v>
      </c>
      <c r="H94" s="12">
        <v>14495345.199999999</v>
      </c>
      <c r="I94" t="s">
        <v>39</v>
      </c>
      <c r="J94" t="s">
        <v>29</v>
      </c>
      <c r="K94" t="s">
        <v>30</v>
      </c>
      <c r="L94" t="s">
        <v>10</v>
      </c>
      <c r="M94">
        <v>2022</v>
      </c>
      <c r="N94" t="s">
        <v>59</v>
      </c>
      <c r="O94" t="s">
        <v>60</v>
      </c>
      <c r="P94" t="s">
        <v>56</v>
      </c>
    </row>
    <row r="95" spans="1:16" x14ac:dyDescent="0.35">
      <c r="A95" t="s">
        <v>19</v>
      </c>
      <c r="B95">
        <v>711</v>
      </c>
      <c r="C95" s="12">
        <f>Modified_data[[#This Row],[Export Value]]/Modified_data[[#This Row],[Units Sold]]</f>
        <v>33178.93</v>
      </c>
      <c r="D95" s="12">
        <v>7017.84</v>
      </c>
      <c r="E95" s="12">
        <f>Modified_data[[#This Row],[Profit per unit]]*Modified_data[[#This Row],[Units Sold]]</f>
        <v>4989684.24</v>
      </c>
      <c r="F95" s="14">
        <f>Modified_data[[#This Row],[TotalProfit]]/SUM(Modified_data[TotalProfit])</f>
        <v>1.5173365937014881E-3</v>
      </c>
      <c r="G95" s="1">
        <f>Modified_data[[#This Row],[TotalProfit]]/Modified_data[[#This Row],[Export Value]]</f>
        <v>0.21151495843898524</v>
      </c>
      <c r="H95" s="12">
        <v>23590219.23</v>
      </c>
      <c r="I95" t="s">
        <v>28</v>
      </c>
      <c r="J95" t="s">
        <v>29</v>
      </c>
      <c r="K95" t="s">
        <v>34</v>
      </c>
      <c r="L95" t="s">
        <v>2</v>
      </c>
      <c r="M95">
        <v>2020</v>
      </c>
      <c r="N95" t="s">
        <v>65</v>
      </c>
      <c r="O95" t="s">
        <v>60</v>
      </c>
      <c r="P95" t="s">
        <v>47</v>
      </c>
    </row>
    <row r="96" spans="1:16" x14ac:dyDescent="0.35">
      <c r="A96" t="s">
        <v>16</v>
      </c>
      <c r="B96">
        <v>785</v>
      </c>
      <c r="C96" s="12">
        <f>Modified_data[[#This Row],[Export Value]]/Modified_data[[#This Row],[Units Sold]]</f>
        <v>19604</v>
      </c>
      <c r="D96" s="12">
        <v>4682.57</v>
      </c>
      <c r="E96" s="12">
        <f>Modified_data[[#This Row],[Profit per unit]]*Modified_data[[#This Row],[Units Sold]]</f>
        <v>3675817.4499999997</v>
      </c>
      <c r="F96" s="14">
        <f>Modified_data[[#This Row],[TotalProfit]]/SUM(Modified_data[TotalProfit])</f>
        <v>1.1177966501245958E-3</v>
      </c>
      <c r="G96" s="1">
        <f>Modified_data[[#This Row],[TotalProfit]]/Modified_data[[#This Row],[Export Value]]</f>
        <v>0.23885788614568454</v>
      </c>
      <c r="H96" s="12">
        <v>15389140</v>
      </c>
      <c r="I96" t="s">
        <v>28</v>
      </c>
      <c r="J96" t="s">
        <v>29</v>
      </c>
      <c r="K96" t="s">
        <v>30</v>
      </c>
      <c r="L96" t="s">
        <v>1</v>
      </c>
      <c r="M96">
        <v>2023</v>
      </c>
      <c r="N96" t="s">
        <v>59</v>
      </c>
      <c r="O96" t="s">
        <v>60</v>
      </c>
      <c r="P96" t="s">
        <v>56</v>
      </c>
    </row>
    <row r="97" spans="1:16" x14ac:dyDescent="0.35">
      <c r="A97" t="s">
        <v>13</v>
      </c>
      <c r="B97">
        <v>573</v>
      </c>
      <c r="C97" s="12">
        <f>Modified_data[[#This Row],[Export Value]]/Modified_data[[#This Row],[Units Sold]]</f>
        <v>25825.899999999998</v>
      </c>
      <c r="D97" s="12">
        <v>5873.67</v>
      </c>
      <c r="E97" s="12">
        <f>Modified_data[[#This Row],[Profit per unit]]*Modified_data[[#This Row],[Units Sold]]</f>
        <v>3365612.91</v>
      </c>
      <c r="F97" s="14">
        <f>Modified_data[[#This Row],[TotalProfit]]/SUM(Modified_data[TotalProfit])</f>
        <v>1.0234650897623038E-3</v>
      </c>
      <c r="G97" s="1">
        <f>Modified_data[[#This Row],[TotalProfit]]/Modified_data[[#This Row],[Export Value]]</f>
        <v>0.22743331306943806</v>
      </c>
      <c r="H97" s="12">
        <v>14798240.699999999</v>
      </c>
      <c r="I97" t="s">
        <v>28</v>
      </c>
      <c r="J97" t="s">
        <v>29</v>
      </c>
      <c r="K97" t="s">
        <v>35</v>
      </c>
      <c r="L97" t="s">
        <v>2</v>
      </c>
      <c r="M97">
        <v>2022</v>
      </c>
      <c r="N97" t="s">
        <v>66</v>
      </c>
      <c r="O97" t="s">
        <v>63</v>
      </c>
      <c r="P97" t="s">
        <v>49</v>
      </c>
    </row>
    <row r="98" spans="1:16" x14ac:dyDescent="0.35">
      <c r="A98" t="s">
        <v>12</v>
      </c>
      <c r="B98">
        <v>329</v>
      </c>
      <c r="C98" s="12">
        <f>Modified_data[[#This Row],[Export Value]]/Modified_data[[#This Row],[Units Sold]]</f>
        <v>37602.339999999997</v>
      </c>
      <c r="D98" s="12">
        <v>5086.95</v>
      </c>
      <c r="E98" s="12">
        <f>Modified_data[[#This Row],[Profit per unit]]*Modified_data[[#This Row],[Units Sold]]</f>
        <v>1673606.55</v>
      </c>
      <c r="F98" s="14">
        <f>Modified_data[[#This Row],[TotalProfit]]/SUM(Modified_data[TotalProfit])</f>
        <v>5.0893490241649022E-4</v>
      </c>
      <c r="G98" s="1">
        <f>Modified_data[[#This Row],[TotalProfit]]/Modified_data[[#This Row],[Export Value]]</f>
        <v>0.1352828042084615</v>
      </c>
      <c r="H98" s="12">
        <v>12371169.859999999</v>
      </c>
      <c r="I98" t="s">
        <v>28</v>
      </c>
      <c r="J98" t="s">
        <v>29</v>
      </c>
      <c r="K98" t="s">
        <v>37</v>
      </c>
      <c r="L98" t="s">
        <v>2</v>
      </c>
      <c r="M98">
        <v>2022</v>
      </c>
      <c r="N98" t="s">
        <v>66</v>
      </c>
      <c r="O98" t="s">
        <v>63</v>
      </c>
      <c r="P98" t="s">
        <v>64</v>
      </c>
    </row>
    <row r="99" spans="1:16" x14ac:dyDescent="0.35">
      <c r="A99" t="s">
        <v>13</v>
      </c>
      <c r="B99">
        <v>547</v>
      </c>
      <c r="C99" s="12">
        <f>Modified_data[[#This Row],[Export Value]]/Modified_data[[#This Row],[Units Sold]]</f>
        <v>40318.720000000001</v>
      </c>
      <c r="D99" s="12">
        <v>3455.24</v>
      </c>
      <c r="E99" s="12">
        <f>Modified_data[[#This Row],[Profit per unit]]*Modified_data[[#This Row],[Units Sold]]</f>
        <v>1890016.2799999998</v>
      </c>
      <c r="F99" s="14">
        <f>Modified_data[[#This Row],[TotalProfit]]/SUM(Modified_data[TotalProfit])</f>
        <v>5.7474395701150776E-4</v>
      </c>
      <c r="G99" s="1">
        <f>Modified_data[[#This Row],[TotalProfit]]/Modified_data[[#This Row],[Export Value]]</f>
        <v>8.569815708435187E-2</v>
      </c>
      <c r="H99" s="12">
        <v>22054339.84</v>
      </c>
      <c r="I99" t="s">
        <v>33</v>
      </c>
      <c r="J99" t="s">
        <v>29</v>
      </c>
      <c r="K99" t="s">
        <v>30</v>
      </c>
      <c r="L99" t="s">
        <v>5</v>
      </c>
      <c r="M99">
        <v>2020</v>
      </c>
      <c r="N99" t="s">
        <v>55</v>
      </c>
      <c r="O99" t="s">
        <v>53</v>
      </c>
      <c r="P99" t="s">
        <v>47</v>
      </c>
    </row>
    <row r="100" spans="1:16" x14ac:dyDescent="0.35">
      <c r="A100" t="s">
        <v>14</v>
      </c>
      <c r="B100">
        <v>346</v>
      </c>
      <c r="C100" s="12">
        <f>Modified_data[[#This Row],[Export Value]]/Modified_data[[#This Row],[Units Sold]]</f>
        <v>45875.11</v>
      </c>
      <c r="D100" s="12">
        <v>3490.75</v>
      </c>
      <c r="E100" s="12">
        <f>Modified_data[[#This Row],[Profit per unit]]*Modified_data[[#This Row],[Units Sold]]</f>
        <v>1207799.5</v>
      </c>
      <c r="F100" s="14">
        <f>Modified_data[[#This Row],[TotalProfit]]/SUM(Modified_data[TotalProfit])</f>
        <v>3.6728544153414412E-4</v>
      </c>
      <c r="G100" s="1">
        <f>Modified_data[[#This Row],[TotalProfit]]/Modified_data[[#This Row],[Export Value]]</f>
        <v>7.6092460595734809E-2</v>
      </c>
      <c r="H100" s="12">
        <v>15872788.060000001</v>
      </c>
      <c r="I100" t="s">
        <v>28</v>
      </c>
      <c r="J100" t="s">
        <v>29</v>
      </c>
      <c r="K100" t="s">
        <v>35</v>
      </c>
      <c r="L100" t="s">
        <v>4</v>
      </c>
      <c r="M100">
        <v>2020</v>
      </c>
      <c r="N100" t="s">
        <v>57</v>
      </c>
      <c r="O100" t="s">
        <v>53</v>
      </c>
      <c r="P100" t="s">
        <v>64</v>
      </c>
    </row>
    <row r="101" spans="1:16" x14ac:dyDescent="0.35">
      <c r="A101" t="s">
        <v>17</v>
      </c>
      <c r="B101">
        <v>815</v>
      </c>
      <c r="C101" s="12">
        <f>Modified_data[[#This Row],[Export Value]]/Modified_data[[#This Row],[Units Sold]]</f>
        <v>12663.48</v>
      </c>
      <c r="D101" s="12">
        <v>6749.3</v>
      </c>
      <c r="E101" s="12">
        <f>Modified_data[[#This Row],[Profit per unit]]*Modified_data[[#This Row],[Units Sold]]</f>
        <v>5500679.5</v>
      </c>
      <c r="F101" s="14">
        <f>Modified_data[[#This Row],[TotalProfit]]/SUM(Modified_data[TotalProfit])</f>
        <v>1.672727550305589E-3</v>
      </c>
      <c r="G101" s="1">
        <f>Modified_data[[#This Row],[TotalProfit]]/Modified_data[[#This Row],[Export Value]]</f>
        <v>0.5329735586110611</v>
      </c>
      <c r="H101" s="12">
        <v>10320736.199999999</v>
      </c>
      <c r="I101" t="s">
        <v>39</v>
      </c>
      <c r="J101" t="s">
        <v>29</v>
      </c>
      <c r="K101" t="s">
        <v>40</v>
      </c>
      <c r="L101" t="s">
        <v>10</v>
      </c>
      <c r="M101">
        <v>2021</v>
      </c>
      <c r="N101" t="s">
        <v>48</v>
      </c>
      <c r="O101" t="s">
        <v>46</v>
      </c>
      <c r="P101" t="s">
        <v>56</v>
      </c>
    </row>
    <row r="102" spans="1:16" x14ac:dyDescent="0.35">
      <c r="A102" t="s">
        <v>14</v>
      </c>
      <c r="B102">
        <v>386</v>
      </c>
      <c r="C102" s="12">
        <f>Modified_data[[#This Row],[Export Value]]/Modified_data[[#This Row],[Units Sold]]</f>
        <v>21185.94</v>
      </c>
      <c r="D102" s="12">
        <v>4796.95</v>
      </c>
      <c r="E102" s="12">
        <f>Modified_data[[#This Row],[Profit per unit]]*Modified_data[[#This Row],[Units Sold]]</f>
        <v>1851622.7</v>
      </c>
      <c r="F102" s="14">
        <f>Modified_data[[#This Row],[TotalProfit]]/SUM(Modified_data[TotalProfit])</f>
        <v>5.6306867234515666E-4</v>
      </c>
      <c r="G102" s="1">
        <f>Modified_data[[#This Row],[TotalProfit]]/Modified_data[[#This Row],[Export Value]]</f>
        <v>0.22642139079030715</v>
      </c>
      <c r="H102" s="12">
        <v>8177772.8399999999</v>
      </c>
      <c r="I102" t="s">
        <v>28</v>
      </c>
      <c r="J102" t="s">
        <v>29</v>
      </c>
      <c r="K102" t="s">
        <v>38</v>
      </c>
      <c r="L102" t="s">
        <v>8</v>
      </c>
      <c r="M102">
        <v>2022</v>
      </c>
      <c r="N102" t="s">
        <v>59</v>
      </c>
      <c r="O102" t="s">
        <v>60</v>
      </c>
      <c r="P102" t="s">
        <v>58</v>
      </c>
    </row>
    <row r="103" spans="1:16" x14ac:dyDescent="0.35">
      <c r="A103" t="s">
        <v>14</v>
      </c>
      <c r="B103">
        <v>558</v>
      </c>
      <c r="C103" s="12">
        <f>Modified_data[[#This Row],[Export Value]]/Modified_data[[#This Row],[Units Sold]]</f>
        <v>42069.64</v>
      </c>
      <c r="D103" s="12">
        <v>4852.43</v>
      </c>
      <c r="E103" s="12">
        <f>Modified_data[[#This Row],[Profit per unit]]*Modified_data[[#This Row],[Units Sold]]</f>
        <v>2707655.94</v>
      </c>
      <c r="F103" s="14">
        <f>Modified_data[[#This Row],[TotalProfit]]/SUM(Modified_data[TotalProfit])</f>
        <v>8.2338385422865972E-4</v>
      </c>
      <c r="G103" s="1">
        <f>Modified_data[[#This Row],[TotalProfit]]/Modified_data[[#This Row],[Export Value]]</f>
        <v>0.11534279827448012</v>
      </c>
      <c r="H103" s="12">
        <v>23474859.120000001</v>
      </c>
      <c r="I103" t="s">
        <v>28</v>
      </c>
      <c r="J103" t="s">
        <v>29</v>
      </c>
      <c r="K103" t="s">
        <v>35</v>
      </c>
      <c r="L103" t="s">
        <v>9</v>
      </c>
      <c r="M103">
        <v>2020</v>
      </c>
      <c r="N103" t="s">
        <v>52</v>
      </c>
      <c r="O103" t="s">
        <v>53</v>
      </c>
      <c r="P103" t="s">
        <v>64</v>
      </c>
    </row>
    <row r="104" spans="1:16" x14ac:dyDescent="0.35">
      <c r="A104" t="s">
        <v>21</v>
      </c>
      <c r="B104">
        <v>275</v>
      </c>
      <c r="C104" s="12">
        <f>Modified_data[[#This Row],[Export Value]]/Modified_data[[#This Row],[Units Sold]]</f>
        <v>18649.39</v>
      </c>
      <c r="D104" s="12">
        <v>2111.9899999999998</v>
      </c>
      <c r="E104" s="12">
        <f>Modified_data[[#This Row],[Profit per unit]]*Modified_data[[#This Row],[Units Sold]]</f>
        <v>580797.24999999988</v>
      </c>
      <c r="F104" s="14">
        <f>Modified_data[[#This Row],[TotalProfit]]/SUM(Modified_data[TotalProfit])</f>
        <v>1.7661737267490727E-4</v>
      </c>
      <c r="G104" s="1">
        <f>Modified_data[[#This Row],[TotalProfit]]/Modified_data[[#This Row],[Export Value]]</f>
        <v>0.11324713569719973</v>
      </c>
      <c r="H104" s="12">
        <v>5128582.25</v>
      </c>
      <c r="I104" t="s">
        <v>28</v>
      </c>
      <c r="J104" t="s">
        <v>29</v>
      </c>
      <c r="K104" t="s">
        <v>36</v>
      </c>
      <c r="L104" t="s">
        <v>5</v>
      </c>
      <c r="M104">
        <v>2022</v>
      </c>
      <c r="N104" t="s">
        <v>61</v>
      </c>
      <c r="O104" t="s">
        <v>60</v>
      </c>
      <c r="P104" t="s">
        <v>49</v>
      </c>
    </row>
    <row r="105" spans="1:16" x14ac:dyDescent="0.35">
      <c r="A105" t="s">
        <v>18</v>
      </c>
      <c r="B105">
        <v>359</v>
      </c>
      <c r="C105" s="12">
        <f>Modified_data[[#This Row],[Export Value]]/Modified_data[[#This Row],[Units Sold]]</f>
        <v>38635.31</v>
      </c>
      <c r="D105" s="12">
        <v>6945.16</v>
      </c>
      <c r="E105" s="12">
        <f>Modified_data[[#This Row],[Profit per unit]]*Modified_data[[#This Row],[Units Sold]]</f>
        <v>2493312.44</v>
      </c>
      <c r="F105" s="14">
        <f>Modified_data[[#This Row],[TotalProfit]]/SUM(Modified_data[TotalProfit])</f>
        <v>7.5820312925114987E-4</v>
      </c>
      <c r="G105" s="1">
        <f>Modified_data[[#This Row],[TotalProfit]]/Modified_data[[#This Row],[Export Value]]</f>
        <v>0.17976198456800269</v>
      </c>
      <c r="H105" s="12">
        <v>13870076.289999999</v>
      </c>
      <c r="I105" t="s">
        <v>28</v>
      </c>
      <c r="J105" t="s">
        <v>29</v>
      </c>
      <c r="K105" t="s">
        <v>38</v>
      </c>
      <c r="L105" t="s">
        <v>7</v>
      </c>
      <c r="M105">
        <v>2021</v>
      </c>
      <c r="N105" t="s">
        <v>67</v>
      </c>
      <c r="O105" t="s">
        <v>63</v>
      </c>
      <c r="P105" t="s">
        <v>49</v>
      </c>
    </row>
    <row r="106" spans="1:16" x14ac:dyDescent="0.35">
      <c r="A106" t="s">
        <v>18</v>
      </c>
      <c r="B106">
        <v>540</v>
      </c>
      <c r="C106" s="12">
        <f>Modified_data[[#This Row],[Export Value]]/Modified_data[[#This Row],[Units Sold]]</f>
        <v>45317.85</v>
      </c>
      <c r="D106" s="12">
        <v>7712.76</v>
      </c>
      <c r="E106" s="12">
        <f>Modified_data[[#This Row],[Profit per unit]]*Modified_data[[#This Row],[Units Sold]]</f>
        <v>4164890.4</v>
      </c>
      <c r="F106" s="14">
        <f>Modified_data[[#This Row],[TotalProfit]]/SUM(Modified_data[TotalProfit])</f>
        <v>1.2665211481751053E-3</v>
      </c>
      <c r="G106" s="1">
        <f>Modified_data[[#This Row],[TotalProfit]]/Modified_data[[#This Row],[Export Value]]</f>
        <v>0.17019254002561904</v>
      </c>
      <c r="H106" s="12">
        <v>24471639</v>
      </c>
      <c r="I106" t="s">
        <v>31</v>
      </c>
      <c r="J106" t="s">
        <v>29</v>
      </c>
      <c r="K106" t="s">
        <v>40</v>
      </c>
      <c r="L106" t="s">
        <v>9</v>
      </c>
      <c r="M106">
        <v>2023</v>
      </c>
      <c r="N106" t="s">
        <v>62</v>
      </c>
      <c r="O106" t="s">
        <v>63</v>
      </c>
      <c r="P106" t="s">
        <v>49</v>
      </c>
    </row>
    <row r="107" spans="1:16" x14ac:dyDescent="0.35">
      <c r="A107" t="s">
        <v>17</v>
      </c>
      <c r="B107">
        <v>245</v>
      </c>
      <c r="C107" s="12">
        <f>Modified_data[[#This Row],[Export Value]]/Modified_data[[#This Row],[Units Sold]]</f>
        <v>22058.15</v>
      </c>
      <c r="D107" s="12">
        <v>9141.0499999999993</v>
      </c>
      <c r="E107" s="12">
        <f>Modified_data[[#This Row],[Profit per unit]]*Modified_data[[#This Row],[Units Sold]]</f>
        <v>2239557.25</v>
      </c>
      <c r="F107" s="14">
        <f>Modified_data[[#This Row],[TotalProfit]]/SUM(Modified_data[TotalProfit])</f>
        <v>6.8103751773969411E-4</v>
      </c>
      <c r="G107" s="1">
        <f>Modified_data[[#This Row],[TotalProfit]]/Modified_data[[#This Row],[Export Value]]</f>
        <v>0.41440691989128736</v>
      </c>
      <c r="H107" s="12">
        <v>5404246.75</v>
      </c>
      <c r="I107" t="s">
        <v>39</v>
      </c>
      <c r="J107" t="s">
        <v>29</v>
      </c>
      <c r="K107" t="s">
        <v>36</v>
      </c>
      <c r="L107" t="s">
        <v>3</v>
      </c>
      <c r="M107">
        <v>2023</v>
      </c>
      <c r="N107" t="s">
        <v>55</v>
      </c>
      <c r="O107" t="s">
        <v>53</v>
      </c>
      <c r="P107" t="s">
        <v>58</v>
      </c>
    </row>
    <row r="108" spans="1:16" x14ac:dyDescent="0.35">
      <c r="A108" t="s">
        <v>12</v>
      </c>
      <c r="B108">
        <v>151</v>
      </c>
      <c r="C108" s="12">
        <f>Modified_data[[#This Row],[Export Value]]/Modified_data[[#This Row],[Units Sold]]</f>
        <v>29521.86</v>
      </c>
      <c r="D108" s="12">
        <v>9423.51</v>
      </c>
      <c r="E108" s="12">
        <f>Modified_data[[#This Row],[Profit per unit]]*Modified_data[[#This Row],[Units Sold]]</f>
        <v>1422950.01</v>
      </c>
      <c r="F108" s="14">
        <f>Modified_data[[#This Row],[TotalProfit]]/SUM(Modified_data[TotalProfit])</f>
        <v>4.3271157398547093E-4</v>
      </c>
      <c r="G108" s="1">
        <f>Modified_data[[#This Row],[TotalProfit]]/Modified_data[[#This Row],[Export Value]]</f>
        <v>0.31920448101847237</v>
      </c>
      <c r="H108" s="12">
        <v>4457800.8600000003</v>
      </c>
      <c r="I108" t="s">
        <v>28</v>
      </c>
      <c r="J108" t="s">
        <v>29</v>
      </c>
      <c r="K108" t="s">
        <v>38</v>
      </c>
      <c r="L108" t="s">
        <v>5</v>
      </c>
      <c r="M108">
        <v>2023</v>
      </c>
      <c r="N108" t="s">
        <v>52</v>
      </c>
      <c r="O108" t="s">
        <v>53</v>
      </c>
      <c r="P108" t="s">
        <v>47</v>
      </c>
    </row>
    <row r="109" spans="1:16" x14ac:dyDescent="0.35">
      <c r="A109" t="s">
        <v>18</v>
      </c>
      <c r="B109">
        <v>157</v>
      </c>
      <c r="C109" s="12">
        <f>Modified_data[[#This Row],[Export Value]]/Modified_data[[#This Row],[Units Sold]]</f>
        <v>11352.41</v>
      </c>
      <c r="D109" s="12">
        <v>6556.99</v>
      </c>
      <c r="E109" s="12">
        <f>Modified_data[[#This Row],[Profit per unit]]*Modified_data[[#This Row],[Units Sold]]</f>
        <v>1029447.4299999999</v>
      </c>
      <c r="F109" s="14">
        <f>Modified_data[[#This Row],[TotalProfit]]/SUM(Modified_data[TotalProfit])</f>
        <v>3.1304952010970355E-4</v>
      </c>
      <c r="G109" s="1">
        <f>Modified_data[[#This Row],[TotalProfit]]/Modified_data[[#This Row],[Export Value]]</f>
        <v>0.57758572849289258</v>
      </c>
      <c r="H109" s="12">
        <v>1782328.37</v>
      </c>
      <c r="I109" t="s">
        <v>28</v>
      </c>
      <c r="J109" t="s">
        <v>29</v>
      </c>
      <c r="K109" t="s">
        <v>40</v>
      </c>
      <c r="L109" t="s">
        <v>2</v>
      </c>
      <c r="M109">
        <v>2021</v>
      </c>
      <c r="N109" t="s">
        <v>62</v>
      </c>
      <c r="O109" t="s">
        <v>63</v>
      </c>
      <c r="P109" t="s">
        <v>47</v>
      </c>
    </row>
    <row r="110" spans="1:16" x14ac:dyDescent="0.35">
      <c r="A110" t="s">
        <v>20</v>
      </c>
      <c r="B110">
        <v>711</v>
      </c>
      <c r="C110" s="12">
        <f>Modified_data[[#This Row],[Export Value]]/Modified_data[[#This Row],[Units Sold]]</f>
        <v>30663.26</v>
      </c>
      <c r="D110" s="12">
        <v>3202.33</v>
      </c>
      <c r="E110" s="12">
        <f>Modified_data[[#This Row],[Profit per unit]]*Modified_data[[#This Row],[Units Sold]]</f>
        <v>2276856.63</v>
      </c>
      <c r="F110" s="14">
        <f>Modified_data[[#This Row],[TotalProfit]]/SUM(Modified_data[TotalProfit])</f>
        <v>6.92380061971787E-4</v>
      </c>
      <c r="G110" s="1">
        <f>Modified_data[[#This Row],[TotalProfit]]/Modified_data[[#This Row],[Export Value]]</f>
        <v>0.10443540575920499</v>
      </c>
      <c r="H110" s="12">
        <v>21801577.859999999</v>
      </c>
      <c r="I110" t="s">
        <v>28</v>
      </c>
      <c r="J110" t="s">
        <v>29</v>
      </c>
      <c r="K110" t="s">
        <v>35</v>
      </c>
      <c r="L110" t="s">
        <v>7</v>
      </c>
      <c r="M110">
        <v>2021</v>
      </c>
      <c r="N110" t="s">
        <v>52</v>
      </c>
      <c r="O110" t="s">
        <v>53</v>
      </c>
      <c r="P110" t="s">
        <v>47</v>
      </c>
    </row>
    <row r="111" spans="1:16" x14ac:dyDescent="0.35">
      <c r="A111" t="s">
        <v>16</v>
      </c>
      <c r="B111">
        <v>340</v>
      </c>
      <c r="C111" s="12">
        <f>Modified_data[[#This Row],[Export Value]]/Modified_data[[#This Row],[Units Sold]]</f>
        <v>12752.480000000001</v>
      </c>
      <c r="D111" s="12">
        <v>2678.21</v>
      </c>
      <c r="E111" s="12">
        <f>Modified_data[[#This Row],[Profit per unit]]*Modified_data[[#This Row],[Units Sold]]</f>
        <v>910591.4</v>
      </c>
      <c r="F111" s="14">
        <f>Modified_data[[#This Row],[TotalProfit]]/SUM(Modified_data[TotalProfit])</f>
        <v>2.7690602985528182E-4</v>
      </c>
      <c r="G111" s="1">
        <f>Modified_data[[#This Row],[TotalProfit]]/Modified_data[[#This Row],[Export Value]]</f>
        <v>0.21001483632987467</v>
      </c>
      <c r="H111" s="12">
        <v>4335843.2</v>
      </c>
      <c r="I111" t="s">
        <v>28</v>
      </c>
      <c r="J111" t="s">
        <v>29</v>
      </c>
      <c r="K111" t="s">
        <v>30</v>
      </c>
      <c r="L111" t="s">
        <v>10</v>
      </c>
      <c r="M111">
        <v>2020</v>
      </c>
      <c r="N111" t="s">
        <v>62</v>
      </c>
      <c r="O111" t="s">
        <v>63</v>
      </c>
      <c r="P111" t="s">
        <v>51</v>
      </c>
    </row>
    <row r="112" spans="1:16" x14ac:dyDescent="0.35">
      <c r="A112" t="s">
        <v>20</v>
      </c>
      <c r="B112">
        <v>115</v>
      </c>
      <c r="C112" s="12">
        <f>Modified_data[[#This Row],[Export Value]]/Modified_data[[#This Row],[Units Sold]]</f>
        <v>45869.9</v>
      </c>
      <c r="D112" s="12">
        <v>7995.95</v>
      </c>
      <c r="E112" s="12">
        <f>Modified_data[[#This Row],[Profit per unit]]*Modified_data[[#This Row],[Units Sold]]</f>
        <v>919534.25</v>
      </c>
      <c r="F112" s="14">
        <f>Modified_data[[#This Row],[TotalProfit]]/SUM(Modified_data[TotalProfit])</f>
        <v>2.7962550325365932E-4</v>
      </c>
      <c r="G112" s="1">
        <f>Modified_data[[#This Row],[TotalProfit]]/Modified_data[[#This Row],[Export Value]]</f>
        <v>0.17431801682584877</v>
      </c>
      <c r="H112" s="12">
        <v>5275038.5</v>
      </c>
      <c r="I112" t="s">
        <v>28</v>
      </c>
      <c r="J112" t="s">
        <v>29</v>
      </c>
      <c r="K112" t="s">
        <v>34</v>
      </c>
      <c r="L112" t="s">
        <v>1</v>
      </c>
      <c r="M112">
        <v>2023</v>
      </c>
      <c r="N112" t="s">
        <v>52</v>
      </c>
      <c r="O112" t="s">
        <v>53</v>
      </c>
      <c r="P112" t="s">
        <v>47</v>
      </c>
    </row>
    <row r="113" spans="1:16" x14ac:dyDescent="0.35">
      <c r="A113" t="s">
        <v>14</v>
      </c>
      <c r="B113">
        <v>627</v>
      </c>
      <c r="C113" s="12">
        <f>Modified_data[[#This Row],[Export Value]]/Modified_data[[#This Row],[Units Sold]]</f>
        <v>34746.28</v>
      </c>
      <c r="D113" s="12">
        <v>9410.6200000000008</v>
      </c>
      <c r="E113" s="12">
        <f>Modified_data[[#This Row],[Profit per unit]]*Modified_data[[#This Row],[Units Sold]]</f>
        <v>5900458.7400000002</v>
      </c>
      <c r="F113" s="14">
        <f>Modified_data[[#This Row],[TotalProfit]]/SUM(Modified_data[TotalProfit])</f>
        <v>1.7942983032986021E-3</v>
      </c>
      <c r="G113" s="1">
        <f>Modified_data[[#This Row],[TotalProfit]]/Modified_data[[#This Row],[Export Value]]</f>
        <v>0.27083820196003716</v>
      </c>
      <c r="H113" s="12">
        <v>21785917.559999999</v>
      </c>
      <c r="I113" t="s">
        <v>28</v>
      </c>
      <c r="J113" t="s">
        <v>29</v>
      </c>
      <c r="K113" t="s">
        <v>36</v>
      </c>
      <c r="L113" t="s">
        <v>4</v>
      </c>
      <c r="M113">
        <v>2020</v>
      </c>
      <c r="N113" t="s">
        <v>52</v>
      </c>
      <c r="O113" t="s">
        <v>53</v>
      </c>
      <c r="P113" t="s">
        <v>58</v>
      </c>
    </row>
    <row r="114" spans="1:16" x14ac:dyDescent="0.35">
      <c r="A114" t="s">
        <v>19</v>
      </c>
      <c r="B114">
        <v>844</v>
      </c>
      <c r="C114" s="12">
        <f>Modified_data[[#This Row],[Export Value]]/Modified_data[[#This Row],[Units Sold]]</f>
        <v>34836.78</v>
      </c>
      <c r="D114" s="12">
        <v>2564.4299999999998</v>
      </c>
      <c r="E114" s="12">
        <f>Modified_data[[#This Row],[Profit per unit]]*Modified_data[[#This Row],[Units Sold]]</f>
        <v>2164378.92</v>
      </c>
      <c r="F114" s="14">
        <f>Modified_data[[#This Row],[TotalProfit]]/SUM(Modified_data[TotalProfit])</f>
        <v>6.5817618510306884E-4</v>
      </c>
      <c r="G114" s="1">
        <f>Modified_data[[#This Row],[TotalProfit]]/Modified_data[[#This Row],[Export Value]]</f>
        <v>7.3612716215448154E-2</v>
      </c>
      <c r="H114" s="12">
        <v>29402242.32</v>
      </c>
      <c r="I114" t="s">
        <v>28</v>
      </c>
      <c r="J114" t="s">
        <v>29</v>
      </c>
      <c r="K114" t="s">
        <v>38</v>
      </c>
      <c r="L114" t="s">
        <v>10</v>
      </c>
      <c r="M114">
        <v>2020</v>
      </c>
      <c r="N114" t="s">
        <v>59</v>
      </c>
      <c r="O114" t="s">
        <v>60</v>
      </c>
      <c r="P114" t="s">
        <v>58</v>
      </c>
    </row>
    <row r="115" spans="1:16" x14ac:dyDescent="0.35">
      <c r="A115" t="s">
        <v>17</v>
      </c>
      <c r="B115">
        <v>476</v>
      </c>
      <c r="C115" s="12">
        <f>Modified_data[[#This Row],[Export Value]]/Modified_data[[#This Row],[Units Sold]]</f>
        <v>46857.649999999994</v>
      </c>
      <c r="D115" s="12">
        <v>3468.63</v>
      </c>
      <c r="E115" s="12">
        <f>Modified_data[[#This Row],[Profit per unit]]*Modified_data[[#This Row],[Units Sold]]</f>
        <v>1651067.8800000001</v>
      </c>
      <c r="F115" s="14">
        <f>Modified_data[[#This Row],[TotalProfit]]/SUM(Modified_data[TotalProfit])</f>
        <v>5.0208101204599217E-4</v>
      </c>
      <c r="G115" s="1">
        <f>Modified_data[[#This Row],[TotalProfit]]/Modified_data[[#This Row],[Export Value]]</f>
        <v>7.4024839060430905E-2</v>
      </c>
      <c r="H115" s="12">
        <v>22304241.399999999</v>
      </c>
      <c r="I115" t="s">
        <v>28</v>
      </c>
      <c r="J115" t="s">
        <v>29</v>
      </c>
      <c r="K115" t="s">
        <v>30</v>
      </c>
      <c r="L115" t="s">
        <v>8</v>
      </c>
      <c r="M115">
        <v>2023</v>
      </c>
      <c r="N115" t="s">
        <v>67</v>
      </c>
      <c r="O115" t="s">
        <v>63</v>
      </c>
      <c r="P115" t="s">
        <v>58</v>
      </c>
    </row>
    <row r="116" spans="1:16" x14ac:dyDescent="0.35">
      <c r="A116" t="s">
        <v>18</v>
      </c>
      <c r="B116">
        <v>199</v>
      </c>
      <c r="C116" s="12">
        <f>Modified_data[[#This Row],[Export Value]]/Modified_data[[#This Row],[Units Sold]]</f>
        <v>46862.07</v>
      </c>
      <c r="D116" s="12">
        <v>7340.8</v>
      </c>
      <c r="E116" s="12">
        <f>Modified_data[[#This Row],[Profit per unit]]*Modified_data[[#This Row],[Units Sold]]</f>
        <v>1460819.2</v>
      </c>
      <c r="F116" s="14">
        <f>Modified_data[[#This Row],[TotalProfit]]/SUM(Modified_data[TotalProfit])</f>
        <v>4.4422739442561055E-4</v>
      </c>
      <c r="G116" s="1">
        <f>Modified_data[[#This Row],[TotalProfit]]/Modified_data[[#This Row],[Export Value]]</f>
        <v>0.15664694282604247</v>
      </c>
      <c r="H116" s="12">
        <v>9325551.9299999997</v>
      </c>
      <c r="I116" t="s">
        <v>33</v>
      </c>
      <c r="J116" t="s">
        <v>29</v>
      </c>
      <c r="K116" t="s">
        <v>40</v>
      </c>
      <c r="L116" t="s">
        <v>5</v>
      </c>
      <c r="M116">
        <v>2022</v>
      </c>
      <c r="N116" t="s">
        <v>48</v>
      </c>
      <c r="O116" t="s">
        <v>46</v>
      </c>
      <c r="P116" t="s">
        <v>51</v>
      </c>
    </row>
    <row r="117" spans="1:16" x14ac:dyDescent="0.35">
      <c r="A117" t="s">
        <v>15</v>
      </c>
      <c r="B117">
        <v>279</v>
      </c>
      <c r="C117" s="12">
        <f>Modified_data[[#This Row],[Export Value]]/Modified_data[[#This Row],[Units Sold]]</f>
        <v>13571.23</v>
      </c>
      <c r="D117" s="12">
        <v>9897.25</v>
      </c>
      <c r="E117" s="12">
        <f>Modified_data[[#This Row],[Profit per unit]]*Modified_data[[#This Row],[Units Sold]]</f>
        <v>2761332.75</v>
      </c>
      <c r="F117" s="14">
        <f>Modified_data[[#This Row],[TotalProfit]]/SUM(Modified_data[TotalProfit])</f>
        <v>8.397066883257051E-4</v>
      </c>
      <c r="G117" s="1">
        <f>Modified_data[[#This Row],[TotalProfit]]/Modified_data[[#This Row],[Export Value]]</f>
        <v>0.72928172317468642</v>
      </c>
      <c r="H117" s="12">
        <v>3786373.17</v>
      </c>
      <c r="I117" t="s">
        <v>33</v>
      </c>
      <c r="J117" t="s">
        <v>29</v>
      </c>
      <c r="K117" t="s">
        <v>36</v>
      </c>
      <c r="L117" t="s">
        <v>2</v>
      </c>
      <c r="M117">
        <v>2021</v>
      </c>
      <c r="N117" t="s">
        <v>50</v>
      </c>
      <c r="O117" t="s">
        <v>46</v>
      </c>
      <c r="P117" t="s">
        <v>56</v>
      </c>
    </row>
    <row r="118" spans="1:16" x14ac:dyDescent="0.35">
      <c r="A118" t="s">
        <v>20</v>
      </c>
      <c r="B118">
        <v>332</v>
      </c>
      <c r="C118" s="12">
        <f>Modified_data[[#This Row],[Export Value]]/Modified_data[[#This Row],[Units Sold]]</f>
        <v>42678.9</v>
      </c>
      <c r="D118" s="12">
        <v>2935.51</v>
      </c>
      <c r="E118" s="12">
        <f>Modified_data[[#This Row],[Profit per unit]]*Modified_data[[#This Row],[Units Sold]]</f>
        <v>974589.32000000007</v>
      </c>
      <c r="F118" s="14">
        <f>Modified_data[[#This Row],[TotalProfit]]/SUM(Modified_data[TotalProfit])</f>
        <v>2.963674589289541E-4</v>
      </c>
      <c r="G118" s="1">
        <f>Modified_data[[#This Row],[TotalProfit]]/Modified_data[[#This Row],[Export Value]]</f>
        <v>6.8781294738149298E-2</v>
      </c>
      <c r="H118" s="12">
        <v>14169394.800000001</v>
      </c>
      <c r="I118" t="s">
        <v>28</v>
      </c>
      <c r="J118" t="s">
        <v>29</v>
      </c>
      <c r="K118" t="s">
        <v>40</v>
      </c>
      <c r="L118" t="s">
        <v>9</v>
      </c>
      <c r="M118">
        <v>2020</v>
      </c>
      <c r="N118" t="s">
        <v>50</v>
      </c>
      <c r="O118" t="s">
        <v>46</v>
      </c>
      <c r="P118" t="s">
        <v>54</v>
      </c>
    </row>
    <row r="119" spans="1:16" x14ac:dyDescent="0.35">
      <c r="A119" t="s">
        <v>13</v>
      </c>
      <c r="B119">
        <v>769</v>
      </c>
      <c r="C119" s="12">
        <f>Modified_data[[#This Row],[Export Value]]/Modified_data[[#This Row],[Units Sold]]</f>
        <v>32821.57</v>
      </c>
      <c r="D119" s="12">
        <v>8150.57</v>
      </c>
      <c r="E119" s="12">
        <f>Modified_data[[#This Row],[Profit per unit]]*Modified_data[[#This Row],[Units Sold]]</f>
        <v>6267788.3300000001</v>
      </c>
      <c r="F119" s="14">
        <f>Modified_data[[#This Row],[TotalProfit]]/SUM(Modified_data[TotalProfit])</f>
        <v>1.9060012893088679E-3</v>
      </c>
      <c r="G119" s="1">
        <f>Modified_data[[#This Row],[TotalProfit]]/Modified_data[[#This Row],[Export Value]]</f>
        <v>0.2483296807556738</v>
      </c>
      <c r="H119" s="12">
        <v>25239787.329999998</v>
      </c>
      <c r="I119" t="s">
        <v>28</v>
      </c>
      <c r="J119" t="s">
        <v>29</v>
      </c>
      <c r="K119" t="s">
        <v>34</v>
      </c>
      <c r="L119" t="s">
        <v>5</v>
      </c>
      <c r="M119">
        <v>2023</v>
      </c>
      <c r="N119" t="s">
        <v>50</v>
      </c>
      <c r="O119" t="s">
        <v>46</v>
      </c>
      <c r="P119" t="s">
        <v>51</v>
      </c>
    </row>
    <row r="120" spans="1:16" x14ac:dyDescent="0.35">
      <c r="A120" t="s">
        <v>18</v>
      </c>
      <c r="B120">
        <v>413</v>
      </c>
      <c r="C120" s="12">
        <f>Modified_data[[#This Row],[Export Value]]/Modified_data[[#This Row],[Units Sold]]</f>
        <v>47019.509999999995</v>
      </c>
      <c r="D120" s="12">
        <v>3971.94</v>
      </c>
      <c r="E120" s="12">
        <f>Modified_data[[#This Row],[Profit per unit]]*Modified_data[[#This Row],[Units Sold]]</f>
        <v>1640411.22</v>
      </c>
      <c r="F120" s="14">
        <f>Modified_data[[#This Row],[TotalProfit]]/SUM(Modified_data[TotalProfit])</f>
        <v>4.988403780886348E-4</v>
      </c>
      <c r="G120" s="1">
        <f>Modified_data[[#This Row],[TotalProfit]]/Modified_data[[#This Row],[Export Value]]</f>
        <v>8.4474295882709119E-2</v>
      </c>
      <c r="H120" s="12">
        <v>19419057.629999999</v>
      </c>
      <c r="I120" t="s">
        <v>28</v>
      </c>
      <c r="J120" t="s">
        <v>29</v>
      </c>
      <c r="K120" t="s">
        <v>30</v>
      </c>
      <c r="L120" t="s">
        <v>4</v>
      </c>
      <c r="M120">
        <v>2021</v>
      </c>
      <c r="N120" t="s">
        <v>57</v>
      </c>
      <c r="O120" t="s">
        <v>53</v>
      </c>
      <c r="P120" t="s">
        <v>47</v>
      </c>
    </row>
    <row r="121" spans="1:16" x14ac:dyDescent="0.35">
      <c r="A121" t="s">
        <v>19</v>
      </c>
      <c r="B121">
        <v>221</v>
      </c>
      <c r="C121" s="12">
        <f>Modified_data[[#This Row],[Export Value]]/Modified_data[[#This Row],[Units Sold]]</f>
        <v>49351.360000000001</v>
      </c>
      <c r="D121" s="12">
        <v>5461.08</v>
      </c>
      <c r="E121" s="12">
        <f>Modified_data[[#This Row],[Profit per unit]]*Modified_data[[#This Row],[Units Sold]]</f>
        <v>1206898.68</v>
      </c>
      <c r="F121" s="14">
        <f>Modified_data[[#This Row],[TotalProfit]]/SUM(Modified_data[TotalProfit])</f>
        <v>3.6701150693536113E-4</v>
      </c>
      <c r="G121" s="1">
        <f>Modified_data[[#This Row],[TotalProfit]]/Modified_data[[#This Row],[Export Value]]</f>
        <v>0.11065713285307638</v>
      </c>
      <c r="H121" s="12">
        <v>10906650.560000001</v>
      </c>
      <c r="I121" t="s">
        <v>28</v>
      </c>
      <c r="J121" t="s">
        <v>29</v>
      </c>
      <c r="K121" t="s">
        <v>36</v>
      </c>
      <c r="L121" t="s">
        <v>5</v>
      </c>
      <c r="M121">
        <v>2023</v>
      </c>
      <c r="N121" t="s">
        <v>67</v>
      </c>
      <c r="O121" t="s">
        <v>63</v>
      </c>
      <c r="P121" t="s">
        <v>58</v>
      </c>
    </row>
    <row r="122" spans="1:16" x14ac:dyDescent="0.35">
      <c r="A122" t="s">
        <v>16</v>
      </c>
      <c r="B122">
        <v>103</v>
      </c>
      <c r="C122" s="12">
        <f>Modified_data[[#This Row],[Export Value]]/Modified_data[[#This Row],[Units Sold]]</f>
        <v>12852.2</v>
      </c>
      <c r="D122" s="12">
        <v>8992.5</v>
      </c>
      <c r="E122" s="12">
        <f>Modified_data[[#This Row],[Profit per unit]]*Modified_data[[#This Row],[Units Sold]]</f>
        <v>926227.5</v>
      </c>
      <c r="F122" s="14">
        <f>Modified_data[[#This Row],[TotalProfit]]/SUM(Modified_data[TotalProfit])</f>
        <v>2.8166088518712459E-4</v>
      </c>
      <c r="G122" s="1">
        <f>Modified_data[[#This Row],[TotalProfit]]/Modified_data[[#This Row],[Export Value]]</f>
        <v>0.69968565693033091</v>
      </c>
      <c r="H122" s="12">
        <v>1323776.6000000001</v>
      </c>
      <c r="I122" t="s">
        <v>28</v>
      </c>
      <c r="J122" t="s">
        <v>29</v>
      </c>
      <c r="K122" t="s">
        <v>38</v>
      </c>
      <c r="L122" t="s">
        <v>1</v>
      </c>
      <c r="M122">
        <v>2022</v>
      </c>
      <c r="N122" t="s">
        <v>59</v>
      </c>
      <c r="O122" t="s">
        <v>60</v>
      </c>
      <c r="P122" t="s">
        <v>56</v>
      </c>
    </row>
    <row r="123" spans="1:16" x14ac:dyDescent="0.35">
      <c r="A123" t="s">
        <v>14</v>
      </c>
      <c r="B123">
        <v>936</v>
      </c>
      <c r="C123" s="12">
        <f>Modified_data[[#This Row],[Export Value]]/Modified_data[[#This Row],[Units Sold]]</f>
        <v>17721.41</v>
      </c>
      <c r="D123" s="12">
        <v>9564.42</v>
      </c>
      <c r="E123" s="12">
        <f>Modified_data[[#This Row],[Profit per unit]]*Modified_data[[#This Row],[Units Sold]]</f>
        <v>8952297.1199999992</v>
      </c>
      <c r="F123" s="14">
        <f>Modified_data[[#This Row],[TotalProfit]]/SUM(Modified_data[TotalProfit])</f>
        <v>2.7223462176164557E-3</v>
      </c>
      <c r="G123" s="1">
        <f>Modified_data[[#This Row],[TotalProfit]]/Modified_data[[#This Row],[Export Value]]</f>
        <v>0.53970987635859669</v>
      </c>
      <c r="H123" s="12">
        <v>16587239.76</v>
      </c>
      <c r="I123" t="s">
        <v>28</v>
      </c>
      <c r="J123" t="s">
        <v>29</v>
      </c>
      <c r="K123" t="s">
        <v>32</v>
      </c>
      <c r="L123" t="s">
        <v>7</v>
      </c>
      <c r="M123">
        <v>2023</v>
      </c>
      <c r="N123" t="s">
        <v>45</v>
      </c>
      <c r="O123" t="s">
        <v>46</v>
      </c>
      <c r="P123" t="s">
        <v>56</v>
      </c>
    </row>
    <row r="124" spans="1:16" x14ac:dyDescent="0.35">
      <c r="A124" t="s">
        <v>15</v>
      </c>
      <c r="B124">
        <v>762</v>
      </c>
      <c r="C124" s="12">
        <f>Modified_data[[#This Row],[Export Value]]/Modified_data[[#This Row],[Units Sold]]</f>
        <v>31063.940000000002</v>
      </c>
      <c r="D124" s="12">
        <v>8486.77</v>
      </c>
      <c r="E124" s="12">
        <f>Modified_data[[#This Row],[Profit per unit]]*Modified_data[[#This Row],[Units Sold]]</f>
        <v>6466918.7400000002</v>
      </c>
      <c r="F124" s="14">
        <f>Modified_data[[#This Row],[TotalProfit]]/SUM(Modified_data[TotalProfit])</f>
        <v>1.9665557940588079E-3</v>
      </c>
      <c r="G124" s="1">
        <f>Modified_data[[#This Row],[TotalProfit]]/Modified_data[[#This Row],[Export Value]]</f>
        <v>0.27320327041579401</v>
      </c>
      <c r="H124" s="12">
        <v>23670722.280000001</v>
      </c>
      <c r="I124" t="s">
        <v>28</v>
      </c>
      <c r="J124" t="s">
        <v>29</v>
      </c>
      <c r="K124" t="s">
        <v>35</v>
      </c>
      <c r="L124" t="s">
        <v>3</v>
      </c>
      <c r="M124">
        <v>2021</v>
      </c>
      <c r="N124" t="s">
        <v>48</v>
      </c>
      <c r="O124" t="s">
        <v>46</v>
      </c>
      <c r="P124" t="s">
        <v>58</v>
      </c>
    </row>
    <row r="125" spans="1:16" x14ac:dyDescent="0.35">
      <c r="A125" t="s">
        <v>15</v>
      </c>
      <c r="B125">
        <v>377</v>
      </c>
      <c r="C125" s="12">
        <f>Modified_data[[#This Row],[Export Value]]/Modified_data[[#This Row],[Units Sold]]</f>
        <v>38436.410000000003</v>
      </c>
      <c r="D125" s="12">
        <v>7116.02</v>
      </c>
      <c r="E125" s="12">
        <f>Modified_data[[#This Row],[Profit per unit]]*Modified_data[[#This Row],[Units Sold]]</f>
        <v>2682739.54</v>
      </c>
      <c r="F125" s="14">
        <f>Modified_data[[#This Row],[TotalProfit]]/SUM(Modified_data[TotalProfit])</f>
        <v>8.1580690873775548E-4</v>
      </c>
      <c r="G125" s="1">
        <f>Modified_data[[#This Row],[TotalProfit]]/Modified_data[[#This Row],[Export Value]]</f>
        <v>0.18513747771969338</v>
      </c>
      <c r="H125" s="12">
        <v>14490526.57</v>
      </c>
      <c r="I125" t="s">
        <v>28</v>
      </c>
      <c r="J125" t="s">
        <v>29</v>
      </c>
      <c r="K125" t="s">
        <v>34</v>
      </c>
      <c r="L125" t="s">
        <v>4</v>
      </c>
      <c r="M125">
        <v>2021</v>
      </c>
      <c r="N125" t="s">
        <v>66</v>
      </c>
      <c r="O125" t="s">
        <v>63</v>
      </c>
      <c r="P125" t="s">
        <v>56</v>
      </c>
    </row>
    <row r="126" spans="1:16" x14ac:dyDescent="0.35">
      <c r="A126" t="s">
        <v>15</v>
      </c>
      <c r="B126">
        <v>396</v>
      </c>
      <c r="C126" s="12">
        <f>Modified_data[[#This Row],[Export Value]]/Modified_data[[#This Row],[Units Sold]]</f>
        <v>28963.420000000002</v>
      </c>
      <c r="D126" s="12">
        <v>9765.76</v>
      </c>
      <c r="E126" s="12">
        <f>Modified_data[[#This Row],[Profit per unit]]*Modified_data[[#This Row],[Units Sold]]</f>
        <v>3867240.96</v>
      </c>
      <c r="F126" s="14">
        <f>Modified_data[[#This Row],[TotalProfit]]/SUM(Modified_data[TotalProfit])</f>
        <v>1.1760075273358926E-3</v>
      </c>
      <c r="G126" s="1">
        <f>Modified_data[[#This Row],[TotalProfit]]/Modified_data[[#This Row],[Export Value]]</f>
        <v>0.3371756512179846</v>
      </c>
      <c r="H126" s="12">
        <v>11469514.32</v>
      </c>
      <c r="I126" t="s">
        <v>33</v>
      </c>
      <c r="J126" t="s">
        <v>29</v>
      </c>
      <c r="K126" t="s">
        <v>36</v>
      </c>
      <c r="L126" t="s">
        <v>6</v>
      </c>
      <c r="M126">
        <v>2020</v>
      </c>
      <c r="N126" t="s">
        <v>61</v>
      </c>
      <c r="O126" t="s">
        <v>60</v>
      </c>
      <c r="P126" t="s">
        <v>54</v>
      </c>
    </row>
    <row r="127" spans="1:16" x14ac:dyDescent="0.35">
      <c r="A127" t="s">
        <v>12</v>
      </c>
      <c r="B127">
        <v>810</v>
      </c>
      <c r="C127" s="12">
        <f>Modified_data[[#This Row],[Export Value]]/Modified_data[[#This Row],[Units Sold]]</f>
        <v>25588.62</v>
      </c>
      <c r="D127" s="12">
        <v>3915.42</v>
      </c>
      <c r="E127" s="12">
        <f>Modified_data[[#This Row],[Profit per unit]]*Modified_data[[#This Row],[Units Sold]]</f>
        <v>3171490.2</v>
      </c>
      <c r="F127" s="14">
        <f>Modified_data[[#This Row],[TotalProfit]]/SUM(Modified_data[TotalProfit])</f>
        <v>9.6443340010342045E-4</v>
      </c>
      <c r="G127" s="1">
        <f>Modified_data[[#This Row],[TotalProfit]]/Modified_data[[#This Row],[Export Value]]</f>
        <v>0.15301411330505515</v>
      </c>
      <c r="H127" s="12">
        <v>20726782.199999999</v>
      </c>
      <c r="I127" t="s">
        <v>39</v>
      </c>
      <c r="J127" t="s">
        <v>29</v>
      </c>
      <c r="K127" t="s">
        <v>35</v>
      </c>
      <c r="L127" t="s">
        <v>7</v>
      </c>
      <c r="M127">
        <v>2023</v>
      </c>
      <c r="N127" t="s">
        <v>52</v>
      </c>
      <c r="O127" t="s">
        <v>53</v>
      </c>
      <c r="P127" t="s">
        <v>47</v>
      </c>
    </row>
    <row r="128" spans="1:16" x14ac:dyDescent="0.35">
      <c r="A128" t="s">
        <v>18</v>
      </c>
      <c r="B128">
        <v>166</v>
      </c>
      <c r="C128" s="12">
        <f>Modified_data[[#This Row],[Export Value]]/Modified_data[[#This Row],[Units Sold]]</f>
        <v>33789.42</v>
      </c>
      <c r="D128" s="12">
        <v>7069.44</v>
      </c>
      <c r="E128" s="12">
        <f>Modified_data[[#This Row],[Profit per unit]]*Modified_data[[#This Row],[Units Sold]]</f>
        <v>1173527.04</v>
      </c>
      <c r="F128" s="14">
        <f>Modified_data[[#This Row],[TotalProfit]]/SUM(Modified_data[TotalProfit])</f>
        <v>3.5686336766877055E-4</v>
      </c>
      <c r="G128" s="1">
        <f>Modified_data[[#This Row],[TotalProfit]]/Modified_data[[#This Row],[Export Value]]</f>
        <v>0.20922051932232044</v>
      </c>
      <c r="H128" s="12">
        <v>5609043.7199999997</v>
      </c>
      <c r="I128" t="s">
        <v>28</v>
      </c>
      <c r="J128" t="s">
        <v>29</v>
      </c>
      <c r="K128" t="s">
        <v>40</v>
      </c>
      <c r="L128" t="s">
        <v>10</v>
      </c>
      <c r="M128">
        <v>2020</v>
      </c>
      <c r="N128" t="s">
        <v>62</v>
      </c>
      <c r="O128" t="s">
        <v>63</v>
      </c>
      <c r="P128" t="s">
        <v>64</v>
      </c>
    </row>
    <row r="129" spans="1:16" x14ac:dyDescent="0.35">
      <c r="A129" t="s">
        <v>14</v>
      </c>
      <c r="B129">
        <v>613</v>
      </c>
      <c r="C129" s="12">
        <f>Modified_data[[#This Row],[Export Value]]/Modified_data[[#This Row],[Units Sold]]</f>
        <v>24452.579999999998</v>
      </c>
      <c r="D129" s="12">
        <v>6241.25</v>
      </c>
      <c r="E129" s="12">
        <f>Modified_data[[#This Row],[Profit per unit]]*Modified_data[[#This Row],[Units Sold]]</f>
        <v>3825886.25</v>
      </c>
      <c r="F129" s="14">
        <f>Modified_data[[#This Row],[TotalProfit]]/SUM(Modified_data[TotalProfit])</f>
        <v>1.163431778693948E-3</v>
      </c>
      <c r="G129" s="1">
        <f>Modified_data[[#This Row],[TotalProfit]]/Modified_data[[#This Row],[Export Value]]</f>
        <v>0.25523891548458283</v>
      </c>
      <c r="H129" s="12">
        <v>14989431.539999999</v>
      </c>
      <c r="I129" t="s">
        <v>28</v>
      </c>
      <c r="J129" t="s">
        <v>29</v>
      </c>
      <c r="K129" t="s">
        <v>35</v>
      </c>
      <c r="L129" t="s">
        <v>7</v>
      </c>
      <c r="M129">
        <v>2020</v>
      </c>
      <c r="N129" t="s">
        <v>57</v>
      </c>
      <c r="O129" t="s">
        <v>53</v>
      </c>
      <c r="P129" t="s">
        <v>58</v>
      </c>
    </row>
    <row r="130" spans="1:16" x14ac:dyDescent="0.35">
      <c r="A130" t="s">
        <v>18</v>
      </c>
      <c r="B130">
        <v>567</v>
      </c>
      <c r="C130" s="12">
        <f>Modified_data[[#This Row],[Export Value]]/Modified_data[[#This Row],[Units Sold]]</f>
        <v>20951.059999999998</v>
      </c>
      <c r="D130" s="12">
        <v>4547.67</v>
      </c>
      <c r="E130" s="12">
        <f>Modified_data[[#This Row],[Profit per unit]]*Modified_data[[#This Row],[Units Sold]]</f>
        <v>2578528.89</v>
      </c>
      <c r="F130" s="14">
        <f>Modified_data[[#This Row],[TotalProfit]]/SUM(Modified_data[TotalProfit])</f>
        <v>7.8411700110175289E-4</v>
      </c>
      <c r="G130" s="1">
        <f>Modified_data[[#This Row],[TotalProfit]]/Modified_data[[#This Row],[Export Value]]</f>
        <v>0.2170615711090513</v>
      </c>
      <c r="H130" s="12">
        <v>11879251.02</v>
      </c>
      <c r="I130" t="s">
        <v>28</v>
      </c>
      <c r="J130" t="s">
        <v>29</v>
      </c>
      <c r="K130" t="s">
        <v>30</v>
      </c>
      <c r="L130" t="s">
        <v>6</v>
      </c>
      <c r="M130">
        <v>2020</v>
      </c>
      <c r="N130" t="s">
        <v>65</v>
      </c>
      <c r="O130" t="s">
        <v>60</v>
      </c>
      <c r="P130" t="s">
        <v>56</v>
      </c>
    </row>
    <row r="131" spans="1:16" x14ac:dyDescent="0.35">
      <c r="A131" t="s">
        <v>16</v>
      </c>
      <c r="B131">
        <v>630</v>
      </c>
      <c r="C131" s="12">
        <f>Modified_data[[#This Row],[Export Value]]/Modified_data[[#This Row],[Units Sold]]</f>
        <v>33495.61</v>
      </c>
      <c r="D131" s="12">
        <v>4141.3100000000004</v>
      </c>
      <c r="E131" s="12">
        <f>Modified_data[[#This Row],[Profit per unit]]*Modified_data[[#This Row],[Units Sold]]</f>
        <v>2609025.3000000003</v>
      </c>
      <c r="F131" s="14">
        <f>Modified_data[[#This Row],[TotalProfit]]/SUM(Modified_data[TotalProfit])</f>
        <v>7.9339079812854117E-4</v>
      </c>
      <c r="G131" s="1">
        <f>Modified_data[[#This Row],[TotalProfit]]/Modified_data[[#This Row],[Export Value]]</f>
        <v>0.12363739606473804</v>
      </c>
      <c r="H131" s="12">
        <v>21102234.300000001</v>
      </c>
      <c r="I131" t="s">
        <v>28</v>
      </c>
      <c r="J131" t="s">
        <v>29</v>
      </c>
      <c r="K131" t="s">
        <v>38</v>
      </c>
      <c r="L131" t="s">
        <v>8</v>
      </c>
      <c r="M131">
        <v>2021</v>
      </c>
      <c r="N131" t="s">
        <v>48</v>
      </c>
      <c r="O131" t="s">
        <v>46</v>
      </c>
      <c r="P131" t="s">
        <v>64</v>
      </c>
    </row>
    <row r="132" spans="1:16" x14ac:dyDescent="0.35">
      <c r="A132" t="s">
        <v>14</v>
      </c>
      <c r="B132">
        <v>779</v>
      </c>
      <c r="C132" s="12">
        <f>Modified_data[[#This Row],[Export Value]]/Modified_data[[#This Row],[Units Sold]]</f>
        <v>41434.9</v>
      </c>
      <c r="D132" s="12">
        <v>4902.3900000000003</v>
      </c>
      <c r="E132" s="12">
        <f>Modified_data[[#This Row],[Profit per unit]]*Modified_data[[#This Row],[Units Sold]]</f>
        <v>3818961.81</v>
      </c>
      <c r="F132" s="14">
        <f>Modified_data[[#This Row],[TotalProfit]]/SUM(Modified_data[TotalProfit])</f>
        <v>1.1613260931039335E-3</v>
      </c>
      <c r="G132" s="1">
        <f>Modified_data[[#This Row],[TotalProfit]]/Modified_data[[#This Row],[Export Value]]</f>
        <v>0.11831547801491013</v>
      </c>
      <c r="H132" s="12">
        <v>32277787.100000001</v>
      </c>
      <c r="I132" t="s">
        <v>28</v>
      </c>
      <c r="J132" t="s">
        <v>29</v>
      </c>
      <c r="K132" t="s">
        <v>36</v>
      </c>
      <c r="L132" t="s">
        <v>7</v>
      </c>
      <c r="M132">
        <v>2021</v>
      </c>
      <c r="N132" t="s">
        <v>57</v>
      </c>
      <c r="O132" t="s">
        <v>53</v>
      </c>
      <c r="P132" t="s">
        <v>54</v>
      </c>
    </row>
    <row r="133" spans="1:16" x14ac:dyDescent="0.35">
      <c r="A133" t="s">
        <v>16</v>
      </c>
      <c r="B133">
        <v>310</v>
      </c>
      <c r="C133" s="12">
        <f>Modified_data[[#This Row],[Export Value]]/Modified_data[[#This Row],[Units Sold]]</f>
        <v>27530.430000000004</v>
      </c>
      <c r="D133" s="12">
        <v>2895.68</v>
      </c>
      <c r="E133" s="12">
        <f>Modified_data[[#This Row],[Profit per unit]]*Modified_data[[#This Row],[Units Sold]]</f>
        <v>897660.79999999993</v>
      </c>
      <c r="F133" s="14">
        <f>Modified_data[[#This Row],[TotalProfit]]/SUM(Modified_data[TotalProfit])</f>
        <v>2.7297390276771353E-4</v>
      </c>
      <c r="G133" s="1">
        <f>Modified_data[[#This Row],[TotalProfit]]/Modified_data[[#This Row],[Export Value]]</f>
        <v>0.10518106691395665</v>
      </c>
      <c r="H133" s="12">
        <v>8534433.3000000007</v>
      </c>
      <c r="I133" t="s">
        <v>28</v>
      </c>
      <c r="J133" t="s">
        <v>29</v>
      </c>
      <c r="K133" t="s">
        <v>40</v>
      </c>
      <c r="L133" t="s">
        <v>1</v>
      </c>
      <c r="M133">
        <v>2021</v>
      </c>
      <c r="N133" t="s">
        <v>48</v>
      </c>
      <c r="O133" t="s">
        <v>46</v>
      </c>
      <c r="P133" t="s">
        <v>51</v>
      </c>
    </row>
    <row r="134" spans="1:16" x14ac:dyDescent="0.35">
      <c r="A134" t="s">
        <v>14</v>
      </c>
      <c r="B134">
        <v>755</v>
      </c>
      <c r="C134" s="12">
        <f>Modified_data[[#This Row],[Export Value]]/Modified_data[[#This Row],[Units Sold]]</f>
        <v>25170.320000000003</v>
      </c>
      <c r="D134" s="12">
        <v>6920.42</v>
      </c>
      <c r="E134" s="12">
        <f>Modified_data[[#This Row],[Profit per unit]]*Modified_data[[#This Row],[Units Sold]]</f>
        <v>5224917.0999999996</v>
      </c>
      <c r="F134" s="14">
        <f>Modified_data[[#This Row],[TotalProfit]]/SUM(Modified_data[TotalProfit])</f>
        <v>1.5888696625994628E-3</v>
      </c>
      <c r="G134" s="1">
        <f>Modified_data[[#This Row],[TotalProfit]]/Modified_data[[#This Row],[Export Value]]</f>
        <v>0.27494366380721419</v>
      </c>
      <c r="H134" s="12">
        <v>19003591.600000001</v>
      </c>
      <c r="I134" t="s">
        <v>28</v>
      </c>
      <c r="J134" t="s">
        <v>29</v>
      </c>
      <c r="K134" t="s">
        <v>38</v>
      </c>
      <c r="L134" t="s">
        <v>2</v>
      </c>
      <c r="M134">
        <v>2023</v>
      </c>
      <c r="N134" t="s">
        <v>65</v>
      </c>
      <c r="O134" t="s">
        <v>60</v>
      </c>
      <c r="P134" t="s">
        <v>51</v>
      </c>
    </row>
    <row r="135" spans="1:16" x14ac:dyDescent="0.35">
      <c r="A135" t="s">
        <v>17</v>
      </c>
      <c r="B135">
        <v>775</v>
      </c>
      <c r="C135" s="12">
        <f>Modified_data[[#This Row],[Export Value]]/Modified_data[[#This Row],[Units Sold]]</f>
        <v>33127.43</v>
      </c>
      <c r="D135" s="12">
        <v>2179.1799999999998</v>
      </c>
      <c r="E135" s="12">
        <f>Modified_data[[#This Row],[Profit per unit]]*Modified_data[[#This Row],[Units Sold]]</f>
        <v>1688864.4999999998</v>
      </c>
      <c r="F135" s="14">
        <f>Modified_data[[#This Row],[TotalProfit]]/SUM(Modified_data[TotalProfit])</f>
        <v>5.1357476433285616E-4</v>
      </c>
      <c r="G135" s="1">
        <f>Modified_data[[#This Row],[TotalProfit]]/Modified_data[[#This Row],[Export Value]]</f>
        <v>6.5781740388554125E-2</v>
      </c>
      <c r="H135" s="12">
        <v>25673758.25</v>
      </c>
      <c r="I135" t="s">
        <v>39</v>
      </c>
      <c r="J135" t="s">
        <v>29</v>
      </c>
      <c r="K135" t="s">
        <v>37</v>
      </c>
      <c r="L135" t="s">
        <v>5</v>
      </c>
      <c r="M135">
        <v>2021</v>
      </c>
      <c r="N135" t="s">
        <v>45</v>
      </c>
      <c r="O135" t="s">
        <v>46</v>
      </c>
      <c r="P135" t="s">
        <v>58</v>
      </c>
    </row>
    <row r="136" spans="1:16" x14ac:dyDescent="0.35">
      <c r="A136" t="s">
        <v>21</v>
      </c>
      <c r="B136">
        <v>474</v>
      </c>
      <c r="C136" s="12">
        <f>Modified_data[[#This Row],[Export Value]]/Modified_data[[#This Row],[Units Sold]]</f>
        <v>10811.43</v>
      </c>
      <c r="D136" s="12">
        <v>3362.61</v>
      </c>
      <c r="E136" s="12">
        <f>Modified_data[[#This Row],[Profit per unit]]*Modified_data[[#This Row],[Units Sold]]</f>
        <v>1593877.1400000001</v>
      </c>
      <c r="F136" s="14">
        <f>Modified_data[[#This Row],[TotalProfit]]/SUM(Modified_data[TotalProfit])</f>
        <v>4.8468961041636373E-4</v>
      </c>
      <c r="G136" s="1">
        <f>Modified_data[[#This Row],[TotalProfit]]/Modified_data[[#This Row],[Export Value]]</f>
        <v>0.31102361112267296</v>
      </c>
      <c r="H136" s="12">
        <v>5124617.82</v>
      </c>
      <c r="I136" t="s">
        <v>28</v>
      </c>
      <c r="J136" t="s">
        <v>29</v>
      </c>
      <c r="K136" t="s">
        <v>38</v>
      </c>
      <c r="L136" t="s">
        <v>10</v>
      </c>
      <c r="M136">
        <v>2021</v>
      </c>
      <c r="N136" t="s">
        <v>62</v>
      </c>
      <c r="O136" t="s">
        <v>63</v>
      </c>
      <c r="P136" t="s">
        <v>56</v>
      </c>
    </row>
    <row r="137" spans="1:16" x14ac:dyDescent="0.35">
      <c r="A137" t="s">
        <v>20</v>
      </c>
      <c r="B137">
        <v>147</v>
      </c>
      <c r="C137" s="12">
        <f>Modified_data[[#This Row],[Export Value]]/Modified_data[[#This Row],[Units Sold]]</f>
        <v>21580.370000000003</v>
      </c>
      <c r="D137" s="12">
        <v>5867.99</v>
      </c>
      <c r="E137" s="12">
        <f>Modified_data[[#This Row],[Profit per unit]]*Modified_data[[#This Row],[Units Sold]]</f>
        <v>862594.52999999991</v>
      </c>
      <c r="F137" s="14">
        <f>Modified_data[[#This Row],[TotalProfit]]/SUM(Modified_data[TotalProfit])</f>
        <v>2.6231043547872597E-4</v>
      </c>
      <c r="G137" s="1">
        <f>Modified_data[[#This Row],[TotalProfit]]/Modified_data[[#This Row],[Export Value]]</f>
        <v>0.27191331751957909</v>
      </c>
      <c r="H137" s="12">
        <v>3172314.39</v>
      </c>
      <c r="I137" t="s">
        <v>28</v>
      </c>
      <c r="J137" t="s">
        <v>29</v>
      </c>
      <c r="K137" t="s">
        <v>32</v>
      </c>
      <c r="L137" t="s">
        <v>9</v>
      </c>
      <c r="M137">
        <v>2023</v>
      </c>
      <c r="N137" t="s">
        <v>52</v>
      </c>
      <c r="O137" t="s">
        <v>53</v>
      </c>
      <c r="P137" t="s">
        <v>47</v>
      </c>
    </row>
    <row r="138" spans="1:16" x14ac:dyDescent="0.35">
      <c r="A138" t="s">
        <v>18</v>
      </c>
      <c r="B138">
        <v>662</v>
      </c>
      <c r="C138" s="12">
        <f>Modified_data[[#This Row],[Export Value]]/Modified_data[[#This Row],[Units Sold]]</f>
        <v>31310.980000000003</v>
      </c>
      <c r="D138" s="12">
        <v>6516.4</v>
      </c>
      <c r="E138" s="12">
        <f>Modified_data[[#This Row],[Profit per unit]]*Modified_data[[#This Row],[Units Sold]]</f>
        <v>4313856.8</v>
      </c>
      <c r="F138" s="14">
        <f>Modified_data[[#This Row],[TotalProfit]]/SUM(Modified_data[TotalProfit])</f>
        <v>1.3118210427335581E-3</v>
      </c>
      <c r="G138" s="1">
        <f>Modified_data[[#This Row],[TotalProfit]]/Modified_data[[#This Row],[Export Value]]</f>
        <v>0.20811868552182011</v>
      </c>
      <c r="H138" s="12">
        <v>20727868.760000002</v>
      </c>
      <c r="I138" t="s">
        <v>28</v>
      </c>
      <c r="J138" t="s">
        <v>29</v>
      </c>
      <c r="K138" t="s">
        <v>34</v>
      </c>
      <c r="L138" t="s">
        <v>2</v>
      </c>
      <c r="M138">
        <v>2020</v>
      </c>
      <c r="N138" t="s">
        <v>67</v>
      </c>
      <c r="O138" t="s">
        <v>63</v>
      </c>
      <c r="P138" t="s">
        <v>51</v>
      </c>
    </row>
    <row r="139" spans="1:16" x14ac:dyDescent="0.35">
      <c r="A139" t="s">
        <v>14</v>
      </c>
      <c r="B139">
        <v>283</v>
      </c>
      <c r="C139" s="12">
        <f>Modified_data[[#This Row],[Export Value]]/Modified_data[[#This Row],[Units Sold]]</f>
        <v>24034.1</v>
      </c>
      <c r="D139" s="12">
        <v>8798.82</v>
      </c>
      <c r="E139" s="12">
        <f>Modified_data[[#This Row],[Profit per unit]]*Modified_data[[#This Row],[Units Sold]]</f>
        <v>2490066.06</v>
      </c>
      <c r="F139" s="14">
        <f>Modified_data[[#This Row],[TotalProfit]]/SUM(Modified_data[TotalProfit])</f>
        <v>7.5721592225885728E-4</v>
      </c>
      <c r="G139" s="1">
        <f>Modified_data[[#This Row],[TotalProfit]]/Modified_data[[#This Row],[Export Value]]</f>
        <v>0.36609733670077099</v>
      </c>
      <c r="H139" s="12">
        <v>6801650.2999999998</v>
      </c>
      <c r="I139" t="s">
        <v>28</v>
      </c>
      <c r="J139" t="s">
        <v>29</v>
      </c>
      <c r="K139" t="s">
        <v>40</v>
      </c>
      <c r="L139" t="s">
        <v>7</v>
      </c>
      <c r="M139">
        <v>2023</v>
      </c>
      <c r="N139" t="s">
        <v>61</v>
      </c>
      <c r="O139" t="s">
        <v>60</v>
      </c>
      <c r="P139" t="s">
        <v>51</v>
      </c>
    </row>
    <row r="140" spans="1:16" x14ac:dyDescent="0.35">
      <c r="A140" t="s">
        <v>18</v>
      </c>
      <c r="B140">
        <v>676</v>
      </c>
      <c r="C140" s="12">
        <f>Modified_data[[#This Row],[Export Value]]/Modified_data[[#This Row],[Units Sold]]</f>
        <v>22251.72</v>
      </c>
      <c r="D140" s="12">
        <v>5992.39</v>
      </c>
      <c r="E140" s="12">
        <f>Modified_data[[#This Row],[Profit per unit]]*Modified_data[[#This Row],[Units Sold]]</f>
        <v>4050855.64</v>
      </c>
      <c r="F140" s="14">
        <f>Modified_data[[#This Row],[TotalProfit]]/SUM(Modified_data[TotalProfit])</f>
        <v>1.2318437806345161E-3</v>
      </c>
      <c r="G140" s="1">
        <f>Modified_data[[#This Row],[TotalProfit]]/Modified_data[[#This Row],[Export Value]]</f>
        <v>0.26930008107238451</v>
      </c>
      <c r="H140" s="12">
        <v>15042162.720000001</v>
      </c>
      <c r="I140" t="s">
        <v>28</v>
      </c>
      <c r="J140" t="s">
        <v>29</v>
      </c>
      <c r="K140" t="s">
        <v>32</v>
      </c>
      <c r="L140" t="s">
        <v>2</v>
      </c>
      <c r="M140">
        <v>2021</v>
      </c>
      <c r="N140" t="s">
        <v>52</v>
      </c>
      <c r="O140" t="s">
        <v>53</v>
      </c>
      <c r="P140" t="s">
        <v>49</v>
      </c>
    </row>
    <row r="141" spans="1:16" x14ac:dyDescent="0.35">
      <c r="A141" t="s">
        <v>13</v>
      </c>
      <c r="B141">
        <v>948</v>
      </c>
      <c r="C141" s="12">
        <f>Modified_data[[#This Row],[Export Value]]/Modified_data[[#This Row],[Units Sold]]</f>
        <v>14062.609999999999</v>
      </c>
      <c r="D141" s="12">
        <v>7842.17</v>
      </c>
      <c r="E141" s="12">
        <f>Modified_data[[#This Row],[Profit per unit]]*Modified_data[[#This Row],[Units Sold]]</f>
        <v>7434377.1600000001</v>
      </c>
      <c r="F141" s="14">
        <f>Modified_data[[#This Row],[TotalProfit]]/SUM(Modified_data[TotalProfit])</f>
        <v>2.2607547840034349E-3</v>
      </c>
      <c r="G141" s="1">
        <f>Modified_data[[#This Row],[TotalProfit]]/Modified_data[[#This Row],[Export Value]]</f>
        <v>0.5576610600734857</v>
      </c>
      <c r="H141" s="12">
        <v>13331354.279999999</v>
      </c>
      <c r="I141" t="s">
        <v>31</v>
      </c>
      <c r="J141" t="s">
        <v>29</v>
      </c>
      <c r="K141" t="s">
        <v>40</v>
      </c>
      <c r="L141" t="s">
        <v>8</v>
      </c>
      <c r="M141">
        <v>2023</v>
      </c>
      <c r="N141" t="s">
        <v>61</v>
      </c>
      <c r="O141" t="s">
        <v>60</v>
      </c>
      <c r="P141" t="s">
        <v>58</v>
      </c>
    </row>
    <row r="142" spans="1:16" x14ac:dyDescent="0.35">
      <c r="A142" t="s">
        <v>16</v>
      </c>
      <c r="B142">
        <v>158</v>
      </c>
      <c r="C142" s="12">
        <f>Modified_data[[#This Row],[Export Value]]/Modified_data[[#This Row],[Units Sold]]</f>
        <v>24848.969999999998</v>
      </c>
      <c r="D142" s="12">
        <v>5426.09</v>
      </c>
      <c r="E142" s="12">
        <f>Modified_data[[#This Row],[Profit per unit]]*Modified_data[[#This Row],[Units Sold]]</f>
        <v>857322.22</v>
      </c>
      <c r="F142" s="14">
        <f>Modified_data[[#This Row],[TotalProfit]]/SUM(Modified_data[TotalProfit])</f>
        <v>2.6070715388583343E-4</v>
      </c>
      <c r="G142" s="1">
        <f>Modified_data[[#This Row],[TotalProfit]]/Modified_data[[#This Row],[Export Value]]</f>
        <v>0.21836277318536745</v>
      </c>
      <c r="H142" s="12">
        <v>3926137.26</v>
      </c>
      <c r="I142" t="s">
        <v>39</v>
      </c>
      <c r="J142" t="s">
        <v>29</v>
      </c>
      <c r="K142" t="s">
        <v>34</v>
      </c>
      <c r="L142" t="s">
        <v>2</v>
      </c>
      <c r="M142">
        <v>2020</v>
      </c>
      <c r="N142" t="s">
        <v>59</v>
      </c>
      <c r="O142" t="s">
        <v>60</v>
      </c>
      <c r="P142" t="s">
        <v>58</v>
      </c>
    </row>
    <row r="143" spans="1:16" x14ac:dyDescent="0.35">
      <c r="A143" t="s">
        <v>13</v>
      </c>
      <c r="B143">
        <v>907</v>
      </c>
      <c r="C143" s="12">
        <f>Modified_data[[#This Row],[Export Value]]/Modified_data[[#This Row],[Units Sold]]</f>
        <v>17899.88</v>
      </c>
      <c r="D143" s="12">
        <v>6976.49</v>
      </c>
      <c r="E143" s="12">
        <f>Modified_data[[#This Row],[Profit per unit]]*Modified_data[[#This Row],[Units Sold]]</f>
        <v>6327676.4299999997</v>
      </c>
      <c r="F143" s="14">
        <f>Modified_data[[#This Row],[TotalProfit]]/SUM(Modified_data[TotalProfit])</f>
        <v>1.9242129438518123E-3</v>
      </c>
      <c r="G143" s="1">
        <f>Modified_data[[#This Row],[TotalProfit]]/Modified_data[[#This Row],[Export Value]]</f>
        <v>0.38975065754630756</v>
      </c>
      <c r="H143" s="12">
        <v>16235191.16</v>
      </c>
      <c r="I143" t="s">
        <v>28</v>
      </c>
      <c r="J143" t="s">
        <v>29</v>
      </c>
      <c r="K143" t="s">
        <v>34</v>
      </c>
      <c r="L143" t="s">
        <v>1</v>
      </c>
      <c r="M143">
        <v>2022</v>
      </c>
      <c r="N143" t="s">
        <v>52</v>
      </c>
      <c r="O143" t="s">
        <v>53</v>
      </c>
      <c r="P143" t="s">
        <v>49</v>
      </c>
    </row>
    <row r="144" spans="1:16" x14ac:dyDescent="0.35">
      <c r="A144" t="s">
        <v>20</v>
      </c>
      <c r="B144">
        <v>737</v>
      </c>
      <c r="C144" s="12">
        <f>Modified_data[[#This Row],[Export Value]]/Modified_data[[#This Row],[Units Sold]]</f>
        <v>19643.3</v>
      </c>
      <c r="D144" s="12">
        <v>9374.93</v>
      </c>
      <c r="E144" s="12">
        <f>Modified_data[[#This Row],[Profit per unit]]*Modified_data[[#This Row],[Units Sold]]</f>
        <v>6909323.4100000001</v>
      </c>
      <c r="F144" s="14">
        <f>Modified_data[[#This Row],[TotalProfit]]/SUM(Modified_data[TotalProfit])</f>
        <v>2.1010887149266484E-3</v>
      </c>
      <c r="G144" s="1">
        <f>Modified_data[[#This Row],[TotalProfit]]/Modified_data[[#This Row],[Export Value]]</f>
        <v>0.47725840362871819</v>
      </c>
      <c r="H144" s="12">
        <v>14477112.1</v>
      </c>
      <c r="I144" t="s">
        <v>28</v>
      </c>
      <c r="J144" t="s">
        <v>29</v>
      </c>
      <c r="K144" t="s">
        <v>35</v>
      </c>
      <c r="L144" t="s">
        <v>2</v>
      </c>
      <c r="M144">
        <v>2023</v>
      </c>
      <c r="N144" t="s">
        <v>59</v>
      </c>
      <c r="O144" t="s">
        <v>60</v>
      </c>
      <c r="P144" t="s">
        <v>64</v>
      </c>
    </row>
    <row r="145" spans="1:16" x14ac:dyDescent="0.35">
      <c r="A145" t="s">
        <v>15</v>
      </c>
      <c r="B145">
        <v>736</v>
      </c>
      <c r="C145" s="12">
        <f>Modified_data[[#This Row],[Export Value]]/Modified_data[[#This Row],[Units Sold]]</f>
        <v>19997.900000000001</v>
      </c>
      <c r="D145" s="12">
        <v>8920.82</v>
      </c>
      <c r="E145" s="12">
        <f>Modified_data[[#This Row],[Profit per unit]]*Modified_data[[#This Row],[Units Sold]]</f>
        <v>6565723.5199999996</v>
      </c>
      <c r="F145" s="14">
        <f>Modified_data[[#This Row],[TotalProfit]]/SUM(Modified_data[TotalProfit])</f>
        <v>1.9966018052121359E-3</v>
      </c>
      <c r="G145" s="1">
        <f>Modified_data[[#This Row],[TotalProfit]]/Modified_data[[#This Row],[Export Value]]</f>
        <v>0.4460878392231184</v>
      </c>
      <c r="H145" s="12">
        <v>14718454.4</v>
      </c>
      <c r="I145" t="s">
        <v>28</v>
      </c>
      <c r="J145" t="s">
        <v>29</v>
      </c>
      <c r="K145" t="s">
        <v>34</v>
      </c>
      <c r="L145" t="s">
        <v>7</v>
      </c>
      <c r="M145">
        <v>2020</v>
      </c>
      <c r="N145" t="s">
        <v>59</v>
      </c>
      <c r="O145" t="s">
        <v>60</v>
      </c>
      <c r="P145" t="s">
        <v>54</v>
      </c>
    </row>
    <row r="146" spans="1:16" x14ac:dyDescent="0.35">
      <c r="A146" t="s">
        <v>14</v>
      </c>
      <c r="B146">
        <v>167</v>
      </c>
      <c r="C146" s="12">
        <f>Modified_data[[#This Row],[Export Value]]/Modified_data[[#This Row],[Units Sold]]</f>
        <v>24405.81</v>
      </c>
      <c r="D146" s="12">
        <v>5557.46</v>
      </c>
      <c r="E146" s="12">
        <f>Modified_data[[#This Row],[Profit per unit]]*Modified_data[[#This Row],[Units Sold]]</f>
        <v>928095.82</v>
      </c>
      <c r="F146" s="14">
        <f>Modified_data[[#This Row],[TotalProfit]]/SUM(Modified_data[TotalProfit])</f>
        <v>2.8222903142011033E-4</v>
      </c>
      <c r="G146" s="1">
        <f>Modified_data[[#This Row],[TotalProfit]]/Modified_data[[#This Row],[Export Value]]</f>
        <v>0.22771053286082288</v>
      </c>
      <c r="H146" s="12">
        <v>4075770.27</v>
      </c>
      <c r="I146" t="s">
        <v>28</v>
      </c>
      <c r="J146" t="s">
        <v>29</v>
      </c>
      <c r="K146" t="s">
        <v>40</v>
      </c>
      <c r="L146" t="s">
        <v>8</v>
      </c>
      <c r="M146">
        <v>2020</v>
      </c>
      <c r="N146" t="s">
        <v>59</v>
      </c>
      <c r="O146" t="s">
        <v>60</v>
      </c>
      <c r="P146" t="s">
        <v>54</v>
      </c>
    </row>
    <row r="147" spans="1:16" x14ac:dyDescent="0.35">
      <c r="A147" t="s">
        <v>12</v>
      </c>
      <c r="B147">
        <v>603</v>
      </c>
      <c r="C147" s="12">
        <f>Modified_data[[#This Row],[Export Value]]/Modified_data[[#This Row],[Units Sold]]</f>
        <v>25715.789999999997</v>
      </c>
      <c r="D147" s="12">
        <v>9586.4599999999991</v>
      </c>
      <c r="E147" s="12">
        <f>Modified_data[[#This Row],[Profit per unit]]*Modified_data[[#This Row],[Units Sold]]</f>
        <v>5780635.3799999999</v>
      </c>
      <c r="F147" s="14">
        <f>Modified_data[[#This Row],[TotalProfit]]/SUM(Modified_data[TotalProfit])</f>
        <v>1.7578606531060785E-3</v>
      </c>
      <c r="G147" s="1">
        <f>Modified_data[[#This Row],[TotalProfit]]/Modified_data[[#This Row],[Export Value]]</f>
        <v>0.37278496985704113</v>
      </c>
      <c r="H147" s="12">
        <v>15506621.369999999</v>
      </c>
      <c r="I147" t="s">
        <v>39</v>
      </c>
      <c r="J147" t="s">
        <v>29</v>
      </c>
      <c r="K147" t="s">
        <v>36</v>
      </c>
      <c r="L147" t="s">
        <v>2</v>
      </c>
      <c r="M147">
        <v>2022</v>
      </c>
      <c r="N147" t="s">
        <v>67</v>
      </c>
      <c r="O147" t="s">
        <v>63</v>
      </c>
      <c r="P147" t="s">
        <v>58</v>
      </c>
    </row>
    <row r="148" spans="1:16" x14ac:dyDescent="0.35">
      <c r="A148" t="s">
        <v>21</v>
      </c>
      <c r="B148">
        <v>576</v>
      </c>
      <c r="C148" s="12">
        <f>Modified_data[[#This Row],[Export Value]]/Modified_data[[#This Row],[Units Sold]]</f>
        <v>49473.14</v>
      </c>
      <c r="D148" s="12">
        <v>6506.39</v>
      </c>
      <c r="E148" s="12">
        <f>Modified_data[[#This Row],[Profit per unit]]*Modified_data[[#This Row],[Units Sold]]</f>
        <v>3747680.64</v>
      </c>
      <c r="F148" s="14">
        <f>Modified_data[[#This Row],[TotalProfit]]/SUM(Modified_data[TotalProfit])</f>
        <v>1.1396498662165069E-3</v>
      </c>
      <c r="G148" s="1">
        <f>Modified_data[[#This Row],[TotalProfit]]/Modified_data[[#This Row],[Export Value]]</f>
        <v>0.13151358494730675</v>
      </c>
      <c r="H148" s="12">
        <v>28496528.640000001</v>
      </c>
      <c r="I148" t="s">
        <v>28</v>
      </c>
      <c r="J148" t="s">
        <v>29</v>
      </c>
      <c r="K148" t="s">
        <v>30</v>
      </c>
      <c r="L148" t="s">
        <v>8</v>
      </c>
      <c r="M148">
        <v>2023</v>
      </c>
      <c r="N148" t="s">
        <v>65</v>
      </c>
      <c r="O148" t="s">
        <v>60</v>
      </c>
      <c r="P148" t="s">
        <v>54</v>
      </c>
    </row>
    <row r="149" spans="1:16" x14ac:dyDescent="0.35">
      <c r="A149" t="s">
        <v>20</v>
      </c>
      <c r="B149">
        <v>696</v>
      </c>
      <c r="C149" s="12">
        <f>Modified_data[[#This Row],[Export Value]]/Modified_data[[#This Row],[Units Sold]]</f>
        <v>40906.92</v>
      </c>
      <c r="D149" s="12">
        <v>5413.24</v>
      </c>
      <c r="E149" s="12">
        <f>Modified_data[[#This Row],[Profit per unit]]*Modified_data[[#This Row],[Units Sold]]</f>
        <v>3767615.04</v>
      </c>
      <c r="F149" s="14">
        <f>Modified_data[[#This Row],[TotalProfit]]/SUM(Modified_data[TotalProfit])</f>
        <v>1.1457118118504621E-3</v>
      </c>
      <c r="G149" s="1">
        <f>Modified_data[[#This Row],[TotalProfit]]/Modified_data[[#This Row],[Export Value]]</f>
        <v>0.13233066679182887</v>
      </c>
      <c r="H149" s="12">
        <v>28471216.32</v>
      </c>
      <c r="I149" t="s">
        <v>28</v>
      </c>
      <c r="J149" t="s">
        <v>29</v>
      </c>
      <c r="K149" t="s">
        <v>30</v>
      </c>
      <c r="L149" t="s">
        <v>10</v>
      </c>
      <c r="M149">
        <v>2021</v>
      </c>
      <c r="N149" t="s">
        <v>61</v>
      </c>
      <c r="O149" t="s">
        <v>60</v>
      </c>
      <c r="P149" t="s">
        <v>54</v>
      </c>
    </row>
    <row r="150" spans="1:16" x14ac:dyDescent="0.35">
      <c r="A150" t="s">
        <v>14</v>
      </c>
      <c r="B150">
        <v>312</v>
      </c>
      <c r="C150" s="12">
        <f>Modified_data[[#This Row],[Export Value]]/Modified_data[[#This Row],[Units Sold]]</f>
        <v>29465.29</v>
      </c>
      <c r="D150" s="12">
        <v>8310.14</v>
      </c>
      <c r="E150" s="12">
        <f>Modified_data[[#This Row],[Profit per unit]]*Modified_data[[#This Row],[Units Sold]]</f>
        <v>2592763.6799999997</v>
      </c>
      <c r="F150" s="14">
        <f>Modified_data[[#This Row],[TotalProfit]]/SUM(Modified_data[TotalProfit])</f>
        <v>7.8844572547222638E-4</v>
      </c>
      <c r="G150" s="1">
        <f>Modified_data[[#This Row],[TotalProfit]]/Modified_data[[#This Row],[Export Value]]</f>
        <v>0.28203150215049633</v>
      </c>
      <c r="H150" s="12">
        <v>9193170.4800000004</v>
      </c>
      <c r="I150" t="s">
        <v>28</v>
      </c>
      <c r="J150" t="s">
        <v>29</v>
      </c>
      <c r="K150" t="s">
        <v>34</v>
      </c>
      <c r="L150" t="s">
        <v>1</v>
      </c>
      <c r="M150">
        <v>2020</v>
      </c>
      <c r="N150" t="s">
        <v>57</v>
      </c>
      <c r="O150" t="s">
        <v>53</v>
      </c>
      <c r="P150" t="s">
        <v>56</v>
      </c>
    </row>
    <row r="151" spans="1:16" x14ac:dyDescent="0.35">
      <c r="A151" t="s">
        <v>12</v>
      </c>
      <c r="B151">
        <v>906</v>
      </c>
      <c r="C151" s="12">
        <f>Modified_data[[#This Row],[Export Value]]/Modified_data[[#This Row],[Units Sold]]</f>
        <v>32575.539999999997</v>
      </c>
      <c r="D151" s="12">
        <v>9617.59</v>
      </c>
      <c r="E151" s="12">
        <f>Modified_data[[#This Row],[Profit per unit]]*Modified_data[[#This Row],[Units Sold]]</f>
        <v>8713536.540000001</v>
      </c>
      <c r="F151" s="14">
        <f>Modified_data[[#This Row],[TotalProfit]]/SUM(Modified_data[TotalProfit])</f>
        <v>2.6497403877198153E-3</v>
      </c>
      <c r="G151" s="1">
        <f>Modified_data[[#This Row],[TotalProfit]]/Modified_data[[#This Row],[Export Value]]</f>
        <v>0.29523961843763763</v>
      </c>
      <c r="H151" s="12">
        <v>29513439.239999998</v>
      </c>
      <c r="I151" t="s">
        <v>28</v>
      </c>
      <c r="J151" t="s">
        <v>29</v>
      </c>
      <c r="K151" t="s">
        <v>40</v>
      </c>
      <c r="L151" t="s">
        <v>2</v>
      </c>
      <c r="M151">
        <v>2023</v>
      </c>
      <c r="N151" t="s">
        <v>55</v>
      </c>
      <c r="O151" t="s">
        <v>53</v>
      </c>
      <c r="P151" t="s">
        <v>51</v>
      </c>
    </row>
    <row r="152" spans="1:16" x14ac:dyDescent="0.35">
      <c r="A152" t="s">
        <v>21</v>
      </c>
      <c r="B152">
        <v>290</v>
      </c>
      <c r="C152" s="12">
        <f>Modified_data[[#This Row],[Export Value]]/Modified_data[[#This Row],[Units Sold]]</f>
        <v>40212.78</v>
      </c>
      <c r="D152" s="12">
        <v>6892.54</v>
      </c>
      <c r="E152" s="12">
        <f>Modified_data[[#This Row],[Profit per unit]]*Modified_data[[#This Row],[Units Sold]]</f>
        <v>1998836.6</v>
      </c>
      <c r="F152" s="14">
        <f>Modified_data[[#This Row],[TotalProfit]]/SUM(Modified_data[TotalProfit])</f>
        <v>6.0783564092020865E-4</v>
      </c>
      <c r="G152" s="1">
        <f>Modified_data[[#This Row],[TotalProfit]]/Modified_data[[#This Row],[Export Value]]</f>
        <v>0.17140172850521651</v>
      </c>
      <c r="H152" s="12">
        <v>11661706.199999999</v>
      </c>
      <c r="I152" t="s">
        <v>39</v>
      </c>
      <c r="J152" t="s">
        <v>29</v>
      </c>
      <c r="K152" t="s">
        <v>36</v>
      </c>
      <c r="L152" t="s">
        <v>6</v>
      </c>
      <c r="M152">
        <v>2023</v>
      </c>
      <c r="N152" t="s">
        <v>62</v>
      </c>
      <c r="O152" t="s">
        <v>63</v>
      </c>
      <c r="P152" t="s">
        <v>47</v>
      </c>
    </row>
    <row r="153" spans="1:16" x14ac:dyDescent="0.35">
      <c r="A153" t="s">
        <v>12</v>
      </c>
      <c r="B153">
        <v>292</v>
      </c>
      <c r="C153" s="12">
        <f>Modified_data[[#This Row],[Export Value]]/Modified_data[[#This Row],[Units Sold]]</f>
        <v>27482.77</v>
      </c>
      <c r="D153" s="12">
        <v>3727.66</v>
      </c>
      <c r="E153" s="12">
        <f>Modified_data[[#This Row],[Profit per unit]]*Modified_data[[#This Row],[Units Sold]]</f>
        <v>1088476.72</v>
      </c>
      <c r="F153" s="14">
        <f>Modified_data[[#This Row],[TotalProfit]]/SUM(Modified_data[TotalProfit])</f>
        <v>3.3100001507273101E-4</v>
      </c>
      <c r="G153" s="1">
        <f>Modified_data[[#This Row],[TotalProfit]]/Modified_data[[#This Row],[Export Value]]</f>
        <v>0.13563625500631851</v>
      </c>
      <c r="H153" s="12">
        <v>8024968.8399999999</v>
      </c>
      <c r="I153" t="s">
        <v>28</v>
      </c>
      <c r="J153" t="s">
        <v>29</v>
      </c>
      <c r="K153" t="s">
        <v>32</v>
      </c>
      <c r="L153" t="s">
        <v>6</v>
      </c>
      <c r="M153">
        <v>2021</v>
      </c>
      <c r="N153" t="s">
        <v>57</v>
      </c>
      <c r="O153" t="s">
        <v>53</v>
      </c>
      <c r="P153" t="s">
        <v>47</v>
      </c>
    </row>
    <row r="154" spans="1:16" x14ac:dyDescent="0.35">
      <c r="A154" t="s">
        <v>12</v>
      </c>
      <c r="B154">
        <v>615</v>
      </c>
      <c r="C154" s="12">
        <f>Modified_data[[#This Row],[Export Value]]/Modified_data[[#This Row],[Units Sold]]</f>
        <v>29388.409999999996</v>
      </c>
      <c r="D154" s="12">
        <v>4431.2</v>
      </c>
      <c r="E154" s="12">
        <f>Modified_data[[#This Row],[Profit per unit]]*Modified_data[[#This Row],[Units Sold]]</f>
        <v>2725188</v>
      </c>
      <c r="F154" s="14">
        <f>Modified_data[[#This Row],[TotalProfit]]/SUM(Modified_data[TotalProfit])</f>
        <v>8.2871526097133769E-4</v>
      </c>
      <c r="G154" s="1">
        <f>Modified_data[[#This Row],[TotalProfit]]/Modified_data[[#This Row],[Export Value]]</f>
        <v>0.15078052878668838</v>
      </c>
      <c r="H154" s="12">
        <v>18073872.149999999</v>
      </c>
      <c r="I154" t="s">
        <v>28</v>
      </c>
      <c r="J154" t="s">
        <v>29</v>
      </c>
      <c r="K154" t="s">
        <v>35</v>
      </c>
      <c r="L154" t="s">
        <v>10</v>
      </c>
      <c r="M154">
        <v>2022</v>
      </c>
      <c r="N154" t="s">
        <v>61</v>
      </c>
      <c r="O154" t="s">
        <v>60</v>
      </c>
      <c r="P154" t="s">
        <v>49</v>
      </c>
    </row>
    <row r="155" spans="1:16" x14ac:dyDescent="0.35">
      <c r="A155" t="s">
        <v>19</v>
      </c>
      <c r="B155">
        <v>893</v>
      </c>
      <c r="C155" s="12">
        <f>Modified_data[[#This Row],[Export Value]]/Modified_data[[#This Row],[Units Sold]]</f>
        <v>13305.269999999999</v>
      </c>
      <c r="D155" s="12">
        <v>7510.66</v>
      </c>
      <c r="E155" s="12">
        <f>Modified_data[[#This Row],[Profit per unit]]*Modified_data[[#This Row],[Units Sold]]</f>
        <v>6707019.3799999999</v>
      </c>
      <c r="F155" s="14">
        <f>Modified_data[[#This Row],[TotalProfit]]/SUM(Modified_data[TotalProfit])</f>
        <v>2.0395691291156866E-3</v>
      </c>
      <c r="G155" s="1">
        <f>Modified_data[[#This Row],[TotalProfit]]/Modified_data[[#This Row],[Export Value]]</f>
        <v>0.5644876052872283</v>
      </c>
      <c r="H155" s="12">
        <v>11881606.109999999</v>
      </c>
      <c r="I155" t="s">
        <v>31</v>
      </c>
      <c r="J155" t="s">
        <v>29</v>
      </c>
      <c r="K155" t="s">
        <v>30</v>
      </c>
      <c r="L155" t="s">
        <v>1</v>
      </c>
      <c r="M155">
        <v>2023</v>
      </c>
      <c r="N155" t="s">
        <v>59</v>
      </c>
      <c r="O155" t="s">
        <v>60</v>
      </c>
      <c r="P155" t="s">
        <v>58</v>
      </c>
    </row>
    <row r="156" spans="1:16" x14ac:dyDescent="0.35">
      <c r="A156" t="s">
        <v>19</v>
      </c>
      <c r="B156">
        <v>304</v>
      </c>
      <c r="C156" s="12">
        <f>Modified_data[[#This Row],[Export Value]]/Modified_data[[#This Row],[Units Sold]]</f>
        <v>40982.46</v>
      </c>
      <c r="D156" s="12">
        <v>9884.64</v>
      </c>
      <c r="E156" s="12">
        <f>Modified_data[[#This Row],[Profit per unit]]*Modified_data[[#This Row],[Units Sold]]</f>
        <v>3004930.5599999996</v>
      </c>
      <c r="F156" s="14">
        <f>Modified_data[[#This Row],[TotalProfit]]/SUM(Modified_data[TotalProfit])</f>
        <v>9.1378349428778772E-4</v>
      </c>
      <c r="G156" s="1">
        <f>Modified_data[[#This Row],[TotalProfit]]/Modified_data[[#This Row],[Export Value]]</f>
        <v>0.24119196358637326</v>
      </c>
      <c r="H156" s="12">
        <v>12458667.84</v>
      </c>
      <c r="I156" t="s">
        <v>28</v>
      </c>
      <c r="J156" t="s">
        <v>29</v>
      </c>
      <c r="K156" t="s">
        <v>34</v>
      </c>
      <c r="L156" t="s">
        <v>6</v>
      </c>
      <c r="M156">
        <v>2021</v>
      </c>
      <c r="N156" t="s">
        <v>52</v>
      </c>
      <c r="O156" t="s">
        <v>53</v>
      </c>
      <c r="P156" t="s">
        <v>56</v>
      </c>
    </row>
    <row r="157" spans="1:16" x14ac:dyDescent="0.35">
      <c r="A157" t="s">
        <v>15</v>
      </c>
      <c r="B157">
        <v>856</v>
      </c>
      <c r="C157" s="12">
        <f>Modified_data[[#This Row],[Export Value]]/Modified_data[[#This Row],[Units Sold]]</f>
        <v>38044.130000000005</v>
      </c>
      <c r="D157" s="12">
        <v>2728.58</v>
      </c>
      <c r="E157" s="12">
        <f>Modified_data[[#This Row],[Profit per unit]]*Modified_data[[#This Row],[Units Sold]]</f>
        <v>2335664.48</v>
      </c>
      <c r="F157" s="14">
        <f>Modified_data[[#This Row],[TotalProfit]]/SUM(Modified_data[TotalProfit])</f>
        <v>7.1026321820171075E-4</v>
      </c>
      <c r="G157" s="1">
        <f>Modified_data[[#This Row],[TotalProfit]]/Modified_data[[#This Row],[Export Value]]</f>
        <v>7.1721445594892033E-2</v>
      </c>
      <c r="H157" s="12">
        <v>32565775.280000001</v>
      </c>
      <c r="I157" t="s">
        <v>28</v>
      </c>
      <c r="J157" t="s">
        <v>29</v>
      </c>
      <c r="K157" t="s">
        <v>35</v>
      </c>
      <c r="L157" t="s">
        <v>8</v>
      </c>
      <c r="M157">
        <v>2022</v>
      </c>
      <c r="N157" t="s">
        <v>59</v>
      </c>
      <c r="O157" t="s">
        <v>60</v>
      </c>
      <c r="P157" t="s">
        <v>49</v>
      </c>
    </row>
    <row r="158" spans="1:16" x14ac:dyDescent="0.35">
      <c r="A158" t="s">
        <v>16</v>
      </c>
      <c r="B158">
        <v>595</v>
      </c>
      <c r="C158" s="12">
        <f>Modified_data[[#This Row],[Export Value]]/Modified_data[[#This Row],[Units Sold]]</f>
        <v>30005.569999999996</v>
      </c>
      <c r="D158" s="12">
        <v>7039.46</v>
      </c>
      <c r="E158" s="12">
        <f>Modified_data[[#This Row],[Profit per unit]]*Modified_data[[#This Row],[Units Sold]]</f>
        <v>4188478.7</v>
      </c>
      <c r="F158" s="14">
        <f>Modified_data[[#This Row],[TotalProfit]]/SUM(Modified_data[TotalProfit])</f>
        <v>1.273694225478532E-3</v>
      </c>
      <c r="G158" s="1">
        <f>Modified_data[[#This Row],[TotalProfit]]/Modified_data[[#This Row],[Export Value]]</f>
        <v>0.23460510831822229</v>
      </c>
      <c r="H158" s="12">
        <v>17853314.149999999</v>
      </c>
      <c r="I158" t="s">
        <v>28</v>
      </c>
      <c r="J158" t="s">
        <v>29</v>
      </c>
      <c r="K158" t="s">
        <v>32</v>
      </c>
      <c r="L158" t="s">
        <v>10</v>
      </c>
      <c r="M158">
        <v>2020</v>
      </c>
      <c r="N158" t="s">
        <v>55</v>
      </c>
      <c r="O158" t="s">
        <v>53</v>
      </c>
      <c r="P158" t="s">
        <v>47</v>
      </c>
    </row>
    <row r="159" spans="1:16" x14ac:dyDescent="0.35">
      <c r="A159" t="s">
        <v>14</v>
      </c>
      <c r="B159">
        <v>442</v>
      </c>
      <c r="C159" s="12">
        <f>Modified_data[[#This Row],[Export Value]]/Modified_data[[#This Row],[Units Sold]]</f>
        <v>18782.89</v>
      </c>
      <c r="D159" s="12">
        <v>5559.47</v>
      </c>
      <c r="E159" s="12">
        <f>Modified_data[[#This Row],[Profit per unit]]*Modified_data[[#This Row],[Units Sold]]</f>
        <v>2457285.7400000002</v>
      </c>
      <c r="F159" s="14">
        <f>Modified_data[[#This Row],[TotalProfit]]/SUM(Modified_data[TotalProfit])</f>
        <v>7.4724760027757606E-4</v>
      </c>
      <c r="G159" s="1">
        <f>Modified_data[[#This Row],[TotalProfit]]/Modified_data[[#This Row],[Export Value]]</f>
        <v>0.29598586798943083</v>
      </c>
      <c r="H159" s="12">
        <v>8302037.3799999999</v>
      </c>
      <c r="I159" t="s">
        <v>39</v>
      </c>
      <c r="J159" t="s">
        <v>29</v>
      </c>
      <c r="K159" t="s">
        <v>34</v>
      </c>
      <c r="L159" t="s">
        <v>6</v>
      </c>
      <c r="M159">
        <v>2020</v>
      </c>
      <c r="N159" t="s">
        <v>62</v>
      </c>
      <c r="O159" t="s">
        <v>63</v>
      </c>
      <c r="P159" t="s">
        <v>56</v>
      </c>
    </row>
    <row r="160" spans="1:16" x14ac:dyDescent="0.35">
      <c r="A160" t="s">
        <v>12</v>
      </c>
      <c r="B160">
        <v>223</v>
      </c>
      <c r="C160" s="12">
        <f>Modified_data[[#This Row],[Export Value]]/Modified_data[[#This Row],[Units Sold]]</f>
        <v>38450.54</v>
      </c>
      <c r="D160" s="12">
        <v>9971.93</v>
      </c>
      <c r="E160" s="12">
        <f>Modified_data[[#This Row],[Profit per unit]]*Modified_data[[#This Row],[Units Sold]]</f>
        <v>2223740.39</v>
      </c>
      <c r="F160" s="14">
        <f>Modified_data[[#This Row],[TotalProfit]]/SUM(Modified_data[TotalProfit])</f>
        <v>6.7622769424764619E-4</v>
      </c>
      <c r="G160" s="1">
        <f>Modified_data[[#This Row],[TotalProfit]]/Modified_data[[#This Row],[Export Value]]</f>
        <v>0.25934434210806923</v>
      </c>
      <c r="H160" s="12">
        <v>8574470.4199999999</v>
      </c>
      <c r="I160" t="s">
        <v>28</v>
      </c>
      <c r="J160" t="s">
        <v>29</v>
      </c>
      <c r="K160" t="s">
        <v>35</v>
      </c>
      <c r="L160" t="s">
        <v>4</v>
      </c>
      <c r="M160">
        <v>2020</v>
      </c>
      <c r="N160" t="s">
        <v>61</v>
      </c>
      <c r="O160" t="s">
        <v>60</v>
      </c>
      <c r="P160" t="s">
        <v>56</v>
      </c>
    </row>
    <row r="161" spans="1:16" x14ac:dyDescent="0.35">
      <c r="A161" t="s">
        <v>16</v>
      </c>
      <c r="B161">
        <v>316</v>
      </c>
      <c r="C161" s="12">
        <f>Modified_data[[#This Row],[Export Value]]/Modified_data[[#This Row],[Units Sold]]</f>
        <v>17819.75</v>
      </c>
      <c r="D161" s="12">
        <v>9927.7999999999993</v>
      </c>
      <c r="E161" s="12">
        <f>Modified_data[[#This Row],[Profit per unit]]*Modified_data[[#This Row],[Units Sold]]</f>
        <v>3137184.8</v>
      </c>
      <c r="F161" s="14">
        <f>Modified_data[[#This Row],[TotalProfit]]/SUM(Modified_data[TotalProfit])</f>
        <v>9.5400130935822177E-4</v>
      </c>
      <c r="G161" s="1">
        <f>Modified_data[[#This Row],[TotalProfit]]/Modified_data[[#This Row],[Export Value]]</f>
        <v>0.55712341643401275</v>
      </c>
      <c r="H161" s="12">
        <v>5631041</v>
      </c>
      <c r="I161" t="s">
        <v>28</v>
      </c>
      <c r="J161" t="s">
        <v>29</v>
      </c>
      <c r="K161" t="s">
        <v>32</v>
      </c>
      <c r="L161" t="s">
        <v>7</v>
      </c>
      <c r="M161">
        <v>2020</v>
      </c>
      <c r="N161" t="s">
        <v>67</v>
      </c>
      <c r="O161" t="s">
        <v>63</v>
      </c>
      <c r="P161" t="s">
        <v>49</v>
      </c>
    </row>
    <row r="162" spans="1:16" x14ac:dyDescent="0.35">
      <c r="A162" t="s">
        <v>13</v>
      </c>
      <c r="B162">
        <v>366</v>
      </c>
      <c r="C162" s="12">
        <f>Modified_data[[#This Row],[Export Value]]/Modified_data[[#This Row],[Units Sold]]</f>
        <v>37718.550000000003</v>
      </c>
      <c r="D162" s="12">
        <v>3056.13</v>
      </c>
      <c r="E162" s="12">
        <f>Modified_data[[#This Row],[Profit per unit]]*Modified_data[[#This Row],[Units Sold]]</f>
        <v>1118543.58</v>
      </c>
      <c r="F162" s="14">
        <f>Modified_data[[#This Row],[TotalProfit]]/SUM(Modified_data[TotalProfit])</f>
        <v>3.4014318821582747E-4</v>
      </c>
      <c r="G162" s="1">
        <f>Modified_data[[#This Row],[TotalProfit]]/Modified_data[[#This Row],[Export Value]]</f>
        <v>8.1024588697073463E-2</v>
      </c>
      <c r="H162" s="12">
        <v>13804989.300000001</v>
      </c>
      <c r="I162" t="s">
        <v>28</v>
      </c>
      <c r="J162" t="s">
        <v>29</v>
      </c>
      <c r="K162" t="s">
        <v>40</v>
      </c>
      <c r="L162" t="s">
        <v>9</v>
      </c>
      <c r="M162">
        <v>2023</v>
      </c>
      <c r="N162" t="s">
        <v>66</v>
      </c>
      <c r="O162" t="s">
        <v>63</v>
      </c>
      <c r="P162" t="s">
        <v>51</v>
      </c>
    </row>
    <row r="163" spans="1:16" x14ac:dyDescent="0.35">
      <c r="A163" t="s">
        <v>18</v>
      </c>
      <c r="B163">
        <v>196</v>
      </c>
      <c r="C163" s="12">
        <f>Modified_data[[#This Row],[Export Value]]/Modified_data[[#This Row],[Units Sold]]</f>
        <v>39859.200000000004</v>
      </c>
      <c r="D163" s="12">
        <v>7877.05</v>
      </c>
      <c r="E163" s="12">
        <f>Modified_data[[#This Row],[Profit per unit]]*Modified_data[[#This Row],[Units Sold]]</f>
        <v>1543901.8</v>
      </c>
      <c r="F163" s="14">
        <f>Modified_data[[#This Row],[TotalProfit]]/SUM(Modified_data[TotalProfit])</f>
        <v>4.6949237377425635E-4</v>
      </c>
      <c r="G163" s="1">
        <f>Modified_data[[#This Row],[TotalProfit]]/Modified_data[[#This Row],[Export Value]]</f>
        <v>0.19762187901412973</v>
      </c>
      <c r="H163" s="12">
        <v>7812403.2000000002</v>
      </c>
      <c r="I163" t="s">
        <v>28</v>
      </c>
      <c r="J163" t="s">
        <v>29</v>
      </c>
      <c r="K163" t="s">
        <v>30</v>
      </c>
      <c r="L163" t="s">
        <v>3</v>
      </c>
      <c r="M163">
        <v>2023</v>
      </c>
      <c r="N163" t="s">
        <v>57</v>
      </c>
      <c r="O163" t="s">
        <v>53</v>
      </c>
      <c r="P163" t="s">
        <v>64</v>
      </c>
    </row>
    <row r="164" spans="1:16" x14ac:dyDescent="0.35">
      <c r="A164" t="s">
        <v>21</v>
      </c>
      <c r="B164">
        <v>232</v>
      </c>
      <c r="C164" s="12">
        <f>Modified_data[[#This Row],[Export Value]]/Modified_data[[#This Row],[Units Sold]]</f>
        <v>40443.450000000004</v>
      </c>
      <c r="D164" s="12">
        <v>8390.75</v>
      </c>
      <c r="E164" s="12">
        <f>Modified_data[[#This Row],[Profit per unit]]*Modified_data[[#This Row],[Units Sold]]</f>
        <v>1946654</v>
      </c>
      <c r="F164" s="14">
        <f>Modified_data[[#This Row],[TotalProfit]]/SUM(Modified_data[TotalProfit])</f>
        <v>5.9196718818331007E-4</v>
      </c>
      <c r="G164" s="1">
        <f>Modified_data[[#This Row],[TotalProfit]]/Modified_data[[#This Row],[Export Value]]</f>
        <v>0.20746870012325852</v>
      </c>
      <c r="H164" s="12">
        <v>9382880.4000000004</v>
      </c>
      <c r="I164" t="s">
        <v>39</v>
      </c>
      <c r="J164" t="s">
        <v>29</v>
      </c>
      <c r="K164" t="s">
        <v>40</v>
      </c>
      <c r="L164" t="s">
        <v>5</v>
      </c>
      <c r="M164">
        <v>2021</v>
      </c>
      <c r="N164" t="s">
        <v>59</v>
      </c>
      <c r="O164" t="s">
        <v>60</v>
      </c>
      <c r="P164" t="s">
        <v>51</v>
      </c>
    </row>
    <row r="165" spans="1:16" x14ac:dyDescent="0.35">
      <c r="A165" t="s">
        <v>15</v>
      </c>
      <c r="B165">
        <v>181</v>
      </c>
      <c r="C165" s="12">
        <f>Modified_data[[#This Row],[Export Value]]/Modified_data[[#This Row],[Units Sold]]</f>
        <v>42649.85</v>
      </c>
      <c r="D165" s="12">
        <v>4580.5200000000004</v>
      </c>
      <c r="E165" s="12">
        <f>Modified_data[[#This Row],[Profit per unit]]*Modified_data[[#This Row],[Units Sold]]</f>
        <v>829074.12000000011</v>
      </c>
      <c r="F165" s="14">
        <f>Modified_data[[#This Row],[TotalProfit]]/SUM(Modified_data[TotalProfit])</f>
        <v>2.5211705604177848E-4</v>
      </c>
      <c r="G165" s="1">
        <f>Modified_data[[#This Row],[TotalProfit]]/Modified_data[[#This Row],[Export Value]]</f>
        <v>0.10739826752028438</v>
      </c>
      <c r="H165" s="12">
        <v>7719622.8499999996</v>
      </c>
      <c r="I165" t="s">
        <v>28</v>
      </c>
      <c r="J165" t="s">
        <v>29</v>
      </c>
      <c r="K165" t="s">
        <v>40</v>
      </c>
      <c r="L165" t="s">
        <v>1</v>
      </c>
      <c r="M165">
        <v>2020</v>
      </c>
      <c r="N165" t="s">
        <v>48</v>
      </c>
      <c r="O165" t="s">
        <v>46</v>
      </c>
      <c r="P165" t="s">
        <v>47</v>
      </c>
    </row>
    <row r="166" spans="1:16" x14ac:dyDescent="0.35">
      <c r="A166" t="s">
        <v>18</v>
      </c>
      <c r="B166">
        <v>990</v>
      </c>
      <c r="C166" s="12">
        <f>Modified_data[[#This Row],[Export Value]]/Modified_data[[#This Row],[Units Sold]]</f>
        <v>36777.32</v>
      </c>
      <c r="D166" s="12">
        <v>8027.19</v>
      </c>
      <c r="E166" s="12">
        <f>Modified_data[[#This Row],[Profit per unit]]*Modified_data[[#This Row],[Units Sold]]</f>
        <v>7946918.0999999996</v>
      </c>
      <c r="F166" s="14">
        <f>Modified_data[[#This Row],[TotalProfit]]/SUM(Modified_data[TotalProfit])</f>
        <v>2.4166157737225274E-3</v>
      </c>
      <c r="G166" s="1">
        <f>Modified_data[[#This Row],[TotalProfit]]/Modified_data[[#This Row],[Export Value]]</f>
        <v>0.21826468051505657</v>
      </c>
      <c r="H166" s="12">
        <v>36409546.799999997</v>
      </c>
      <c r="I166" t="s">
        <v>28</v>
      </c>
      <c r="J166" t="s">
        <v>29</v>
      </c>
      <c r="K166" t="s">
        <v>40</v>
      </c>
      <c r="L166" t="s">
        <v>7</v>
      </c>
      <c r="M166">
        <v>2020</v>
      </c>
      <c r="N166" t="s">
        <v>57</v>
      </c>
      <c r="O166" t="s">
        <v>53</v>
      </c>
      <c r="P166" t="s">
        <v>54</v>
      </c>
    </row>
    <row r="167" spans="1:16" x14ac:dyDescent="0.35">
      <c r="A167" t="s">
        <v>20</v>
      </c>
      <c r="B167">
        <v>401</v>
      </c>
      <c r="C167" s="12">
        <f>Modified_data[[#This Row],[Export Value]]/Modified_data[[#This Row],[Units Sold]]</f>
        <v>29722.65</v>
      </c>
      <c r="D167" s="12">
        <v>9701.73</v>
      </c>
      <c r="E167" s="12">
        <f>Modified_data[[#This Row],[Profit per unit]]*Modified_data[[#This Row],[Units Sold]]</f>
        <v>3890393.73</v>
      </c>
      <c r="F167" s="14">
        <f>Modified_data[[#This Row],[TotalProfit]]/SUM(Modified_data[TotalProfit])</f>
        <v>1.1830481622692474E-3</v>
      </c>
      <c r="G167" s="1">
        <f>Modified_data[[#This Row],[TotalProfit]]/Modified_data[[#This Row],[Export Value]]</f>
        <v>0.3264086479503005</v>
      </c>
      <c r="H167" s="12">
        <v>11918782.65</v>
      </c>
      <c r="I167" t="s">
        <v>28</v>
      </c>
      <c r="J167" t="s">
        <v>29</v>
      </c>
      <c r="K167" t="s">
        <v>34</v>
      </c>
      <c r="L167" t="s">
        <v>10</v>
      </c>
      <c r="M167">
        <v>2023</v>
      </c>
      <c r="N167" t="s">
        <v>66</v>
      </c>
      <c r="O167" t="s">
        <v>63</v>
      </c>
      <c r="P167" t="s">
        <v>56</v>
      </c>
    </row>
    <row r="168" spans="1:16" x14ac:dyDescent="0.35">
      <c r="A168" t="s">
        <v>21</v>
      </c>
      <c r="B168">
        <v>631</v>
      </c>
      <c r="C168" s="12">
        <f>Modified_data[[#This Row],[Export Value]]/Modified_data[[#This Row],[Units Sold]]</f>
        <v>13405.980000000001</v>
      </c>
      <c r="D168" s="12">
        <v>9333.15</v>
      </c>
      <c r="E168" s="12">
        <f>Modified_data[[#This Row],[Profit per unit]]*Modified_data[[#This Row],[Units Sold]]</f>
        <v>5889217.6499999994</v>
      </c>
      <c r="F168" s="14">
        <f>Modified_data[[#This Row],[TotalProfit]]/SUM(Modified_data[TotalProfit])</f>
        <v>1.7908799472685032E-3</v>
      </c>
      <c r="G168" s="1">
        <f>Modified_data[[#This Row],[TotalProfit]]/Modified_data[[#This Row],[Export Value]]</f>
        <v>0.69619304220952127</v>
      </c>
      <c r="H168" s="12">
        <v>8459173.3800000008</v>
      </c>
      <c r="I168" t="s">
        <v>28</v>
      </c>
      <c r="J168" t="s">
        <v>29</v>
      </c>
      <c r="K168" t="s">
        <v>37</v>
      </c>
      <c r="L168" t="s">
        <v>9</v>
      </c>
      <c r="M168">
        <v>2021</v>
      </c>
      <c r="N168" t="s">
        <v>61</v>
      </c>
      <c r="O168" t="s">
        <v>60</v>
      </c>
      <c r="P168" t="s">
        <v>58</v>
      </c>
    </row>
    <row r="169" spans="1:16" x14ac:dyDescent="0.35">
      <c r="A169" t="s">
        <v>19</v>
      </c>
      <c r="B169">
        <v>175</v>
      </c>
      <c r="C169" s="12">
        <f>Modified_data[[#This Row],[Export Value]]/Modified_data[[#This Row],[Units Sold]]</f>
        <v>15018.73</v>
      </c>
      <c r="D169" s="12">
        <v>9030.94</v>
      </c>
      <c r="E169" s="12">
        <f>Modified_data[[#This Row],[Profit per unit]]*Modified_data[[#This Row],[Units Sold]]</f>
        <v>1580414.5</v>
      </c>
      <c r="F169" s="14">
        <f>Modified_data[[#This Row],[TotalProfit]]/SUM(Modified_data[TotalProfit])</f>
        <v>4.8059569277803449E-4</v>
      </c>
      <c r="G169" s="1">
        <f>Modified_data[[#This Row],[TotalProfit]]/Modified_data[[#This Row],[Export Value]]</f>
        <v>0.601311828629984</v>
      </c>
      <c r="H169" s="12">
        <v>2628277.75</v>
      </c>
      <c r="I169" t="s">
        <v>28</v>
      </c>
      <c r="J169" t="s">
        <v>29</v>
      </c>
      <c r="K169" t="s">
        <v>37</v>
      </c>
      <c r="L169" t="s">
        <v>5</v>
      </c>
      <c r="M169">
        <v>2020</v>
      </c>
      <c r="N169" t="s">
        <v>66</v>
      </c>
      <c r="O169" t="s">
        <v>63</v>
      </c>
      <c r="P169" t="s">
        <v>49</v>
      </c>
    </row>
    <row r="170" spans="1:16" x14ac:dyDescent="0.35">
      <c r="A170" t="s">
        <v>20</v>
      </c>
      <c r="B170">
        <v>737</v>
      </c>
      <c r="C170" s="12">
        <f>Modified_data[[#This Row],[Export Value]]/Modified_data[[#This Row],[Units Sold]]</f>
        <v>43567.37</v>
      </c>
      <c r="D170" s="12">
        <v>9198.56</v>
      </c>
      <c r="E170" s="12">
        <f>Modified_data[[#This Row],[Profit per unit]]*Modified_data[[#This Row],[Units Sold]]</f>
        <v>6779338.7199999997</v>
      </c>
      <c r="F170" s="14">
        <f>Modified_data[[#This Row],[TotalProfit]]/SUM(Modified_data[TotalProfit])</f>
        <v>2.0615610580106379E-3</v>
      </c>
      <c r="G170" s="1">
        <f>Modified_data[[#This Row],[TotalProfit]]/Modified_data[[#This Row],[Export Value]]</f>
        <v>0.21113415843095415</v>
      </c>
      <c r="H170" s="12">
        <v>32109151.690000001</v>
      </c>
      <c r="I170" t="s">
        <v>31</v>
      </c>
      <c r="J170" t="s">
        <v>29</v>
      </c>
      <c r="K170" t="s">
        <v>30</v>
      </c>
      <c r="L170" t="s">
        <v>7</v>
      </c>
      <c r="M170">
        <v>2022</v>
      </c>
      <c r="N170" t="s">
        <v>62</v>
      </c>
      <c r="O170" t="s">
        <v>63</v>
      </c>
      <c r="P170" t="s">
        <v>47</v>
      </c>
    </row>
    <row r="171" spans="1:16" x14ac:dyDescent="0.35">
      <c r="A171" t="s">
        <v>16</v>
      </c>
      <c r="B171">
        <v>268</v>
      </c>
      <c r="C171" s="12">
        <f>Modified_data[[#This Row],[Export Value]]/Modified_data[[#This Row],[Units Sold]]</f>
        <v>41452.959999999999</v>
      </c>
      <c r="D171" s="12">
        <v>9960.67</v>
      </c>
      <c r="E171" s="12">
        <f>Modified_data[[#This Row],[Profit per unit]]*Modified_data[[#This Row],[Units Sold]]</f>
        <v>2669459.56</v>
      </c>
      <c r="F171" s="14">
        <f>Modified_data[[#This Row],[TotalProfit]]/SUM(Modified_data[TotalProfit])</f>
        <v>8.1176853703958493E-4</v>
      </c>
      <c r="G171" s="1">
        <f>Modified_data[[#This Row],[TotalProfit]]/Modified_data[[#This Row],[Export Value]]</f>
        <v>0.24028851015705516</v>
      </c>
      <c r="H171" s="12">
        <v>11109393.279999999</v>
      </c>
      <c r="I171" t="s">
        <v>39</v>
      </c>
      <c r="J171" t="s">
        <v>29</v>
      </c>
      <c r="K171" t="s">
        <v>35</v>
      </c>
      <c r="L171" t="s">
        <v>6</v>
      </c>
      <c r="M171">
        <v>2020</v>
      </c>
      <c r="N171" t="s">
        <v>61</v>
      </c>
      <c r="O171" t="s">
        <v>60</v>
      </c>
      <c r="P171" t="s">
        <v>64</v>
      </c>
    </row>
    <row r="172" spans="1:16" x14ac:dyDescent="0.35">
      <c r="A172" t="s">
        <v>17</v>
      </c>
      <c r="B172">
        <v>661</v>
      </c>
      <c r="C172" s="12">
        <f>Modified_data[[#This Row],[Export Value]]/Modified_data[[#This Row],[Units Sold]]</f>
        <v>39910.720000000001</v>
      </c>
      <c r="D172" s="12">
        <v>6227.46</v>
      </c>
      <c r="E172" s="12">
        <f>Modified_data[[#This Row],[Profit per unit]]*Modified_data[[#This Row],[Units Sold]]</f>
        <v>4116351.06</v>
      </c>
      <c r="F172" s="14">
        <f>Modified_data[[#This Row],[TotalProfit]]/SUM(Modified_data[TotalProfit])</f>
        <v>1.2517605915399388E-3</v>
      </c>
      <c r="G172" s="1">
        <f>Modified_data[[#This Row],[TotalProfit]]/Modified_data[[#This Row],[Export Value]]</f>
        <v>0.15603476960576004</v>
      </c>
      <c r="H172" s="12">
        <v>26380985.920000002</v>
      </c>
      <c r="I172" t="s">
        <v>33</v>
      </c>
      <c r="J172" t="s">
        <v>29</v>
      </c>
      <c r="K172" t="s">
        <v>30</v>
      </c>
      <c r="L172" t="s">
        <v>9</v>
      </c>
      <c r="M172">
        <v>2023</v>
      </c>
      <c r="N172" t="s">
        <v>52</v>
      </c>
      <c r="O172" t="s">
        <v>53</v>
      </c>
      <c r="P172" t="s">
        <v>51</v>
      </c>
    </row>
    <row r="173" spans="1:16" x14ac:dyDescent="0.35">
      <c r="A173" t="s">
        <v>19</v>
      </c>
      <c r="B173">
        <v>907</v>
      </c>
      <c r="C173" s="12">
        <f>Modified_data[[#This Row],[Export Value]]/Modified_data[[#This Row],[Units Sold]]</f>
        <v>42974.87</v>
      </c>
      <c r="D173" s="12">
        <v>3303.73</v>
      </c>
      <c r="E173" s="12">
        <f>Modified_data[[#This Row],[Profit per unit]]*Modified_data[[#This Row],[Units Sold]]</f>
        <v>2996483.11</v>
      </c>
      <c r="F173" s="14">
        <f>Modified_data[[#This Row],[TotalProfit]]/SUM(Modified_data[TotalProfit])</f>
        <v>9.1121466940991068E-4</v>
      </c>
      <c r="G173" s="1">
        <f>Modified_data[[#This Row],[TotalProfit]]/Modified_data[[#This Row],[Export Value]]</f>
        <v>7.6875857914171689E-2</v>
      </c>
      <c r="H173" s="12">
        <v>38978207.090000004</v>
      </c>
      <c r="I173" t="s">
        <v>28</v>
      </c>
      <c r="J173" t="s">
        <v>29</v>
      </c>
      <c r="K173" t="s">
        <v>35</v>
      </c>
      <c r="L173" t="s">
        <v>10</v>
      </c>
      <c r="M173">
        <v>2023</v>
      </c>
      <c r="N173" t="s">
        <v>65</v>
      </c>
      <c r="O173" t="s">
        <v>60</v>
      </c>
      <c r="P173" t="s">
        <v>54</v>
      </c>
    </row>
    <row r="174" spans="1:16" x14ac:dyDescent="0.35">
      <c r="A174" t="s">
        <v>15</v>
      </c>
      <c r="B174">
        <v>738</v>
      </c>
      <c r="C174" s="12">
        <f>Modified_data[[#This Row],[Export Value]]/Modified_data[[#This Row],[Units Sold]]</f>
        <v>39223.54</v>
      </c>
      <c r="D174" s="12">
        <v>9221.4500000000007</v>
      </c>
      <c r="E174" s="12">
        <f>Modified_data[[#This Row],[Profit per unit]]*Modified_data[[#This Row],[Units Sold]]</f>
        <v>6805430.1000000006</v>
      </c>
      <c r="F174" s="14">
        <f>Modified_data[[#This Row],[TotalProfit]]/SUM(Modified_data[TotalProfit])</f>
        <v>2.0694953087066646E-3</v>
      </c>
      <c r="G174" s="1">
        <f>Modified_data[[#This Row],[TotalProfit]]/Modified_data[[#This Row],[Export Value]]</f>
        <v>0.23509989154472036</v>
      </c>
      <c r="H174" s="12">
        <v>28946972.52</v>
      </c>
      <c r="I174" t="s">
        <v>31</v>
      </c>
      <c r="J174" t="s">
        <v>29</v>
      </c>
      <c r="K174" t="s">
        <v>34</v>
      </c>
      <c r="L174" t="s">
        <v>10</v>
      </c>
      <c r="M174">
        <v>2022</v>
      </c>
      <c r="N174" t="s">
        <v>48</v>
      </c>
      <c r="O174" t="s">
        <v>46</v>
      </c>
      <c r="P174" t="s">
        <v>64</v>
      </c>
    </row>
    <row r="175" spans="1:16" x14ac:dyDescent="0.35">
      <c r="A175" t="s">
        <v>17</v>
      </c>
      <c r="B175">
        <v>151</v>
      </c>
      <c r="C175" s="12">
        <f>Modified_data[[#This Row],[Export Value]]/Modified_data[[#This Row],[Units Sold]]</f>
        <v>15679.05</v>
      </c>
      <c r="D175" s="12">
        <v>8708.7099999999991</v>
      </c>
      <c r="E175" s="12">
        <f>Modified_data[[#This Row],[Profit per unit]]*Modified_data[[#This Row],[Units Sold]]</f>
        <v>1315015.21</v>
      </c>
      <c r="F175" s="14">
        <f>Modified_data[[#This Row],[TotalProfit]]/SUM(Modified_data[TotalProfit])</f>
        <v>3.9988917202645412E-4</v>
      </c>
      <c r="G175" s="1">
        <f>Modified_data[[#This Row],[TotalProfit]]/Modified_data[[#This Row],[Export Value]]</f>
        <v>0.55543607552753516</v>
      </c>
      <c r="H175" s="12">
        <v>2367536.5499999998</v>
      </c>
      <c r="I175" t="s">
        <v>31</v>
      </c>
      <c r="J175" t="s">
        <v>29</v>
      </c>
      <c r="K175" t="s">
        <v>36</v>
      </c>
      <c r="L175" t="s">
        <v>8</v>
      </c>
      <c r="M175">
        <v>2020</v>
      </c>
      <c r="N175" t="s">
        <v>55</v>
      </c>
      <c r="O175" t="s">
        <v>53</v>
      </c>
      <c r="P175" t="s">
        <v>47</v>
      </c>
    </row>
    <row r="176" spans="1:16" x14ac:dyDescent="0.35">
      <c r="A176" t="s">
        <v>16</v>
      </c>
      <c r="B176">
        <v>804</v>
      </c>
      <c r="C176" s="12">
        <f>Modified_data[[#This Row],[Export Value]]/Modified_data[[#This Row],[Units Sold]]</f>
        <v>28787.91</v>
      </c>
      <c r="D176" s="12">
        <v>8809.98</v>
      </c>
      <c r="E176" s="12">
        <f>Modified_data[[#This Row],[Profit per unit]]*Modified_data[[#This Row],[Units Sold]]</f>
        <v>7083223.9199999999</v>
      </c>
      <c r="F176" s="14">
        <f>Modified_data[[#This Row],[TotalProfit]]/SUM(Modified_data[TotalProfit])</f>
        <v>2.153970940493361E-3</v>
      </c>
      <c r="G176" s="1">
        <f>Modified_data[[#This Row],[TotalProfit]]/Modified_data[[#This Row],[Export Value]]</f>
        <v>0.30603055240898003</v>
      </c>
      <c r="H176" s="12">
        <v>23145479.640000001</v>
      </c>
      <c r="I176" t="s">
        <v>31</v>
      </c>
      <c r="J176" t="s">
        <v>29</v>
      </c>
      <c r="K176" t="s">
        <v>30</v>
      </c>
      <c r="L176" t="s">
        <v>7</v>
      </c>
      <c r="M176">
        <v>2021</v>
      </c>
      <c r="N176" t="s">
        <v>52</v>
      </c>
      <c r="O176" t="s">
        <v>53</v>
      </c>
      <c r="P176" t="s">
        <v>49</v>
      </c>
    </row>
    <row r="177" spans="1:16" x14ac:dyDescent="0.35">
      <c r="A177" t="s">
        <v>21</v>
      </c>
      <c r="B177">
        <v>881</v>
      </c>
      <c r="C177" s="12">
        <f>Modified_data[[#This Row],[Export Value]]/Modified_data[[#This Row],[Units Sold]]</f>
        <v>47757.869999999995</v>
      </c>
      <c r="D177" s="12">
        <v>6806.86</v>
      </c>
      <c r="E177" s="12">
        <f>Modified_data[[#This Row],[Profit per unit]]*Modified_data[[#This Row],[Units Sold]]</f>
        <v>5996843.6600000001</v>
      </c>
      <c r="F177" s="14">
        <f>Modified_data[[#This Row],[TotalProfit]]/SUM(Modified_data[TotalProfit])</f>
        <v>1.8236084478212924E-3</v>
      </c>
      <c r="G177" s="1">
        <f>Modified_data[[#This Row],[TotalProfit]]/Modified_data[[#This Row],[Export Value]]</f>
        <v>0.14252855079173338</v>
      </c>
      <c r="H177" s="12">
        <v>42074683.469999999</v>
      </c>
      <c r="I177" t="s">
        <v>39</v>
      </c>
      <c r="J177" t="s">
        <v>29</v>
      </c>
      <c r="K177" t="s">
        <v>34</v>
      </c>
      <c r="L177" t="s">
        <v>8</v>
      </c>
      <c r="M177">
        <v>2021</v>
      </c>
      <c r="N177" t="s">
        <v>50</v>
      </c>
      <c r="O177" t="s">
        <v>46</v>
      </c>
      <c r="P177" t="s">
        <v>54</v>
      </c>
    </row>
    <row r="178" spans="1:16" x14ac:dyDescent="0.35">
      <c r="A178" t="s">
        <v>19</v>
      </c>
      <c r="B178">
        <v>141</v>
      </c>
      <c r="C178" s="12">
        <f>Modified_data[[#This Row],[Export Value]]/Modified_data[[#This Row],[Units Sold]]</f>
        <v>44054.32</v>
      </c>
      <c r="D178" s="12">
        <v>9201.08</v>
      </c>
      <c r="E178" s="12">
        <f>Modified_data[[#This Row],[Profit per unit]]*Modified_data[[#This Row],[Units Sold]]</f>
        <v>1297352.28</v>
      </c>
      <c r="F178" s="14">
        <f>Modified_data[[#This Row],[TotalProfit]]/SUM(Modified_data[TotalProfit])</f>
        <v>3.9451796840877032E-4</v>
      </c>
      <c r="G178" s="1">
        <f>Modified_data[[#This Row],[TotalProfit]]/Modified_data[[#This Row],[Export Value]]</f>
        <v>0.20885761033197198</v>
      </c>
      <c r="H178" s="12">
        <v>6211659.1200000001</v>
      </c>
      <c r="I178" t="s">
        <v>28</v>
      </c>
      <c r="J178" t="s">
        <v>29</v>
      </c>
      <c r="K178" t="s">
        <v>30</v>
      </c>
      <c r="L178" t="s">
        <v>4</v>
      </c>
      <c r="M178">
        <v>2022</v>
      </c>
      <c r="N178" t="s">
        <v>57</v>
      </c>
      <c r="O178" t="s">
        <v>53</v>
      </c>
      <c r="P178" t="s">
        <v>54</v>
      </c>
    </row>
    <row r="179" spans="1:16" x14ac:dyDescent="0.35">
      <c r="A179" t="s">
        <v>15</v>
      </c>
      <c r="B179">
        <v>407</v>
      </c>
      <c r="C179" s="12">
        <f>Modified_data[[#This Row],[Export Value]]/Modified_data[[#This Row],[Units Sold]]</f>
        <v>46822.22</v>
      </c>
      <c r="D179" s="12">
        <v>6834.45</v>
      </c>
      <c r="E179" s="12">
        <f>Modified_data[[#This Row],[Profit per unit]]*Modified_data[[#This Row],[Units Sold]]</f>
        <v>2781621.15</v>
      </c>
      <c r="F179" s="14">
        <f>Modified_data[[#This Row],[TotalProfit]]/SUM(Modified_data[TotalProfit])</f>
        <v>8.4587628348783365E-4</v>
      </c>
      <c r="G179" s="1">
        <f>Modified_data[[#This Row],[TotalProfit]]/Modified_data[[#This Row],[Export Value]]</f>
        <v>0.1459659537715213</v>
      </c>
      <c r="H179" s="12">
        <v>19056643.539999999</v>
      </c>
      <c r="I179" t="s">
        <v>33</v>
      </c>
      <c r="J179" t="s">
        <v>29</v>
      </c>
      <c r="K179" t="s">
        <v>32</v>
      </c>
      <c r="L179" t="s">
        <v>7</v>
      </c>
      <c r="M179">
        <v>2021</v>
      </c>
      <c r="N179" t="s">
        <v>61</v>
      </c>
      <c r="O179" t="s">
        <v>60</v>
      </c>
      <c r="P179" t="s">
        <v>51</v>
      </c>
    </row>
    <row r="180" spans="1:16" x14ac:dyDescent="0.35">
      <c r="A180" t="s">
        <v>20</v>
      </c>
      <c r="B180">
        <v>864</v>
      </c>
      <c r="C180" s="12">
        <f>Modified_data[[#This Row],[Export Value]]/Modified_data[[#This Row],[Units Sold]]</f>
        <v>37353.61</v>
      </c>
      <c r="D180" s="12">
        <v>9363.41</v>
      </c>
      <c r="E180" s="12">
        <f>Modified_data[[#This Row],[Profit per unit]]*Modified_data[[#This Row],[Units Sold]]</f>
        <v>8089986.2400000002</v>
      </c>
      <c r="F180" s="14">
        <f>Modified_data[[#This Row],[TotalProfit]]/SUM(Modified_data[TotalProfit])</f>
        <v>2.4601220386028895E-3</v>
      </c>
      <c r="G180" s="1">
        <f>Modified_data[[#This Row],[TotalProfit]]/Modified_data[[#This Row],[Export Value]]</f>
        <v>0.25066948013859974</v>
      </c>
      <c r="H180" s="12">
        <v>32273519.039999999</v>
      </c>
      <c r="I180" t="s">
        <v>33</v>
      </c>
      <c r="J180" t="s">
        <v>29</v>
      </c>
      <c r="K180" t="s">
        <v>35</v>
      </c>
      <c r="L180" t="s">
        <v>8</v>
      </c>
      <c r="M180">
        <v>2023</v>
      </c>
      <c r="N180" t="s">
        <v>59</v>
      </c>
      <c r="O180" t="s">
        <v>60</v>
      </c>
      <c r="P180" t="s">
        <v>51</v>
      </c>
    </row>
    <row r="181" spans="1:16" x14ac:dyDescent="0.35">
      <c r="A181" t="s">
        <v>13</v>
      </c>
      <c r="B181">
        <v>184</v>
      </c>
      <c r="C181" s="12">
        <f>Modified_data[[#This Row],[Export Value]]/Modified_data[[#This Row],[Units Sold]]</f>
        <v>13442.509999999998</v>
      </c>
      <c r="D181" s="12">
        <v>6666.22</v>
      </c>
      <c r="E181" s="12">
        <f>Modified_data[[#This Row],[Profit per unit]]*Modified_data[[#This Row],[Units Sold]]</f>
        <v>1226584.48</v>
      </c>
      <c r="F181" s="14">
        <f>Modified_data[[#This Row],[TotalProfit]]/SUM(Modified_data[TotalProfit])</f>
        <v>3.7299785462382507E-4</v>
      </c>
      <c r="G181" s="1">
        <f>Modified_data[[#This Row],[TotalProfit]]/Modified_data[[#This Row],[Export Value]]</f>
        <v>0.49590589852639128</v>
      </c>
      <c r="H181" s="12">
        <v>2473421.84</v>
      </c>
      <c r="I181" t="s">
        <v>28</v>
      </c>
      <c r="J181" t="s">
        <v>29</v>
      </c>
      <c r="K181" t="s">
        <v>32</v>
      </c>
      <c r="L181" t="s">
        <v>7</v>
      </c>
      <c r="M181">
        <v>2022</v>
      </c>
      <c r="N181" t="s">
        <v>45</v>
      </c>
      <c r="O181" t="s">
        <v>46</v>
      </c>
      <c r="P181" t="s">
        <v>54</v>
      </c>
    </row>
    <row r="182" spans="1:16" x14ac:dyDescent="0.35">
      <c r="A182" t="s">
        <v>19</v>
      </c>
      <c r="B182">
        <v>890</v>
      </c>
      <c r="C182" s="12">
        <f>Modified_data[[#This Row],[Export Value]]/Modified_data[[#This Row],[Units Sold]]</f>
        <v>20914.84</v>
      </c>
      <c r="D182" s="12">
        <v>7851.32</v>
      </c>
      <c r="E182" s="12">
        <f>Modified_data[[#This Row],[Profit per unit]]*Modified_data[[#This Row],[Units Sold]]</f>
        <v>6987674.7999999998</v>
      </c>
      <c r="F182" s="14">
        <f>Modified_data[[#This Row],[TotalProfit]]/SUM(Modified_data[TotalProfit])</f>
        <v>2.1249149583312562E-3</v>
      </c>
      <c r="G182" s="1">
        <f>Modified_data[[#This Row],[TotalProfit]]/Modified_data[[#This Row],[Export Value]]</f>
        <v>0.37539469582363522</v>
      </c>
      <c r="H182" s="12">
        <v>18614207.600000001</v>
      </c>
      <c r="I182" t="s">
        <v>28</v>
      </c>
      <c r="J182" t="s">
        <v>29</v>
      </c>
      <c r="K182" t="s">
        <v>36</v>
      </c>
      <c r="L182" t="s">
        <v>9</v>
      </c>
      <c r="M182">
        <v>2020</v>
      </c>
      <c r="N182" t="s">
        <v>67</v>
      </c>
      <c r="O182" t="s">
        <v>63</v>
      </c>
      <c r="P182" t="s">
        <v>54</v>
      </c>
    </row>
    <row r="183" spans="1:16" x14ac:dyDescent="0.35">
      <c r="A183" t="s">
        <v>20</v>
      </c>
      <c r="B183">
        <v>814</v>
      </c>
      <c r="C183" s="12">
        <f>Modified_data[[#This Row],[Export Value]]/Modified_data[[#This Row],[Units Sold]]</f>
        <v>45418.180000000008</v>
      </c>
      <c r="D183" s="12">
        <v>2352.81</v>
      </c>
      <c r="E183" s="12">
        <f>Modified_data[[#This Row],[Profit per unit]]*Modified_data[[#This Row],[Units Sold]]</f>
        <v>1915187.3399999999</v>
      </c>
      <c r="F183" s="14">
        <f>Modified_data[[#This Row],[TotalProfit]]/SUM(Modified_data[TotalProfit])</f>
        <v>5.8239834326186005E-4</v>
      </c>
      <c r="G183" s="1">
        <f>Modified_data[[#This Row],[TotalProfit]]/Modified_data[[#This Row],[Export Value]]</f>
        <v>5.1803264683877678E-2</v>
      </c>
      <c r="H183" s="12">
        <v>36970398.520000003</v>
      </c>
      <c r="I183" t="s">
        <v>28</v>
      </c>
      <c r="J183" t="s">
        <v>29</v>
      </c>
      <c r="K183" t="s">
        <v>32</v>
      </c>
      <c r="L183" t="s">
        <v>5</v>
      </c>
      <c r="M183">
        <v>2020</v>
      </c>
      <c r="N183" t="s">
        <v>61</v>
      </c>
      <c r="O183" t="s">
        <v>60</v>
      </c>
      <c r="P183" t="s">
        <v>51</v>
      </c>
    </row>
    <row r="184" spans="1:16" x14ac:dyDescent="0.35">
      <c r="A184" t="s">
        <v>12</v>
      </c>
      <c r="B184">
        <v>999</v>
      </c>
      <c r="C184" s="12">
        <f>Modified_data[[#This Row],[Export Value]]/Modified_data[[#This Row],[Units Sold]]</f>
        <v>16092.91</v>
      </c>
      <c r="D184" s="12">
        <v>5565.11</v>
      </c>
      <c r="E184" s="12">
        <f>Modified_data[[#This Row],[Profit per unit]]*Modified_data[[#This Row],[Units Sold]]</f>
        <v>5559544.8899999997</v>
      </c>
      <c r="F184" s="14">
        <f>Modified_data[[#This Row],[TotalProfit]]/SUM(Modified_data[TotalProfit])</f>
        <v>1.6906282041452615E-3</v>
      </c>
      <c r="G184" s="1">
        <f>Modified_data[[#This Row],[TotalProfit]]/Modified_data[[#This Row],[Export Value]]</f>
        <v>0.34581129205345706</v>
      </c>
      <c r="H184" s="12">
        <v>16076817.09</v>
      </c>
      <c r="I184" t="s">
        <v>31</v>
      </c>
      <c r="J184" t="s">
        <v>29</v>
      </c>
      <c r="K184" t="s">
        <v>37</v>
      </c>
      <c r="L184" t="s">
        <v>8</v>
      </c>
      <c r="M184">
        <v>2021</v>
      </c>
      <c r="N184" t="s">
        <v>61</v>
      </c>
      <c r="O184" t="s">
        <v>60</v>
      </c>
      <c r="P184" t="s">
        <v>58</v>
      </c>
    </row>
    <row r="185" spans="1:16" x14ac:dyDescent="0.35">
      <c r="A185" t="s">
        <v>14</v>
      </c>
      <c r="B185">
        <v>278</v>
      </c>
      <c r="C185" s="12">
        <f>Modified_data[[#This Row],[Export Value]]/Modified_data[[#This Row],[Units Sold]]</f>
        <v>20419.169999999998</v>
      </c>
      <c r="D185" s="12">
        <v>5664.55</v>
      </c>
      <c r="E185" s="12">
        <f>Modified_data[[#This Row],[Profit per unit]]*Modified_data[[#This Row],[Units Sold]]</f>
        <v>1574744.9000000001</v>
      </c>
      <c r="F185" s="14">
        <f>Modified_data[[#This Row],[TotalProfit]]/SUM(Modified_data[TotalProfit])</f>
        <v>4.788715973968707E-4</v>
      </c>
      <c r="G185" s="1">
        <f>Modified_data[[#This Row],[TotalProfit]]/Modified_data[[#This Row],[Export Value]]</f>
        <v>0.27741333266729257</v>
      </c>
      <c r="H185" s="12">
        <v>5676529.2599999998</v>
      </c>
      <c r="I185" t="s">
        <v>31</v>
      </c>
      <c r="J185" t="s">
        <v>29</v>
      </c>
      <c r="K185" t="s">
        <v>32</v>
      </c>
      <c r="L185" t="s">
        <v>1</v>
      </c>
      <c r="M185">
        <v>2023</v>
      </c>
      <c r="N185" t="s">
        <v>61</v>
      </c>
      <c r="O185" t="s">
        <v>60</v>
      </c>
      <c r="P185" t="s">
        <v>58</v>
      </c>
    </row>
    <row r="186" spans="1:16" x14ac:dyDescent="0.35">
      <c r="A186" t="s">
        <v>19</v>
      </c>
      <c r="B186">
        <v>267</v>
      </c>
      <c r="C186" s="12">
        <f>Modified_data[[#This Row],[Export Value]]/Modified_data[[#This Row],[Units Sold]]</f>
        <v>17307.3</v>
      </c>
      <c r="D186" s="12">
        <v>9600.9599999999991</v>
      </c>
      <c r="E186" s="12">
        <f>Modified_data[[#This Row],[Profit per unit]]*Modified_data[[#This Row],[Units Sold]]</f>
        <v>2563456.3199999998</v>
      </c>
      <c r="F186" s="14">
        <f>Modified_data[[#This Row],[TotalProfit]]/SUM(Modified_data[TotalProfit])</f>
        <v>7.795335122631631E-4</v>
      </c>
      <c r="G186" s="1">
        <f>Modified_data[[#This Row],[TotalProfit]]/Modified_data[[#This Row],[Export Value]]</f>
        <v>0.55473470732003261</v>
      </c>
      <c r="H186" s="12">
        <v>4621049.0999999996</v>
      </c>
      <c r="I186" t="s">
        <v>33</v>
      </c>
      <c r="J186" t="s">
        <v>29</v>
      </c>
      <c r="K186" t="s">
        <v>30</v>
      </c>
      <c r="L186" t="s">
        <v>9</v>
      </c>
      <c r="M186">
        <v>2021</v>
      </c>
      <c r="N186" t="s">
        <v>48</v>
      </c>
      <c r="O186" t="s">
        <v>46</v>
      </c>
      <c r="P186" t="s">
        <v>49</v>
      </c>
    </row>
    <row r="187" spans="1:16" x14ac:dyDescent="0.35">
      <c r="A187" t="s">
        <v>12</v>
      </c>
      <c r="B187">
        <v>805</v>
      </c>
      <c r="C187" s="12">
        <f>Modified_data[[#This Row],[Export Value]]/Modified_data[[#This Row],[Units Sold]]</f>
        <v>40476.83</v>
      </c>
      <c r="D187" s="12">
        <v>9454.84</v>
      </c>
      <c r="E187" s="12">
        <f>Modified_data[[#This Row],[Profit per unit]]*Modified_data[[#This Row],[Units Sold]]</f>
        <v>7611146.2000000002</v>
      </c>
      <c r="F187" s="14">
        <f>Modified_data[[#This Row],[TotalProfit]]/SUM(Modified_data[TotalProfit])</f>
        <v>2.314509314375377E-3</v>
      </c>
      <c r="G187" s="1">
        <f>Modified_data[[#This Row],[TotalProfit]]/Modified_data[[#This Row],[Export Value]]</f>
        <v>0.23358647403959254</v>
      </c>
      <c r="H187" s="12">
        <v>32583848.149999999</v>
      </c>
      <c r="I187" t="s">
        <v>39</v>
      </c>
      <c r="J187" t="s">
        <v>29</v>
      </c>
      <c r="K187" t="s">
        <v>34</v>
      </c>
      <c r="L187" t="s">
        <v>8</v>
      </c>
      <c r="M187">
        <v>2021</v>
      </c>
      <c r="N187" t="s">
        <v>61</v>
      </c>
      <c r="O187" t="s">
        <v>60</v>
      </c>
      <c r="P187" t="s">
        <v>54</v>
      </c>
    </row>
    <row r="188" spans="1:16" x14ac:dyDescent="0.35">
      <c r="A188" t="s">
        <v>21</v>
      </c>
      <c r="B188">
        <v>568</v>
      </c>
      <c r="C188" s="12">
        <f>Modified_data[[#This Row],[Export Value]]/Modified_data[[#This Row],[Units Sold]]</f>
        <v>39056.870000000003</v>
      </c>
      <c r="D188" s="12">
        <v>7655.01</v>
      </c>
      <c r="E188" s="12">
        <f>Modified_data[[#This Row],[Profit per unit]]*Modified_data[[#This Row],[Units Sold]]</f>
        <v>4348045.68</v>
      </c>
      <c r="F188" s="14">
        <f>Modified_data[[#This Row],[TotalProfit]]/SUM(Modified_data[TotalProfit])</f>
        <v>1.322217700362873E-3</v>
      </c>
      <c r="G188" s="1">
        <f>Modified_data[[#This Row],[TotalProfit]]/Modified_data[[#This Row],[Export Value]]</f>
        <v>0.19599650458421269</v>
      </c>
      <c r="H188" s="12">
        <v>22184302.16</v>
      </c>
      <c r="I188" t="s">
        <v>28</v>
      </c>
      <c r="J188" t="s">
        <v>29</v>
      </c>
      <c r="K188" t="s">
        <v>37</v>
      </c>
      <c r="L188" t="s">
        <v>9</v>
      </c>
      <c r="M188">
        <v>2020</v>
      </c>
      <c r="N188" t="s">
        <v>50</v>
      </c>
      <c r="O188" t="s">
        <v>46</v>
      </c>
      <c r="P188" t="s">
        <v>51</v>
      </c>
    </row>
    <row r="189" spans="1:16" x14ac:dyDescent="0.35">
      <c r="A189" t="s">
        <v>17</v>
      </c>
      <c r="B189">
        <v>798</v>
      </c>
      <c r="C189" s="12">
        <f>Modified_data[[#This Row],[Export Value]]/Modified_data[[#This Row],[Units Sold]]</f>
        <v>43030.42</v>
      </c>
      <c r="D189" s="12">
        <v>5718.02</v>
      </c>
      <c r="E189" s="12">
        <f>Modified_data[[#This Row],[Profit per unit]]*Modified_data[[#This Row],[Units Sold]]</f>
        <v>4562979.96</v>
      </c>
      <c r="F189" s="14">
        <f>Modified_data[[#This Row],[TotalProfit]]/SUM(Modified_data[TotalProfit])</f>
        <v>1.3875780784145476E-3</v>
      </c>
      <c r="G189" s="1">
        <f>Modified_data[[#This Row],[TotalProfit]]/Modified_data[[#This Row],[Export Value]]</f>
        <v>0.13288320216256314</v>
      </c>
      <c r="H189" s="12">
        <v>34338275.159999996</v>
      </c>
      <c r="I189" t="s">
        <v>39</v>
      </c>
      <c r="J189" t="s">
        <v>29</v>
      </c>
      <c r="K189" t="s">
        <v>40</v>
      </c>
      <c r="L189" t="s">
        <v>7</v>
      </c>
      <c r="M189">
        <v>2020</v>
      </c>
      <c r="N189" t="s">
        <v>67</v>
      </c>
      <c r="O189" t="s">
        <v>63</v>
      </c>
      <c r="P189" t="s">
        <v>58</v>
      </c>
    </row>
    <row r="190" spans="1:16" x14ac:dyDescent="0.35">
      <c r="A190" t="s">
        <v>20</v>
      </c>
      <c r="B190">
        <v>405</v>
      </c>
      <c r="C190" s="12">
        <f>Modified_data[[#This Row],[Export Value]]/Modified_data[[#This Row],[Units Sold]]</f>
        <v>49485.770000000004</v>
      </c>
      <c r="D190" s="12">
        <v>8763.98</v>
      </c>
      <c r="E190" s="12">
        <f>Modified_data[[#This Row],[Profit per unit]]*Modified_data[[#This Row],[Units Sold]]</f>
        <v>3549411.9</v>
      </c>
      <c r="F190" s="14">
        <f>Modified_data[[#This Row],[TotalProfit]]/SUM(Modified_data[TotalProfit])</f>
        <v>1.0793573907573611E-3</v>
      </c>
      <c r="G190" s="1">
        <f>Modified_data[[#This Row],[TotalProfit]]/Modified_data[[#This Row],[Export Value]]</f>
        <v>0.17710101307911344</v>
      </c>
      <c r="H190" s="12">
        <v>20041736.850000001</v>
      </c>
      <c r="I190" t="s">
        <v>31</v>
      </c>
      <c r="J190" t="s">
        <v>29</v>
      </c>
      <c r="K190" t="s">
        <v>34</v>
      </c>
      <c r="L190" t="s">
        <v>2</v>
      </c>
      <c r="M190">
        <v>2020</v>
      </c>
      <c r="N190" t="s">
        <v>48</v>
      </c>
      <c r="O190" t="s">
        <v>46</v>
      </c>
      <c r="P190" t="s">
        <v>49</v>
      </c>
    </row>
    <row r="191" spans="1:16" x14ac:dyDescent="0.35">
      <c r="A191" t="s">
        <v>15</v>
      </c>
      <c r="B191">
        <v>347</v>
      </c>
      <c r="C191" s="12">
        <f>Modified_data[[#This Row],[Export Value]]/Modified_data[[#This Row],[Units Sold]]</f>
        <v>17266.350000000002</v>
      </c>
      <c r="D191" s="12">
        <v>8076.81</v>
      </c>
      <c r="E191" s="12">
        <f>Modified_data[[#This Row],[Profit per unit]]*Modified_data[[#This Row],[Units Sold]]</f>
        <v>2802653.0700000003</v>
      </c>
      <c r="F191" s="14">
        <f>Modified_data[[#This Row],[TotalProfit]]/SUM(Modified_data[TotalProfit])</f>
        <v>8.5227197915049206E-4</v>
      </c>
      <c r="G191" s="1">
        <f>Modified_data[[#This Row],[TotalProfit]]/Modified_data[[#This Row],[Export Value]]</f>
        <v>0.46777749784986405</v>
      </c>
      <c r="H191" s="12">
        <v>5991423.4500000002</v>
      </c>
      <c r="I191" t="s">
        <v>33</v>
      </c>
      <c r="J191" t="s">
        <v>29</v>
      </c>
      <c r="K191" t="s">
        <v>37</v>
      </c>
      <c r="L191" t="s">
        <v>6</v>
      </c>
      <c r="M191">
        <v>2023</v>
      </c>
      <c r="N191" t="s">
        <v>66</v>
      </c>
      <c r="O191" t="s">
        <v>63</v>
      </c>
      <c r="P191" t="s">
        <v>49</v>
      </c>
    </row>
    <row r="192" spans="1:16" x14ac:dyDescent="0.35">
      <c r="A192" t="s">
        <v>15</v>
      </c>
      <c r="B192">
        <v>346</v>
      </c>
      <c r="C192" s="12">
        <f>Modified_data[[#This Row],[Export Value]]/Modified_data[[#This Row],[Units Sold]]</f>
        <v>43082.11</v>
      </c>
      <c r="D192" s="12">
        <v>9731.66</v>
      </c>
      <c r="E192" s="12">
        <f>Modified_data[[#This Row],[Profit per unit]]*Modified_data[[#This Row],[Units Sold]]</f>
        <v>3367154.36</v>
      </c>
      <c r="F192" s="14">
        <f>Modified_data[[#This Row],[TotalProfit]]/SUM(Modified_data[TotalProfit])</f>
        <v>1.0239338365566624E-3</v>
      </c>
      <c r="G192" s="1">
        <f>Modified_data[[#This Row],[TotalProfit]]/Modified_data[[#This Row],[Export Value]]</f>
        <v>0.22588633657915083</v>
      </c>
      <c r="H192" s="12">
        <v>14906410.060000001</v>
      </c>
      <c r="I192" t="s">
        <v>28</v>
      </c>
      <c r="J192" t="s">
        <v>29</v>
      </c>
      <c r="K192" t="s">
        <v>38</v>
      </c>
      <c r="L192" t="s">
        <v>10</v>
      </c>
      <c r="M192">
        <v>2022</v>
      </c>
      <c r="N192" t="s">
        <v>59</v>
      </c>
      <c r="O192" t="s">
        <v>60</v>
      </c>
      <c r="P192" t="s">
        <v>56</v>
      </c>
    </row>
    <row r="193" spans="1:16" x14ac:dyDescent="0.35">
      <c r="A193" t="s">
        <v>14</v>
      </c>
      <c r="B193">
        <v>478</v>
      </c>
      <c r="C193" s="12">
        <f>Modified_data[[#This Row],[Export Value]]/Modified_data[[#This Row],[Units Sold]]</f>
        <v>15759.339999999998</v>
      </c>
      <c r="D193" s="12">
        <v>9407.02</v>
      </c>
      <c r="E193" s="12">
        <f>Modified_data[[#This Row],[Profit per unit]]*Modified_data[[#This Row],[Units Sold]]</f>
        <v>4496555.5600000005</v>
      </c>
      <c r="F193" s="14">
        <f>Modified_data[[#This Row],[TotalProfit]]/SUM(Modified_data[TotalProfit])</f>
        <v>1.3673787696032421E-3</v>
      </c>
      <c r="G193" s="1">
        <f>Modified_data[[#This Row],[TotalProfit]]/Modified_data[[#This Row],[Export Value]]</f>
        <v>0.5969171297782776</v>
      </c>
      <c r="H193" s="12">
        <v>7532964.5199999996</v>
      </c>
      <c r="I193" t="s">
        <v>28</v>
      </c>
      <c r="J193" t="s">
        <v>29</v>
      </c>
      <c r="K193" t="s">
        <v>35</v>
      </c>
      <c r="L193" t="s">
        <v>3</v>
      </c>
      <c r="M193">
        <v>2023</v>
      </c>
      <c r="N193" t="s">
        <v>59</v>
      </c>
      <c r="O193" t="s">
        <v>60</v>
      </c>
      <c r="P193" t="s">
        <v>47</v>
      </c>
    </row>
    <row r="194" spans="1:16" x14ac:dyDescent="0.35">
      <c r="A194" t="s">
        <v>21</v>
      </c>
      <c r="B194">
        <v>406</v>
      </c>
      <c r="C194" s="12">
        <f>Modified_data[[#This Row],[Export Value]]/Modified_data[[#This Row],[Units Sold]]</f>
        <v>39603.82</v>
      </c>
      <c r="D194" s="12">
        <v>5227.59</v>
      </c>
      <c r="E194" s="12">
        <f>Modified_data[[#This Row],[Profit per unit]]*Modified_data[[#This Row],[Units Sold]]</f>
        <v>2122401.54</v>
      </c>
      <c r="F194" s="14">
        <f>Modified_data[[#This Row],[TotalProfit]]/SUM(Modified_data[TotalProfit])</f>
        <v>6.4541108580658257E-4</v>
      </c>
      <c r="G194" s="1">
        <f>Modified_data[[#This Row],[TotalProfit]]/Modified_data[[#This Row],[Export Value]]</f>
        <v>0.13199711542977421</v>
      </c>
      <c r="H194" s="12">
        <v>16079150.92</v>
      </c>
      <c r="I194" t="s">
        <v>28</v>
      </c>
      <c r="J194" t="s">
        <v>29</v>
      </c>
      <c r="K194" t="s">
        <v>35</v>
      </c>
      <c r="L194" t="s">
        <v>8</v>
      </c>
      <c r="M194">
        <v>2023</v>
      </c>
      <c r="N194" t="s">
        <v>55</v>
      </c>
      <c r="O194" t="s">
        <v>53</v>
      </c>
      <c r="P194" t="s">
        <v>64</v>
      </c>
    </row>
    <row r="195" spans="1:16" x14ac:dyDescent="0.35">
      <c r="A195" t="s">
        <v>13</v>
      </c>
      <c r="B195">
        <v>306</v>
      </c>
      <c r="C195" s="12">
        <f>Modified_data[[#This Row],[Export Value]]/Modified_data[[#This Row],[Units Sold]]</f>
        <v>28489.690000000002</v>
      </c>
      <c r="D195" s="12">
        <v>5983.88</v>
      </c>
      <c r="E195" s="12">
        <f>Modified_data[[#This Row],[Profit per unit]]*Modified_data[[#This Row],[Units Sold]]</f>
        <v>1831067.28</v>
      </c>
      <c r="F195" s="14">
        <f>Modified_data[[#This Row],[TotalProfit]]/SUM(Modified_data[TotalProfit])</f>
        <v>5.5681787781293533E-4</v>
      </c>
      <c r="G195" s="1">
        <f>Modified_data[[#This Row],[TotalProfit]]/Modified_data[[#This Row],[Export Value]]</f>
        <v>0.21003668344583601</v>
      </c>
      <c r="H195" s="12">
        <v>8717845.1400000006</v>
      </c>
      <c r="I195" t="s">
        <v>28</v>
      </c>
      <c r="J195" t="s">
        <v>29</v>
      </c>
      <c r="K195" t="s">
        <v>37</v>
      </c>
      <c r="L195" t="s">
        <v>1</v>
      </c>
      <c r="M195">
        <v>2022</v>
      </c>
      <c r="N195" t="s">
        <v>57</v>
      </c>
      <c r="O195" t="s">
        <v>53</v>
      </c>
      <c r="P195" t="s">
        <v>49</v>
      </c>
    </row>
    <row r="196" spans="1:16" x14ac:dyDescent="0.35">
      <c r="A196" t="s">
        <v>21</v>
      </c>
      <c r="B196">
        <v>673</v>
      </c>
      <c r="C196" s="12">
        <f>Modified_data[[#This Row],[Export Value]]/Modified_data[[#This Row],[Units Sold]]</f>
        <v>20247.87</v>
      </c>
      <c r="D196" s="12">
        <v>6035.27</v>
      </c>
      <c r="E196" s="12">
        <f>Modified_data[[#This Row],[Profit per unit]]*Modified_data[[#This Row],[Units Sold]]</f>
        <v>4061736.7100000004</v>
      </c>
      <c r="F196" s="14">
        <f>Modified_data[[#This Row],[TotalProfit]]/SUM(Modified_data[TotalProfit])</f>
        <v>1.2351526564862729E-3</v>
      </c>
      <c r="G196" s="1">
        <f>Modified_data[[#This Row],[TotalProfit]]/Modified_data[[#This Row],[Export Value]]</f>
        <v>0.29806937717399412</v>
      </c>
      <c r="H196" s="12">
        <v>13626816.51</v>
      </c>
      <c r="I196" t="s">
        <v>31</v>
      </c>
      <c r="J196" t="s">
        <v>29</v>
      </c>
      <c r="K196" t="s">
        <v>30</v>
      </c>
      <c r="L196" t="s">
        <v>1</v>
      </c>
      <c r="M196">
        <v>2020</v>
      </c>
      <c r="N196" t="s">
        <v>62</v>
      </c>
      <c r="O196" t="s">
        <v>63</v>
      </c>
      <c r="P196" t="s">
        <v>47</v>
      </c>
    </row>
    <row r="197" spans="1:16" x14ac:dyDescent="0.35">
      <c r="A197" t="s">
        <v>21</v>
      </c>
      <c r="B197">
        <v>795</v>
      </c>
      <c r="C197" s="12">
        <f>Modified_data[[#This Row],[Export Value]]/Modified_data[[#This Row],[Units Sold]]</f>
        <v>39866.44</v>
      </c>
      <c r="D197" s="12">
        <v>8970.09</v>
      </c>
      <c r="E197" s="12">
        <f>Modified_data[[#This Row],[Profit per unit]]*Modified_data[[#This Row],[Units Sold]]</f>
        <v>7131221.5499999998</v>
      </c>
      <c r="F197" s="14">
        <f>Modified_data[[#This Row],[TotalProfit]]/SUM(Modified_data[TotalProfit])</f>
        <v>2.1685667659818984E-3</v>
      </c>
      <c r="G197" s="1">
        <f>Modified_data[[#This Row],[TotalProfit]]/Modified_data[[#This Row],[Export Value]]</f>
        <v>0.2250035368094066</v>
      </c>
      <c r="H197" s="12">
        <v>31693819.800000001</v>
      </c>
      <c r="I197" t="s">
        <v>39</v>
      </c>
      <c r="J197" t="s">
        <v>29</v>
      </c>
      <c r="K197" t="s">
        <v>32</v>
      </c>
      <c r="L197" t="s">
        <v>7</v>
      </c>
      <c r="M197">
        <v>2021</v>
      </c>
      <c r="N197" t="s">
        <v>48</v>
      </c>
      <c r="O197" t="s">
        <v>46</v>
      </c>
      <c r="P197" t="s">
        <v>47</v>
      </c>
    </row>
    <row r="198" spans="1:16" x14ac:dyDescent="0.35">
      <c r="A198" t="s">
        <v>16</v>
      </c>
      <c r="B198">
        <v>293</v>
      </c>
      <c r="C198" s="12">
        <f>Modified_data[[#This Row],[Export Value]]/Modified_data[[#This Row],[Units Sold]]</f>
        <v>35250.959999999999</v>
      </c>
      <c r="D198" s="12">
        <v>4432.8900000000003</v>
      </c>
      <c r="E198" s="12">
        <f>Modified_data[[#This Row],[Profit per unit]]*Modified_data[[#This Row],[Units Sold]]</f>
        <v>1298836.77</v>
      </c>
      <c r="F198" s="14">
        <f>Modified_data[[#This Row],[TotalProfit]]/SUM(Modified_data[TotalProfit])</f>
        <v>3.9496939396831317E-4</v>
      </c>
      <c r="G198" s="1">
        <f>Modified_data[[#This Row],[TotalProfit]]/Modified_data[[#This Row],[Export Value]]</f>
        <v>0.12575231993681876</v>
      </c>
      <c r="H198" s="12">
        <v>10328531.279999999</v>
      </c>
      <c r="I198" t="s">
        <v>28</v>
      </c>
      <c r="J198" t="s">
        <v>29</v>
      </c>
      <c r="K198" t="s">
        <v>36</v>
      </c>
      <c r="L198" t="s">
        <v>7</v>
      </c>
      <c r="M198">
        <v>2021</v>
      </c>
      <c r="N198" t="s">
        <v>59</v>
      </c>
      <c r="O198" t="s">
        <v>60</v>
      </c>
      <c r="P198" t="s">
        <v>58</v>
      </c>
    </row>
    <row r="199" spans="1:16" x14ac:dyDescent="0.35">
      <c r="A199" t="s">
        <v>17</v>
      </c>
      <c r="B199">
        <v>679</v>
      </c>
      <c r="C199" s="12">
        <f>Modified_data[[#This Row],[Export Value]]/Modified_data[[#This Row],[Units Sold]]</f>
        <v>35641.08</v>
      </c>
      <c r="D199" s="12">
        <v>6425.87</v>
      </c>
      <c r="E199" s="12">
        <f>Modified_data[[#This Row],[Profit per unit]]*Modified_data[[#This Row],[Units Sold]]</f>
        <v>4363165.7299999995</v>
      </c>
      <c r="F199" s="14">
        <f>Modified_data[[#This Row],[TotalProfit]]/SUM(Modified_data[TotalProfit])</f>
        <v>1.3268156276184052E-3</v>
      </c>
      <c r="G199" s="1">
        <f>Modified_data[[#This Row],[TotalProfit]]/Modified_data[[#This Row],[Export Value]]</f>
        <v>0.18029391926395044</v>
      </c>
      <c r="H199" s="12">
        <v>24200293.32</v>
      </c>
      <c r="I199" t="s">
        <v>31</v>
      </c>
      <c r="J199" t="s">
        <v>29</v>
      </c>
      <c r="K199" t="s">
        <v>35</v>
      </c>
      <c r="L199" t="s">
        <v>8</v>
      </c>
      <c r="M199">
        <v>2022</v>
      </c>
      <c r="N199" t="s">
        <v>57</v>
      </c>
      <c r="O199" t="s">
        <v>53</v>
      </c>
      <c r="P199" t="s">
        <v>51</v>
      </c>
    </row>
    <row r="200" spans="1:16" x14ac:dyDescent="0.35">
      <c r="A200" t="s">
        <v>14</v>
      </c>
      <c r="B200">
        <v>331</v>
      </c>
      <c r="C200" s="12">
        <f>Modified_data[[#This Row],[Export Value]]/Modified_data[[#This Row],[Units Sold]]</f>
        <v>27941.059999999998</v>
      </c>
      <c r="D200" s="12">
        <v>2011.49</v>
      </c>
      <c r="E200" s="12">
        <f>Modified_data[[#This Row],[Profit per unit]]*Modified_data[[#This Row],[Units Sold]]</f>
        <v>665803.19000000006</v>
      </c>
      <c r="F200" s="14">
        <f>Modified_data[[#This Row],[TotalProfit]]/SUM(Modified_data[TotalProfit])</f>
        <v>2.0246722954761256E-4</v>
      </c>
      <c r="G200" s="1">
        <f>Modified_data[[#This Row],[TotalProfit]]/Modified_data[[#This Row],[Export Value]]</f>
        <v>7.1990468507637156E-2</v>
      </c>
      <c r="H200" s="12">
        <v>9248490.8599999994</v>
      </c>
      <c r="I200" t="s">
        <v>39</v>
      </c>
      <c r="J200" t="s">
        <v>29</v>
      </c>
      <c r="K200" t="s">
        <v>37</v>
      </c>
      <c r="L200" t="s">
        <v>3</v>
      </c>
      <c r="M200">
        <v>2022</v>
      </c>
      <c r="N200" t="s">
        <v>57</v>
      </c>
      <c r="O200" t="s">
        <v>53</v>
      </c>
      <c r="P200" t="s">
        <v>54</v>
      </c>
    </row>
    <row r="201" spans="1:16" x14ac:dyDescent="0.35">
      <c r="A201" t="s">
        <v>13</v>
      </c>
      <c r="B201">
        <v>928</v>
      </c>
      <c r="C201" s="12">
        <f>Modified_data[[#This Row],[Export Value]]/Modified_data[[#This Row],[Units Sold]]</f>
        <v>22893.46</v>
      </c>
      <c r="D201" s="12">
        <v>4425.03</v>
      </c>
      <c r="E201" s="12">
        <f>Modified_data[[#This Row],[Profit per unit]]*Modified_data[[#This Row],[Units Sold]]</f>
        <v>4106427.84</v>
      </c>
      <c r="F201" s="14">
        <f>Modified_data[[#This Row],[TotalProfit]]/SUM(Modified_data[TotalProfit])</f>
        <v>1.2487429928084105E-3</v>
      </c>
      <c r="G201" s="1">
        <f>Modified_data[[#This Row],[TotalProfit]]/Modified_data[[#This Row],[Export Value]]</f>
        <v>0.19328795210509903</v>
      </c>
      <c r="H201" s="12">
        <v>21245130.879999999</v>
      </c>
      <c r="I201" t="s">
        <v>28</v>
      </c>
      <c r="J201" t="s">
        <v>29</v>
      </c>
      <c r="K201" t="s">
        <v>34</v>
      </c>
      <c r="L201" t="s">
        <v>8</v>
      </c>
      <c r="M201">
        <v>2022</v>
      </c>
      <c r="N201" t="s">
        <v>67</v>
      </c>
      <c r="O201" t="s">
        <v>63</v>
      </c>
      <c r="P201" t="s">
        <v>54</v>
      </c>
    </row>
    <row r="202" spans="1:16" x14ac:dyDescent="0.35">
      <c r="A202" t="s">
        <v>19</v>
      </c>
      <c r="B202">
        <v>706</v>
      </c>
      <c r="C202" s="12">
        <f>Modified_data[[#This Row],[Export Value]]/Modified_data[[#This Row],[Units Sold]]</f>
        <v>35409.89</v>
      </c>
      <c r="D202" s="12">
        <v>6520</v>
      </c>
      <c r="E202" s="12">
        <f>Modified_data[[#This Row],[Profit per unit]]*Modified_data[[#This Row],[Units Sold]]</f>
        <v>4603120</v>
      </c>
      <c r="F202" s="14">
        <f>Modified_data[[#This Row],[TotalProfit]]/SUM(Modified_data[TotalProfit])</f>
        <v>1.3997844523322368E-3</v>
      </c>
      <c r="G202" s="1">
        <f>Modified_data[[#This Row],[TotalProfit]]/Modified_data[[#This Row],[Export Value]]</f>
        <v>0.18412934917335241</v>
      </c>
      <c r="H202" s="12">
        <v>24999382.34</v>
      </c>
      <c r="I202" t="s">
        <v>39</v>
      </c>
      <c r="J202" t="s">
        <v>29</v>
      </c>
      <c r="K202" t="s">
        <v>36</v>
      </c>
      <c r="L202" t="s">
        <v>2</v>
      </c>
      <c r="M202">
        <v>2020</v>
      </c>
      <c r="N202" t="s">
        <v>45</v>
      </c>
      <c r="O202" t="s">
        <v>46</v>
      </c>
      <c r="P202" t="s">
        <v>51</v>
      </c>
    </row>
    <row r="203" spans="1:16" x14ac:dyDescent="0.35">
      <c r="A203" t="s">
        <v>14</v>
      </c>
      <c r="B203">
        <v>877</v>
      </c>
      <c r="C203" s="12">
        <f>Modified_data[[#This Row],[Export Value]]/Modified_data[[#This Row],[Units Sold]]</f>
        <v>36520.61</v>
      </c>
      <c r="D203" s="12">
        <v>6211.19</v>
      </c>
      <c r="E203" s="12">
        <f>Modified_data[[#This Row],[Profit per unit]]*Modified_data[[#This Row],[Units Sold]]</f>
        <v>5447213.6299999999</v>
      </c>
      <c r="F203" s="14">
        <f>Modified_data[[#This Row],[TotalProfit]]/SUM(Modified_data[TotalProfit])</f>
        <v>1.6564688619471676E-3</v>
      </c>
      <c r="G203" s="1">
        <f>Modified_data[[#This Row],[TotalProfit]]/Modified_data[[#This Row],[Export Value]]</f>
        <v>0.17007355572647884</v>
      </c>
      <c r="H203" s="12">
        <v>32028574.969999999</v>
      </c>
      <c r="I203" t="s">
        <v>28</v>
      </c>
      <c r="J203" t="s">
        <v>29</v>
      </c>
      <c r="K203" t="s">
        <v>30</v>
      </c>
      <c r="L203" t="s">
        <v>6</v>
      </c>
      <c r="M203">
        <v>2022</v>
      </c>
      <c r="N203" t="s">
        <v>57</v>
      </c>
      <c r="O203" t="s">
        <v>53</v>
      </c>
      <c r="P203" t="s">
        <v>56</v>
      </c>
    </row>
    <row r="204" spans="1:16" x14ac:dyDescent="0.35">
      <c r="A204" t="s">
        <v>17</v>
      </c>
      <c r="B204">
        <v>957</v>
      </c>
      <c r="C204" s="12">
        <f>Modified_data[[#This Row],[Export Value]]/Modified_data[[#This Row],[Units Sold]]</f>
        <v>27374.69</v>
      </c>
      <c r="D204" s="12">
        <v>9259.27</v>
      </c>
      <c r="E204" s="12">
        <f>Modified_data[[#This Row],[Profit per unit]]*Modified_data[[#This Row],[Units Sold]]</f>
        <v>8861121.3900000006</v>
      </c>
      <c r="F204" s="14">
        <f>Modified_data[[#This Row],[TotalProfit]]/SUM(Modified_data[TotalProfit])</f>
        <v>2.6946201602284147E-3</v>
      </c>
      <c r="G204" s="1">
        <f>Modified_data[[#This Row],[TotalProfit]]/Modified_data[[#This Row],[Export Value]]</f>
        <v>0.33824200383639053</v>
      </c>
      <c r="H204" s="12">
        <v>26197578.329999998</v>
      </c>
      <c r="I204" t="s">
        <v>33</v>
      </c>
      <c r="J204" t="s">
        <v>29</v>
      </c>
      <c r="K204" t="s">
        <v>30</v>
      </c>
      <c r="L204" t="s">
        <v>6</v>
      </c>
      <c r="M204">
        <v>2021</v>
      </c>
      <c r="N204" t="s">
        <v>57</v>
      </c>
      <c r="O204" t="s">
        <v>53</v>
      </c>
      <c r="P204" t="s">
        <v>58</v>
      </c>
    </row>
    <row r="205" spans="1:16" x14ac:dyDescent="0.35">
      <c r="A205" t="s">
        <v>14</v>
      </c>
      <c r="B205">
        <v>766</v>
      </c>
      <c r="C205" s="12">
        <f>Modified_data[[#This Row],[Export Value]]/Modified_data[[#This Row],[Units Sold]]</f>
        <v>13513.38</v>
      </c>
      <c r="D205" s="12">
        <v>4155</v>
      </c>
      <c r="E205" s="12">
        <f>Modified_data[[#This Row],[Profit per unit]]*Modified_data[[#This Row],[Units Sold]]</f>
        <v>3182730</v>
      </c>
      <c r="F205" s="14">
        <f>Modified_data[[#This Row],[TotalProfit]]/SUM(Modified_data[TotalProfit])</f>
        <v>9.6785136385134005E-4</v>
      </c>
      <c r="G205" s="1">
        <f>Modified_data[[#This Row],[TotalProfit]]/Modified_data[[#This Row],[Export Value]]</f>
        <v>0.30747303783361379</v>
      </c>
      <c r="H205" s="12">
        <v>10351249.08</v>
      </c>
      <c r="I205" t="s">
        <v>28</v>
      </c>
      <c r="J205" t="s">
        <v>29</v>
      </c>
      <c r="K205" t="s">
        <v>34</v>
      </c>
      <c r="L205" t="s">
        <v>8</v>
      </c>
      <c r="M205">
        <v>2021</v>
      </c>
      <c r="N205" t="s">
        <v>55</v>
      </c>
      <c r="O205" t="s">
        <v>53</v>
      </c>
      <c r="P205" t="s">
        <v>49</v>
      </c>
    </row>
    <row r="206" spans="1:16" x14ac:dyDescent="0.35">
      <c r="A206" t="s">
        <v>18</v>
      </c>
      <c r="B206">
        <v>223</v>
      </c>
      <c r="C206" s="12">
        <f>Modified_data[[#This Row],[Export Value]]/Modified_data[[#This Row],[Units Sold]]</f>
        <v>41689.96</v>
      </c>
      <c r="D206" s="12">
        <v>7172.86</v>
      </c>
      <c r="E206" s="12">
        <f>Modified_data[[#This Row],[Profit per unit]]*Modified_data[[#This Row],[Units Sold]]</f>
        <v>1599547.78</v>
      </c>
      <c r="F206" s="14">
        <f>Modified_data[[#This Row],[TotalProfit]]/SUM(Modified_data[TotalProfit])</f>
        <v>4.864140220560284E-4</v>
      </c>
      <c r="G206" s="1">
        <f>Modified_data[[#This Row],[TotalProfit]]/Modified_data[[#This Row],[Export Value]]</f>
        <v>0.1720524557951123</v>
      </c>
      <c r="H206" s="12">
        <v>9296861.0800000001</v>
      </c>
      <c r="I206" t="s">
        <v>28</v>
      </c>
      <c r="J206" t="s">
        <v>29</v>
      </c>
      <c r="K206" t="s">
        <v>36</v>
      </c>
      <c r="L206" t="s">
        <v>4</v>
      </c>
      <c r="M206">
        <v>2022</v>
      </c>
      <c r="N206" t="s">
        <v>55</v>
      </c>
      <c r="O206" t="s">
        <v>53</v>
      </c>
      <c r="P206" t="s">
        <v>49</v>
      </c>
    </row>
    <row r="207" spans="1:16" x14ac:dyDescent="0.35">
      <c r="A207" t="s">
        <v>13</v>
      </c>
      <c r="B207">
        <v>998</v>
      </c>
      <c r="C207" s="12">
        <f>Modified_data[[#This Row],[Export Value]]/Modified_data[[#This Row],[Units Sold]]</f>
        <v>30576.799999999999</v>
      </c>
      <c r="D207" s="12">
        <v>2142.19</v>
      </c>
      <c r="E207" s="12">
        <f>Modified_data[[#This Row],[Profit per unit]]*Modified_data[[#This Row],[Units Sold]]</f>
        <v>2137905.62</v>
      </c>
      <c r="F207" s="14">
        <f>Modified_data[[#This Row],[TotalProfit]]/SUM(Modified_data[TotalProfit])</f>
        <v>6.5012579455450031E-4</v>
      </c>
      <c r="G207" s="1">
        <f>Modified_data[[#This Row],[TotalProfit]]/Modified_data[[#This Row],[Export Value]]</f>
        <v>7.0059326024960109E-2</v>
      </c>
      <c r="H207" s="12">
        <v>30515646.399999999</v>
      </c>
      <c r="I207" t="s">
        <v>28</v>
      </c>
      <c r="J207" t="s">
        <v>29</v>
      </c>
      <c r="K207" t="s">
        <v>36</v>
      </c>
      <c r="L207" t="s">
        <v>8</v>
      </c>
      <c r="M207">
        <v>2023</v>
      </c>
      <c r="N207" t="s">
        <v>57</v>
      </c>
      <c r="O207" t="s">
        <v>53</v>
      </c>
      <c r="P207" t="s">
        <v>49</v>
      </c>
    </row>
    <row r="208" spans="1:16" x14ac:dyDescent="0.35">
      <c r="A208" t="s">
        <v>12</v>
      </c>
      <c r="B208">
        <v>301</v>
      </c>
      <c r="C208" s="12">
        <f>Modified_data[[#This Row],[Export Value]]/Modified_data[[#This Row],[Units Sold]]</f>
        <v>15004.45</v>
      </c>
      <c r="D208" s="12">
        <v>9281.36</v>
      </c>
      <c r="E208" s="12">
        <f>Modified_data[[#This Row],[Profit per unit]]*Modified_data[[#This Row],[Units Sold]]</f>
        <v>2793689.3600000003</v>
      </c>
      <c r="F208" s="14">
        <f>Modified_data[[#This Row],[TotalProfit]]/SUM(Modified_data[TotalProfit])</f>
        <v>8.4954616233641489E-4</v>
      </c>
      <c r="G208" s="1">
        <f>Modified_data[[#This Row],[TotalProfit]]/Modified_data[[#This Row],[Export Value]]</f>
        <v>0.61857382309914732</v>
      </c>
      <c r="H208" s="12">
        <v>4516339.45</v>
      </c>
      <c r="I208" t="s">
        <v>28</v>
      </c>
      <c r="J208" t="s">
        <v>29</v>
      </c>
      <c r="K208" t="s">
        <v>32</v>
      </c>
      <c r="L208" t="s">
        <v>6</v>
      </c>
      <c r="M208">
        <v>2022</v>
      </c>
      <c r="N208" t="s">
        <v>48</v>
      </c>
      <c r="O208" t="s">
        <v>46</v>
      </c>
      <c r="P208" t="s">
        <v>54</v>
      </c>
    </row>
    <row r="209" spans="1:16" x14ac:dyDescent="0.35">
      <c r="A209" t="s">
        <v>18</v>
      </c>
      <c r="B209">
        <v>757</v>
      </c>
      <c r="C209" s="12">
        <f>Modified_data[[#This Row],[Export Value]]/Modified_data[[#This Row],[Units Sold]]</f>
        <v>33275.53</v>
      </c>
      <c r="D209" s="12">
        <v>8144.09</v>
      </c>
      <c r="E209" s="12">
        <f>Modified_data[[#This Row],[Profit per unit]]*Modified_data[[#This Row],[Units Sold]]</f>
        <v>6165076.1299999999</v>
      </c>
      <c r="F209" s="14">
        <f>Modified_data[[#This Row],[TotalProfit]]/SUM(Modified_data[TotalProfit])</f>
        <v>1.8747670523945924E-3</v>
      </c>
      <c r="G209" s="1">
        <f>Modified_data[[#This Row],[TotalProfit]]/Modified_data[[#This Row],[Export Value]]</f>
        <v>0.24474711597381016</v>
      </c>
      <c r="H209" s="12">
        <v>25189576.210000001</v>
      </c>
      <c r="I209" t="s">
        <v>28</v>
      </c>
      <c r="J209" t="s">
        <v>29</v>
      </c>
      <c r="K209" t="s">
        <v>35</v>
      </c>
      <c r="L209" t="s">
        <v>7</v>
      </c>
      <c r="M209">
        <v>2022</v>
      </c>
      <c r="N209" t="s">
        <v>52</v>
      </c>
      <c r="O209" t="s">
        <v>53</v>
      </c>
      <c r="P209" t="s">
        <v>47</v>
      </c>
    </row>
    <row r="210" spans="1:16" x14ac:dyDescent="0.35">
      <c r="A210" t="s">
        <v>13</v>
      </c>
      <c r="B210">
        <v>967</v>
      </c>
      <c r="C210" s="12">
        <f>Modified_data[[#This Row],[Export Value]]/Modified_data[[#This Row],[Units Sold]]</f>
        <v>17287.05</v>
      </c>
      <c r="D210" s="12">
        <v>9822.65</v>
      </c>
      <c r="E210" s="12">
        <f>Modified_data[[#This Row],[Profit per unit]]*Modified_data[[#This Row],[Units Sold]]</f>
        <v>9498502.5499999989</v>
      </c>
      <c r="F210" s="14">
        <f>Modified_data[[#This Row],[TotalProfit]]/SUM(Modified_data[TotalProfit])</f>
        <v>2.8884444007386519E-3</v>
      </c>
      <c r="G210" s="1">
        <f>Modified_data[[#This Row],[TotalProfit]]/Modified_data[[#This Row],[Export Value]]</f>
        <v>0.56820857231280053</v>
      </c>
      <c r="H210" s="12">
        <v>16716577.35</v>
      </c>
      <c r="I210" t="s">
        <v>28</v>
      </c>
      <c r="J210" t="s">
        <v>29</v>
      </c>
      <c r="K210" t="s">
        <v>34</v>
      </c>
      <c r="L210" t="s">
        <v>5</v>
      </c>
      <c r="M210">
        <v>2022</v>
      </c>
      <c r="N210" t="s">
        <v>52</v>
      </c>
      <c r="O210" t="s">
        <v>53</v>
      </c>
      <c r="P210" t="s">
        <v>49</v>
      </c>
    </row>
    <row r="211" spans="1:16" x14ac:dyDescent="0.35">
      <c r="A211" t="s">
        <v>13</v>
      </c>
      <c r="B211">
        <v>531</v>
      </c>
      <c r="C211" s="12">
        <f>Modified_data[[#This Row],[Export Value]]/Modified_data[[#This Row],[Units Sold]]</f>
        <v>16488.410000000003</v>
      </c>
      <c r="D211" s="12">
        <v>7791.27</v>
      </c>
      <c r="E211" s="12">
        <f>Modified_data[[#This Row],[Profit per unit]]*Modified_data[[#This Row],[Units Sold]]</f>
        <v>4137164.37</v>
      </c>
      <c r="F211" s="14">
        <f>Modified_data[[#This Row],[TotalProfit]]/SUM(Modified_data[TotalProfit])</f>
        <v>1.2580898090575293E-3</v>
      </c>
      <c r="G211" s="1">
        <f>Modified_data[[#This Row],[TotalProfit]]/Modified_data[[#This Row],[Export Value]]</f>
        <v>0.47253009841458332</v>
      </c>
      <c r="H211" s="12">
        <v>8755345.7100000009</v>
      </c>
      <c r="I211" t="s">
        <v>31</v>
      </c>
      <c r="J211" t="s">
        <v>29</v>
      </c>
      <c r="K211" t="s">
        <v>34</v>
      </c>
      <c r="L211" t="s">
        <v>6</v>
      </c>
      <c r="M211">
        <v>2020</v>
      </c>
      <c r="N211" t="s">
        <v>57</v>
      </c>
      <c r="O211" t="s">
        <v>53</v>
      </c>
      <c r="P211" t="s">
        <v>47</v>
      </c>
    </row>
    <row r="212" spans="1:16" x14ac:dyDescent="0.35">
      <c r="A212" t="s">
        <v>18</v>
      </c>
      <c r="B212">
        <v>228</v>
      </c>
      <c r="C212" s="12">
        <f>Modified_data[[#This Row],[Export Value]]/Modified_data[[#This Row],[Units Sold]]</f>
        <v>27992.79</v>
      </c>
      <c r="D212" s="12">
        <v>4627.45</v>
      </c>
      <c r="E212" s="12">
        <f>Modified_data[[#This Row],[Profit per unit]]*Modified_data[[#This Row],[Units Sold]]</f>
        <v>1055058.5999999999</v>
      </c>
      <c r="F212" s="14">
        <f>Modified_data[[#This Row],[TotalProfit]]/SUM(Modified_data[TotalProfit])</f>
        <v>3.2083774148391011E-4</v>
      </c>
      <c r="G212" s="1">
        <f>Modified_data[[#This Row],[TotalProfit]]/Modified_data[[#This Row],[Export Value]]</f>
        <v>0.16530863840296017</v>
      </c>
      <c r="H212" s="12">
        <v>6382356.1200000001</v>
      </c>
      <c r="I212" t="s">
        <v>33</v>
      </c>
      <c r="J212" t="s">
        <v>29</v>
      </c>
      <c r="K212" t="s">
        <v>36</v>
      </c>
      <c r="L212" t="s">
        <v>10</v>
      </c>
      <c r="M212">
        <v>2022</v>
      </c>
      <c r="N212" t="s">
        <v>52</v>
      </c>
      <c r="O212" t="s">
        <v>53</v>
      </c>
      <c r="P212" t="s">
        <v>47</v>
      </c>
    </row>
    <row r="213" spans="1:16" x14ac:dyDescent="0.35">
      <c r="A213" t="s">
        <v>20</v>
      </c>
      <c r="B213">
        <v>846</v>
      </c>
      <c r="C213" s="12">
        <f>Modified_data[[#This Row],[Export Value]]/Modified_data[[#This Row],[Units Sold]]</f>
        <v>35637.29</v>
      </c>
      <c r="D213" s="12">
        <v>4083.88</v>
      </c>
      <c r="E213" s="12">
        <f>Modified_data[[#This Row],[Profit per unit]]*Modified_data[[#This Row],[Units Sold]]</f>
        <v>3454962.48</v>
      </c>
      <c r="F213" s="14">
        <f>Modified_data[[#This Row],[TotalProfit]]/SUM(Modified_data[TotalProfit])</f>
        <v>1.0506358215504326E-3</v>
      </c>
      <c r="G213" s="1">
        <f>Modified_data[[#This Row],[TotalProfit]]/Modified_data[[#This Row],[Export Value]]</f>
        <v>0.11459569456600095</v>
      </c>
      <c r="H213" s="12">
        <v>30149147.34</v>
      </c>
      <c r="I213" t="s">
        <v>39</v>
      </c>
      <c r="J213" t="s">
        <v>29</v>
      </c>
      <c r="K213" t="s">
        <v>35</v>
      </c>
      <c r="L213" t="s">
        <v>7</v>
      </c>
      <c r="M213">
        <v>2021</v>
      </c>
      <c r="N213" t="s">
        <v>50</v>
      </c>
      <c r="O213" t="s">
        <v>46</v>
      </c>
      <c r="P213" t="s">
        <v>51</v>
      </c>
    </row>
    <row r="214" spans="1:16" x14ac:dyDescent="0.35">
      <c r="A214" t="s">
        <v>13</v>
      </c>
      <c r="B214">
        <v>246</v>
      </c>
      <c r="C214" s="12">
        <f>Modified_data[[#This Row],[Export Value]]/Modified_data[[#This Row],[Units Sold]]</f>
        <v>28229.09</v>
      </c>
      <c r="D214" s="12">
        <v>2527.7600000000002</v>
      </c>
      <c r="E214" s="12">
        <f>Modified_data[[#This Row],[Profit per unit]]*Modified_data[[#This Row],[Units Sold]]</f>
        <v>621828.96000000008</v>
      </c>
      <c r="F214" s="14">
        <f>Modified_data[[#This Row],[TotalProfit]]/SUM(Modified_data[TotalProfit])</f>
        <v>1.8909489872476158E-4</v>
      </c>
      <c r="G214" s="1">
        <f>Modified_data[[#This Row],[TotalProfit]]/Modified_data[[#This Row],[Export Value]]</f>
        <v>8.9544508873647732E-2</v>
      </c>
      <c r="H214" s="12">
        <v>6944356.1399999997</v>
      </c>
      <c r="I214" t="s">
        <v>28</v>
      </c>
      <c r="J214" t="s">
        <v>29</v>
      </c>
      <c r="K214" t="s">
        <v>32</v>
      </c>
      <c r="L214" t="s">
        <v>10</v>
      </c>
      <c r="M214">
        <v>2020</v>
      </c>
      <c r="N214" t="s">
        <v>67</v>
      </c>
      <c r="O214" t="s">
        <v>63</v>
      </c>
      <c r="P214" t="s">
        <v>54</v>
      </c>
    </row>
    <row r="215" spans="1:16" x14ac:dyDescent="0.35">
      <c r="A215" t="s">
        <v>16</v>
      </c>
      <c r="B215">
        <v>500</v>
      </c>
      <c r="C215" s="12">
        <f>Modified_data[[#This Row],[Export Value]]/Modified_data[[#This Row],[Units Sold]]</f>
        <v>48937.95</v>
      </c>
      <c r="D215" s="12">
        <v>2835.78</v>
      </c>
      <c r="E215" s="12">
        <f>Modified_data[[#This Row],[Profit per unit]]*Modified_data[[#This Row],[Units Sold]]</f>
        <v>1417890</v>
      </c>
      <c r="F215" s="14">
        <f>Modified_data[[#This Row],[TotalProfit]]/SUM(Modified_data[TotalProfit])</f>
        <v>4.3117285170001115E-4</v>
      </c>
      <c r="G215" s="1">
        <f>Modified_data[[#This Row],[TotalProfit]]/Modified_data[[#This Row],[Export Value]]</f>
        <v>5.7946440339245925E-2</v>
      </c>
      <c r="H215" s="12">
        <v>24468975</v>
      </c>
      <c r="I215" t="s">
        <v>28</v>
      </c>
      <c r="J215" t="s">
        <v>29</v>
      </c>
      <c r="K215" t="s">
        <v>34</v>
      </c>
      <c r="L215" t="s">
        <v>6</v>
      </c>
      <c r="M215">
        <v>2022</v>
      </c>
      <c r="N215" t="s">
        <v>52</v>
      </c>
      <c r="O215" t="s">
        <v>53</v>
      </c>
      <c r="P215" t="s">
        <v>56</v>
      </c>
    </row>
    <row r="216" spans="1:16" x14ac:dyDescent="0.35">
      <c r="A216" t="s">
        <v>20</v>
      </c>
      <c r="B216">
        <v>662</v>
      </c>
      <c r="C216" s="12">
        <f>Modified_data[[#This Row],[Export Value]]/Modified_data[[#This Row],[Units Sold]]</f>
        <v>39462.230000000003</v>
      </c>
      <c r="D216" s="12">
        <v>2455.1799999999998</v>
      </c>
      <c r="E216" s="12">
        <f>Modified_data[[#This Row],[Profit per unit]]*Modified_data[[#This Row],[Units Sold]]</f>
        <v>1625329.16</v>
      </c>
      <c r="F216" s="14">
        <f>Modified_data[[#This Row],[TotalProfit]]/SUM(Modified_data[TotalProfit])</f>
        <v>4.9425400339122476E-4</v>
      </c>
      <c r="G216" s="1">
        <f>Modified_data[[#This Row],[TotalProfit]]/Modified_data[[#This Row],[Export Value]]</f>
        <v>6.2215946741985939E-2</v>
      </c>
      <c r="H216" s="12">
        <v>26123996.260000002</v>
      </c>
      <c r="I216" t="s">
        <v>39</v>
      </c>
      <c r="J216" t="s">
        <v>29</v>
      </c>
      <c r="K216" t="s">
        <v>35</v>
      </c>
      <c r="L216" t="s">
        <v>2</v>
      </c>
      <c r="M216">
        <v>2023</v>
      </c>
      <c r="N216" t="s">
        <v>65</v>
      </c>
      <c r="O216" t="s">
        <v>60</v>
      </c>
      <c r="P216" t="s">
        <v>58</v>
      </c>
    </row>
    <row r="217" spans="1:16" x14ac:dyDescent="0.35">
      <c r="A217" t="s">
        <v>13</v>
      </c>
      <c r="B217">
        <v>166</v>
      </c>
      <c r="C217" s="12">
        <f>Modified_data[[#This Row],[Export Value]]/Modified_data[[#This Row],[Units Sold]]</f>
        <v>21132.81</v>
      </c>
      <c r="D217" s="12">
        <v>7252.84</v>
      </c>
      <c r="E217" s="12">
        <f>Modified_data[[#This Row],[Profit per unit]]*Modified_data[[#This Row],[Units Sold]]</f>
        <v>1203971.44</v>
      </c>
      <c r="F217" s="14">
        <f>Modified_data[[#This Row],[TotalProfit]]/SUM(Modified_data[TotalProfit])</f>
        <v>3.6612134872956922E-4</v>
      </c>
      <c r="G217" s="1">
        <f>Modified_data[[#This Row],[TotalProfit]]/Modified_data[[#This Row],[Export Value]]</f>
        <v>0.34320282063767193</v>
      </c>
      <c r="H217" s="12">
        <v>3508046.46</v>
      </c>
      <c r="I217" t="s">
        <v>28</v>
      </c>
      <c r="J217" t="s">
        <v>29</v>
      </c>
      <c r="K217" t="s">
        <v>40</v>
      </c>
      <c r="L217" t="s">
        <v>1</v>
      </c>
      <c r="M217">
        <v>2023</v>
      </c>
      <c r="N217" t="s">
        <v>66</v>
      </c>
      <c r="O217" t="s">
        <v>63</v>
      </c>
      <c r="P217" t="s">
        <v>56</v>
      </c>
    </row>
    <row r="218" spans="1:16" x14ac:dyDescent="0.35">
      <c r="A218" t="s">
        <v>18</v>
      </c>
      <c r="B218">
        <v>113</v>
      </c>
      <c r="C218" s="12">
        <f>Modified_data[[#This Row],[Export Value]]/Modified_data[[#This Row],[Units Sold]]</f>
        <v>44959.45</v>
      </c>
      <c r="D218" s="12">
        <v>6092.14</v>
      </c>
      <c r="E218" s="12">
        <f>Modified_data[[#This Row],[Profit per unit]]*Modified_data[[#This Row],[Units Sold]]</f>
        <v>688411.82000000007</v>
      </c>
      <c r="F218" s="14">
        <f>Modified_data[[#This Row],[TotalProfit]]/SUM(Modified_data[TotalProfit])</f>
        <v>2.0934239438418693E-4</v>
      </c>
      <c r="G218" s="1">
        <f>Modified_data[[#This Row],[TotalProfit]]/Modified_data[[#This Row],[Export Value]]</f>
        <v>0.13550299214069569</v>
      </c>
      <c r="H218" s="12">
        <v>5080417.8499999996</v>
      </c>
      <c r="I218" t="s">
        <v>28</v>
      </c>
      <c r="J218" t="s">
        <v>29</v>
      </c>
      <c r="K218" t="s">
        <v>35</v>
      </c>
      <c r="L218" t="s">
        <v>2</v>
      </c>
      <c r="M218">
        <v>2022</v>
      </c>
      <c r="N218" t="s">
        <v>52</v>
      </c>
      <c r="O218" t="s">
        <v>53</v>
      </c>
      <c r="P218" t="s">
        <v>54</v>
      </c>
    </row>
    <row r="219" spans="1:16" x14ac:dyDescent="0.35">
      <c r="A219" t="s">
        <v>19</v>
      </c>
      <c r="B219">
        <v>763</v>
      </c>
      <c r="C219" s="12">
        <f>Modified_data[[#This Row],[Export Value]]/Modified_data[[#This Row],[Units Sold]]</f>
        <v>44083.97</v>
      </c>
      <c r="D219" s="12">
        <v>2597.65</v>
      </c>
      <c r="E219" s="12">
        <f>Modified_data[[#This Row],[Profit per unit]]*Modified_data[[#This Row],[Units Sold]]</f>
        <v>1982006.95</v>
      </c>
      <c r="F219" s="14">
        <f>Modified_data[[#This Row],[TotalProfit]]/SUM(Modified_data[TotalProfit])</f>
        <v>6.0271783334443535E-4</v>
      </c>
      <c r="G219" s="1">
        <f>Modified_data[[#This Row],[TotalProfit]]/Modified_data[[#This Row],[Export Value]]</f>
        <v>5.8925046904804629E-2</v>
      </c>
      <c r="H219" s="12">
        <v>33636069.109999999</v>
      </c>
      <c r="I219" t="s">
        <v>31</v>
      </c>
      <c r="J219" t="s">
        <v>29</v>
      </c>
      <c r="K219" t="s">
        <v>30</v>
      </c>
      <c r="L219" t="s">
        <v>3</v>
      </c>
      <c r="M219">
        <v>2023</v>
      </c>
      <c r="N219" t="s">
        <v>50</v>
      </c>
      <c r="O219" t="s">
        <v>46</v>
      </c>
      <c r="P219" t="s">
        <v>47</v>
      </c>
    </row>
    <row r="220" spans="1:16" x14ac:dyDescent="0.35">
      <c r="A220" t="s">
        <v>18</v>
      </c>
      <c r="B220">
        <v>319</v>
      </c>
      <c r="C220" s="12">
        <f>Modified_data[[#This Row],[Export Value]]/Modified_data[[#This Row],[Units Sold]]</f>
        <v>26580.329999999998</v>
      </c>
      <c r="D220" s="12">
        <v>9531.2000000000007</v>
      </c>
      <c r="E220" s="12">
        <f>Modified_data[[#This Row],[Profit per unit]]*Modified_data[[#This Row],[Units Sold]]</f>
        <v>3040452.8000000003</v>
      </c>
      <c r="F220" s="14">
        <f>Modified_data[[#This Row],[TotalProfit]]/SUM(Modified_data[TotalProfit])</f>
        <v>9.2458561964276766E-4</v>
      </c>
      <c r="G220" s="1">
        <f>Modified_data[[#This Row],[TotalProfit]]/Modified_data[[#This Row],[Export Value]]</f>
        <v>0.35858095065034939</v>
      </c>
      <c r="H220" s="12">
        <v>8479125.2699999996</v>
      </c>
      <c r="I220" t="s">
        <v>28</v>
      </c>
      <c r="J220" t="s">
        <v>29</v>
      </c>
      <c r="K220" t="s">
        <v>36</v>
      </c>
      <c r="L220" t="s">
        <v>7</v>
      </c>
      <c r="M220">
        <v>2021</v>
      </c>
      <c r="N220" t="s">
        <v>61</v>
      </c>
      <c r="O220" t="s">
        <v>60</v>
      </c>
      <c r="P220" t="s">
        <v>64</v>
      </c>
    </row>
    <row r="221" spans="1:16" x14ac:dyDescent="0.35">
      <c r="A221" t="s">
        <v>16</v>
      </c>
      <c r="B221">
        <v>167</v>
      </c>
      <c r="C221" s="12">
        <f>Modified_data[[#This Row],[Export Value]]/Modified_data[[#This Row],[Units Sold]]</f>
        <v>22070.13</v>
      </c>
      <c r="D221" s="12">
        <v>2572.19</v>
      </c>
      <c r="E221" s="12">
        <f>Modified_data[[#This Row],[Profit per unit]]*Modified_data[[#This Row],[Units Sold]]</f>
        <v>429555.73</v>
      </c>
      <c r="F221" s="14">
        <f>Modified_data[[#This Row],[TotalProfit]]/SUM(Modified_data[TotalProfit])</f>
        <v>1.306256261544831E-4</v>
      </c>
      <c r="G221" s="1">
        <f>Modified_data[[#This Row],[TotalProfit]]/Modified_data[[#This Row],[Export Value]]</f>
        <v>0.1165462097414016</v>
      </c>
      <c r="H221" s="12">
        <v>3685711.71</v>
      </c>
      <c r="I221" t="s">
        <v>33</v>
      </c>
      <c r="J221" t="s">
        <v>29</v>
      </c>
      <c r="K221" t="s">
        <v>38</v>
      </c>
      <c r="L221" t="s">
        <v>4</v>
      </c>
      <c r="M221">
        <v>2022</v>
      </c>
      <c r="N221" t="s">
        <v>45</v>
      </c>
      <c r="O221" t="s">
        <v>46</v>
      </c>
      <c r="P221" t="s">
        <v>54</v>
      </c>
    </row>
    <row r="222" spans="1:16" x14ac:dyDescent="0.35">
      <c r="A222" t="s">
        <v>12</v>
      </c>
      <c r="B222">
        <v>554</v>
      </c>
      <c r="C222" s="12">
        <f>Modified_data[[#This Row],[Export Value]]/Modified_data[[#This Row],[Units Sold]]</f>
        <v>12910.73</v>
      </c>
      <c r="D222" s="12">
        <v>6115.26</v>
      </c>
      <c r="E222" s="12">
        <f>Modified_data[[#This Row],[Profit per unit]]*Modified_data[[#This Row],[Units Sold]]</f>
        <v>3387854.04</v>
      </c>
      <c r="F222" s="14">
        <f>Modified_data[[#This Row],[TotalProfit]]/SUM(Modified_data[TotalProfit])</f>
        <v>1.0302284997920881E-3</v>
      </c>
      <c r="G222" s="1">
        <f>Modified_data[[#This Row],[TotalProfit]]/Modified_data[[#This Row],[Export Value]]</f>
        <v>0.47365718282389918</v>
      </c>
      <c r="H222" s="12">
        <v>7152544.4199999999</v>
      </c>
      <c r="I222" t="s">
        <v>28</v>
      </c>
      <c r="J222" t="s">
        <v>29</v>
      </c>
      <c r="K222" t="s">
        <v>34</v>
      </c>
      <c r="L222" t="s">
        <v>4</v>
      </c>
      <c r="M222">
        <v>2022</v>
      </c>
      <c r="N222" t="s">
        <v>52</v>
      </c>
      <c r="O222" t="s">
        <v>53</v>
      </c>
      <c r="P222" t="s">
        <v>49</v>
      </c>
    </row>
    <row r="223" spans="1:16" x14ac:dyDescent="0.35">
      <c r="A223" t="s">
        <v>19</v>
      </c>
      <c r="B223">
        <v>684</v>
      </c>
      <c r="C223" s="12">
        <f>Modified_data[[#This Row],[Export Value]]/Modified_data[[#This Row],[Units Sold]]</f>
        <v>42655.08</v>
      </c>
      <c r="D223" s="12">
        <v>4144.3999999999996</v>
      </c>
      <c r="E223" s="12">
        <f>Modified_data[[#This Row],[Profit per unit]]*Modified_data[[#This Row],[Units Sold]]</f>
        <v>2834769.5999999996</v>
      </c>
      <c r="F223" s="14">
        <f>Modified_data[[#This Row],[TotalProfit]]/SUM(Modified_data[TotalProfit])</f>
        <v>8.6203844610265945E-4</v>
      </c>
      <c r="G223" s="1">
        <f>Modified_data[[#This Row],[TotalProfit]]/Modified_data[[#This Row],[Export Value]]</f>
        <v>9.7160760218946943E-2</v>
      </c>
      <c r="H223" s="12">
        <v>29176074.719999999</v>
      </c>
      <c r="I223" t="s">
        <v>28</v>
      </c>
      <c r="J223" t="s">
        <v>29</v>
      </c>
      <c r="K223" t="s">
        <v>38</v>
      </c>
      <c r="L223" t="s">
        <v>9</v>
      </c>
      <c r="M223">
        <v>2023</v>
      </c>
      <c r="N223" t="s">
        <v>52</v>
      </c>
      <c r="O223" t="s">
        <v>53</v>
      </c>
      <c r="P223" t="s">
        <v>54</v>
      </c>
    </row>
    <row r="224" spans="1:16" x14ac:dyDescent="0.35">
      <c r="A224" t="s">
        <v>21</v>
      </c>
      <c r="B224">
        <v>619</v>
      </c>
      <c r="C224" s="12">
        <f>Modified_data[[#This Row],[Export Value]]/Modified_data[[#This Row],[Units Sold]]</f>
        <v>40038.51</v>
      </c>
      <c r="D224" s="12">
        <v>7040.64</v>
      </c>
      <c r="E224" s="12">
        <f>Modified_data[[#This Row],[Profit per unit]]*Modified_data[[#This Row],[Units Sold]]</f>
        <v>4358156.16</v>
      </c>
      <c r="F224" s="14">
        <f>Modified_data[[#This Row],[TotalProfit]]/SUM(Modified_data[TotalProfit])</f>
        <v>1.325292243870237E-3</v>
      </c>
      <c r="G224" s="1">
        <f>Modified_data[[#This Row],[TotalProfit]]/Modified_data[[#This Row],[Export Value]]</f>
        <v>0.17584670358612245</v>
      </c>
      <c r="H224" s="12">
        <v>24783837.690000001</v>
      </c>
      <c r="I224" t="s">
        <v>39</v>
      </c>
      <c r="J224" t="s">
        <v>29</v>
      </c>
      <c r="K224" t="s">
        <v>35</v>
      </c>
      <c r="L224" t="s">
        <v>9</v>
      </c>
      <c r="M224">
        <v>2020</v>
      </c>
      <c r="N224" t="s">
        <v>52</v>
      </c>
      <c r="O224" t="s">
        <v>53</v>
      </c>
      <c r="P224" t="s">
        <v>47</v>
      </c>
    </row>
    <row r="225" spans="1:16" x14ac:dyDescent="0.35">
      <c r="A225" t="s">
        <v>12</v>
      </c>
      <c r="B225">
        <v>520</v>
      </c>
      <c r="C225" s="12">
        <f>Modified_data[[#This Row],[Export Value]]/Modified_data[[#This Row],[Units Sold]]</f>
        <v>25128.16</v>
      </c>
      <c r="D225" s="12">
        <v>3894.72</v>
      </c>
      <c r="E225" s="12">
        <f>Modified_data[[#This Row],[Profit per unit]]*Modified_data[[#This Row],[Units Sold]]</f>
        <v>2025254.4</v>
      </c>
      <c r="F225" s="14">
        <f>Modified_data[[#This Row],[TotalProfit]]/SUM(Modified_data[TotalProfit])</f>
        <v>6.1586915421224151E-4</v>
      </c>
      <c r="G225" s="1">
        <f>Modified_data[[#This Row],[TotalProfit]]/Modified_data[[#This Row],[Export Value]]</f>
        <v>0.15499423754067151</v>
      </c>
      <c r="H225" s="12">
        <v>13066643.199999999</v>
      </c>
      <c r="I225" t="s">
        <v>28</v>
      </c>
      <c r="J225" t="s">
        <v>29</v>
      </c>
      <c r="K225" t="s">
        <v>40</v>
      </c>
      <c r="L225" t="s">
        <v>9</v>
      </c>
      <c r="M225">
        <v>2021</v>
      </c>
      <c r="N225" t="s">
        <v>57</v>
      </c>
      <c r="O225" t="s">
        <v>53</v>
      </c>
      <c r="P225" t="s">
        <v>54</v>
      </c>
    </row>
    <row r="226" spans="1:16" x14ac:dyDescent="0.35">
      <c r="A226" t="s">
        <v>19</v>
      </c>
      <c r="B226">
        <v>899</v>
      </c>
      <c r="C226" s="12">
        <f>Modified_data[[#This Row],[Export Value]]/Modified_data[[#This Row],[Units Sold]]</f>
        <v>27430.43</v>
      </c>
      <c r="D226" s="12">
        <v>9404.06</v>
      </c>
      <c r="E226" s="12">
        <f>Modified_data[[#This Row],[Profit per unit]]*Modified_data[[#This Row],[Units Sold]]</f>
        <v>8454249.9399999995</v>
      </c>
      <c r="F226" s="14">
        <f>Modified_data[[#This Row],[TotalProfit]]/SUM(Modified_data[TotalProfit])</f>
        <v>2.5708927036754954E-3</v>
      </c>
      <c r="G226" s="1">
        <f>Modified_data[[#This Row],[TotalProfit]]/Modified_data[[#This Row],[Export Value]]</f>
        <v>0.34283312365136087</v>
      </c>
      <c r="H226" s="12">
        <v>24659956.57</v>
      </c>
      <c r="I226" t="s">
        <v>33</v>
      </c>
      <c r="J226" t="s">
        <v>29</v>
      </c>
      <c r="K226" t="s">
        <v>37</v>
      </c>
      <c r="L226" t="s">
        <v>1</v>
      </c>
      <c r="M226">
        <v>2022</v>
      </c>
      <c r="N226" t="s">
        <v>67</v>
      </c>
      <c r="O226" t="s">
        <v>63</v>
      </c>
      <c r="P226" t="s">
        <v>49</v>
      </c>
    </row>
    <row r="227" spans="1:16" x14ac:dyDescent="0.35">
      <c r="A227" t="s">
        <v>14</v>
      </c>
      <c r="B227">
        <v>179</v>
      </c>
      <c r="C227" s="12">
        <f>Modified_data[[#This Row],[Export Value]]/Modified_data[[#This Row],[Units Sold]]</f>
        <v>11948.5</v>
      </c>
      <c r="D227" s="12">
        <v>8565.61</v>
      </c>
      <c r="E227" s="12">
        <f>Modified_data[[#This Row],[Profit per unit]]*Modified_data[[#This Row],[Units Sold]]</f>
        <v>1533244.1900000002</v>
      </c>
      <c r="F227" s="14">
        <f>Modified_data[[#This Row],[TotalProfit]]/SUM(Modified_data[TotalProfit])</f>
        <v>4.6625145092692226E-4</v>
      </c>
      <c r="G227" s="1">
        <f>Modified_data[[#This Row],[TotalProfit]]/Modified_data[[#This Row],[Export Value]]</f>
        <v>0.71687743231367962</v>
      </c>
      <c r="H227" s="12">
        <v>2138781.5</v>
      </c>
      <c r="I227" t="s">
        <v>28</v>
      </c>
      <c r="J227" t="s">
        <v>29</v>
      </c>
      <c r="K227" t="s">
        <v>36</v>
      </c>
      <c r="L227" t="s">
        <v>7</v>
      </c>
      <c r="M227">
        <v>2022</v>
      </c>
      <c r="N227" t="s">
        <v>66</v>
      </c>
      <c r="O227" t="s">
        <v>63</v>
      </c>
      <c r="P227" t="s">
        <v>64</v>
      </c>
    </row>
    <row r="228" spans="1:16" x14ac:dyDescent="0.35">
      <c r="A228" t="s">
        <v>12</v>
      </c>
      <c r="B228">
        <v>481</v>
      </c>
      <c r="C228" s="12">
        <f>Modified_data[[#This Row],[Export Value]]/Modified_data[[#This Row],[Units Sold]]</f>
        <v>28731.339999999997</v>
      </c>
      <c r="D228" s="12">
        <v>7792.24</v>
      </c>
      <c r="E228" s="12">
        <f>Modified_data[[#This Row],[Profit per unit]]*Modified_data[[#This Row],[Units Sold]]</f>
        <v>3748067.44</v>
      </c>
      <c r="F228" s="14">
        <f>Modified_data[[#This Row],[TotalProfit]]/SUM(Modified_data[TotalProfit])</f>
        <v>1.1397674900512455E-3</v>
      </c>
      <c r="G228" s="1">
        <f>Modified_data[[#This Row],[TotalProfit]]/Modified_data[[#This Row],[Export Value]]</f>
        <v>0.27121046216431255</v>
      </c>
      <c r="H228" s="12">
        <v>13819774.539999999</v>
      </c>
      <c r="I228" t="s">
        <v>39</v>
      </c>
      <c r="J228" t="s">
        <v>29</v>
      </c>
      <c r="K228" t="s">
        <v>36</v>
      </c>
      <c r="L228" t="s">
        <v>7</v>
      </c>
      <c r="M228">
        <v>2020</v>
      </c>
      <c r="N228" t="s">
        <v>65</v>
      </c>
      <c r="O228" t="s">
        <v>60</v>
      </c>
      <c r="P228" t="s">
        <v>56</v>
      </c>
    </row>
    <row r="229" spans="1:16" x14ac:dyDescent="0.35">
      <c r="A229" t="s">
        <v>20</v>
      </c>
      <c r="B229">
        <v>592</v>
      </c>
      <c r="C229" s="12">
        <f>Modified_data[[#This Row],[Export Value]]/Modified_data[[#This Row],[Units Sold]]</f>
        <v>10021.320000000002</v>
      </c>
      <c r="D229" s="12">
        <v>7255.38</v>
      </c>
      <c r="E229" s="12">
        <f>Modified_data[[#This Row],[Profit per unit]]*Modified_data[[#This Row],[Units Sold]]</f>
        <v>4295184.96</v>
      </c>
      <c r="F229" s="14">
        <f>Modified_data[[#This Row],[TotalProfit]]/SUM(Modified_data[TotalProfit])</f>
        <v>1.306143034919633E-3</v>
      </c>
      <c r="G229" s="1">
        <f>Modified_data[[#This Row],[TotalProfit]]/Modified_data[[#This Row],[Export Value]]</f>
        <v>0.72399444384572087</v>
      </c>
      <c r="H229" s="12">
        <v>5932621.4400000004</v>
      </c>
      <c r="I229" t="s">
        <v>28</v>
      </c>
      <c r="J229" t="s">
        <v>29</v>
      </c>
      <c r="K229" t="s">
        <v>36</v>
      </c>
      <c r="L229" t="s">
        <v>8</v>
      </c>
      <c r="M229">
        <v>2020</v>
      </c>
      <c r="N229" t="s">
        <v>52</v>
      </c>
      <c r="O229" t="s">
        <v>53</v>
      </c>
      <c r="P229" t="s">
        <v>56</v>
      </c>
    </row>
    <row r="230" spans="1:16" x14ac:dyDescent="0.35">
      <c r="A230" t="s">
        <v>16</v>
      </c>
      <c r="B230">
        <v>339</v>
      </c>
      <c r="C230" s="12">
        <f>Modified_data[[#This Row],[Export Value]]/Modified_data[[#This Row],[Units Sold]]</f>
        <v>45625.14</v>
      </c>
      <c r="D230" s="12">
        <v>4973.87</v>
      </c>
      <c r="E230" s="12">
        <f>Modified_data[[#This Row],[Profit per unit]]*Modified_data[[#This Row],[Units Sold]]</f>
        <v>1686141.93</v>
      </c>
      <c r="F230" s="14">
        <f>Modified_data[[#This Row],[TotalProfit]]/SUM(Modified_data[TotalProfit])</f>
        <v>5.1274684519184177E-4</v>
      </c>
      <c r="G230" s="1">
        <f>Modified_data[[#This Row],[TotalProfit]]/Modified_data[[#This Row],[Export Value]]</f>
        <v>0.1090159942522916</v>
      </c>
      <c r="H230" s="12">
        <v>15466922.460000001</v>
      </c>
      <c r="I230" t="s">
        <v>28</v>
      </c>
      <c r="J230" t="s">
        <v>29</v>
      </c>
      <c r="K230" t="s">
        <v>40</v>
      </c>
      <c r="L230" t="s">
        <v>1</v>
      </c>
      <c r="M230">
        <v>2022</v>
      </c>
      <c r="N230" t="s">
        <v>66</v>
      </c>
      <c r="O230" t="s">
        <v>63</v>
      </c>
      <c r="P230" t="s">
        <v>56</v>
      </c>
    </row>
    <row r="231" spans="1:16" x14ac:dyDescent="0.35">
      <c r="A231" t="s">
        <v>20</v>
      </c>
      <c r="B231">
        <v>686</v>
      </c>
      <c r="C231" s="12">
        <f>Modified_data[[#This Row],[Export Value]]/Modified_data[[#This Row],[Units Sold]]</f>
        <v>20272.96</v>
      </c>
      <c r="D231" s="12">
        <v>8833.6299999999992</v>
      </c>
      <c r="E231" s="12">
        <f>Modified_data[[#This Row],[Profit per unit]]*Modified_data[[#This Row],[Units Sold]]</f>
        <v>6059870.1799999997</v>
      </c>
      <c r="F231" s="14">
        <f>Modified_data[[#This Row],[TotalProfit]]/SUM(Modified_data[TotalProfit])</f>
        <v>1.8427744792913836E-3</v>
      </c>
      <c r="G231" s="1">
        <f>Modified_data[[#This Row],[TotalProfit]]/Modified_data[[#This Row],[Export Value]]</f>
        <v>0.4357345942575726</v>
      </c>
      <c r="H231" s="12">
        <v>13907250.560000001</v>
      </c>
      <c r="I231" t="s">
        <v>28</v>
      </c>
      <c r="J231" t="s">
        <v>29</v>
      </c>
      <c r="K231" t="s">
        <v>37</v>
      </c>
      <c r="L231" t="s">
        <v>7</v>
      </c>
      <c r="M231">
        <v>2020</v>
      </c>
      <c r="N231" t="s">
        <v>48</v>
      </c>
      <c r="O231" t="s">
        <v>46</v>
      </c>
      <c r="P231" t="s">
        <v>47</v>
      </c>
    </row>
    <row r="232" spans="1:16" x14ac:dyDescent="0.35">
      <c r="A232" t="s">
        <v>18</v>
      </c>
      <c r="B232">
        <v>787</v>
      </c>
      <c r="C232" s="12">
        <f>Modified_data[[#This Row],[Export Value]]/Modified_data[[#This Row],[Units Sold]]</f>
        <v>28262.15</v>
      </c>
      <c r="D232" s="12">
        <v>4658.3</v>
      </c>
      <c r="E232" s="12">
        <f>Modified_data[[#This Row],[Profit per unit]]*Modified_data[[#This Row],[Units Sold]]</f>
        <v>3666082.1</v>
      </c>
      <c r="F232" s="14">
        <f>Modified_data[[#This Row],[TotalProfit]]/SUM(Modified_data[TotalProfit])</f>
        <v>1.1148361816666777E-3</v>
      </c>
      <c r="G232" s="1">
        <f>Modified_data[[#This Row],[TotalProfit]]/Modified_data[[#This Row],[Export Value]]</f>
        <v>0.16482468601999495</v>
      </c>
      <c r="H232" s="12">
        <v>22242312.050000001</v>
      </c>
      <c r="I232" t="s">
        <v>28</v>
      </c>
      <c r="J232" t="s">
        <v>29</v>
      </c>
      <c r="K232" t="s">
        <v>34</v>
      </c>
      <c r="L232" t="s">
        <v>4</v>
      </c>
      <c r="M232">
        <v>2023</v>
      </c>
      <c r="N232" t="s">
        <v>55</v>
      </c>
      <c r="O232" t="s">
        <v>53</v>
      </c>
      <c r="P232" t="s">
        <v>56</v>
      </c>
    </row>
    <row r="233" spans="1:16" x14ac:dyDescent="0.35">
      <c r="A233" t="s">
        <v>16</v>
      </c>
      <c r="B233">
        <v>807</v>
      </c>
      <c r="C233" s="12">
        <f>Modified_data[[#This Row],[Export Value]]/Modified_data[[#This Row],[Units Sold]]</f>
        <v>18090.87</v>
      </c>
      <c r="D233" s="12">
        <v>7265.71</v>
      </c>
      <c r="E233" s="12">
        <f>Modified_data[[#This Row],[Profit per unit]]*Modified_data[[#This Row],[Units Sold]]</f>
        <v>5863427.9699999997</v>
      </c>
      <c r="F233" s="14">
        <f>Modified_data[[#This Row],[TotalProfit]]/SUM(Modified_data[TotalProfit])</f>
        <v>1.7830374419471945E-3</v>
      </c>
      <c r="G233" s="1">
        <f>Modified_data[[#This Row],[TotalProfit]]/Modified_data[[#This Row],[Export Value]]</f>
        <v>0.40162302863267491</v>
      </c>
      <c r="H233" s="12">
        <v>14599332.09</v>
      </c>
      <c r="I233" t="s">
        <v>28</v>
      </c>
      <c r="J233" t="s">
        <v>29</v>
      </c>
      <c r="K233" t="s">
        <v>35</v>
      </c>
      <c r="L233" t="s">
        <v>9</v>
      </c>
      <c r="M233">
        <v>2021</v>
      </c>
      <c r="N233" t="s">
        <v>48</v>
      </c>
      <c r="O233" t="s">
        <v>46</v>
      </c>
      <c r="P233" t="s">
        <v>54</v>
      </c>
    </row>
    <row r="234" spans="1:16" x14ac:dyDescent="0.35">
      <c r="A234" t="s">
        <v>20</v>
      </c>
      <c r="B234">
        <v>663</v>
      </c>
      <c r="C234" s="12">
        <f>Modified_data[[#This Row],[Export Value]]/Modified_data[[#This Row],[Units Sold]]</f>
        <v>30675.14</v>
      </c>
      <c r="D234" s="12">
        <v>2723.64</v>
      </c>
      <c r="E234" s="12">
        <f>Modified_data[[#This Row],[Profit per unit]]*Modified_data[[#This Row],[Units Sold]]</f>
        <v>1805773.3199999998</v>
      </c>
      <c r="F234" s="14">
        <f>Modified_data[[#This Row],[TotalProfit]]/SUM(Modified_data[TotalProfit])</f>
        <v>5.4912611832243457E-4</v>
      </c>
      <c r="G234" s="1">
        <f>Modified_data[[#This Row],[TotalProfit]]/Modified_data[[#This Row],[Export Value]]</f>
        <v>8.878981481421111E-2</v>
      </c>
      <c r="H234" s="12">
        <v>20337617.82</v>
      </c>
      <c r="I234" t="s">
        <v>39</v>
      </c>
      <c r="J234" t="s">
        <v>29</v>
      </c>
      <c r="K234" t="s">
        <v>35</v>
      </c>
      <c r="L234" t="s">
        <v>8</v>
      </c>
      <c r="M234">
        <v>2023</v>
      </c>
      <c r="N234" t="s">
        <v>52</v>
      </c>
      <c r="O234" t="s">
        <v>53</v>
      </c>
      <c r="P234" t="s">
        <v>47</v>
      </c>
    </row>
    <row r="235" spans="1:16" x14ac:dyDescent="0.35">
      <c r="A235" t="s">
        <v>16</v>
      </c>
      <c r="B235">
        <v>561</v>
      </c>
      <c r="C235" s="12">
        <f>Modified_data[[#This Row],[Export Value]]/Modified_data[[#This Row],[Units Sold]]</f>
        <v>12953.71</v>
      </c>
      <c r="D235" s="12">
        <v>2565.69</v>
      </c>
      <c r="E235" s="12">
        <f>Modified_data[[#This Row],[Profit per unit]]*Modified_data[[#This Row],[Units Sold]]</f>
        <v>1439352.09</v>
      </c>
      <c r="F235" s="14">
        <f>Modified_data[[#This Row],[TotalProfit]]/SUM(Modified_data[TotalProfit])</f>
        <v>4.3769935978508286E-4</v>
      </c>
      <c r="G235" s="1">
        <f>Modified_data[[#This Row],[TotalProfit]]/Modified_data[[#This Row],[Export Value]]</f>
        <v>0.19806603667983924</v>
      </c>
      <c r="H235" s="12">
        <v>7267031.3099999996</v>
      </c>
      <c r="I235" t="s">
        <v>28</v>
      </c>
      <c r="J235" t="s">
        <v>29</v>
      </c>
      <c r="K235" t="s">
        <v>36</v>
      </c>
      <c r="L235" t="s">
        <v>5</v>
      </c>
      <c r="M235">
        <v>2023</v>
      </c>
      <c r="N235" t="s">
        <v>48</v>
      </c>
      <c r="O235" t="s">
        <v>46</v>
      </c>
      <c r="P235" t="s">
        <v>58</v>
      </c>
    </row>
    <row r="236" spans="1:16" x14ac:dyDescent="0.35">
      <c r="A236" t="s">
        <v>14</v>
      </c>
      <c r="B236">
        <v>163</v>
      </c>
      <c r="C236" s="12">
        <f>Modified_data[[#This Row],[Export Value]]/Modified_data[[#This Row],[Units Sold]]</f>
        <v>16244.54</v>
      </c>
      <c r="D236" s="12">
        <v>9874.64</v>
      </c>
      <c r="E236" s="12">
        <f>Modified_data[[#This Row],[Profit per unit]]*Modified_data[[#This Row],[Units Sold]]</f>
        <v>1609566.3199999998</v>
      </c>
      <c r="F236" s="14">
        <f>Modified_data[[#This Row],[TotalProfit]]/SUM(Modified_data[TotalProfit])</f>
        <v>4.8946060709553817E-4</v>
      </c>
      <c r="G236" s="1">
        <f>Modified_data[[#This Row],[TotalProfit]]/Modified_data[[#This Row],[Export Value]]</f>
        <v>0.60787439964443435</v>
      </c>
      <c r="H236" s="12">
        <v>2647860.02</v>
      </c>
      <c r="I236" t="s">
        <v>28</v>
      </c>
      <c r="J236" t="s">
        <v>29</v>
      </c>
      <c r="K236" t="s">
        <v>34</v>
      </c>
      <c r="L236" t="s">
        <v>4</v>
      </c>
      <c r="M236">
        <v>2022</v>
      </c>
      <c r="N236" t="s">
        <v>52</v>
      </c>
      <c r="O236" t="s">
        <v>53</v>
      </c>
      <c r="P236" t="s">
        <v>58</v>
      </c>
    </row>
    <row r="237" spans="1:16" x14ac:dyDescent="0.35">
      <c r="A237" t="s">
        <v>21</v>
      </c>
      <c r="B237">
        <v>467</v>
      </c>
      <c r="C237" s="12">
        <f>Modified_data[[#This Row],[Export Value]]/Modified_data[[#This Row],[Units Sold]]</f>
        <v>17621.38</v>
      </c>
      <c r="D237" s="12">
        <v>4867.75</v>
      </c>
      <c r="E237" s="12">
        <f>Modified_data[[#This Row],[Profit per unit]]*Modified_data[[#This Row],[Units Sold]]</f>
        <v>2273239.25</v>
      </c>
      <c r="F237" s="14">
        <f>Modified_data[[#This Row],[TotalProfit]]/SUM(Modified_data[TotalProfit])</f>
        <v>6.9128003584121092E-4</v>
      </c>
      <c r="G237" s="1">
        <f>Modified_data[[#This Row],[TotalProfit]]/Modified_data[[#This Row],[Export Value]]</f>
        <v>0.27624113434929615</v>
      </c>
      <c r="H237" s="12">
        <v>8229184.46</v>
      </c>
      <c r="I237" t="s">
        <v>28</v>
      </c>
      <c r="J237" t="s">
        <v>29</v>
      </c>
      <c r="K237" t="s">
        <v>37</v>
      </c>
      <c r="L237" t="s">
        <v>7</v>
      </c>
      <c r="M237">
        <v>2020</v>
      </c>
      <c r="N237" t="s">
        <v>59</v>
      </c>
      <c r="O237" t="s">
        <v>60</v>
      </c>
      <c r="P237" t="s">
        <v>58</v>
      </c>
    </row>
    <row r="238" spans="1:16" x14ac:dyDescent="0.35">
      <c r="A238" t="s">
        <v>17</v>
      </c>
      <c r="B238">
        <v>211</v>
      </c>
      <c r="C238" s="12">
        <f>Modified_data[[#This Row],[Export Value]]/Modified_data[[#This Row],[Units Sold]]</f>
        <v>16085.4</v>
      </c>
      <c r="D238" s="12">
        <v>7668.27</v>
      </c>
      <c r="E238" s="12">
        <f>Modified_data[[#This Row],[Profit per unit]]*Modified_data[[#This Row],[Units Sold]]</f>
        <v>1618004.9700000002</v>
      </c>
      <c r="F238" s="14">
        <f>Modified_data[[#This Row],[TotalProfit]]/SUM(Modified_data[TotalProfit])</f>
        <v>4.9202675593994672E-4</v>
      </c>
      <c r="G238" s="1">
        <f>Modified_data[[#This Row],[TotalProfit]]/Modified_data[[#This Row],[Export Value]]</f>
        <v>0.47672236935357537</v>
      </c>
      <c r="H238" s="12">
        <v>3394019.4</v>
      </c>
      <c r="I238" t="s">
        <v>39</v>
      </c>
      <c r="J238" t="s">
        <v>29</v>
      </c>
      <c r="K238" t="s">
        <v>32</v>
      </c>
      <c r="L238" t="s">
        <v>7</v>
      </c>
      <c r="M238">
        <v>2023</v>
      </c>
      <c r="N238" t="s">
        <v>62</v>
      </c>
      <c r="O238" t="s">
        <v>63</v>
      </c>
      <c r="P238" t="s">
        <v>49</v>
      </c>
    </row>
    <row r="239" spans="1:16" x14ac:dyDescent="0.35">
      <c r="A239" t="s">
        <v>17</v>
      </c>
      <c r="B239">
        <v>674</v>
      </c>
      <c r="C239" s="12">
        <f>Modified_data[[#This Row],[Export Value]]/Modified_data[[#This Row],[Units Sold]]</f>
        <v>31768.74</v>
      </c>
      <c r="D239" s="12">
        <v>3973.93</v>
      </c>
      <c r="E239" s="12">
        <f>Modified_data[[#This Row],[Profit per unit]]*Modified_data[[#This Row],[Units Sold]]</f>
        <v>2678428.8199999998</v>
      </c>
      <c r="F239" s="14">
        <f>Modified_data[[#This Row],[TotalProfit]]/SUM(Modified_data[TotalProfit])</f>
        <v>8.1449604157931557E-4</v>
      </c>
      <c r="G239" s="1">
        <f>Modified_data[[#This Row],[TotalProfit]]/Modified_data[[#This Row],[Export Value]]</f>
        <v>0.12508931736039891</v>
      </c>
      <c r="H239" s="12">
        <v>21412130.760000002</v>
      </c>
      <c r="I239" t="s">
        <v>28</v>
      </c>
      <c r="J239" t="s">
        <v>29</v>
      </c>
      <c r="K239" t="s">
        <v>35</v>
      </c>
      <c r="L239" t="s">
        <v>7</v>
      </c>
      <c r="M239">
        <v>2022</v>
      </c>
      <c r="N239" t="s">
        <v>66</v>
      </c>
      <c r="O239" t="s">
        <v>63</v>
      </c>
      <c r="P239" t="s">
        <v>49</v>
      </c>
    </row>
    <row r="240" spans="1:16" x14ac:dyDescent="0.35">
      <c r="A240" t="s">
        <v>20</v>
      </c>
      <c r="B240">
        <v>564</v>
      </c>
      <c r="C240" s="12">
        <f>Modified_data[[#This Row],[Export Value]]/Modified_data[[#This Row],[Units Sold]]</f>
        <v>18024.78</v>
      </c>
      <c r="D240" s="12">
        <v>9857.8700000000008</v>
      </c>
      <c r="E240" s="12">
        <f>Modified_data[[#This Row],[Profit per unit]]*Modified_data[[#This Row],[Units Sold]]</f>
        <v>5559838.6800000006</v>
      </c>
      <c r="F240" s="14">
        <f>Modified_data[[#This Row],[TotalProfit]]/SUM(Modified_data[TotalProfit])</f>
        <v>1.6907175441308042E-3</v>
      </c>
      <c r="G240" s="1">
        <f>Modified_data[[#This Row],[TotalProfit]]/Modified_data[[#This Row],[Export Value]]</f>
        <v>0.54690653644593723</v>
      </c>
      <c r="H240" s="12">
        <v>10165975.92</v>
      </c>
      <c r="I240" t="s">
        <v>28</v>
      </c>
      <c r="J240" t="s">
        <v>29</v>
      </c>
      <c r="K240" t="s">
        <v>40</v>
      </c>
      <c r="L240" t="s">
        <v>9</v>
      </c>
      <c r="M240">
        <v>2021</v>
      </c>
      <c r="N240" t="s">
        <v>50</v>
      </c>
      <c r="O240" t="s">
        <v>46</v>
      </c>
      <c r="P240" t="s">
        <v>54</v>
      </c>
    </row>
    <row r="241" spans="1:16" x14ac:dyDescent="0.35">
      <c r="A241" t="s">
        <v>17</v>
      </c>
      <c r="B241">
        <v>856</v>
      </c>
      <c r="C241" s="12">
        <f>Modified_data[[#This Row],[Export Value]]/Modified_data[[#This Row],[Units Sold]]</f>
        <v>25955.179999999997</v>
      </c>
      <c r="D241" s="12">
        <v>8075.39</v>
      </c>
      <c r="E241" s="12">
        <f>Modified_data[[#This Row],[Profit per unit]]*Modified_data[[#This Row],[Units Sold]]</f>
        <v>6912533.8399999999</v>
      </c>
      <c r="F241" s="14">
        <f>Modified_data[[#This Row],[TotalProfit]]/SUM(Modified_data[TotalProfit])</f>
        <v>2.1020649897140319E-3</v>
      </c>
      <c r="G241" s="1">
        <f>Modified_data[[#This Row],[TotalProfit]]/Modified_data[[#This Row],[Export Value]]</f>
        <v>0.31112826033184898</v>
      </c>
      <c r="H241" s="12">
        <v>22217634.079999998</v>
      </c>
      <c r="I241" t="s">
        <v>31</v>
      </c>
      <c r="J241" t="s">
        <v>29</v>
      </c>
      <c r="K241" t="s">
        <v>40</v>
      </c>
      <c r="L241" t="s">
        <v>8</v>
      </c>
      <c r="M241">
        <v>2023</v>
      </c>
      <c r="N241" t="s">
        <v>50</v>
      </c>
      <c r="O241" t="s">
        <v>46</v>
      </c>
      <c r="P241" t="s">
        <v>64</v>
      </c>
    </row>
    <row r="242" spans="1:16" x14ac:dyDescent="0.35">
      <c r="A242" t="s">
        <v>19</v>
      </c>
      <c r="B242">
        <v>228</v>
      </c>
      <c r="C242" s="12">
        <f>Modified_data[[#This Row],[Export Value]]/Modified_data[[#This Row],[Units Sold]]</f>
        <v>18716.18</v>
      </c>
      <c r="D242" s="12">
        <v>5460.56</v>
      </c>
      <c r="E242" s="12">
        <f>Modified_data[[#This Row],[Profit per unit]]*Modified_data[[#This Row],[Units Sold]]</f>
        <v>1245007.6800000002</v>
      </c>
      <c r="F242" s="14">
        <f>Modified_data[[#This Row],[TotalProfit]]/SUM(Modified_data[TotalProfit])</f>
        <v>3.786002523284705E-4</v>
      </c>
      <c r="G242" s="1">
        <f>Modified_data[[#This Row],[TotalProfit]]/Modified_data[[#This Row],[Export Value]]</f>
        <v>0.29175611689992298</v>
      </c>
      <c r="H242" s="12">
        <v>4267289.04</v>
      </c>
      <c r="I242" t="s">
        <v>33</v>
      </c>
      <c r="J242" t="s">
        <v>29</v>
      </c>
      <c r="K242" t="s">
        <v>35</v>
      </c>
      <c r="L242" t="s">
        <v>7</v>
      </c>
      <c r="M242">
        <v>2023</v>
      </c>
      <c r="N242" t="s">
        <v>62</v>
      </c>
      <c r="O242" t="s">
        <v>63</v>
      </c>
      <c r="P242" t="s">
        <v>47</v>
      </c>
    </row>
    <row r="243" spans="1:16" x14ac:dyDescent="0.35">
      <c r="A243" t="s">
        <v>21</v>
      </c>
      <c r="B243">
        <v>413</v>
      </c>
      <c r="C243" s="12">
        <f>Modified_data[[#This Row],[Export Value]]/Modified_data[[#This Row],[Units Sold]]</f>
        <v>13305.43</v>
      </c>
      <c r="D243" s="12">
        <v>7780.18</v>
      </c>
      <c r="E243" s="12">
        <f>Modified_data[[#This Row],[Profit per unit]]*Modified_data[[#This Row],[Units Sold]]</f>
        <v>3213214.3400000003</v>
      </c>
      <c r="F243" s="14">
        <f>Modified_data[[#This Row],[TotalProfit]]/SUM(Modified_data[TotalProfit])</f>
        <v>9.7712149045495016E-4</v>
      </c>
      <c r="G243" s="1">
        <f>Modified_data[[#This Row],[TotalProfit]]/Modified_data[[#This Row],[Export Value]]</f>
        <v>0.58473720879370306</v>
      </c>
      <c r="H243" s="12">
        <v>5495142.5899999999</v>
      </c>
      <c r="I243" t="s">
        <v>39</v>
      </c>
      <c r="J243" t="s">
        <v>29</v>
      </c>
      <c r="K243" t="s">
        <v>36</v>
      </c>
      <c r="L243" t="s">
        <v>7</v>
      </c>
      <c r="M243">
        <v>2023</v>
      </c>
      <c r="N243" t="s">
        <v>50</v>
      </c>
      <c r="O243" t="s">
        <v>46</v>
      </c>
      <c r="P243" t="s">
        <v>54</v>
      </c>
    </row>
    <row r="244" spans="1:16" x14ac:dyDescent="0.35">
      <c r="A244" t="s">
        <v>19</v>
      </c>
      <c r="B244">
        <v>780</v>
      </c>
      <c r="C244" s="12">
        <f>Modified_data[[#This Row],[Export Value]]/Modified_data[[#This Row],[Units Sold]]</f>
        <v>16243.24</v>
      </c>
      <c r="D244" s="12">
        <v>7099.21</v>
      </c>
      <c r="E244" s="12">
        <f>Modified_data[[#This Row],[Profit per unit]]*Modified_data[[#This Row],[Units Sold]]</f>
        <v>5537383.7999999998</v>
      </c>
      <c r="F244" s="14">
        <f>Modified_data[[#This Row],[TotalProfit]]/SUM(Modified_data[TotalProfit])</f>
        <v>1.6838891338562543E-3</v>
      </c>
      <c r="G244" s="1">
        <f>Modified_data[[#This Row],[TotalProfit]]/Modified_data[[#This Row],[Export Value]]</f>
        <v>0.43705627694967264</v>
      </c>
      <c r="H244" s="12">
        <v>12669727.199999999</v>
      </c>
      <c r="I244" t="s">
        <v>39</v>
      </c>
      <c r="J244" t="s">
        <v>29</v>
      </c>
      <c r="K244" t="s">
        <v>38</v>
      </c>
      <c r="L244" t="s">
        <v>8</v>
      </c>
      <c r="M244">
        <v>2022</v>
      </c>
      <c r="N244" t="s">
        <v>59</v>
      </c>
      <c r="O244" t="s">
        <v>60</v>
      </c>
      <c r="P244" t="s">
        <v>47</v>
      </c>
    </row>
    <row r="245" spans="1:16" x14ac:dyDescent="0.35">
      <c r="A245" t="s">
        <v>20</v>
      </c>
      <c r="B245">
        <v>951</v>
      </c>
      <c r="C245" s="12">
        <f>Modified_data[[#This Row],[Export Value]]/Modified_data[[#This Row],[Units Sold]]</f>
        <v>18275.440000000002</v>
      </c>
      <c r="D245" s="12">
        <v>8704.65</v>
      </c>
      <c r="E245" s="12">
        <f>Modified_data[[#This Row],[Profit per unit]]*Modified_data[[#This Row],[Units Sold]]</f>
        <v>8278122.1499999994</v>
      </c>
      <c r="F245" s="14">
        <f>Modified_data[[#This Row],[TotalProfit]]/SUM(Modified_data[TotalProfit])</f>
        <v>2.5173331740378502E-3</v>
      </c>
      <c r="G245" s="1">
        <f>Modified_data[[#This Row],[TotalProfit]]/Modified_data[[#This Row],[Export Value]]</f>
        <v>0.47630316971848552</v>
      </c>
      <c r="H245" s="12">
        <v>17379943.440000001</v>
      </c>
      <c r="I245" t="s">
        <v>28</v>
      </c>
      <c r="J245" t="s">
        <v>29</v>
      </c>
      <c r="K245" t="s">
        <v>30</v>
      </c>
      <c r="L245" t="s">
        <v>4</v>
      </c>
      <c r="M245">
        <v>2022</v>
      </c>
      <c r="N245" t="s">
        <v>65</v>
      </c>
      <c r="O245" t="s">
        <v>60</v>
      </c>
      <c r="P245" t="s">
        <v>49</v>
      </c>
    </row>
    <row r="246" spans="1:16" x14ac:dyDescent="0.35">
      <c r="A246" t="s">
        <v>15</v>
      </c>
      <c r="B246">
        <v>385</v>
      </c>
      <c r="C246" s="12">
        <f>Modified_data[[#This Row],[Export Value]]/Modified_data[[#This Row],[Units Sold]]</f>
        <v>49366.58</v>
      </c>
      <c r="D246" s="12">
        <v>9252.64</v>
      </c>
      <c r="E246" s="12">
        <f>Modified_data[[#This Row],[Profit per unit]]*Modified_data[[#This Row],[Units Sold]]</f>
        <v>3562266.4</v>
      </c>
      <c r="F246" s="14">
        <f>Modified_data[[#This Row],[TotalProfit]]/SUM(Modified_data[TotalProfit])</f>
        <v>1.0832663762373193E-3</v>
      </c>
      <c r="G246" s="1">
        <f>Modified_data[[#This Row],[TotalProfit]]/Modified_data[[#This Row],[Export Value]]</f>
        <v>0.18742720277564295</v>
      </c>
      <c r="H246" s="12">
        <v>19006133.300000001</v>
      </c>
      <c r="I246" t="s">
        <v>33</v>
      </c>
      <c r="J246" t="s">
        <v>29</v>
      </c>
      <c r="K246" t="s">
        <v>34</v>
      </c>
      <c r="L246" t="s">
        <v>4</v>
      </c>
      <c r="M246">
        <v>2020</v>
      </c>
      <c r="N246" t="s">
        <v>57</v>
      </c>
      <c r="O246" t="s">
        <v>53</v>
      </c>
      <c r="P246" t="s">
        <v>49</v>
      </c>
    </row>
    <row r="247" spans="1:16" x14ac:dyDescent="0.35">
      <c r="A247" t="s">
        <v>19</v>
      </c>
      <c r="B247">
        <v>182</v>
      </c>
      <c r="C247" s="12">
        <f>Modified_data[[#This Row],[Export Value]]/Modified_data[[#This Row],[Units Sold]]</f>
        <v>11360.04</v>
      </c>
      <c r="D247" s="12">
        <v>3424.28</v>
      </c>
      <c r="E247" s="12">
        <f>Modified_data[[#This Row],[Profit per unit]]*Modified_data[[#This Row],[Units Sold]]</f>
        <v>623218.96000000008</v>
      </c>
      <c r="F247" s="14">
        <f>Modified_data[[#This Row],[TotalProfit]]/SUM(Modified_data[TotalProfit])</f>
        <v>1.8951759037493405E-4</v>
      </c>
      <c r="G247" s="1">
        <f>Modified_data[[#This Row],[TotalProfit]]/Modified_data[[#This Row],[Export Value]]</f>
        <v>0.30143203721113659</v>
      </c>
      <c r="H247" s="12">
        <v>2067527.28</v>
      </c>
      <c r="I247" t="s">
        <v>33</v>
      </c>
      <c r="J247" t="s">
        <v>29</v>
      </c>
      <c r="K247" t="s">
        <v>34</v>
      </c>
      <c r="L247" t="s">
        <v>7</v>
      </c>
      <c r="M247">
        <v>2021</v>
      </c>
      <c r="N247" t="s">
        <v>61</v>
      </c>
      <c r="O247" t="s">
        <v>60</v>
      </c>
      <c r="P247" t="s">
        <v>56</v>
      </c>
    </row>
    <row r="248" spans="1:16" x14ac:dyDescent="0.35">
      <c r="A248" t="s">
        <v>16</v>
      </c>
      <c r="B248">
        <v>322</v>
      </c>
      <c r="C248" s="12">
        <f>Modified_data[[#This Row],[Export Value]]/Modified_data[[#This Row],[Units Sold]]</f>
        <v>44206.36</v>
      </c>
      <c r="D248" s="12">
        <v>2884.76</v>
      </c>
      <c r="E248" s="12">
        <f>Modified_data[[#This Row],[Profit per unit]]*Modified_data[[#This Row],[Units Sold]]</f>
        <v>928892.72000000009</v>
      </c>
      <c r="F248" s="14">
        <f>Modified_data[[#This Row],[TotalProfit]]/SUM(Modified_data[TotalProfit])</f>
        <v>2.8247136449638551E-4</v>
      </c>
      <c r="G248" s="1">
        <f>Modified_data[[#This Row],[TotalProfit]]/Modified_data[[#This Row],[Export Value]]</f>
        <v>6.5256673474133595E-2</v>
      </c>
      <c r="H248" s="12">
        <v>14234447.92</v>
      </c>
      <c r="I248" t="s">
        <v>28</v>
      </c>
      <c r="J248" t="s">
        <v>29</v>
      </c>
      <c r="K248" t="s">
        <v>32</v>
      </c>
      <c r="L248" t="s">
        <v>7</v>
      </c>
      <c r="M248">
        <v>2020</v>
      </c>
      <c r="N248" t="s">
        <v>57</v>
      </c>
      <c r="O248" t="s">
        <v>53</v>
      </c>
      <c r="P248" t="s">
        <v>58</v>
      </c>
    </row>
    <row r="249" spans="1:16" x14ac:dyDescent="0.35">
      <c r="A249" t="s">
        <v>18</v>
      </c>
      <c r="B249">
        <v>486</v>
      </c>
      <c r="C249" s="12">
        <f>Modified_data[[#This Row],[Export Value]]/Modified_data[[#This Row],[Units Sold]]</f>
        <v>38153.089999999997</v>
      </c>
      <c r="D249" s="12">
        <v>9878.35</v>
      </c>
      <c r="E249" s="12">
        <f>Modified_data[[#This Row],[Profit per unit]]*Modified_data[[#This Row],[Units Sold]]</f>
        <v>4800878.1000000006</v>
      </c>
      <c r="F249" s="14">
        <f>Modified_data[[#This Row],[TotalProfit]]/SUM(Modified_data[TotalProfit])</f>
        <v>1.4599216448674662E-3</v>
      </c>
      <c r="G249" s="1">
        <f>Modified_data[[#This Row],[TotalProfit]]/Modified_data[[#This Row],[Export Value]]</f>
        <v>0.25891349822517656</v>
      </c>
      <c r="H249" s="12">
        <v>18542401.739999998</v>
      </c>
      <c r="I249" t="s">
        <v>31</v>
      </c>
      <c r="J249" t="s">
        <v>29</v>
      </c>
      <c r="K249" t="s">
        <v>38</v>
      </c>
      <c r="L249" t="s">
        <v>1</v>
      </c>
      <c r="M249">
        <v>2022</v>
      </c>
      <c r="N249" t="s">
        <v>62</v>
      </c>
      <c r="O249" t="s">
        <v>63</v>
      </c>
      <c r="P249" t="s">
        <v>64</v>
      </c>
    </row>
    <row r="250" spans="1:16" x14ac:dyDescent="0.35">
      <c r="A250" t="s">
        <v>15</v>
      </c>
      <c r="B250">
        <v>460</v>
      </c>
      <c r="C250" s="12">
        <f>Modified_data[[#This Row],[Export Value]]/Modified_data[[#This Row],[Units Sold]]</f>
        <v>42176.76</v>
      </c>
      <c r="D250" s="12">
        <v>2762.91</v>
      </c>
      <c r="E250" s="12">
        <f>Modified_data[[#This Row],[Profit per unit]]*Modified_data[[#This Row],[Units Sold]]</f>
        <v>1270938.5999999999</v>
      </c>
      <c r="F250" s="14">
        <f>Modified_data[[#This Row],[TotalProfit]]/SUM(Modified_data[TotalProfit])</f>
        <v>3.8648570798695226E-4</v>
      </c>
      <c r="G250" s="1">
        <f>Modified_data[[#This Row],[TotalProfit]]/Modified_data[[#This Row],[Export Value]]</f>
        <v>6.5507876849715332E-2</v>
      </c>
      <c r="H250" s="12">
        <v>19401309.600000001</v>
      </c>
      <c r="I250" t="s">
        <v>28</v>
      </c>
      <c r="J250" t="s">
        <v>29</v>
      </c>
      <c r="K250" t="s">
        <v>38</v>
      </c>
      <c r="L250" t="s">
        <v>8</v>
      </c>
      <c r="M250">
        <v>2023</v>
      </c>
      <c r="N250" t="s">
        <v>67</v>
      </c>
      <c r="O250" t="s">
        <v>63</v>
      </c>
      <c r="P250" t="s">
        <v>51</v>
      </c>
    </row>
    <row r="251" spans="1:16" x14ac:dyDescent="0.35">
      <c r="A251" t="s">
        <v>18</v>
      </c>
      <c r="B251">
        <v>450</v>
      </c>
      <c r="C251" s="12">
        <f>Modified_data[[#This Row],[Export Value]]/Modified_data[[#This Row],[Units Sold]]</f>
        <v>47731.6</v>
      </c>
      <c r="D251" s="12">
        <v>3122.51</v>
      </c>
      <c r="E251" s="12">
        <f>Modified_data[[#This Row],[Profit per unit]]*Modified_data[[#This Row],[Units Sold]]</f>
        <v>1405129.5</v>
      </c>
      <c r="F251" s="14">
        <f>Modified_data[[#This Row],[TotalProfit]]/SUM(Modified_data[TotalProfit])</f>
        <v>4.2729245112301434E-4</v>
      </c>
      <c r="G251" s="1">
        <f>Modified_data[[#This Row],[TotalProfit]]/Modified_data[[#This Row],[Export Value]]</f>
        <v>6.5418087807657815E-2</v>
      </c>
      <c r="H251" s="12">
        <v>21479220</v>
      </c>
      <c r="I251" t="s">
        <v>28</v>
      </c>
      <c r="J251" t="s">
        <v>29</v>
      </c>
      <c r="K251" t="s">
        <v>30</v>
      </c>
      <c r="L251" t="s">
        <v>5</v>
      </c>
      <c r="M251">
        <v>2022</v>
      </c>
      <c r="N251" t="s">
        <v>57</v>
      </c>
      <c r="O251" t="s">
        <v>53</v>
      </c>
      <c r="P251" t="s">
        <v>51</v>
      </c>
    </row>
    <row r="252" spans="1:16" x14ac:dyDescent="0.35">
      <c r="A252" t="s">
        <v>19</v>
      </c>
      <c r="B252">
        <v>931</v>
      </c>
      <c r="C252" s="12">
        <f>Modified_data[[#This Row],[Export Value]]/Modified_data[[#This Row],[Units Sold]]</f>
        <v>44314.68</v>
      </c>
      <c r="D252" s="12">
        <v>7504.88</v>
      </c>
      <c r="E252" s="12">
        <f>Modified_data[[#This Row],[Profit per unit]]*Modified_data[[#This Row],[Units Sold]]</f>
        <v>6987043.2800000003</v>
      </c>
      <c r="F252" s="14">
        <f>Modified_data[[#This Row],[TotalProfit]]/SUM(Modified_data[TotalProfit])</f>
        <v>2.1247229164385105E-3</v>
      </c>
      <c r="G252" s="1">
        <f>Modified_data[[#This Row],[TotalProfit]]/Modified_data[[#This Row],[Export Value]]</f>
        <v>0.16935426364356013</v>
      </c>
      <c r="H252" s="12">
        <v>41256967.079999998</v>
      </c>
      <c r="I252" t="s">
        <v>28</v>
      </c>
      <c r="J252" t="s">
        <v>29</v>
      </c>
      <c r="K252" t="s">
        <v>37</v>
      </c>
      <c r="L252" t="s">
        <v>9</v>
      </c>
      <c r="M252">
        <v>2023</v>
      </c>
      <c r="N252" t="s">
        <v>48</v>
      </c>
      <c r="O252" t="s">
        <v>46</v>
      </c>
      <c r="P252" t="s">
        <v>64</v>
      </c>
    </row>
    <row r="253" spans="1:16" x14ac:dyDescent="0.35">
      <c r="A253" t="s">
        <v>21</v>
      </c>
      <c r="B253">
        <v>383</v>
      </c>
      <c r="C253" s="12">
        <f>Modified_data[[#This Row],[Export Value]]/Modified_data[[#This Row],[Units Sold]]</f>
        <v>22247.16</v>
      </c>
      <c r="D253" s="12">
        <v>2470.1799999999998</v>
      </c>
      <c r="E253" s="12">
        <f>Modified_data[[#This Row],[Profit per unit]]*Modified_data[[#This Row],[Units Sold]]</f>
        <v>946078.94</v>
      </c>
      <c r="F253" s="14">
        <f>Modified_data[[#This Row],[TotalProfit]]/SUM(Modified_data[TotalProfit])</f>
        <v>2.8769760312374285E-4</v>
      </c>
      <c r="G253" s="1">
        <f>Modified_data[[#This Row],[TotalProfit]]/Modified_data[[#This Row],[Export Value]]</f>
        <v>0.11103349820831064</v>
      </c>
      <c r="H253" s="12">
        <v>8520662.2799999993</v>
      </c>
      <c r="I253" t="s">
        <v>28</v>
      </c>
      <c r="J253" t="s">
        <v>29</v>
      </c>
      <c r="K253" t="s">
        <v>30</v>
      </c>
      <c r="L253" t="s">
        <v>10</v>
      </c>
      <c r="M253">
        <v>2022</v>
      </c>
      <c r="N253" t="s">
        <v>50</v>
      </c>
      <c r="O253" t="s">
        <v>46</v>
      </c>
      <c r="P253" t="s">
        <v>51</v>
      </c>
    </row>
    <row r="254" spans="1:16" x14ac:dyDescent="0.35">
      <c r="A254" t="s">
        <v>19</v>
      </c>
      <c r="B254">
        <v>229</v>
      </c>
      <c r="C254" s="12">
        <f>Modified_data[[#This Row],[Export Value]]/Modified_data[[#This Row],[Units Sold]]</f>
        <v>10532.67</v>
      </c>
      <c r="D254" s="12">
        <v>8592.31</v>
      </c>
      <c r="E254" s="12">
        <f>Modified_data[[#This Row],[Profit per unit]]*Modified_data[[#This Row],[Units Sold]]</f>
        <v>1967638.99</v>
      </c>
      <c r="F254" s="14">
        <f>Modified_data[[#This Row],[TotalProfit]]/SUM(Modified_data[TotalProfit])</f>
        <v>5.9834861268111749E-4</v>
      </c>
      <c r="G254" s="1">
        <f>Modified_data[[#This Row],[TotalProfit]]/Modified_data[[#This Row],[Export Value]]</f>
        <v>0.81577700621020111</v>
      </c>
      <c r="H254" s="12">
        <v>2411981.4300000002</v>
      </c>
      <c r="I254" t="s">
        <v>28</v>
      </c>
      <c r="J254" t="s">
        <v>29</v>
      </c>
      <c r="K254" t="s">
        <v>32</v>
      </c>
      <c r="L254" t="s">
        <v>3</v>
      </c>
      <c r="M254">
        <v>2022</v>
      </c>
      <c r="N254" t="s">
        <v>62</v>
      </c>
      <c r="O254" t="s">
        <v>63</v>
      </c>
      <c r="P254" t="s">
        <v>56</v>
      </c>
    </row>
    <row r="255" spans="1:16" x14ac:dyDescent="0.35">
      <c r="A255" t="s">
        <v>15</v>
      </c>
      <c r="B255">
        <v>777</v>
      </c>
      <c r="C255" s="12">
        <f>Modified_data[[#This Row],[Export Value]]/Modified_data[[#This Row],[Units Sold]]</f>
        <v>30049.859999999997</v>
      </c>
      <c r="D255" s="12">
        <v>4993.55</v>
      </c>
      <c r="E255" s="12">
        <f>Modified_data[[#This Row],[Profit per unit]]*Modified_data[[#This Row],[Units Sold]]</f>
        <v>3879988.35</v>
      </c>
      <c r="F255" s="14">
        <f>Modified_data[[#This Row],[TotalProfit]]/SUM(Modified_data[TotalProfit])</f>
        <v>1.1798839412312104E-3</v>
      </c>
      <c r="G255" s="1">
        <f>Modified_data[[#This Row],[TotalProfit]]/Modified_data[[#This Row],[Export Value]]</f>
        <v>0.16617548301389759</v>
      </c>
      <c r="H255" s="12">
        <v>23348741.219999999</v>
      </c>
      <c r="I255" t="s">
        <v>33</v>
      </c>
      <c r="J255" t="s">
        <v>29</v>
      </c>
      <c r="K255" t="s">
        <v>36</v>
      </c>
      <c r="L255" t="s">
        <v>3</v>
      </c>
      <c r="M255">
        <v>2021</v>
      </c>
      <c r="N255" t="s">
        <v>66</v>
      </c>
      <c r="O255" t="s">
        <v>63</v>
      </c>
      <c r="P255" t="s">
        <v>54</v>
      </c>
    </row>
    <row r="256" spans="1:16" x14ac:dyDescent="0.35">
      <c r="A256" t="s">
        <v>17</v>
      </c>
      <c r="B256">
        <v>973</v>
      </c>
      <c r="C256" s="12">
        <f>Modified_data[[#This Row],[Export Value]]/Modified_data[[#This Row],[Units Sold]]</f>
        <v>13019.66</v>
      </c>
      <c r="D256" s="12">
        <v>7802.91</v>
      </c>
      <c r="E256" s="12">
        <f>Modified_data[[#This Row],[Profit per unit]]*Modified_data[[#This Row],[Units Sold]]</f>
        <v>7592231.4299999997</v>
      </c>
      <c r="F256" s="14">
        <f>Modified_data[[#This Row],[TotalProfit]]/SUM(Modified_data[TotalProfit])</f>
        <v>2.3087574328329798E-3</v>
      </c>
      <c r="G256" s="1">
        <f>Modified_data[[#This Row],[TotalProfit]]/Modified_data[[#This Row],[Export Value]]</f>
        <v>0.59931749369799214</v>
      </c>
      <c r="H256" s="12">
        <v>12668129.18</v>
      </c>
      <c r="I256" t="s">
        <v>28</v>
      </c>
      <c r="J256" t="s">
        <v>29</v>
      </c>
      <c r="K256" t="s">
        <v>36</v>
      </c>
      <c r="L256" t="s">
        <v>6</v>
      </c>
      <c r="M256">
        <v>2021</v>
      </c>
      <c r="N256" t="s">
        <v>57</v>
      </c>
      <c r="O256" t="s">
        <v>53</v>
      </c>
      <c r="P256" t="s">
        <v>49</v>
      </c>
    </row>
    <row r="257" spans="1:16" x14ac:dyDescent="0.35">
      <c r="A257" t="s">
        <v>17</v>
      </c>
      <c r="B257">
        <v>395</v>
      </c>
      <c r="C257" s="12">
        <f>Modified_data[[#This Row],[Export Value]]/Modified_data[[#This Row],[Units Sold]]</f>
        <v>10195.24</v>
      </c>
      <c r="D257" s="12">
        <v>6032.84</v>
      </c>
      <c r="E257" s="12">
        <f>Modified_data[[#This Row],[Profit per unit]]*Modified_data[[#This Row],[Units Sold]]</f>
        <v>2382971.8000000003</v>
      </c>
      <c r="F257" s="14">
        <f>Modified_data[[#This Row],[TotalProfit]]/SUM(Modified_data[TotalProfit])</f>
        <v>7.2464912406936281E-4</v>
      </c>
      <c r="G257" s="1">
        <f>Modified_data[[#This Row],[TotalProfit]]/Modified_data[[#This Row],[Export Value]]</f>
        <v>0.59173104311423774</v>
      </c>
      <c r="H257" s="12">
        <v>4027119.8</v>
      </c>
      <c r="I257" t="s">
        <v>33</v>
      </c>
      <c r="J257" t="s">
        <v>29</v>
      </c>
      <c r="K257" t="s">
        <v>34</v>
      </c>
      <c r="L257" t="s">
        <v>6</v>
      </c>
      <c r="M257">
        <v>2020</v>
      </c>
      <c r="N257" t="s">
        <v>50</v>
      </c>
      <c r="O257" t="s">
        <v>46</v>
      </c>
      <c r="P257" t="s">
        <v>49</v>
      </c>
    </row>
    <row r="258" spans="1:16" x14ac:dyDescent="0.35">
      <c r="A258" t="s">
        <v>17</v>
      </c>
      <c r="B258">
        <v>663</v>
      </c>
      <c r="C258" s="12">
        <f>Modified_data[[#This Row],[Export Value]]/Modified_data[[#This Row],[Units Sold]]</f>
        <v>11700.02</v>
      </c>
      <c r="D258" s="12">
        <v>5979.08</v>
      </c>
      <c r="E258" s="12">
        <f>Modified_data[[#This Row],[Profit per unit]]*Modified_data[[#This Row],[Units Sold]]</f>
        <v>3964130.04</v>
      </c>
      <c r="F258" s="14">
        <f>Modified_data[[#This Row],[TotalProfit]]/SUM(Modified_data[TotalProfit])</f>
        <v>1.2054709842487636E-3</v>
      </c>
      <c r="G258" s="1">
        <f>Modified_data[[#This Row],[TotalProfit]]/Modified_data[[#This Row],[Export Value]]</f>
        <v>0.51103160507417933</v>
      </c>
      <c r="H258" s="12">
        <v>7757113.2599999998</v>
      </c>
      <c r="I258" t="s">
        <v>39</v>
      </c>
      <c r="J258" t="s">
        <v>29</v>
      </c>
      <c r="K258" t="s">
        <v>32</v>
      </c>
      <c r="L258" t="s">
        <v>6</v>
      </c>
      <c r="M258">
        <v>2020</v>
      </c>
      <c r="N258" t="s">
        <v>61</v>
      </c>
      <c r="O258" t="s">
        <v>60</v>
      </c>
      <c r="P258" t="s">
        <v>64</v>
      </c>
    </row>
    <row r="259" spans="1:16" x14ac:dyDescent="0.35">
      <c r="A259" t="s">
        <v>19</v>
      </c>
      <c r="B259">
        <v>504</v>
      </c>
      <c r="C259" s="12">
        <f>Modified_data[[#This Row],[Export Value]]/Modified_data[[#This Row],[Units Sold]]</f>
        <v>37053.009999999995</v>
      </c>
      <c r="D259" s="12">
        <v>4393.6499999999996</v>
      </c>
      <c r="E259" s="12">
        <f>Modified_data[[#This Row],[Profit per unit]]*Modified_data[[#This Row],[Units Sold]]</f>
        <v>2214399.5999999996</v>
      </c>
      <c r="F259" s="14">
        <f>Modified_data[[#This Row],[TotalProfit]]/SUM(Modified_data[TotalProfit])</f>
        <v>6.7338720939943432E-4</v>
      </c>
      <c r="G259" s="1">
        <f>Modified_data[[#This Row],[TotalProfit]]/Modified_data[[#This Row],[Export Value]]</f>
        <v>0.1185774111199063</v>
      </c>
      <c r="H259" s="12">
        <v>18674717.039999999</v>
      </c>
      <c r="I259" t="s">
        <v>28</v>
      </c>
      <c r="J259" t="s">
        <v>29</v>
      </c>
      <c r="K259" t="s">
        <v>30</v>
      </c>
      <c r="L259" t="s">
        <v>10</v>
      </c>
      <c r="M259">
        <v>2020</v>
      </c>
      <c r="N259" t="s">
        <v>45</v>
      </c>
      <c r="O259" t="s">
        <v>46</v>
      </c>
      <c r="P259" t="s">
        <v>51</v>
      </c>
    </row>
    <row r="260" spans="1:16" x14ac:dyDescent="0.35">
      <c r="A260" t="s">
        <v>15</v>
      </c>
      <c r="B260">
        <v>461</v>
      </c>
      <c r="C260" s="12">
        <f>Modified_data[[#This Row],[Export Value]]/Modified_data[[#This Row],[Units Sold]]</f>
        <v>17111.71</v>
      </c>
      <c r="D260" s="12">
        <v>4498.67</v>
      </c>
      <c r="E260" s="12">
        <f>Modified_data[[#This Row],[Profit per unit]]*Modified_data[[#This Row],[Units Sold]]</f>
        <v>2073886.87</v>
      </c>
      <c r="F260" s="14">
        <f>Modified_data[[#This Row],[TotalProfit]]/SUM(Modified_data[TotalProfit])</f>
        <v>6.3065803118796972E-4</v>
      </c>
      <c r="G260" s="1">
        <f>Modified_data[[#This Row],[TotalProfit]]/Modified_data[[#This Row],[Export Value]]</f>
        <v>0.26290008421133837</v>
      </c>
      <c r="H260" s="12">
        <v>7888498.3099999996</v>
      </c>
      <c r="I260" t="s">
        <v>28</v>
      </c>
      <c r="J260" t="s">
        <v>29</v>
      </c>
      <c r="K260" t="s">
        <v>32</v>
      </c>
      <c r="L260" t="s">
        <v>3</v>
      </c>
      <c r="M260">
        <v>2022</v>
      </c>
      <c r="N260" t="s">
        <v>55</v>
      </c>
      <c r="O260" t="s">
        <v>53</v>
      </c>
      <c r="P260" t="s">
        <v>51</v>
      </c>
    </row>
    <row r="261" spans="1:16" x14ac:dyDescent="0.35">
      <c r="A261" t="s">
        <v>21</v>
      </c>
      <c r="B261">
        <v>964</v>
      </c>
      <c r="C261" s="12">
        <f>Modified_data[[#This Row],[Export Value]]/Modified_data[[#This Row],[Units Sold]]</f>
        <v>19492.460000000003</v>
      </c>
      <c r="D261" s="12">
        <v>7012.52</v>
      </c>
      <c r="E261" s="12">
        <f>Modified_data[[#This Row],[Profit per unit]]*Modified_data[[#This Row],[Units Sold]]</f>
        <v>6760069.2800000003</v>
      </c>
      <c r="F261" s="14">
        <f>Modified_data[[#This Row],[TotalProfit]]/SUM(Modified_data[TotalProfit])</f>
        <v>2.0557013231966102E-3</v>
      </c>
      <c r="G261" s="1">
        <f>Modified_data[[#This Row],[TotalProfit]]/Modified_data[[#This Row],[Export Value]]</f>
        <v>0.35975551572248959</v>
      </c>
      <c r="H261" s="12">
        <v>18790731.440000001</v>
      </c>
      <c r="I261" t="s">
        <v>31</v>
      </c>
      <c r="J261" t="s">
        <v>29</v>
      </c>
      <c r="K261" t="s">
        <v>35</v>
      </c>
      <c r="L261" t="s">
        <v>3</v>
      </c>
      <c r="M261">
        <v>2023</v>
      </c>
      <c r="N261" t="s">
        <v>45</v>
      </c>
      <c r="O261" t="s">
        <v>46</v>
      </c>
      <c r="P261" t="s">
        <v>64</v>
      </c>
    </row>
    <row r="262" spans="1:16" x14ac:dyDescent="0.35">
      <c r="A262" t="s">
        <v>12</v>
      </c>
      <c r="B262">
        <v>464</v>
      </c>
      <c r="C262" s="12">
        <f>Modified_data[[#This Row],[Export Value]]/Modified_data[[#This Row],[Units Sold]]</f>
        <v>46932.39</v>
      </c>
      <c r="D262" s="12">
        <v>8782.0400000000009</v>
      </c>
      <c r="E262" s="12">
        <f>Modified_data[[#This Row],[Profit per unit]]*Modified_data[[#This Row],[Units Sold]]</f>
        <v>4074866.5600000005</v>
      </c>
      <c r="F262" s="14">
        <f>Modified_data[[#This Row],[TotalProfit]]/SUM(Modified_data[TotalProfit])</f>
        <v>1.2391453744452778E-3</v>
      </c>
      <c r="G262" s="1">
        <f>Modified_data[[#This Row],[TotalProfit]]/Modified_data[[#This Row],[Export Value]]</f>
        <v>0.18712109057305629</v>
      </c>
      <c r="H262" s="12">
        <v>21776628.960000001</v>
      </c>
      <c r="I262" t="s">
        <v>28</v>
      </c>
      <c r="J262" t="s">
        <v>29</v>
      </c>
      <c r="K262" t="s">
        <v>38</v>
      </c>
      <c r="L262" t="s">
        <v>2</v>
      </c>
      <c r="M262">
        <v>2023</v>
      </c>
      <c r="N262" t="s">
        <v>66</v>
      </c>
      <c r="O262" t="s">
        <v>63</v>
      </c>
      <c r="P262" t="s">
        <v>58</v>
      </c>
    </row>
    <row r="263" spans="1:16" x14ac:dyDescent="0.35">
      <c r="A263" t="s">
        <v>21</v>
      </c>
      <c r="B263">
        <v>296</v>
      </c>
      <c r="C263" s="12">
        <f>Modified_data[[#This Row],[Export Value]]/Modified_data[[#This Row],[Units Sold]]</f>
        <v>10142.15</v>
      </c>
      <c r="D263" s="12">
        <v>6846.41</v>
      </c>
      <c r="E263" s="12">
        <f>Modified_data[[#This Row],[Profit per unit]]*Modified_data[[#This Row],[Units Sold]]</f>
        <v>2026537.3599999999</v>
      </c>
      <c r="F263" s="14">
        <f>Modified_data[[#This Row],[TotalProfit]]/SUM(Modified_data[TotalProfit])</f>
        <v>6.1625929556440354E-4</v>
      </c>
      <c r="G263" s="1">
        <f>Modified_data[[#This Row],[TotalProfit]]/Modified_data[[#This Row],[Export Value]]</f>
        <v>0.67504523202673983</v>
      </c>
      <c r="H263" s="12">
        <v>3002076.4</v>
      </c>
      <c r="I263" t="s">
        <v>28</v>
      </c>
      <c r="J263" t="s">
        <v>29</v>
      </c>
      <c r="K263" t="s">
        <v>37</v>
      </c>
      <c r="L263" t="s">
        <v>8</v>
      </c>
      <c r="M263">
        <v>2022</v>
      </c>
      <c r="N263" t="s">
        <v>66</v>
      </c>
      <c r="O263" t="s">
        <v>63</v>
      </c>
      <c r="P263" t="s">
        <v>54</v>
      </c>
    </row>
    <row r="264" spans="1:16" x14ac:dyDescent="0.35">
      <c r="A264" t="s">
        <v>13</v>
      </c>
      <c r="B264">
        <v>371</v>
      </c>
      <c r="C264" s="12">
        <f>Modified_data[[#This Row],[Export Value]]/Modified_data[[#This Row],[Units Sold]]</f>
        <v>12445.210000000001</v>
      </c>
      <c r="D264" s="12">
        <v>5153.7700000000004</v>
      </c>
      <c r="E264" s="12">
        <f>Modified_data[[#This Row],[Profit per unit]]*Modified_data[[#This Row],[Units Sold]]</f>
        <v>1912048.6700000002</v>
      </c>
      <c r="F264" s="14">
        <f>Modified_data[[#This Row],[TotalProfit]]/SUM(Modified_data[TotalProfit])</f>
        <v>5.8144389031103514E-4</v>
      </c>
      <c r="G264" s="1">
        <f>Modified_data[[#This Row],[TotalProfit]]/Modified_data[[#This Row],[Export Value]]</f>
        <v>0.41411675656738617</v>
      </c>
      <c r="H264" s="12">
        <v>4617172.91</v>
      </c>
      <c r="I264" t="s">
        <v>33</v>
      </c>
      <c r="J264" t="s">
        <v>29</v>
      </c>
      <c r="K264" t="s">
        <v>30</v>
      </c>
      <c r="L264" t="s">
        <v>8</v>
      </c>
      <c r="M264">
        <v>2021</v>
      </c>
      <c r="N264" t="s">
        <v>55</v>
      </c>
      <c r="O264" t="s">
        <v>53</v>
      </c>
      <c r="P264" t="s">
        <v>54</v>
      </c>
    </row>
    <row r="265" spans="1:16" x14ac:dyDescent="0.35">
      <c r="A265" t="s">
        <v>20</v>
      </c>
      <c r="B265">
        <v>883</v>
      </c>
      <c r="C265" s="12">
        <f>Modified_data[[#This Row],[Export Value]]/Modified_data[[#This Row],[Units Sold]]</f>
        <v>14518.98</v>
      </c>
      <c r="D265" s="12">
        <v>2316.41</v>
      </c>
      <c r="E265" s="12">
        <f>Modified_data[[#This Row],[Profit per unit]]*Modified_data[[#This Row],[Units Sold]]</f>
        <v>2045390.0299999998</v>
      </c>
      <c r="F265" s="14">
        <f>Modified_data[[#This Row],[TotalProfit]]/SUM(Modified_data[TotalProfit])</f>
        <v>6.2199229282516367E-4</v>
      </c>
      <c r="G265" s="1">
        <f>Modified_data[[#This Row],[TotalProfit]]/Modified_data[[#This Row],[Export Value]]</f>
        <v>0.15954357675263689</v>
      </c>
      <c r="H265" s="12">
        <v>12820259.34</v>
      </c>
      <c r="I265" t="s">
        <v>31</v>
      </c>
      <c r="J265" t="s">
        <v>29</v>
      </c>
      <c r="K265" t="s">
        <v>32</v>
      </c>
      <c r="L265" t="s">
        <v>6</v>
      </c>
      <c r="M265">
        <v>2023</v>
      </c>
      <c r="N265" t="s">
        <v>67</v>
      </c>
      <c r="O265" t="s">
        <v>63</v>
      </c>
      <c r="P265" t="s">
        <v>64</v>
      </c>
    </row>
    <row r="266" spans="1:16" x14ac:dyDescent="0.35">
      <c r="A266" t="s">
        <v>14</v>
      </c>
      <c r="B266">
        <v>158</v>
      </c>
      <c r="C266" s="12">
        <f>Modified_data[[#This Row],[Export Value]]/Modified_data[[#This Row],[Units Sold]]</f>
        <v>33199.439999999995</v>
      </c>
      <c r="D266" s="12">
        <v>5295.09</v>
      </c>
      <c r="E266" s="12">
        <f>Modified_data[[#This Row],[Profit per unit]]*Modified_data[[#This Row],[Units Sold]]</f>
        <v>836624.22</v>
      </c>
      <c r="F266" s="14">
        <f>Modified_data[[#This Row],[TotalProfit]]/SUM(Modified_data[TotalProfit])</f>
        <v>2.5441300152952449E-4</v>
      </c>
      <c r="G266" s="1">
        <f>Modified_data[[#This Row],[TotalProfit]]/Modified_data[[#This Row],[Export Value]]</f>
        <v>0.15949335289992844</v>
      </c>
      <c r="H266" s="12">
        <v>5245511.5199999996</v>
      </c>
      <c r="I266" t="s">
        <v>28</v>
      </c>
      <c r="J266" t="s">
        <v>29</v>
      </c>
      <c r="K266" t="s">
        <v>36</v>
      </c>
      <c r="L266" t="s">
        <v>1</v>
      </c>
      <c r="M266">
        <v>2020</v>
      </c>
      <c r="N266" t="s">
        <v>65</v>
      </c>
      <c r="O266" t="s">
        <v>60</v>
      </c>
      <c r="P266" t="s">
        <v>49</v>
      </c>
    </row>
    <row r="267" spans="1:16" x14ac:dyDescent="0.35">
      <c r="A267" t="s">
        <v>14</v>
      </c>
      <c r="B267">
        <v>839</v>
      </c>
      <c r="C267" s="12">
        <f>Modified_data[[#This Row],[Export Value]]/Modified_data[[#This Row],[Units Sold]]</f>
        <v>20194.91</v>
      </c>
      <c r="D267" s="12">
        <v>4050.93</v>
      </c>
      <c r="E267" s="12">
        <f>Modified_data[[#This Row],[Profit per unit]]*Modified_data[[#This Row],[Units Sold]]</f>
        <v>3398730.27</v>
      </c>
      <c r="F267" s="14">
        <f>Modified_data[[#This Row],[TotalProfit]]/SUM(Modified_data[TotalProfit])</f>
        <v>1.0335359038254369E-3</v>
      </c>
      <c r="G267" s="1">
        <f>Modified_data[[#This Row],[TotalProfit]]/Modified_data[[#This Row],[Export Value]]</f>
        <v>0.20059163422862494</v>
      </c>
      <c r="H267" s="12">
        <v>16943529.489999998</v>
      </c>
      <c r="I267" t="s">
        <v>39</v>
      </c>
      <c r="J267" t="s">
        <v>29</v>
      </c>
      <c r="K267" t="s">
        <v>40</v>
      </c>
      <c r="L267" t="s">
        <v>1</v>
      </c>
      <c r="M267">
        <v>2020</v>
      </c>
      <c r="N267" t="s">
        <v>45</v>
      </c>
      <c r="O267" t="s">
        <v>46</v>
      </c>
      <c r="P267" t="s">
        <v>49</v>
      </c>
    </row>
    <row r="268" spans="1:16" x14ac:dyDescent="0.35">
      <c r="A268" t="s">
        <v>18</v>
      </c>
      <c r="B268">
        <v>752</v>
      </c>
      <c r="C268" s="12">
        <f>Modified_data[[#This Row],[Export Value]]/Modified_data[[#This Row],[Units Sold]]</f>
        <v>33682.199999999997</v>
      </c>
      <c r="D268" s="12">
        <v>2116.71</v>
      </c>
      <c r="E268" s="12">
        <f>Modified_data[[#This Row],[Profit per unit]]*Modified_data[[#This Row],[Units Sold]]</f>
        <v>1591765.92</v>
      </c>
      <c r="F268" s="14">
        <f>Modified_data[[#This Row],[TotalProfit]]/SUM(Modified_data[TotalProfit])</f>
        <v>4.8404759957774708E-4</v>
      </c>
      <c r="G268" s="1">
        <f>Modified_data[[#This Row],[TotalProfit]]/Modified_data[[#This Row],[Export Value]]</f>
        <v>6.2843579101127603E-2</v>
      </c>
      <c r="H268" s="12">
        <v>25329014.399999999</v>
      </c>
      <c r="I268" t="s">
        <v>28</v>
      </c>
      <c r="J268" t="s">
        <v>29</v>
      </c>
      <c r="K268" t="s">
        <v>40</v>
      </c>
      <c r="L268" t="s">
        <v>6</v>
      </c>
      <c r="M268">
        <v>2022</v>
      </c>
      <c r="N268" t="s">
        <v>65</v>
      </c>
      <c r="O268" t="s">
        <v>60</v>
      </c>
      <c r="P268" t="s">
        <v>58</v>
      </c>
    </row>
    <row r="269" spans="1:16" x14ac:dyDescent="0.35">
      <c r="A269" t="s">
        <v>17</v>
      </c>
      <c r="B269">
        <v>296</v>
      </c>
      <c r="C269" s="12">
        <f>Modified_data[[#This Row],[Export Value]]/Modified_data[[#This Row],[Units Sold]]</f>
        <v>28499.89</v>
      </c>
      <c r="D269" s="12">
        <v>4918.3100000000004</v>
      </c>
      <c r="E269" s="12">
        <f>Modified_data[[#This Row],[Profit per unit]]*Modified_data[[#This Row],[Units Sold]]</f>
        <v>1455819.76</v>
      </c>
      <c r="F269" s="14">
        <f>Modified_data[[#This Row],[TotalProfit]]/SUM(Modified_data[TotalProfit])</f>
        <v>4.4270709115687808E-4</v>
      </c>
      <c r="G269" s="1">
        <f>Modified_data[[#This Row],[TotalProfit]]/Modified_data[[#This Row],[Export Value]]</f>
        <v>0.17257294677277704</v>
      </c>
      <c r="H269" s="12">
        <v>8435967.4399999995</v>
      </c>
      <c r="I269" t="s">
        <v>33</v>
      </c>
      <c r="J269" t="s">
        <v>29</v>
      </c>
      <c r="K269" t="s">
        <v>36</v>
      </c>
      <c r="L269" t="s">
        <v>9</v>
      </c>
      <c r="M269">
        <v>2023</v>
      </c>
      <c r="N269" t="s">
        <v>59</v>
      </c>
      <c r="O269" t="s">
        <v>60</v>
      </c>
      <c r="P269" t="s">
        <v>58</v>
      </c>
    </row>
    <row r="270" spans="1:16" x14ac:dyDescent="0.35">
      <c r="A270" t="s">
        <v>15</v>
      </c>
      <c r="B270">
        <v>896</v>
      </c>
      <c r="C270" s="12">
        <f>Modified_data[[#This Row],[Export Value]]/Modified_data[[#This Row],[Units Sold]]</f>
        <v>37856.44</v>
      </c>
      <c r="D270" s="12">
        <v>8880.76</v>
      </c>
      <c r="E270" s="12">
        <f>Modified_data[[#This Row],[Profit per unit]]*Modified_data[[#This Row],[Units Sold]]</f>
        <v>7957160.96</v>
      </c>
      <c r="F270" s="14">
        <f>Modified_data[[#This Row],[TotalProfit]]/SUM(Modified_data[TotalProfit])</f>
        <v>2.4197305732879125E-3</v>
      </c>
      <c r="G270" s="1">
        <f>Modified_data[[#This Row],[TotalProfit]]/Modified_data[[#This Row],[Export Value]]</f>
        <v>0.23459046862304009</v>
      </c>
      <c r="H270" s="12">
        <v>33919370.240000002</v>
      </c>
      <c r="I270" t="s">
        <v>28</v>
      </c>
      <c r="J270" t="s">
        <v>29</v>
      </c>
      <c r="K270" t="s">
        <v>40</v>
      </c>
      <c r="L270" t="s">
        <v>6</v>
      </c>
      <c r="M270">
        <v>2023</v>
      </c>
      <c r="N270" t="s">
        <v>45</v>
      </c>
      <c r="O270" t="s">
        <v>46</v>
      </c>
      <c r="P270" t="s">
        <v>47</v>
      </c>
    </row>
    <row r="271" spans="1:16" x14ac:dyDescent="0.35">
      <c r="A271" t="s">
        <v>17</v>
      </c>
      <c r="B271">
        <v>919</v>
      </c>
      <c r="C271" s="12">
        <f>Modified_data[[#This Row],[Export Value]]/Modified_data[[#This Row],[Units Sold]]</f>
        <v>12736.810000000001</v>
      </c>
      <c r="D271" s="12">
        <v>5369.17</v>
      </c>
      <c r="E271" s="12">
        <f>Modified_data[[#This Row],[Profit per unit]]*Modified_data[[#This Row],[Units Sold]]</f>
        <v>4934267.2300000004</v>
      </c>
      <c r="F271" s="14">
        <f>Modified_data[[#This Row],[TotalProfit]]/SUM(Modified_data[TotalProfit])</f>
        <v>1.500484573986004E-3</v>
      </c>
      <c r="G271" s="1">
        <f>Modified_data[[#This Row],[TotalProfit]]/Modified_data[[#This Row],[Export Value]]</f>
        <v>0.42154746753700495</v>
      </c>
      <c r="H271" s="12">
        <v>11705128.390000001</v>
      </c>
      <c r="I271" t="s">
        <v>28</v>
      </c>
      <c r="J271" t="s">
        <v>29</v>
      </c>
      <c r="K271" t="s">
        <v>32</v>
      </c>
      <c r="L271" t="s">
        <v>10</v>
      </c>
      <c r="M271">
        <v>2021</v>
      </c>
      <c r="N271" t="s">
        <v>57</v>
      </c>
      <c r="O271" t="s">
        <v>53</v>
      </c>
      <c r="P271" t="s">
        <v>51</v>
      </c>
    </row>
    <row r="272" spans="1:16" x14ac:dyDescent="0.35">
      <c r="A272" t="s">
        <v>20</v>
      </c>
      <c r="B272">
        <v>824</v>
      </c>
      <c r="C272" s="12">
        <f>Modified_data[[#This Row],[Export Value]]/Modified_data[[#This Row],[Units Sold]]</f>
        <v>10293.39</v>
      </c>
      <c r="D272" s="12">
        <v>3434.07</v>
      </c>
      <c r="E272" s="12">
        <f>Modified_data[[#This Row],[Profit per unit]]*Modified_data[[#This Row],[Units Sold]]</f>
        <v>2829673.68</v>
      </c>
      <c r="F272" s="14">
        <f>Modified_data[[#This Row],[TotalProfit]]/SUM(Modified_data[TotalProfit])</f>
        <v>8.6048880377607919E-4</v>
      </c>
      <c r="G272" s="1">
        <f>Modified_data[[#This Row],[TotalProfit]]/Modified_data[[#This Row],[Export Value]]</f>
        <v>0.33361895352260046</v>
      </c>
      <c r="H272" s="12">
        <v>8481753.3599999994</v>
      </c>
      <c r="I272" t="s">
        <v>28</v>
      </c>
      <c r="J272" t="s">
        <v>29</v>
      </c>
      <c r="K272" t="s">
        <v>30</v>
      </c>
      <c r="L272" t="s">
        <v>4</v>
      </c>
      <c r="M272">
        <v>2020</v>
      </c>
      <c r="N272" t="s">
        <v>66</v>
      </c>
      <c r="O272" t="s">
        <v>63</v>
      </c>
      <c r="P272" t="s">
        <v>56</v>
      </c>
    </row>
    <row r="273" spans="1:16" x14ac:dyDescent="0.35">
      <c r="A273" t="s">
        <v>17</v>
      </c>
      <c r="B273">
        <v>912</v>
      </c>
      <c r="C273" s="12">
        <f>Modified_data[[#This Row],[Export Value]]/Modified_data[[#This Row],[Units Sold]]</f>
        <v>36518.14</v>
      </c>
      <c r="D273" s="12">
        <v>7764.13</v>
      </c>
      <c r="E273" s="12">
        <f>Modified_data[[#This Row],[Profit per unit]]*Modified_data[[#This Row],[Units Sold]]</f>
        <v>7080886.5600000005</v>
      </c>
      <c r="F273" s="14">
        <f>Modified_data[[#This Row],[TotalProfit]]/SUM(Modified_data[TotalProfit])</f>
        <v>2.1532601616764927E-3</v>
      </c>
      <c r="G273" s="1">
        <f>Modified_data[[#This Row],[TotalProfit]]/Modified_data[[#This Row],[Export Value]]</f>
        <v>0.21261022604108534</v>
      </c>
      <c r="H273" s="12">
        <v>33304543.68</v>
      </c>
      <c r="I273" t="s">
        <v>28</v>
      </c>
      <c r="J273" t="s">
        <v>29</v>
      </c>
      <c r="K273" t="s">
        <v>37</v>
      </c>
      <c r="L273" t="s">
        <v>6</v>
      </c>
      <c r="M273">
        <v>2023</v>
      </c>
      <c r="N273" t="s">
        <v>48</v>
      </c>
      <c r="O273" t="s">
        <v>46</v>
      </c>
      <c r="P273" t="s">
        <v>58</v>
      </c>
    </row>
    <row r="274" spans="1:16" x14ac:dyDescent="0.35">
      <c r="A274" t="s">
        <v>12</v>
      </c>
      <c r="B274">
        <v>296</v>
      </c>
      <c r="C274" s="12">
        <f>Modified_data[[#This Row],[Export Value]]/Modified_data[[#This Row],[Units Sold]]</f>
        <v>12168.220000000001</v>
      </c>
      <c r="D274" s="12">
        <v>6858.4</v>
      </c>
      <c r="E274" s="12">
        <f>Modified_data[[#This Row],[Profit per unit]]*Modified_data[[#This Row],[Units Sold]]</f>
        <v>2030086.4</v>
      </c>
      <c r="F274" s="14">
        <f>Modified_data[[#This Row],[TotalProfit]]/SUM(Modified_data[TotalProfit])</f>
        <v>6.1733853986233739E-4</v>
      </c>
      <c r="G274" s="1">
        <f>Modified_data[[#This Row],[TotalProfit]]/Modified_data[[#This Row],[Export Value]]</f>
        <v>0.5636321499775645</v>
      </c>
      <c r="H274" s="12">
        <v>3601793.12</v>
      </c>
      <c r="I274" t="s">
        <v>28</v>
      </c>
      <c r="J274" t="s">
        <v>29</v>
      </c>
      <c r="K274" t="s">
        <v>36</v>
      </c>
      <c r="L274" t="s">
        <v>5</v>
      </c>
      <c r="M274">
        <v>2023</v>
      </c>
      <c r="N274" t="s">
        <v>67</v>
      </c>
      <c r="O274" t="s">
        <v>63</v>
      </c>
      <c r="P274" t="s">
        <v>51</v>
      </c>
    </row>
    <row r="275" spans="1:16" x14ac:dyDescent="0.35">
      <c r="A275" t="s">
        <v>14</v>
      </c>
      <c r="B275">
        <v>571</v>
      </c>
      <c r="C275" s="12">
        <f>Modified_data[[#This Row],[Export Value]]/Modified_data[[#This Row],[Units Sold]]</f>
        <v>27712.14</v>
      </c>
      <c r="D275" s="12">
        <v>6221.24</v>
      </c>
      <c r="E275" s="12">
        <f>Modified_data[[#This Row],[Profit per unit]]*Modified_data[[#This Row],[Units Sold]]</f>
        <v>3552328.04</v>
      </c>
      <c r="F275" s="14">
        <f>Modified_data[[#This Row],[TotalProfit]]/SUM(Modified_data[TotalProfit])</f>
        <v>1.0802441735118461E-3</v>
      </c>
      <c r="G275" s="1">
        <f>Modified_data[[#This Row],[TotalProfit]]/Modified_data[[#This Row],[Export Value]]</f>
        <v>0.22449511297214869</v>
      </c>
      <c r="H275" s="12">
        <v>15823631.939999999</v>
      </c>
      <c r="I275" t="s">
        <v>28</v>
      </c>
      <c r="J275" t="s">
        <v>29</v>
      </c>
      <c r="K275" t="s">
        <v>40</v>
      </c>
      <c r="L275" t="s">
        <v>4</v>
      </c>
      <c r="M275">
        <v>2021</v>
      </c>
      <c r="N275" t="s">
        <v>61</v>
      </c>
      <c r="O275" t="s">
        <v>60</v>
      </c>
      <c r="P275" t="s">
        <v>49</v>
      </c>
    </row>
    <row r="276" spans="1:16" x14ac:dyDescent="0.35">
      <c r="A276" t="s">
        <v>16</v>
      </c>
      <c r="B276">
        <v>999</v>
      </c>
      <c r="C276" s="12">
        <f>Modified_data[[#This Row],[Export Value]]/Modified_data[[#This Row],[Units Sold]]</f>
        <v>35396.620000000003</v>
      </c>
      <c r="D276" s="12">
        <v>6036.55</v>
      </c>
      <c r="E276" s="12">
        <f>Modified_data[[#This Row],[Profit per unit]]*Modified_data[[#This Row],[Units Sold]]</f>
        <v>6030513.4500000002</v>
      </c>
      <c r="F276" s="14">
        <f>Modified_data[[#This Row],[TotalProfit]]/SUM(Modified_data[TotalProfit])</f>
        <v>1.8338472529263715E-3</v>
      </c>
      <c r="G276" s="1">
        <f>Modified_data[[#This Row],[TotalProfit]]/Modified_data[[#This Row],[Export Value]]</f>
        <v>0.17054029452529648</v>
      </c>
      <c r="H276" s="12">
        <v>35361223.380000003</v>
      </c>
      <c r="I276" t="s">
        <v>31</v>
      </c>
      <c r="J276" t="s">
        <v>29</v>
      </c>
      <c r="K276" t="s">
        <v>40</v>
      </c>
      <c r="L276" t="s">
        <v>8</v>
      </c>
      <c r="M276">
        <v>2021</v>
      </c>
      <c r="N276" t="s">
        <v>57</v>
      </c>
      <c r="O276" t="s">
        <v>53</v>
      </c>
      <c r="P276" t="s">
        <v>56</v>
      </c>
    </row>
    <row r="277" spans="1:16" x14ac:dyDescent="0.35">
      <c r="A277" t="s">
        <v>19</v>
      </c>
      <c r="B277">
        <v>355</v>
      </c>
      <c r="C277" s="12">
        <f>Modified_data[[#This Row],[Export Value]]/Modified_data[[#This Row],[Units Sold]]</f>
        <v>19246.61</v>
      </c>
      <c r="D277" s="12">
        <v>2599.13</v>
      </c>
      <c r="E277" s="12">
        <f>Modified_data[[#This Row],[Profit per unit]]*Modified_data[[#This Row],[Units Sold]]</f>
        <v>922691.15</v>
      </c>
      <c r="F277" s="14">
        <f>Modified_data[[#This Row],[TotalProfit]]/SUM(Modified_data[TotalProfit])</f>
        <v>2.8058549985109056E-4</v>
      </c>
      <c r="G277" s="1">
        <f>Modified_data[[#This Row],[TotalProfit]]/Modified_data[[#This Row],[Export Value]]</f>
        <v>0.13504352195009928</v>
      </c>
      <c r="H277" s="12">
        <v>6832546.5499999998</v>
      </c>
      <c r="I277" t="s">
        <v>28</v>
      </c>
      <c r="J277" t="s">
        <v>29</v>
      </c>
      <c r="K277" t="s">
        <v>40</v>
      </c>
      <c r="L277" t="s">
        <v>9</v>
      </c>
      <c r="M277">
        <v>2020</v>
      </c>
      <c r="N277" t="s">
        <v>61</v>
      </c>
      <c r="O277" t="s">
        <v>60</v>
      </c>
      <c r="P277" t="s">
        <v>49</v>
      </c>
    </row>
    <row r="278" spans="1:16" x14ac:dyDescent="0.35">
      <c r="A278" t="s">
        <v>20</v>
      </c>
      <c r="B278">
        <v>368</v>
      </c>
      <c r="C278" s="12">
        <f>Modified_data[[#This Row],[Export Value]]/Modified_data[[#This Row],[Units Sold]]</f>
        <v>30048.910000000003</v>
      </c>
      <c r="D278" s="12">
        <v>2336.56</v>
      </c>
      <c r="E278" s="12">
        <f>Modified_data[[#This Row],[Profit per unit]]*Modified_data[[#This Row],[Units Sold]]</f>
        <v>859854.08</v>
      </c>
      <c r="F278" s="14">
        <f>Modified_data[[#This Row],[TotalProfit]]/SUM(Modified_data[TotalProfit])</f>
        <v>2.6147707912425471E-4</v>
      </c>
      <c r="G278" s="1">
        <f>Modified_data[[#This Row],[TotalProfit]]/Modified_data[[#This Row],[Export Value]]</f>
        <v>7.7758560959449108E-2</v>
      </c>
      <c r="H278" s="12">
        <v>11057998.880000001</v>
      </c>
      <c r="I278" t="s">
        <v>28</v>
      </c>
      <c r="J278" t="s">
        <v>29</v>
      </c>
      <c r="K278" t="s">
        <v>38</v>
      </c>
      <c r="L278" t="s">
        <v>10</v>
      </c>
      <c r="M278">
        <v>2020</v>
      </c>
      <c r="N278" t="s">
        <v>52</v>
      </c>
      <c r="O278" t="s">
        <v>53</v>
      </c>
      <c r="P278" t="s">
        <v>56</v>
      </c>
    </row>
    <row r="279" spans="1:16" x14ac:dyDescent="0.35">
      <c r="A279" t="s">
        <v>16</v>
      </c>
      <c r="B279">
        <v>794</v>
      </c>
      <c r="C279" s="12">
        <f>Modified_data[[#This Row],[Export Value]]/Modified_data[[#This Row],[Units Sold]]</f>
        <v>34804.99</v>
      </c>
      <c r="D279" s="12">
        <v>8456.36</v>
      </c>
      <c r="E279" s="12">
        <f>Modified_data[[#This Row],[Profit per unit]]*Modified_data[[#This Row],[Units Sold]]</f>
        <v>6714349.8400000008</v>
      </c>
      <c r="F279" s="14">
        <f>Modified_data[[#This Row],[TotalProfit]]/SUM(Modified_data[TotalProfit])</f>
        <v>2.0417982832408115E-3</v>
      </c>
      <c r="G279" s="1">
        <f>Modified_data[[#This Row],[TotalProfit]]/Modified_data[[#This Row],[Export Value]]</f>
        <v>0.24296401176957677</v>
      </c>
      <c r="H279" s="12">
        <v>27635162.059999999</v>
      </c>
      <c r="I279" t="s">
        <v>33</v>
      </c>
      <c r="J279" t="s">
        <v>29</v>
      </c>
      <c r="K279" t="s">
        <v>30</v>
      </c>
      <c r="L279" t="s">
        <v>8</v>
      </c>
      <c r="M279">
        <v>2020</v>
      </c>
      <c r="N279" t="s">
        <v>62</v>
      </c>
      <c r="O279" t="s">
        <v>63</v>
      </c>
      <c r="P279" t="s">
        <v>47</v>
      </c>
    </row>
    <row r="280" spans="1:16" x14ac:dyDescent="0.35">
      <c r="A280" t="s">
        <v>15</v>
      </c>
      <c r="B280">
        <v>426</v>
      </c>
      <c r="C280" s="12">
        <f>Modified_data[[#This Row],[Export Value]]/Modified_data[[#This Row],[Units Sold]]</f>
        <v>27262.69</v>
      </c>
      <c r="D280" s="12">
        <v>8439.65</v>
      </c>
      <c r="E280" s="12">
        <f>Modified_data[[#This Row],[Profit per unit]]*Modified_data[[#This Row],[Units Sold]]</f>
        <v>3595290.9</v>
      </c>
      <c r="F280" s="14">
        <f>Modified_data[[#This Row],[TotalProfit]]/SUM(Modified_data[TotalProfit])</f>
        <v>1.0933089520654632E-3</v>
      </c>
      <c r="G280" s="1">
        <f>Modified_data[[#This Row],[TotalProfit]]/Modified_data[[#This Row],[Export Value]]</f>
        <v>0.30956776458962781</v>
      </c>
      <c r="H280" s="12">
        <v>11613905.939999999</v>
      </c>
      <c r="I280" t="s">
        <v>28</v>
      </c>
      <c r="J280" t="s">
        <v>29</v>
      </c>
      <c r="K280" t="s">
        <v>38</v>
      </c>
      <c r="L280" t="s">
        <v>3</v>
      </c>
      <c r="M280">
        <v>2022</v>
      </c>
      <c r="N280" t="s">
        <v>52</v>
      </c>
      <c r="O280" t="s">
        <v>53</v>
      </c>
      <c r="P280" t="s">
        <v>51</v>
      </c>
    </row>
    <row r="281" spans="1:16" x14ac:dyDescent="0.35">
      <c r="A281" t="s">
        <v>12</v>
      </c>
      <c r="B281">
        <v>318</v>
      </c>
      <c r="C281" s="12">
        <f>Modified_data[[#This Row],[Export Value]]/Modified_data[[#This Row],[Units Sold]]</f>
        <v>24796.29</v>
      </c>
      <c r="D281" s="12">
        <v>9931.61</v>
      </c>
      <c r="E281" s="12">
        <f>Modified_data[[#This Row],[Profit per unit]]*Modified_data[[#This Row],[Units Sold]]</f>
        <v>3158251.98</v>
      </c>
      <c r="F281" s="14">
        <f>Modified_data[[#This Row],[TotalProfit]]/SUM(Modified_data[TotalProfit])</f>
        <v>9.6040772740043766E-4</v>
      </c>
      <c r="G281" s="1">
        <f>Modified_data[[#This Row],[TotalProfit]]/Modified_data[[#This Row],[Export Value]]</f>
        <v>0.40052806286746928</v>
      </c>
      <c r="H281" s="12">
        <v>7885220.2199999997</v>
      </c>
      <c r="I281" t="s">
        <v>39</v>
      </c>
      <c r="J281" t="s">
        <v>29</v>
      </c>
      <c r="K281" t="s">
        <v>36</v>
      </c>
      <c r="L281" t="s">
        <v>5</v>
      </c>
      <c r="M281">
        <v>2022</v>
      </c>
      <c r="N281" t="s">
        <v>66</v>
      </c>
      <c r="O281" t="s">
        <v>63</v>
      </c>
      <c r="P281" t="s">
        <v>58</v>
      </c>
    </row>
    <row r="282" spans="1:16" x14ac:dyDescent="0.35">
      <c r="A282" t="s">
        <v>13</v>
      </c>
      <c r="B282">
        <v>553</v>
      </c>
      <c r="C282" s="12">
        <f>Modified_data[[#This Row],[Export Value]]/Modified_data[[#This Row],[Units Sold]]</f>
        <v>25956.059999999998</v>
      </c>
      <c r="D282" s="12">
        <v>4281.7700000000004</v>
      </c>
      <c r="E282" s="12">
        <f>Modified_data[[#This Row],[Profit per unit]]*Modified_data[[#This Row],[Units Sold]]</f>
        <v>2367818.81</v>
      </c>
      <c r="F282" s="14">
        <f>Modified_data[[#This Row],[TotalProfit]]/SUM(Modified_data[TotalProfit])</f>
        <v>7.2004117993400545E-4</v>
      </c>
      <c r="G282" s="1">
        <f>Modified_data[[#This Row],[TotalProfit]]/Modified_data[[#This Row],[Export Value]]</f>
        <v>0.1649622477371373</v>
      </c>
      <c r="H282" s="12">
        <v>14353701.18</v>
      </c>
      <c r="I282" t="s">
        <v>28</v>
      </c>
      <c r="J282" t="s">
        <v>29</v>
      </c>
      <c r="K282" t="s">
        <v>34</v>
      </c>
      <c r="L282" t="s">
        <v>7</v>
      </c>
      <c r="M282">
        <v>2023</v>
      </c>
      <c r="N282" t="s">
        <v>52</v>
      </c>
      <c r="O282" t="s">
        <v>53</v>
      </c>
      <c r="P282" t="s">
        <v>47</v>
      </c>
    </row>
    <row r="283" spans="1:16" x14ac:dyDescent="0.35">
      <c r="A283" t="s">
        <v>15</v>
      </c>
      <c r="B283">
        <v>133</v>
      </c>
      <c r="C283" s="12">
        <f>Modified_data[[#This Row],[Export Value]]/Modified_data[[#This Row],[Units Sold]]</f>
        <v>10598.630000000001</v>
      </c>
      <c r="D283" s="12">
        <v>2227.19</v>
      </c>
      <c r="E283" s="12">
        <f>Modified_data[[#This Row],[Profit per unit]]*Modified_data[[#This Row],[Units Sold]]</f>
        <v>296216.27</v>
      </c>
      <c r="F283" s="14">
        <f>Modified_data[[#This Row],[TotalProfit]]/SUM(Modified_data[TotalProfit])</f>
        <v>9.0077801420307977E-5</v>
      </c>
      <c r="G283" s="1">
        <f>Modified_data[[#This Row],[TotalProfit]]/Modified_data[[#This Row],[Export Value]]</f>
        <v>0.21013942368023036</v>
      </c>
      <c r="H283" s="12">
        <v>1409617.79</v>
      </c>
      <c r="I283" t="s">
        <v>39</v>
      </c>
      <c r="J283" t="s">
        <v>29</v>
      </c>
      <c r="K283" t="s">
        <v>30</v>
      </c>
      <c r="L283" t="s">
        <v>1</v>
      </c>
      <c r="M283">
        <v>2020</v>
      </c>
      <c r="N283" t="s">
        <v>62</v>
      </c>
      <c r="O283" t="s">
        <v>63</v>
      </c>
      <c r="P283" t="s">
        <v>54</v>
      </c>
    </row>
    <row r="284" spans="1:16" x14ac:dyDescent="0.35">
      <c r="A284" t="s">
        <v>12</v>
      </c>
      <c r="B284">
        <v>361</v>
      </c>
      <c r="C284" s="12">
        <f>Modified_data[[#This Row],[Export Value]]/Modified_data[[#This Row],[Units Sold]]</f>
        <v>23661.98</v>
      </c>
      <c r="D284" s="12">
        <v>2145.5700000000002</v>
      </c>
      <c r="E284" s="12">
        <f>Modified_data[[#This Row],[Profit per unit]]*Modified_data[[#This Row],[Units Sold]]</f>
        <v>774550.77</v>
      </c>
      <c r="F284" s="14">
        <f>Modified_data[[#This Row],[TotalProfit]]/SUM(Modified_data[TotalProfit])</f>
        <v>2.3553679360693668E-4</v>
      </c>
      <c r="G284" s="1">
        <f>Modified_data[[#This Row],[TotalProfit]]/Modified_data[[#This Row],[Export Value]]</f>
        <v>9.0675843695244451E-2</v>
      </c>
      <c r="H284" s="12">
        <v>8541974.7799999993</v>
      </c>
      <c r="I284" t="s">
        <v>28</v>
      </c>
      <c r="J284" t="s">
        <v>29</v>
      </c>
      <c r="K284" t="s">
        <v>37</v>
      </c>
      <c r="L284" t="s">
        <v>9</v>
      </c>
      <c r="M284">
        <v>2020</v>
      </c>
      <c r="N284" t="s">
        <v>61</v>
      </c>
      <c r="O284" t="s">
        <v>60</v>
      </c>
      <c r="P284" t="s">
        <v>51</v>
      </c>
    </row>
    <row r="285" spans="1:16" x14ac:dyDescent="0.35">
      <c r="A285" t="s">
        <v>14</v>
      </c>
      <c r="B285">
        <v>810</v>
      </c>
      <c r="C285" s="12">
        <f>Modified_data[[#This Row],[Export Value]]/Modified_data[[#This Row],[Units Sold]]</f>
        <v>37294.980000000003</v>
      </c>
      <c r="D285" s="12">
        <v>9804.7000000000007</v>
      </c>
      <c r="E285" s="12">
        <f>Modified_data[[#This Row],[Profit per unit]]*Modified_data[[#This Row],[Units Sold]]</f>
        <v>7941807.0000000009</v>
      </c>
      <c r="F285" s="14">
        <f>Modified_data[[#This Row],[TotalProfit]]/SUM(Modified_data[TotalProfit])</f>
        <v>2.4150615152382137E-3</v>
      </c>
      <c r="G285" s="1">
        <f>Modified_data[[#This Row],[TotalProfit]]/Modified_data[[#This Row],[Export Value]]</f>
        <v>0.2628959715221727</v>
      </c>
      <c r="H285" s="12">
        <v>30208933.800000001</v>
      </c>
      <c r="I285" t="s">
        <v>28</v>
      </c>
      <c r="J285" t="s">
        <v>29</v>
      </c>
      <c r="K285" t="s">
        <v>36</v>
      </c>
      <c r="L285" t="s">
        <v>3</v>
      </c>
      <c r="M285">
        <v>2021</v>
      </c>
      <c r="N285" t="s">
        <v>45</v>
      </c>
      <c r="O285" t="s">
        <v>46</v>
      </c>
      <c r="P285" t="s">
        <v>58</v>
      </c>
    </row>
    <row r="286" spans="1:16" x14ac:dyDescent="0.35">
      <c r="A286" t="s">
        <v>17</v>
      </c>
      <c r="B286">
        <v>205</v>
      </c>
      <c r="C286" s="12">
        <f>Modified_data[[#This Row],[Export Value]]/Modified_data[[#This Row],[Units Sold]]</f>
        <v>26036.36</v>
      </c>
      <c r="D286" s="12">
        <v>8100.15</v>
      </c>
      <c r="E286" s="12">
        <f>Modified_data[[#This Row],[Profit per unit]]*Modified_data[[#This Row],[Units Sold]]</f>
        <v>1660530.75</v>
      </c>
      <c r="F286" s="14">
        <f>Modified_data[[#This Row],[TotalProfit]]/SUM(Modified_data[TotalProfit])</f>
        <v>5.049586207766881E-4</v>
      </c>
      <c r="G286" s="1">
        <f>Modified_data[[#This Row],[TotalProfit]]/Modified_data[[#This Row],[Export Value]]</f>
        <v>0.31110915657949118</v>
      </c>
      <c r="H286" s="12">
        <v>5337453.8</v>
      </c>
      <c r="I286" t="s">
        <v>33</v>
      </c>
      <c r="J286" t="s">
        <v>29</v>
      </c>
      <c r="K286" t="s">
        <v>34</v>
      </c>
      <c r="L286" t="s">
        <v>2</v>
      </c>
      <c r="M286">
        <v>2023</v>
      </c>
      <c r="N286" t="s">
        <v>65</v>
      </c>
      <c r="O286" t="s">
        <v>60</v>
      </c>
      <c r="P286" t="s">
        <v>56</v>
      </c>
    </row>
    <row r="287" spans="1:16" x14ac:dyDescent="0.35">
      <c r="A287" t="s">
        <v>12</v>
      </c>
      <c r="B287">
        <v>305</v>
      </c>
      <c r="C287" s="12">
        <f>Modified_data[[#This Row],[Export Value]]/Modified_data[[#This Row],[Units Sold]]</f>
        <v>18218.73</v>
      </c>
      <c r="D287" s="12">
        <v>9792.49</v>
      </c>
      <c r="E287" s="12">
        <f>Modified_data[[#This Row],[Profit per unit]]*Modified_data[[#This Row],[Units Sold]]</f>
        <v>2986709.4499999997</v>
      </c>
      <c r="F287" s="14">
        <f>Modified_data[[#This Row],[TotalProfit]]/SUM(Modified_data[TotalProfit])</f>
        <v>9.08242551083562E-4</v>
      </c>
      <c r="G287" s="1">
        <f>Modified_data[[#This Row],[TotalProfit]]/Modified_data[[#This Row],[Export Value]]</f>
        <v>0.53749575299705299</v>
      </c>
      <c r="H287" s="12">
        <v>5556712.6500000004</v>
      </c>
      <c r="I287" t="s">
        <v>28</v>
      </c>
      <c r="J287" t="s">
        <v>29</v>
      </c>
      <c r="K287" t="s">
        <v>36</v>
      </c>
      <c r="L287" t="s">
        <v>4</v>
      </c>
      <c r="M287">
        <v>2021</v>
      </c>
      <c r="N287" t="s">
        <v>61</v>
      </c>
      <c r="O287" t="s">
        <v>60</v>
      </c>
      <c r="P287" t="s">
        <v>54</v>
      </c>
    </row>
    <row r="288" spans="1:16" x14ac:dyDescent="0.35">
      <c r="A288" t="s">
        <v>13</v>
      </c>
      <c r="B288">
        <v>892</v>
      </c>
      <c r="C288" s="12">
        <f>Modified_data[[#This Row],[Export Value]]/Modified_data[[#This Row],[Units Sold]]</f>
        <v>30720.69</v>
      </c>
      <c r="D288" s="12">
        <v>8022.12</v>
      </c>
      <c r="E288" s="12">
        <f>Modified_data[[#This Row],[Profit per unit]]*Modified_data[[#This Row],[Units Sold]]</f>
        <v>7155731.04</v>
      </c>
      <c r="F288" s="14">
        <f>Modified_data[[#This Row],[TotalProfit]]/SUM(Modified_data[TotalProfit])</f>
        <v>2.1760199722933985E-3</v>
      </c>
      <c r="G288" s="1">
        <f>Modified_data[[#This Row],[TotalProfit]]/Modified_data[[#This Row],[Export Value]]</f>
        <v>0.26113085350622006</v>
      </c>
      <c r="H288" s="12">
        <v>27402855.48</v>
      </c>
      <c r="I288" t="s">
        <v>31</v>
      </c>
      <c r="J288" t="s">
        <v>29</v>
      </c>
      <c r="K288" t="s">
        <v>37</v>
      </c>
      <c r="L288" t="s">
        <v>1</v>
      </c>
      <c r="M288">
        <v>2021</v>
      </c>
      <c r="N288" t="s">
        <v>62</v>
      </c>
      <c r="O288" t="s">
        <v>63</v>
      </c>
      <c r="P288" t="s">
        <v>56</v>
      </c>
    </row>
    <row r="289" spans="1:16" x14ac:dyDescent="0.35">
      <c r="A289" t="s">
        <v>16</v>
      </c>
      <c r="B289">
        <v>933</v>
      </c>
      <c r="C289" s="12">
        <f>Modified_data[[#This Row],[Export Value]]/Modified_data[[#This Row],[Units Sold]]</f>
        <v>18835.79</v>
      </c>
      <c r="D289" s="12">
        <v>6247.48</v>
      </c>
      <c r="E289" s="12">
        <f>Modified_data[[#This Row],[Profit per unit]]*Modified_data[[#This Row],[Units Sold]]</f>
        <v>5828898.8399999999</v>
      </c>
      <c r="F289" s="14">
        <f>Modified_data[[#This Row],[TotalProfit]]/SUM(Modified_data[TotalProfit])</f>
        <v>1.7725373160920009E-3</v>
      </c>
      <c r="G289" s="1">
        <f>Modified_data[[#This Row],[TotalProfit]]/Modified_data[[#This Row],[Export Value]]</f>
        <v>0.33168133643452169</v>
      </c>
      <c r="H289" s="12">
        <v>17573792.07</v>
      </c>
      <c r="I289" t="s">
        <v>31</v>
      </c>
      <c r="J289" t="s">
        <v>29</v>
      </c>
      <c r="K289" t="s">
        <v>38</v>
      </c>
      <c r="L289" t="s">
        <v>6</v>
      </c>
      <c r="M289">
        <v>2022</v>
      </c>
      <c r="N289" t="s">
        <v>61</v>
      </c>
      <c r="O289" t="s">
        <v>60</v>
      </c>
      <c r="P289" t="s">
        <v>54</v>
      </c>
    </row>
    <row r="290" spans="1:16" x14ac:dyDescent="0.35">
      <c r="A290" t="s">
        <v>15</v>
      </c>
      <c r="B290">
        <v>608</v>
      </c>
      <c r="C290" s="12">
        <f>Modified_data[[#This Row],[Export Value]]/Modified_data[[#This Row],[Units Sold]]</f>
        <v>24486.350000000002</v>
      </c>
      <c r="D290" s="12">
        <v>2380.14</v>
      </c>
      <c r="E290" s="12">
        <f>Modified_data[[#This Row],[Profit per unit]]*Modified_data[[#This Row],[Units Sold]]</f>
        <v>1447125.1199999999</v>
      </c>
      <c r="F290" s="14">
        <f>Modified_data[[#This Row],[TotalProfit]]/SUM(Modified_data[TotalProfit])</f>
        <v>4.4006309710705398E-4</v>
      </c>
      <c r="G290" s="1">
        <f>Modified_data[[#This Row],[TotalProfit]]/Modified_data[[#This Row],[Export Value]]</f>
        <v>9.7202727233744499E-2</v>
      </c>
      <c r="H290" s="12">
        <v>14887700.800000001</v>
      </c>
      <c r="I290" t="s">
        <v>28</v>
      </c>
      <c r="J290" t="s">
        <v>29</v>
      </c>
      <c r="K290" t="s">
        <v>30</v>
      </c>
      <c r="L290" t="s">
        <v>1</v>
      </c>
      <c r="M290">
        <v>2021</v>
      </c>
      <c r="N290" t="s">
        <v>48</v>
      </c>
      <c r="O290" t="s">
        <v>46</v>
      </c>
      <c r="P290" t="s">
        <v>49</v>
      </c>
    </row>
    <row r="291" spans="1:16" x14ac:dyDescent="0.35">
      <c r="A291" t="s">
        <v>16</v>
      </c>
      <c r="B291">
        <v>383</v>
      </c>
      <c r="C291" s="12">
        <f>Modified_data[[#This Row],[Export Value]]/Modified_data[[#This Row],[Units Sold]]</f>
        <v>10974.92</v>
      </c>
      <c r="D291" s="12">
        <v>2308.7800000000002</v>
      </c>
      <c r="E291" s="12">
        <f>Modified_data[[#This Row],[Profit per unit]]*Modified_data[[#This Row],[Units Sold]]</f>
        <v>884262.74000000011</v>
      </c>
      <c r="F291" s="14">
        <f>Modified_data[[#This Row],[TotalProfit]]/SUM(Modified_data[TotalProfit])</f>
        <v>2.6889962356590818E-4</v>
      </c>
      <c r="G291" s="1">
        <f>Modified_data[[#This Row],[TotalProfit]]/Modified_data[[#This Row],[Export Value]]</f>
        <v>0.21036873161717809</v>
      </c>
      <c r="H291" s="12">
        <v>4203394.3600000003</v>
      </c>
      <c r="I291" t="s">
        <v>31</v>
      </c>
      <c r="J291" t="s">
        <v>29</v>
      </c>
      <c r="K291" t="s">
        <v>40</v>
      </c>
      <c r="L291" t="s">
        <v>2</v>
      </c>
      <c r="M291">
        <v>2023</v>
      </c>
      <c r="N291" t="s">
        <v>52</v>
      </c>
      <c r="O291" t="s">
        <v>53</v>
      </c>
      <c r="P291" t="s">
        <v>54</v>
      </c>
    </row>
    <row r="292" spans="1:16" x14ac:dyDescent="0.35">
      <c r="A292" t="s">
        <v>20</v>
      </c>
      <c r="B292">
        <v>662</v>
      </c>
      <c r="C292" s="12">
        <f>Modified_data[[#This Row],[Export Value]]/Modified_data[[#This Row],[Units Sold]]</f>
        <v>48735.7</v>
      </c>
      <c r="D292" s="12">
        <v>3116.32</v>
      </c>
      <c r="E292" s="12">
        <f>Modified_data[[#This Row],[Profit per unit]]*Modified_data[[#This Row],[Units Sold]]</f>
        <v>2063003.84</v>
      </c>
      <c r="F292" s="14">
        <f>Modified_data[[#This Row],[TotalProfit]]/SUM(Modified_data[TotalProfit])</f>
        <v>6.2734855931057671E-4</v>
      </c>
      <c r="G292" s="1">
        <f>Modified_data[[#This Row],[TotalProfit]]/Modified_data[[#This Row],[Export Value]]</f>
        <v>6.3943269512903272E-2</v>
      </c>
      <c r="H292" s="12">
        <v>32263033.399999999</v>
      </c>
      <c r="I292" t="s">
        <v>31</v>
      </c>
      <c r="J292" t="s">
        <v>29</v>
      </c>
      <c r="K292" t="s">
        <v>38</v>
      </c>
      <c r="L292" t="s">
        <v>9</v>
      </c>
      <c r="M292">
        <v>2021</v>
      </c>
      <c r="N292" t="s">
        <v>57</v>
      </c>
      <c r="O292" t="s">
        <v>53</v>
      </c>
      <c r="P292" t="s">
        <v>51</v>
      </c>
    </row>
    <row r="293" spans="1:16" x14ac:dyDescent="0.35">
      <c r="A293" t="s">
        <v>19</v>
      </c>
      <c r="B293">
        <v>995</v>
      </c>
      <c r="C293" s="12">
        <f>Modified_data[[#This Row],[Export Value]]/Modified_data[[#This Row],[Units Sold]]</f>
        <v>23095.37</v>
      </c>
      <c r="D293" s="12">
        <v>8369.26</v>
      </c>
      <c r="E293" s="12">
        <f>Modified_data[[#This Row],[Profit per unit]]*Modified_data[[#This Row],[Units Sold]]</f>
        <v>8327413.7000000002</v>
      </c>
      <c r="F293" s="14">
        <f>Modified_data[[#This Row],[TotalProfit]]/SUM(Modified_data[TotalProfit])</f>
        <v>2.5323224737565969E-3</v>
      </c>
      <c r="G293" s="1">
        <f>Modified_data[[#This Row],[TotalProfit]]/Modified_data[[#This Row],[Export Value]]</f>
        <v>0.36237826023137976</v>
      </c>
      <c r="H293" s="12">
        <v>22979893.149999999</v>
      </c>
      <c r="I293" t="s">
        <v>28</v>
      </c>
      <c r="J293" t="s">
        <v>29</v>
      </c>
      <c r="K293" t="s">
        <v>35</v>
      </c>
      <c r="L293" t="s">
        <v>8</v>
      </c>
      <c r="M293">
        <v>2020</v>
      </c>
      <c r="N293" t="s">
        <v>67</v>
      </c>
      <c r="O293" t="s">
        <v>63</v>
      </c>
      <c r="P293" t="s">
        <v>47</v>
      </c>
    </row>
    <row r="294" spans="1:16" x14ac:dyDescent="0.35">
      <c r="A294" t="s">
        <v>13</v>
      </c>
      <c r="B294">
        <v>914</v>
      </c>
      <c r="C294" s="12">
        <f>Modified_data[[#This Row],[Export Value]]/Modified_data[[#This Row],[Units Sold]]</f>
        <v>34678.879999999997</v>
      </c>
      <c r="D294" s="12">
        <v>3227.13</v>
      </c>
      <c r="E294" s="12">
        <f>Modified_data[[#This Row],[Profit per unit]]*Modified_data[[#This Row],[Units Sold]]</f>
        <v>2949596.8200000003</v>
      </c>
      <c r="F294" s="14">
        <f>Modified_data[[#This Row],[TotalProfit]]/SUM(Modified_data[TotalProfit])</f>
        <v>8.9695679653900139E-4</v>
      </c>
      <c r="G294" s="1">
        <f>Modified_data[[#This Row],[TotalProfit]]/Modified_data[[#This Row],[Export Value]]</f>
        <v>9.3057503587197749E-2</v>
      </c>
      <c r="H294" s="12">
        <v>31696496.32</v>
      </c>
      <c r="I294" t="s">
        <v>28</v>
      </c>
      <c r="J294" t="s">
        <v>29</v>
      </c>
      <c r="K294" t="s">
        <v>38</v>
      </c>
      <c r="L294" t="s">
        <v>9</v>
      </c>
      <c r="M294">
        <v>2021</v>
      </c>
      <c r="N294" t="s">
        <v>45</v>
      </c>
      <c r="O294" t="s">
        <v>46</v>
      </c>
      <c r="P294" t="s">
        <v>49</v>
      </c>
    </row>
    <row r="295" spans="1:16" x14ac:dyDescent="0.35">
      <c r="A295" t="s">
        <v>20</v>
      </c>
      <c r="B295">
        <v>109</v>
      </c>
      <c r="C295" s="12">
        <f>Modified_data[[#This Row],[Export Value]]/Modified_data[[#This Row],[Units Sold]]</f>
        <v>26372.460000000003</v>
      </c>
      <c r="D295" s="12">
        <v>8505.26</v>
      </c>
      <c r="E295" s="12">
        <f>Modified_data[[#This Row],[Profit per unit]]*Modified_data[[#This Row],[Units Sold]]</f>
        <v>927073.34</v>
      </c>
      <c r="F295" s="14">
        <f>Modified_data[[#This Row],[TotalProfit]]/SUM(Modified_data[TotalProfit])</f>
        <v>2.8191810065862231E-4</v>
      </c>
      <c r="G295" s="1">
        <f>Modified_data[[#This Row],[TotalProfit]]/Modified_data[[#This Row],[Export Value]]</f>
        <v>0.32250537113337169</v>
      </c>
      <c r="H295" s="12">
        <v>2874598.14</v>
      </c>
      <c r="I295" t="s">
        <v>28</v>
      </c>
      <c r="J295" t="s">
        <v>29</v>
      </c>
      <c r="K295" t="s">
        <v>35</v>
      </c>
      <c r="L295" t="s">
        <v>3</v>
      </c>
      <c r="M295">
        <v>2020</v>
      </c>
      <c r="N295" t="s">
        <v>45</v>
      </c>
      <c r="O295" t="s">
        <v>46</v>
      </c>
      <c r="P295" t="s">
        <v>54</v>
      </c>
    </row>
    <row r="296" spans="1:16" x14ac:dyDescent="0.35">
      <c r="A296" t="s">
        <v>13</v>
      </c>
      <c r="B296">
        <v>706</v>
      </c>
      <c r="C296" s="12">
        <f>Modified_data[[#This Row],[Export Value]]/Modified_data[[#This Row],[Units Sold]]</f>
        <v>47962.400000000001</v>
      </c>
      <c r="D296" s="12">
        <v>8161.97</v>
      </c>
      <c r="E296" s="12">
        <f>Modified_data[[#This Row],[Profit per unit]]*Modified_data[[#This Row],[Units Sold]]</f>
        <v>5762350.8200000003</v>
      </c>
      <c r="F296" s="14">
        <f>Modified_data[[#This Row],[TotalProfit]]/SUM(Modified_data[TotalProfit])</f>
        <v>1.752300415092354E-3</v>
      </c>
      <c r="G296" s="1">
        <f>Modified_data[[#This Row],[TotalProfit]]/Modified_data[[#This Row],[Export Value]]</f>
        <v>0.17017434490350777</v>
      </c>
      <c r="H296" s="12">
        <v>33861454.399999999</v>
      </c>
      <c r="I296" t="s">
        <v>39</v>
      </c>
      <c r="J296" t="s">
        <v>29</v>
      </c>
      <c r="K296" t="s">
        <v>37</v>
      </c>
      <c r="L296" t="s">
        <v>5</v>
      </c>
      <c r="M296">
        <v>2022</v>
      </c>
      <c r="N296" t="s">
        <v>66</v>
      </c>
      <c r="O296" t="s">
        <v>63</v>
      </c>
      <c r="P296" t="s">
        <v>64</v>
      </c>
    </row>
    <row r="297" spans="1:16" x14ac:dyDescent="0.35">
      <c r="A297" t="s">
        <v>12</v>
      </c>
      <c r="B297">
        <v>928</v>
      </c>
      <c r="C297" s="12">
        <f>Modified_data[[#This Row],[Export Value]]/Modified_data[[#This Row],[Units Sold]]</f>
        <v>43869.35</v>
      </c>
      <c r="D297" s="12">
        <v>7665.68</v>
      </c>
      <c r="E297" s="12">
        <f>Modified_data[[#This Row],[Profit per unit]]*Modified_data[[#This Row],[Units Sold]]</f>
        <v>7113751.04</v>
      </c>
      <c r="F297" s="14">
        <f>Modified_data[[#This Row],[TotalProfit]]/SUM(Modified_data[TotalProfit])</f>
        <v>2.1632540762687659E-3</v>
      </c>
      <c r="G297" s="1">
        <f>Modified_data[[#This Row],[TotalProfit]]/Modified_data[[#This Row],[Export Value]]</f>
        <v>0.17473885525999361</v>
      </c>
      <c r="H297" s="12">
        <v>40710756.799999997</v>
      </c>
      <c r="I297" t="s">
        <v>28</v>
      </c>
      <c r="J297" t="s">
        <v>29</v>
      </c>
      <c r="K297" t="s">
        <v>36</v>
      </c>
      <c r="L297" t="s">
        <v>3</v>
      </c>
      <c r="M297">
        <v>2022</v>
      </c>
      <c r="N297" t="s">
        <v>57</v>
      </c>
      <c r="O297" t="s">
        <v>53</v>
      </c>
      <c r="P297" t="s">
        <v>56</v>
      </c>
    </row>
    <row r="298" spans="1:16" x14ac:dyDescent="0.35">
      <c r="A298" t="s">
        <v>15</v>
      </c>
      <c r="B298">
        <v>535</v>
      </c>
      <c r="C298" s="12">
        <f>Modified_data[[#This Row],[Export Value]]/Modified_data[[#This Row],[Units Sold]]</f>
        <v>48301.99</v>
      </c>
      <c r="D298" s="12">
        <v>9496.39</v>
      </c>
      <c r="E298" s="12">
        <f>Modified_data[[#This Row],[Profit per unit]]*Modified_data[[#This Row],[Units Sold]]</f>
        <v>5080568.6499999994</v>
      </c>
      <c r="F298" s="14">
        <f>Modified_data[[#This Row],[TotalProfit]]/SUM(Modified_data[TotalProfit])</f>
        <v>1.5449740622179265E-3</v>
      </c>
      <c r="G298" s="1">
        <f>Modified_data[[#This Row],[TotalProfit]]/Modified_data[[#This Row],[Export Value]]</f>
        <v>0.19660452913016627</v>
      </c>
      <c r="H298" s="12">
        <v>25841564.649999999</v>
      </c>
      <c r="I298" t="s">
        <v>33</v>
      </c>
      <c r="J298" t="s">
        <v>29</v>
      </c>
      <c r="K298" t="s">
        <v>32</v>
      </c>
      <c r="L298" t="s">
        <v>3</v>
      </c>
      <c r="M298">
        <v>2021</v>
      </c>
      <c r="N298" t="s">
        <v>48</v>
      </c>
      <c r="O298" t="s">
        <v>46</v>
      </c>
      <c r="P298" t="s">
        <v>54</v>
      </c>
    </row>
    <row r="299" spans="1:16" x14ac:dyDescent="0.35">
      <c r="A299" t="s">
        <v>18</v>
      </c>
      <c r="B299">
        <v>413</v>
      </c>
      <c r="C299" s="12">
        <f>Modified_data[[#This Row],[Export Value]]/Modified_data[[#This Row],[Units Sold]]</f>
        <v>28753.55</v>
      </c>
      <c r="D299" s="12">
        <v>6243.28</v>
      </c>
      <c r="E299" s="12">
        <f>Modified_data[[#This Row],[Profit per unit]]*Modified_data[[#This Row],[Units Sold]]</f>
        <v>2578474.6399999997</v>
      </c>
      <c r="F299" s="14">
        <f>Modified_data[[#This Row],[TotalProfit]]/SUM(Modified_data[TotalProfit])</f>
        <v>7.8410050396360753E-4</v>
      </c>
      <c r="G299" s="1">
        <f>Modified_data[[#This Row],[TotalProfit]]/Modified_data[[#This Row],[Export Value]]</f>
        <v>0.21713075428947032</v>
      </c>
      <c r="H299" s="12">
        <v>11875216.15</v>
      </c>
      <c r="I299" t="s">
        <v>28</v>
      </c>
      <c r="J299" t="s">
        <v>29</v>
      </c>
      <c r="K299" t="s">
        <v>36</v>
      </c>
      <c r="L299" t="s">
        <v>6</v>
      </c>
      <c r="M299">
        <v>2020</v>
      </c>
      <c r="N299" t="s">
        <v>45</v>
      </c>
      <c r="O299" t="s">
        <v>46</v>
      </c>
      <c r="P299" t="s">
        <v>56</v>
      </c>
    </row>
    <row r="300" spans="1:16" x14ac:dyDescent="0.35">
      <c r="A300" t="s">
        <v>12</v>
      </c>
      <c r="B300">
        <v>953</v>
      </c>
      <c r="C300" s="12">
        <f>Modified_data[[#This Row],[Export Value]]/Modified_data[[#This Row],[Units Sold]]</f>
        <v>30715.739999999998</v>
      </c>
      <c r="D300" s="12">
        <v>7323.65</v>
      </c>
      <c r="E300" s="12">
        <f>Modified_data[[#This Row],[Profit per unit]]*Modified_data[[#This Row],[Units Sold]]</f>
        <v>6979438.4499999993</v>
      </c>
      <c r="F300" s="14">
        <f>Modified_data[[#This Row],[TotalProfit]]/SUM(Modified_data[TotalProfit])</f>
        <v>2.1224103278471569E-3</v>
      </c>
      <c r="G300" s="1">
        <f>Modified_data[[#This Row],[TotalProfit]]/Modified_data[[#This Row],[Export Value]]</f>
        <v>0.23843312907323735</v>
      </c>
      <c r="H300" s="12">
        <v>29272100.219999999</v>
      </c>
      <c r="I300" t="s">
        <v>31</v>
      </c>
      <c r="J300" t="s">
        <v>29</v>
      </c>
      <c r="K300" t="s">
        <v>40</v>
      </c>
      <c r="L300" t="s">
        <v>2</v>
      </c>
      <c r="M300">
        <v>2020</v>
      </c>
      <c r="N300" t="s">
        <v>48</v>
      </c>
      <c r="O300" t="s">
        <v>46</v>
      </c>
      <c r="P300" t="s">
        <v>47</v>
      </c>
    </row>
    <row r="301" spans="1:16" x14ac:dyDescent="0.35">
      <c r="A301" t="s">
        <v>18</v>
      </c>
      <c r="B301">
        <v>926</v>
      </c>
      <c r="C301" s="12">
        <f>Modified_data[[#This Row],[Export Value]]/Modified_data[[#This Row],[Units Sold]]</f>
        <v>24045.41</v>
      </c>
      <c r="D301" s="12">
        <v>4426.1400000000003</v>
      </c>
      <c r="E301" s="12">
        <f>Modified_data[[#This Row],[Profit per unit]]*Modified_data[[#This Row],[Units Sold]]</f>
        <v>4098605.64</v>
      </c>
      <c r="F301" s="14">
        <f>Modified_data[[#This Row],[TotalProfit]]/SUM(Modified_data[TotalProfit])</f>
        <v>1.2463643031494329E-3</v>
      </c>
      <c r="G301" s="1">
        <f>Modified_data[[#This Row],[TotalProfit]]/Modified_data[[#This Row],[Export Value]]</f>
        <v>0.18407421624334958</v>
      </c>
      <c r="H301" s="12">
        <v>22266049.66</v>
      </c>
      <c r="I301" t="s">
        <v>33</v>
      </c>
      <c r="J301" t="s">
        <v>29</v>
      </c>
      <c r="K301" t="s">
        <v>38</v>
      </c>
      <c r="L301" t="s">
        <v>5</v>
      </c>
      <c r="M301">
        <v>2022</v>
      </c>
      <c r="N301" t="s">
        <v>66</v>
      </c>
      <c r="O301" t="s">
        <v>63</v>
      </c>
      <c r="P301" t="s">
        <v>56</v>
      </c>
    </row>
    <row r="302" spans="1:16" x14ac:dyDescent="0.35">
      <c r="A302" t="s">
        <v>21</v>
      </c>
      <c r="B302">
        <v>951</v>
      </c>
      <c r="C302" s="12">
        <f>Modified_data[[#This Row],[Export Value]]/Modified_data[[#This Row],[Units Sold]]</f>
        <v>30767.55</v>
      </c>
      <c r="D302" s="12">
        <v>2982.69</v>
      </c>
      <c r="E302" s="12">
        <f>Modified_data[[#This Row],[Profit per unit]]*Modified_data[[#This Row],[Units Sold]]</f>
        <v>2836538.19</v>
      </c>
      <c r="F302" s="14">
        <f>Modified_data[[#This Row],[TotalProfit]]/SUM(Modified_data[TotalProfit])</f>
        <v>8.6257626496998225E-4</v>
      </c>
      <c r="G302" s="1">
        <f>Modified_data[[#This Row],[TotalProfit]]/Modified_data[[#This Row],[Export Value]]</f>
        <v>9.6942720496107096E-2</v>
      </c>
      <c r="H302" s="12">
        <v>29259940.050000001</v>
      </c>
      <c r="I302" t="s">
        <v>28</v>
      </c>
      <c r="J302" t="s">
        <v>29</v>
      </c>
      <c r="K302" t="s">
        <v>38</v>
      </c>
      <c r="L302" t="s">
        <v>8</v>
      </c>
      <c r="M302">
        <v>2023</v>
      </c>
      <c r="N302" t="s">
        <v>61</v>
      </c>
      <c r="O302" t="s">
        <v>60</v>
      </c>
      <c r="P302" t="s">
        <v>47</v>
      </c>
    </row>
    <row r="303" spans="1:16" x14ac:dyDescent="0.35">
      <c r="A303" t="s">
        <v>20</v>
      </c>
      <c r="B303">
        <v>394</v>
      </c>
      <c r="C303" s="12">
        <f>Modified_data[[#This Row],[Export Value]]/Modified_data[[#This Row],[Units Sold]]</f>
        <v>47388.5</v>
      </c>
      <c r="D303" s="12">
        <v>9454.0300000000007</v>
      </c>
      <c r="E303" s="12">
        <f>Modified_data[[#This Row],[Profit per unit]]*Modified_data[[#This Row],[Units Sold]]</f>
        <v>3724887.8200000003</v>
      </c>
      <c r="F303" s="14">
        <f>Modified_data[[#This Row],[TotalProfit]]/SUM(Modified_data[TotalProfit])</f>
        <v>1.1327186901748641E-3</v>
      </c>
      <c r="G303" s="1">
        <f>Modified_data[[#This Row],[TotalProfit]]/Modified_data[[#This Row],[Export Value]]</f>
        <v>0.19950051172752883</v>
      </c>
      <c r="H303" s="12">
        <v>18671069</v>
      </c>
      <c r="I303" t="s">
        <v>28</v>
      </c>
      <c r="J303" t="s">
        <v>29</v>
      </c>
      <c r="K303" t="s">
        <v>36</v>
      </c>
      <c r="L303" t="s">
        <v>2</v>
      </c>
      <c r="M303">
        <v>2021</v>
      </c>
      <c r="N303" t="s">
        <v>66</v>
      </c>
      <c r="O303" t="s">
        <v>63</v>
      </c>
      <c r="P303" t="s">
        <v>47</v>
      </c>
    </row>
    <row r="304" spans="1:16" x14ac:dyDescent="0.35">
      <c r="A304" t="s">
        <v>14</v>
      </c>
      <c r="B304">
        <v>317</v>
      </c>
      <c r="C304" s="12">
        <f>Modified_data[[#This Row],[Export Value]]/Modified_data[[#This Row],[Units Sold]]</f>
        <v>15822.44</v>
      </c>
      <c r="D304" s="12">
        <v>8639.1200000000008</v>
      </c>
      <c r="E304" s="12">
        <f>Modified_data[[#This Row],[Profit per unit]]*Modified_data[[#This Row],[Units Sold]]</f>
        <v>2738601.04</v>
      </c>
      <c r="F304" s="14">
        <f>Modified_data[[#This Row],[TotalProfit]]/SUM(Modified_data[TotalProfit])</f>
        <v>8.3279409551193417E-4</v>
      </c>
      <c r="G304" s="1">
        <f>Modified_data[[#This Row],[TotalProfit]]/Modified_data[[#This Row],[Export Value]]</f>
        <v>0.54600428252532474</v>
      </c>
      <c r="H304" s="12">
        <v>5015713.4800000004</v>
      </c>
      <c r="I304" t="s">
        <v>28</v>
      </c>
      <c r="J304" t="s">
        <v>29</v>
      </c>
      <c r="K304" t="s">
        <v>30</v>
      </c>
      <c r="L304" t="s">
        <v>3</v>
      </c>
      <c r="M304">
        <v>2022</v>
      </c>
      <c r="N304" t="s">
        <v>62</v>
      </c>
      <c r="O304" t="s">
        <v>63</v>
      </c>
      <c r="P304" t="s">
        <v>47</v>
      </c>
    </row>
    <row r="305" spans="1:16" x14ac:dyDescent="0.35">
      <c r="A305" t="s">
        <v>14</v>
      </c>
      <c r="B305">
        <v>987</v>
      </c>
      <c r="C305" s="12">
        <f>Modified_data[[#This Row],[Export Value]]/Modified_data[[#This Row],[Units Sold]]</f>
        <v>22652.61</v>
      </c>
      <c r="D305" s="12">
        <v>3695.28</v>
      </c>
      <c r="E305" s="12">
        <f>Modified_data[[#This Row],[Profit per unit]]*Modified_data[[#This Row],[Units Sold]]</f>
        <v>3647241.3600000003</v>
      </c>
      <c r="F305" s="14">
        <f>Modified_data[[#This Row],[TotalProfit]]/SUM(Modified_data[TotalProfit])</f>
        <v>1.1091068122558358E-3</v>
      </c>
      <c r="G305" s="1">
        <f>Modified_data[[#This Row],[TotalProfit]]/Modified_data[[#This Row],[Export Value]]</f>
        <v>0.16312822231080659</v>
      </c>
      <c r="H305" s="12">
        <v>22358126.07</v>
      </c>
      <c r="I305" t="s">
        <v>28</v>
      </c>
      <c r="J305" t="s">
        <v>29</v>
      </c>
      <c r="K305" t="s">
        <v>30</v>
      </c>
      <c r="L305" t="s">
        <v>9</v>
      </c>
      <c r="M305">
        <v>2022</v>
      </c>
      <c r="N305" t="s">
        <v>62</v>
      </c>
      <c r="O305" t="s">
        <v>63</v>
      </c>
      <c r="P305" t="s">
        <v>56</v>
      </c>
    </row>
    <row r="306" spans="1:16" x14ac:dyDescent="0.35">
      <c r="A306" t="s">
        <v>19</v>
      </c>
      <c r="B306">
        <v>427</v>
      </c>
      <c r="C306" s="12">
        <f>Modified_data[[#This Row],[Export Value]]/Modified_data[[#This Row],[Units Sold]]</f>
        <v>29828.71</v>
      </c>
      <c r="D306" s="12">
        <v>2279.98</v>
      </c>
      <c r="E306" s="12">
        <f>Modified_data[[#This Row],[Profit per unit]]*Modified_data[[#This Row],[Units Sold]]</f>
        <v>973551.46</v>
      </c>
      <c r="F306" s="14">
        <f>Modified_data[[#This Row],[TotalProfit]]/SUM(Modified_data[TotalProfit])</f>
        <v>2.9605185119079008E-4</v>
      </c>
      <c r="G306" s="1">
        <f>Modified_data[[#This Row],[TotalProfit]]/Modified_data[[#This Row],[Export Value]]</f>
        <v>7.643575602163151E-2</v>
      </c>
      <c r="H306" s="12">
        <v>12736859.17</v>
      </c>
      <c r="I306" t="s">
        <v>28</v>
      </c>
      <c r="J306" t="s">
        <v>29</v>
      </c>
      <c r="K306" t="s">
        <v>34</v>
      </c>
      <c r="L306" t="s">
        <v>4</v>
      </c>
      <c r="M306">
        <v>2020</v>
      </c>
      <c r="N306" t="s">
        <v>62</v>
      </c>
      <c r="O306" t="s">
        <v>63</v>
      </c>
      <c r="P306" t="s">
        <v>64</v>
      </c>
    </row>
    <row r="307" spans="1:16" x14ac:dyDescent="0.35">
      <c r="A307" t="s">
        <v>17</v>
      </c>
      <c r="B307">
        <v>357</v>
      </c>
      <c r="C307" s="12">
        <f>Modified_data[[#This Row],[Export Value]]/Modified_data[[#This Row],[Units Sold]]</f>
        <v>18747.68</v>
      </c>
      <c r="D307" s="12">
        <v>6313.93</v>
      </c>
      <c r="E307" s="12">
        <f>Modified_data[[#This Row],[Profit per unit]]*Modified_data[[#This Row],[Units Sold]]</f>
        <v>2254073.0100000002</v>
      </c>
      <c r="F307" s="14">
        <f>Modified_data[[#This Row],[TotalProfit]]/SUM(Modified_data[TotalProfit])</f>
        <v>6.854516836014979E-4</v>
      </c>
      <c r="G307" s="1">
        <f>Modified_data[[#This Row],[TotalProfit]]/Modified_data[[#This Row],[Export Value]]</f>
        <v>0.33678460481510253</v>
      </c>
      <c r="H307" s="12">
        <v>6692921.7599999998</v>
      </c>
      <c r="I307" t="s">
        <v>28</v>
      </c>
      <c r="J307" t="s">
        <v>29</v>
      </c>
      <c r="K307" t="s">
        <v>32</v>
      </c>
      <c r="L307" t="s">
        <v>8</v>
      </c>
      <c r="M307">
        <v>2022</v>
      </c>
      <c r="N307" t="s">
        <v>50</v>
      </c>
      <c r="O307" t="s">
        <v>46</v>
      </c>
      <c r="P307" t="s">
        <v>64</v>
      </c>
    </row>
    <row r="308" spans="1:16" x14ac:dyDescent="0.35">
      <c r="A308" t="s">
        <v>12</v>
      </c>
      <c r="B308">
        <v>596</v>
      </c>
      <c r="C308" s="12">
        <f>Modified_data[[#This Row],[Export Value]]/Modified_data[[#This Row],[Units Sold]]</f>
        <v>30068.44</v>
      </c>
      <c r="D308" s="12">
        <v>2819.55</v>
      </c>
      <c r="E308" s="12">
        <f>Modified_data[[#This Row],[Profit per unit]]*Modified_data[[#This Row],[Units Sold]]</f>
        <v>1680451.8</v>
      </c>
      <c r="F308" s="14">
        <f>Modified_data[[#This Row],[TotalProfit]]/SUM(Modified_data[TotalProfit])</f>
        <v>5.110165067462334E-4</v>
      </c>
      <c r="G308" s="1">
        <f>Modified_data[[#This Row],[TotalProfit]]/Modified_data[[#This Row],[Export Value]]</f>
        <v>9.3771076916527779E-2</v>
      </c>
      <c r="H308" s="12">
        <v>17920790.239999998</v>
      </c>
      <c r="I308" t="s">
        <v>28</v>
      </c>
      <c r="J308" t="s">
        <v>29</v>
      </c>
      <c r="K308" t="s">
        <v>32</v>
      </c>
      <c r="L308" t="s">
        <v>8</v>
      </c>
      <c r="M308">
        <v>2020</v>
      </c>
      <c r="N308" t="s">
        <v>45</v>
      </c>
      <c r="O308" t="s">
        <v>46</v>
      </c>
      <c r="P308" t="s">
        <v>58</v>
      </c>
    </row>
    <row r="309" spans="1:16" x14ac:dyDescent="0.35">
      <c r="A309" t="s">
        <v>20</v>
      </c>
      <c r="B309">
        <v>671</v>
      </c>
      <c r="C309" s="12">
        <f>Modified_data[[#This Row],[Export Value]]/Modified_data[[#This Row],[Units Sold]]</f>
        <v>28843.84</v>
      </c>
      <c r="D309" s="12">
        <v>8442.44</v>
      </c>
      <c r="E309" s="12">
        <f>Modified_data[[#This Row],[Profit per unit]]*Modified_data[[#This Row],[Units Sold]]</f>
        <v>5664877.2400000002</v>
      </c>
      <c r="F309" s="14">
        <f>Modified_data[[#This Row],[TotalProfit]]/SUM(Modified_data[TotalProfit])</f>
        <v>1.7226592148201121E-3</v>
      </c>
      <c r="G309" s="1">
        <f>Modified_data[[#This Row],[TotalProfit]]/Modified_data[[#This Row],[Export Value]]</f>
        <v>0.29269473135338431</v>
      </c>
      <c r="H309" s="12">
        <v>19354216.640000001</v>
      </c>
      <c r="I309" t="s">
        <v>28</v>
      </c>
      <c r="J309" t="s">
        <v>29</v>
      </c>
      <c r="K309" t="s">
        <v>32</v>
      </c>
      <c r="L309" t="s">
        <v>4</v>
      </c>
      <c r="M309">
        <v>2023</v>
      </c>
      <c r="N309" t="s">
        <v>66</v>
      </c>
      <c r="O309" t="s">
        <v>63</v>
      </c>
      <c r="P309" t="s">
        <v>58</v>
      </c>
    </row>
    <row r="310" spans="1:16" x14ac:dyDescent="0.35">
      <c r="A310" t="s">
        <v>20</v>
      </c>
      <c r="B310">
        <v>660</v>
      </c>
      <c r="C310" s="12">
        <f>Modified_data[[#This Row],[Export Value]]/Modified_data[[#This Row],[Units Sold]]</f>
        <v>29898.289999999997</v>
      </c>
      <c r="D310" s="12">
        <v>3852.77</v>
      </c>
      <c r="E310" s="12">
        <f>Modified_data[[#This Row],[Profit per unit]]*Modified_data[[#This Row],[Units Sold]]</f>
        <v>2542828.2000000002</v>
      </c>
      <c r="F310" s="14">
        <f>Modified_data[[#This Row],[TotalProfit]]/SUM(Modified_data[TotalProfit])</f>
        <v>7.7326061004535365E-4</v>
      </c>
      <c r="G310" s="1">
        <f>Modified_data[[#This Row],[TotalProfit]]/Modified_data[[#This Row],[Export Value]]</f>
        <v>0.12886255367781904</v>
      </c>
      <c r="H310" s="12">
        <v>19732871.399999999</v>
      </c>
      <c r="I310" t="s">
        <v>28</v>
      </c>
      <c r="J310" t="s">
        <v>29</v>
      </c>
      <c r="K310" t="s">
        <v>40</v>
      </c>
      <c r="L310" t="s">
        <v>7</v>
      </c>
      <c r="M310">
        <v>2021</v>
      </c>
      <c r="N310" t="s">
        <v>48</v>
      </c>
      <c r="O310" t="s">
        <v>46</v>
      </c>
      <c r="P310" t="s">
        <v>49</v>
      </c>
    </row>
    <row r="311" spans="1:16" x14ac:dyDescent="0.35">
      <c r="A311" t="s">
        <v>13</v>
      </c>
      <c r="B311">
        <v>374</v>
      </c>
      <c r="C311" s="12">
        <f>Modified_data[[#This Row],[Export Value]]/Modified_data[[#This Row],[Units Sold]]</f>
        <v>46332.409999999996</v>
      </c>
      <c r="D311" s="12">
        <v>6794.61</v>
      </c>
      <c r="E311" s="12">
        <f>Modified_data[[#This Row],[Profit per unit]]*Modified_data[[#This Row],[Units Sold]]</f>
        <v>2541184.1399999997</v>
      </c>
      <c r="F311" s="14">
        <f>Modified_data[[#This Row],[TotalProfit]]/SUM(Modified_data[TotalProfit])</f>
        <v>7.727606600925603E-4</v>
      </c>
      <c r="G311" s="1">
        <f>Modified_data[[#This Row],[TotalProfit]]/Modified_data[[#This Row],[Export Value]]</f>
        <v>0.14664918142613345</v>
      </c>
      <c r="H311" s="12">
        <v>17328321.34</v>
      </c>
      <c r="I311" t="s">
        <v>28</v>
      </c>
      <c r="J311" t="s">
        <v>29</v>
      </c>
      <c r="K311" t="s">
        <v>30</v>
      </c>
      <c r="L311" t="s">
        <v>5</v>
      </c>
      <c r="M311">
        <v>2020</v>
      </c>
      <c r="N311" t="s">
        <v>50</v>
      </c>
      <c r="O311" t="s">
        <v>46</v>
      </c>
      <c r="P311" t="s">
        <v>47</v>
      </c>
    </row>
    <row r="312" spans="1:16" x14ac:dyDescent="0.35">
      <c r="A312" t="s">
        <v>13</v>
      </c>
      <c r="B312">
        <v>471</v>
      </c>
      <c r="C312" s="12">
        <f>Modified_data[[#This Row],[Export Value]]/Modified_data[[#This Row],[Units Sold]]</f>
        <v>11415.43</v>
      </c>
      <c r="D312" s="12">
        <v>8345.6</v>
      </c>
      <c r="E312" s="12">
        <f>Modified_data[[#This Row],[Profit per unit]]*Modified_data[[#This Row],[Units Sold]]</f>
        <v>3930777.6000000001</v>
      </c>
      <c r="F312" s="14">
        <f>Modified_data[[#This Row],[TotalProfit]]/SUM(Modified_data[TotalProfit])</f>
        <v>1.1953286836006501E-3</v>
      </c>
      <c r="G312" s="1">
        <f>Modified_data[[#This Row],[TotalProfit]]/Modified_data[[#This Row],[Export Value]]</f>
        <v>0.73108065136398714</v>
      </c>
      <c r="H312" s="12">
        <v>5376667.5300000003</v>
      </c>
      <c r="I312" t="s">
        <v>28</v>
      </c>
      <c r="J312" t="s">
        <v>29</v>
      </c>
      <c r="K312" t="s">
        <v>37</v>
      </c>
      <c r="L312" t="s">
        <v>3</v>
      </c>
      <c r="M312">
        <v>2022</v>
      </c>
      <c r="N312" t="s">
        <v>65</v>
      </c>
      <c r="O312" t="s">
        <v>60</v>
      </c>
      <c r="P312" t="s">
        <v>54</v>
      </c>
    </row>
    <row r="313" spans="1:16" x14ac:dyDescent="0.35">
      <c r="A313" t="s">
        <v>19</v>
      </c>
      <c r="B313">
        <v>109</v>
      </c>
      <c r="C313" s="12">
        <f>Modified_data[[#This Row],[Export Value]]/Modified_data[[#This Row],[Units Sold]]</f>
        <v>30617.789999999997</v>
      </c>
      <c r="D313" s="12">
        <v>6262.87</v>
      </c>
      <c r="E313" s="12">
        <f>Modified_data[[#This Row],[Profit per unit]]*Modified_data[[#This Row],[Units Sold]]</f>
        <v>682652.83</v>
      </c>
      <c r="F313" s="14">
        <f>Modified_data[[#This Row],[TotalProfit]]/SUM(Modified_data[TotalProfit])</f>
        <v>2.0759111597668572E-4</v>
      </c>
      <c r="G313" s="1">
        <f>Modified_data[[#This Row],[TotalProfit]]/Modified_data[[#This Row],[Export Value]]</f>
        <v>0.20455003447342215</v>
      </c>
      <c r="H313" s="12">
        <v>3337339.11</v>
      </c>
      <c r="I313" t="s">
        <v>31</v>
      </c>
      <c r="J313" t="s">
        <v>29</v>
      </c>
      <c r="K313" t="s">
        <v>35</v>
      </c>
      <c r="L313" t="s">
        <v>7</v>
      </c>
      <c r="M313">
        <v>2022</v>
      </c>
      <c r="N313" t="s">
        <v>57</v>
      </c>
      <c r="O313" t="s">
        <v>53</v>
      </c>
      <c r="P313" t="s">
        <v>49</v>
      </c>
    </row>
    <row r="314" spans="1:16" x14ac:dyDescent="0.35">
      <c r="A314" t="s">
        <v>17</v>
      </c>
      <c r="B314">
        <v>643</v>
      </c>
      <c r="C314" s="12">
        <f>Modified_data[[#This Row],[Export Value]]/Modified_data[[#This Row],[Units Sold]]</f>
        <v>49198.6</v>
      </c>
      <c r="D314" s="12">
        <v>9700.9500000000007</v>
      </c>
      <c r="E314" s="12">
        <f>Modified_data[[#This Row],[Profit per unit]]*Modified_data[[#This Row],[Units Sold]]</f>
        <v>6237710.8500000006</v>
      </c>
      <c r="F314" s="14">
        <f>Modified_data[[#This Row],[TotalProfit]]/SUM(Modified_data[TotalProfit])</f>
        <v>1.8968548866799264E-3</v>
      </c>
      <c r="G314" s="1">
        <f>Modified_data[[#This Row],[TotalProfit]]/Modified_data[[#This Row],[Export Value]]</f>
        <v>0.19717939128349182</v>
      </c>
      <c r="H314" s="12">
        <v>31634699.800000001</v>
      </c>
      <c r="I314" t="s">
        <v>33</v>
      </c>
      <c r="J314" t="s">
        <v>29</v>
      </c>
      <c r="K314" t="s">
        <v>38</v>
      </c>
      <c r="L314" t="s">
        <v>9</v>
      </c>
      <c r="M314">
        <v>2022</v>
      </c>
      <c r="N314" t="s">
        <v>55</v>
      </c>
      <c r="O314" t="s">
        <v>53</v>
      </c>
      <c r="P314" t="s">
        <v>54</v>
      </c>
    </row>
    <row r="315" spans="1:16" x14ac:dyDescent="0.35">
      <c r="A315" t="s">
        <v>16</v>
      </c>
      <c r="B315">
        <v>415</v>
      </c>
      <c r="C315" s="12">
        <f>Modified_data[[#This Row],[Export Value]]/Modified_data[[#This Row],[Units Sold]]</f>
        <v>43916.15</v>
      </c>
      <c r="D315" s="12">
        <v>2860.69</v>
      </c>
      <c r="E315" s="12">
        <f>Modified_data[[#This Row],[Profit per unit]]*Modified_data[[#This Row],[Units Sold]]</f>
        <v>1187186.3500000001</v>
      </c>
      <c r="F315" s="14">
        <f>Modified_data[[#This Row],[TotalProfit]]/SUM(Modified_data[TotalProfit])</f>
        <v>3.6101709161417853E-4</v>
      </c>
      <c r="G315" s="1">
        <f>Modified_data[[#This Row],[TotalProfit]]/Modified_data[[#This Row],[Export Value]]</f>
        <v>6.5139817584191698E-2</v>
      </c>
      <c r="H315" s="12">
        <v>18225202.25</v>
      </c>
      <c r="I315" t="s">
        <v>28</v>
      </c>
      <c r="J315" t="s">
        <v>29</v>
      </c>
      <c r="K315" t="s">
        <v>34</v>
      </c>
      <c r="L315" t="s">
        <v>5</v>
      </c>
      <c r="M315">
        <v>2023</v>
      </c>
      <c r="N315" t="s">
        <v>65</v>
      </c>
      <c r="O315" t="s">
        <v>60</v>
      </c>
      <c r="P315" t="s">
        <v>64</v>
      </c>
    </row>
    <row r="316" spans="1:16" x14ac:dyDescent="0.35">
      <c r="A316" t="s">
        <v>15</v>
      </c>
      <c r="B316">
        <v>507</v>
      </c>
      <c r="C316" s="12">
        <f>Modified_data[[#This Row],[Export Value]]/Modified_data[[#This Row],[Units Sold]]</f>
        <v>25077</v>
      </c>
      <c r="D316" s="12">
        <v>4342.1899999999996</v>
      </c>
      <c r="E316" s="12">
        <f>Modified_data[[#This Row],[Profit per unit]]*Modified_data[[#This Row],[Units Sold]]</f>
        <v>2201490.3299999996</v>
      </c>
      <c r="F316" s="14">
        <f>Modified_data[[#This Row],[TotalProfit]]/SUM(Modified_data[TotalProfit])</f>
        <v>6.6946156865208049E-4</v>
      </c>
      <c r="G316" s="1">
        <f>Modified_data[[#This Row],[TotalProfit]]/Modified_data[[#This Row],[Export Value]]</f>
        <v>0.17315428480280731</v>
      </c>
      <c r="H316" s="12">
        <v>12714039</v>
      </c>
      <c r="I316" t="s">
        <v>33</v>
      </c>
      <c r="J316" t="s">
        <v>29</v>
      </c>
      <c r="K316" t="s">
        <v>40</v>
      </c>
      <c r="L316" t="s">
        <v>9</v>
      </c>
      <c r="M316">
        <v>2023</v>
      </c>
      <c r="N316" t="s">
        <v>55</v>
      </c>
      <c r="O316" t="s">
        <v>53</v>
      </c>
      <c r="P316" t="s">
        <v>49</v>
      </c>
    </row>
    <row r="317" spans="1:16" x14ac:dyDescent="0.35">
      <c r="A317" t="s">
        <v>18</v>
      </c>
      <c r="B317">
        <v>132</v>
      </c>
      <c r="C317" s="12">
        <f>Modified_data[[#This Row],[Export Value]]/Modified_data[[#This Row],[Units Sold]]</f>
        <v>19176.7</v>
      </c>
      <c r="D317" s="12">
        <v>2330.1799999999998</v>
      </c>
      <c r="E317" s="12">
        <f>Modified_data[[#This Row],[Profit per unit]]*Modified_data[[#This Row],[Units Sold]]</f>
        <v>307583.75999999995</v>
      </c>
      <c r="F317" s="14">
        <f>Modified_data[[#This Row],[TotalProfit]]/SUM(Modified_data[TotalProfit])</f>
        <v>9.3534595022048115E-5</v>
      </c>
      <c r="G317" s="1">
        <f>Modified_data[[#This Row],[TotalProfit]]/Modified_data[[#This Row],[Export Value]]</f>
        <v>0.12151100032852366</v>
      </c>
      <c r="H317" s="12">
        <v>2531324.4</v>
      </c>
      <c r="I317" t="s">
        <v>28</v>
      </c>
      <c r="J317" t="s">
        <v>29</v>
      </c>
      <c r="K317" t="s">
        <v>37</v>
      </c>
      <c r="L317" t="s">
        <v>10</v>
      </c>
      <c r="M317">
        <v>2023</v>
      </c>
      <c r="N317" t="s">
        <v>52</v>
      </c>
      <c r="O317" t="s">
        <v>53</v>
      </c>
      <c r="P317" t="s">
        <v>56</v>
      </c>
    </row>
    <row r="318" spans="1:16" x14ac:dyDescent="0.35">
      <c r="A318" t="s">
        <v>18</v>
      </c>
      <c r="B318">
        <v>636</v>
      </c>
      <c r="C318" s="12">
        <f>Modified_data[[#This Row],[Export Value]]/Modified_data[[#This Row],[Units Sold]]</f>
        <v>18138.259999999998</v>
      </c>
      <c r="D318" s="12">
        <v>6241.93</v>
      </c>
      <c r="E318" s="12">
        <f>Modified_data[[#This Row],[Profit per unit]]*Modified_data[[#This Row],[Units Sold]]</f>
        <v>3969867.48</v>
      </c>
      <c r="F318" s="14">
        <f>Modified_data[[#This Row],[TotalProfit]]/SUM(Modified_data[TotalProfit])</f>
        <v>1.2072157094152134E-3</v>
      </c>
      <c r="G318" s="1">
        <f>Modified_data[[#This Row],[TotalProfit]]/Modified_data[[#This Row],[Export Value]]</f>
        <v>0.3441305836392245</v>
      </c>
      <c r="H318" s="12">
        <v>11535933.359999999</v>
      </c>
      <c r="I318" t="s">
        <v>28</v>
      </c>
      <c r="J318" t="s">
        <v>29</v>
      </c>
      <c r="K318" t="s">
        <v>36</v>
      </c>
      <c r="L318" t="s">
        <v>3</v>
      </c>
      <c r="M318">
        <v>2020</v>
      </c>
      <c r="N318" t="s">
        <v>66</v>
      </c>
      <c r="O318" t="s">
        <v>63</v>
      </c>
      <c r="P318" t="s">
        <v>64</v>
      </c>
    </row>
    <row r="319" spans="1:16" x14ac:dyDescent="0.35">
      <c r="A319" t="s">
        <v>21</v>
      </c>
      <c r="B319">
        <v>298</v>
      </c>
      <c r="C319" s="12">
        <f>Modified_data[[#This Row],[Export Value]]/Modified_data[[#This Row],[Units Sold]]</f>
        <v>48711.590000000004</v>
      </c>
      <c r="D319" s="12">
        <v>8683.01</v>
      </c>
      <c r="E319" s="12">
        <f>Modified_data[[#This Row],[Profit per unit]]*Modified_data[[#This Row],[Units Sold]]</f>
        <v>2587536.98</v>
      </c>
      <c r="F319" s="14">
        <f>Modified_data[[#This Row],[TotalProfit]]/SUM(Modified_data[TotalProfit])</f>
        <v>7.8685631363916439E-4</v>
      </c>
      <c r="G319" s="1">
        <f>Modified_data[[#This Row],[TotalProfit]]/Modified_data[[#This Row],[Export Value]]</f>
        <v>0.17825347109384029</v>
      </c>
      <c r="H319" s="12">
        <v>14516053.82</v>
      </c>
      <c r="I319" t="s">
        <v>31</v>
      </c>
      <c r="J319" t="s">
        <v>29</v>
      </c>
      <c r="K319" t="s">
        <v>38</v>
      </c>
      <c r="L319" t="s">
        <v>4</v>
      </c>
      <c r="M319">
        <v>2020</v>
      </c>
      <c r="N319" t="s">
        <v>66</v>
      </c>
      <c r="O319" t="s">
        <v>63</v>
      </c>
      <c r="P319" t="s">
        <v>56</v>
      </c>
    </row>
    <row r="320" spans="1:16" x14ac:dyDescent="0.35">
      <c r="A320" t="s">
        <v>13</v>
      </c>
      <c r="B320">
        <v>405</v>
      </c>
      <c r="C320" s="12">
        <f>Modified_data[[#This Row],[Export Value]]/Modified_data[[#This Row],[Units Sold]]</f>
        <v>46606.429999999993</v>
      </c>
      <c r="D320" s="12">
        <v>5181.2299999999996</v>
      </c>
      <c r="E320" s="12">
        <f>Modified_data[[#This Row],[Profit per unit]]*Modified_data[[#This Row],[Units Sold]]</f>
        <v>2098398.15</v>
      </c>
      <c r="F320" s="14">
        <f>Modified_data[[#This Row],[TotalProfit]]/SUM(Modified_data[TotalProfit])</f>
        <v>6.3811178182900487E-4</v>
      </c>
      <c r="G320" s="1">
        <f>Modified_data[[#This Row],[TotalProfit]]/Modified_data[[#This Row],[Export Value]]</f>
        <v>0.11116985360174551</v>
      </c>
      <c r="H320" s="12">
        <v>18875604.149999999</v>
      </c>
      <c r="I320" t="s">
        <v>33</v>
      </c>
      <c r="J320" t="s">
        <v>29</v>
      </c>
      <c r="K320" t="s">
        <v>30</v>
      </c>
      <c r="L320" t="s">
        <v>1</v>
      </c>
      <c r="M320">
        <v>2020</v>
      </c>
      <c r="N320" t="s">
        <v>48</v>
      </c>
      <c r="O320" t="s">
        <v>46</v>
      </c>
      <c r="P320" t="s">
        <v>56</v>
      </c>
    </row>
    <row r="321" spans="1:16" x14ac:dyDescent="0.35">
      <c r="A321" t="s">
        <v>14</v>
      </c>
      <c r="B321">
        <v>115</v>
      </c>
      <c r="C321" s="12">
        <f>Modified_data[[#This Row],[Export Value]]/Modified_data[[#This Row],[Units Sold]]</f>
        <v>20772.650000000001</v>
      </c>
      <c r="D321" s="12">
        <v>2751.58</v>
      </c>
      <c r="E321" s="12">
        <f>Modified_data[[#This Row],[Profit per unit]]*Modified_data[[#This Row],[Units Sold]]</f>
        <v>316431.7</v>
      </c>
      <c r="F321" s="14">
        <f>Modified_data[[#This Row],[TotalProfit]]/SUM(Modified_data[TotalProfit])</f>
        <v>9.6225206791276073E-5</v>
      </c>
      <c r="G321" s="1">
        <f>Modified_data[[#This Row],[TotalProfit]]/Modified_data[[#This Row],[Export Value]]</f>
        <v>0.13246167436509065</v>
      </c>
      <c r="H321" s="12">
        <v>2388854.75</v>
      </c>
      <c r="I321" t="s">
        <v>39</v>
      </c>
      <c r="J321" t="s">
        <v>29</v>
      </c>
      <c r="K321" t="s">
        <v>37</v>
      </c>
      <c r="L321" t="s">
        <v>10</v>
      </c>
      <c r="M321">
        <v>2022</v>
      </c>
      <c r="N321" t="s">
        <v>67</v>
      </c>
      <c r="O321" t="s">
        <v>63</v>
      </c>
      <c r="P321" t="s">
        <v>54</v>
      </c>
    </row>
    <row r="322" spans="1:16" x14ac:dyDescent="0.35">
      <c r="A322" t="s">
        <v>14</v>
      </c>
      <c r="B322">
        <v>883</v>
      </c>
      <c r="C322" s="12">
        <f>Modified_data[[#This Row],[Export Value]]/Modified_data[[#This Row],[Units Sold]]</f>
        <v>28437.69</v>
      </c>
      <c r="D322" s="12">
        <v>8368.84</v>
      </c>
      <c r="E322" s="12">
        <f>Modified_data[[#This Row],[Profit per unit]]*Modified_data[[#This Row],[Units Sold]]</f>
        <v>7389685.7199999997</v>
      </c>
      <c r="F322" s="14">
        <f>Modified_data[[#This Row],[TotalProfit]]/SUM(Modified_data[TotalProfit])</f>
        <v>2.2471643534119363E-3</v>
      </c>
      <c r="G322" s="1">
        <f>Modified_data[[#This Row],[TotalProfit]]/Modified_data[[#This Row],[Export Value]]</f>
        <v>0.29428691289623032</v>
      </c>
      <c r="H322" s="12">
        <v>25110480.27</v>
      </c>
      <c r="I322" t="s">
        <v>28</v>
      </c>
      <c r="J322" t="s">
        <v>29</v>
      </c>
      <c r="K322" t="s">
        <v>38</v>
      </c>
      <c r="L322" t="s">
        <v>1</v>
      </c>
      <c r="M322">
        <v>2022</v>
      </c>
      <c r="N322" t="s">
        <v>62</v>
      </c>
      <c r="O322" t="s">
        <v>63</v>
      </c>
      <c r="P322" t="s">
        <v>47</v>
      </c>
    </row>
    <row r="323" spans="1:16" x14ac:dyDescent="0.35">
      <c r="A323" t="s">
        <v>19</v>
      </c>
      <c r="B323">
        <v>616</v>
      </c>
      <c r="C323" s="12">
        <f>Modified_data[[#This Row],[Export Value]]/Modified_data[[#This Row],[Units Sold]]</f>
        <v>33656.080000000002</v>
      </c>
      <c r="D323" s="12">
        <v>6167.99</v>
      </c>
      <c r="E323" s="12">
        <f>Modified_data[[#This Row],[Profit per unit]]*Modified_data[[#This Row],[Units Sold]]</f>
        <v>3799481.84</v>
      </c>
      <c r="F323" s="14">
        <f>Modified_data[[#This Row],[TotalProfit]]/SUM(Modified_data[TotalProfit])</f>
        <v>1.1554023372301134E-3</v>
      </c>
      <c r="G323" s="1">
        <f>Modified_data[[#This Row],[TotalProfit]]/Modified_data[[#This Row],[Export Value]]</f>
        <v>0.18326525251900991</v>
      </c>
      <c r="H323" s="12">
        <v>20732145.280000001</v>
      </c>
      <c r="I323" t="s">
        <v>28</v>
      </c>
      <c r="J323" t="s">
        <v>29</v>
      </c>
      <c r="K323" t="s">
        <v>30</v>
      </c>
      <c r="L323" t="s">
        <v>8</v>
      </c>
      <c r="M323">
        <v>2022</v>
      </c>
      <c r="N323" t="s">
        <v>48</v>
      </c>
      <c r="O323" t="s">
        <v>46</v>
      </c>
      <c r="P323" t="s">
        <v>51</v>
      </c>
    </row>
    <row r="324" spans="1:16" x14ac:dyDescent="0.35">
      <c r="A324" t="s">
        <v>15</v>
      </c>
      <c r="B324">
        <v>895</v>
      </c>
      <c r="C324" s="12">
        <f>Modified_data[[#This Row],[Export Value]]/Modified_data[[#This Row],[Units Sold]]</f>
        <v>43973.47</v>
      </c>
      <c r="D324" s="12">
        <v>2448.0500000000002</v>
      </c>
      <c r="E324" s="12">
        <f>Modified_data[[#This Row],[Profit per unit]]*Modified_data[[#This Row],[Units Sold]]</f>
        <v>2191004.75</v>
      </c>
      <c r="F324" s="14">
        <f>Modified_data[[#This Row],[TotalProfit]]/SUM(Modified_data[TotalProfit])</f>
        <v>6.6627295921811291E-4</v>
      </c>
      <c r="G324" s="1">
        <f>Modified_data[[#This Row],[TotalProfit]]/Modified_data[[#This Row],[Export Value]]</f>
        <v>5.5671067122972102E-2</v>
      </c>
      <c r="H324" s="12">
        <v>39356255.649999999</v>
      </c>
      <c r="I324" t="s">
        <v>39</v>
      </c>
      <c r="J324" t="s">
        <v>29</v>
      </c>
      <c r="K324" t="s">
        <v>35</v>
      </c>
      <c r="L324" t="s">
        <v>3</v>
      </c>
      <c r="M324">
        <v>2020</v>
      </c>
      <c r="N324" t="s">
        <v>59</v>
      </c>
      <c r="O324" t="s">
        <v>60</v>
      </c>
      <c r="P324" t="s">
        <v>54</v>
      </c>
    </row>
    <row r="325" spans="1:16" x14ac:dyDescent="0.35">
      <c r="A325" t="s">
        <v>19</v>
      </c>
      <c r="B325">
        <v>369</v>
      </c>
      <c r="C325" s="12">
        <f>Modified_data[[#This Row],[Export Value]]/Modified_data[[#This Row],[Units Sold]]</f>
        <v>13952.52</v>
      </c>
      <c r="D325" s="12">
        <v>6188.94</v>
      </c>
      <c r="E325" s="12">
        <f>Modified_data[[#This Row],[Profit per unit]]*Modified_data[[#This Row],[Units Sold]]</f>
        <v>2283718.86</v>
      </c>
      <c r="F325" s="14">
        <f>Modified_data[[#This Row],[TotalProfit]]/SUM(Modified_data[TotalProfit])</f>
        <v>6.9446682982974596E-4</v>
      </c>
      <c r="G325" s="1">
        <f>Modified_data[[#This Row],[TotalProfit]]/Modified_data[[#This Row],[Export Value]]</f>
        <v>0.44357148386097994</v>
      </c>
      <c r="H325" s="12">
        <v>5148479.88</v>
      </c>
      <c r="I325" t="s">
        <v>28</v>
      </c>
      <c r="J325" t="s">
        <v>29</v>
      </c>
      <c r="K325" t="s">
        <v>36</v>
      </c>
      <c r="L325" t="s">
        <v>3</v>
      </c>
      <c r="M325">
        <v>2021</v>
      </c>
      <c r="N325" t="s">
        <v>65</v>
      </c>
      <c r="O325" t="s">
        <v>60</v>
      </c>
      <c r="P325" t="s">
        <v>51</v>
      </c>
    </row>
    <row r="326" spans="1:16" x14ac:dyDescent="0.35">
      <c r="A326" t="s">
        <v>16</v>
      </c>
      <c r="B326">
        <v>506</v>
      </c>
      <c r="C326" s="12">
        <f>Modified_data[[#This Row],[Export Value]]/Modified_data[[#This Row],[Units Sold]]</f>
        <v>49365.929999999993</v>
      </c>
      <c r="D326" s="12">
        <v>8498.57</v>
      </c>
      <c r="E326" s="12">
        <f>Modified_data[[#This Row],[Profit per unit]]*Modified_data[[#This Row],[Units Sold]]</f>
        <v>4300276.42</v>
      </c>
      <c r="F326" s="14">
        <f>Modified_data[[#This Row],[TotalProfit]]/SUM(Modified_data[TotalProfit])</f>
        <v>1.3076913209837963E-3</v>
      </c>
      <c r="G326" s="1">
        <f>Modified_data[[#This Row],[TotalProfit]]/Modified_data[[#This Row],[Export Value]]</f>
        <v>0.17215456084793704</v>
      </c>
      <c r="H326" s="12">
        <v>24979160.579999998</v>
      </c>
      <c r="I326" t="s">
        <v>28</v>
      </c>
      <c r="J326" t="s">
        <v>29</v>
      </c>
      <c r="K326" t="s">
        <v>36</v>
      </c>
      <c r="L326" t="s">
        <v>4</v>
      </c>
      <c r="M326">
        <v>2023</v>
      </c>
      <c r="N326" t="s">
        <v>50</v>
      </c>
      <c r="O326" t="s">
        <v>46</v>
      </c>
      <c r="P326" t="s">
        <v>64</v>
      </c>
    </row>
    <row r="327" spans="1:16" x14ac:dyDescent="0.35">
      <c r="A327" t="s">
        <v>20</v>
      </c>
      <c r="B327">
        <v>379</v>
      </c>
      <c r="C327" s="12">
        <f>Modified_data[[#This Row],[Export Value]]/Modified_data[[#This Row],[Units Sold]]</f>
        <v>12061.24</v>
      </c>
      <c r="D327" s="12">
        <v>8671.99</v>
      </c>
      <c r="E327" s="12">
        <f>Modified_data[[#This Row],[Profit per unit]]*Modified_data[[#This Row],[Units Sold]]</f>
        <v>3286684.21</v>
      </c>
      <c r="F327" s="14">
        <f>Modified_data[[#This Row],[TotalProfit]]/SUM(Modified_data[TotalProfit])</f>
        <v>9.9946328943930664E-4</v>
      </c>
      <c r="G327" s="1">
        <f>Modified_data[[#This Row],[TotalProfit]]/Modified_data[[#This Row],[Export Value]]</f>
        <v>0.71899655425147002</v>
      </c>
      <c r="H327" s="12">
        <v>4571209.96</v>
      </c>
      <c r="I327" t="s">
        <v>39</v>
      </c>
      <c r="J327" t="s">
        <v>29</v>
      </c>
      <c r="K327" t="s">
        <v>30</v>
      </c>
      <c r="L327" t="s">
        <v>8</v>
      </c>
      <c r="M327">
        <v>2022</v>
      </c>
      <c r="N327" t="s">
        <v>57</v>
      </c>
      <c r="O327" t="s">
        <v>53</v>
      </c>
      <c r="P327" t="s">
        <v>54</v>
      </c>
    </row>
    <row r="328" spans="1:16" x14ac:dyDescent="0.35">
      <c r="A328" t="s">
        <v>15</v>
      </c>
      <c r="B328">
        <v>269</v>
      </c>
      <c r="C328" s="12">
        <f>Modified_data[[#This Row],[Export Value]]/Modified_data[[#This Row],[Units Sold]]</f>
        <v>28501.420000000002</v>
      </c>
      <c r="D328" s="12">
        <v>4486.79</v>
      </c>
      <c r="E328" s="12">
        <f>Modified_data[[#This Row],[Profit per unit]]*Modified_data[[#This Row],[Units Sold]]</f>
        <v>1206946.51</v>
      </c>
      <c r="F328" s="14">
        <f>Modified_data[[#This Row],[TotalProfit]]/SUM(Modified_data[TotalProfit])</f>
        <v>3.6702605178545305E-4</v>
      </c>
      <c r="G328" s="1">
        <f>Modified_data[[#This Row],[TotalProfit]]/Modified_data[[#This Row],[Export Value]]</f>
        <v>0.15742338451908711</v>
      </c>
      <c r="H328" s="12">
        <v>7666881.9800000004</v>
      </c>
      <c r="I328" t="s">
        <v>28</v>
      </c>
      <c r="J328" t="s">
        <v>29</v>
      </c>
      <c r="K328" t="s">
        <v>34</v>
      </c>
      <c r="L328" t="s">
        <v>6</v>
      </c>
      <c r="M328">
        <v>2022</v>
      </c>
      <c r="N328" t="s">
        <v>48</v>
      </c>
      <c r="O328" t="s">
        <v>46</v>
      </c>
      <c r="P328" t="s">
        <v>58</v>
      </c>
    </row>
    <row r="329" spans="1:16" x14ac:dyDescent="0.35">
      <c r="A329" t="s">
        <v>16</v>
      </c>
      <c r="B329">
        <v>372</v>
      </c>
      <c r="C329" s="12">
        <f>Modified_data[[#This Row],[Export Value]]/Modified_data[[#This Row],[Units Sold]]</f>
        <v>20678.920000000002</v>
      </c>
      <c r="D329" s="12">
        <v>6836.12</v>
      </c>
      <c r="E329" s="12">
        <f>Modified_data[[#This Row],[Profit per unit]]*Modified_data[[#This Row],[Units Sold]]</f>
        <v>2543036.64</v>
      </c>
      <c r="F329" s="14">
        <f>Modified_data[[#This Row],[TotalProfit]]/SUM(Modified_data[TotalProfit])</f>
        <v>7.7332399554719668E-4</v>
      </c>
      <c r="G329" s="1">
        <f>Modified_data[[#This Row],[TotalProfit]]/Modified_data[[#This Row],[Export Value]]</f>
        <v>0.33058399568255981</v>
      </c>
      <c r="H329" s="12">
        <v>7692558.2400000002</v>
      </c>
      <c r="I329" t="s">
        <v>31</v>
      </c>
      <c r="J329" t="s">
        <v>29</v>
      </c>
      <c r="K329" t="s">
        <v>37</v>
      </c>
      <c r="L329" t="s">
        <v>7</v>
      </c>
      <c r="M329">
        <v>2020</v>
      </c>
      <c r="N329" t="s">
        <v>52</v>
      </c>
      <c r="O329" t="s">
        <v>53</v>
      </c>
      <c r="P329" t="s">
        <v>49</v>
      </c>
    </row>
    <row r="330" spans="1:16" x14ac:dyDescent="0.35">
      <c r="A330" t="s">
        <v>15</v>
      </c>
      <c r="B330">
        <v>182</v>
      </c>
      <c r="C330" s="12">
        <f>Modified_data[[#This Row],[Export Value]]/Modified_data[[#This Row],[Units Sold]]</f>
        <v>28119.019999999997</v>
      </c>
      <c r="D330" s="12">
        <v>4905.9399999999996</v>
      </c>
      <c r="E330" s="12">
        <f>Modified_data[[#This Row],[Profit per unit]]*Modified_data[[#This Row],[Units Sold]]</f>
        <v>892881.08</v>
      </c>
      <c r="F330" s="14">
        <f>Modified_data[[#This Row],[TotalProfit]]/SUM(Modified_data[TotalProfit])</f>
        <v>2.7152041518917956E-4</v>
      </c>
      <c r="G330" s="1">
        <f>Modified_data[[#This Row],[TotalProfit]]/Modified_data[[#This Row],[Export Value]]</f>
        <v>0.17447051853158468</v>
      </c>
      <c r="H330" s="12">
        <v>5117661.6399999997</v>
      </c>
      <c r="I330" t="s">
        <v>31</v>
      </c>
      <c r="J330" t="s">
        <v>29</v>
      </c>
      <c r="K330" t="s">
        <v>30</v>
      </c>
      <c r="L330" t="s">
        <v>5</v>
      </c>
      <c r="M330">
        <v>2021</v>
      </c>
      <c r="N330" t="s">
        <v>48</v>
      </c>
      <c r="O330" t="s">
        <v>46</v>
      </c>
      <c r="P330" t="s">
        <v>58</v>
      </c>
    </row>
    <row r="331" spans="1:16" x14ac:dyDescent="0.35">
      <c r="A331" t="s">
        <v>18</v>
      </c>
      <c r="B331">
        <v>127</v>
      </c>
      <c r="C331" s="12">
        <f>Modified_data[[#This Row],[Export Value]]/Modified_data[[#This Row],[Units Sold]]</f>
        <v>35665.11</v>
      </c>
      <c r="D331" s="12">
        <v>9712.9699999999993</v>
      </c>
      <c r="E331" s="12">
        <f>Modified_data[[#This Row],[Profit per unit]]*Modified_data[[#This Row],[Units Sold]]</f>
        <v>1233547.19</v>
      </c>
      <c r="F331" s="14">
        <f>Modified_data[[#This Row],[TotalProfit]]/SUM(Modified_data[TotalProfit])</f>
        <v>3.751151779184813E-4</v>
      </c>
      <c r="G331" s="1">
        <f>Modified_data[[#This Row],[TotalProfit]]/Modified_data[[#This Row],[Export Value]]</f>
        <v>0.27233814784252736</v>
      </c>
      <c r="H331" s="12">
        <v>4529468.97</v>
      </c>
      <c r="I331" t="s">
        <v>28</v>
      </c>
      <c r="J331" t="s">
        <v>29</v>
      </c>
      <c r="K331" t="s">
        <v>38</v>
      </c>
      <c r="L331" t="s">
        <v>9</v>
      </c>
      <c r="M331">
        <v>2023</v>
      </c>
      <c r="N331" t="s">
        <v>48</v>
      </c>
      <c r="O331" t="s">
        <v>46</v>
      </c>
      <c r="P331" t="s">
        <v>47</v>
      </c>
    </row>
    <row r="332" spans="1:16" x14ac:dyDescent="0.35">
      <c r="A332" t="s">
        <v>17</v>
      </c>
      <c r="B332">
        <v>639</v>
      </c>
      <c r="C332" s="12">
        <f>Modified_data[[#This Row],[Export Value]]/Modified_data[[#This Row],[Units Sold]]</f>
        <v>46793.26</v>
      </c>
      <c r="D332" s="12">
        <v>2626.29</v>
      </c>
      <c r="E332" s="12">
        <f>Modified_data[[#This Row],[Profit per unit]]*Modified_data[[#This Row],[Units Sold]]</f>
        <v>1678199.31</v>
      </c>
      <c r="F332" s="14">
        <f>Modified_data[[#This Row],[TotalProfit]]/SUM(Modified_data[TotalProfit])</f>
        <v>5.1033153644760253E-4</v>
      </c>
      <c r="G332" s="1">
        <f>Modified_data[[#This Row],[TotalProfit]]/Modified_data[[#This Row],[Export Value]]</f>
        <v>5.6125390707978028E-2</v>
      </c>
      <c r="H332" s="12">
        <v>29900893.140000001</v>
      </c>
      <c r="I332" t="s">
        <v>33</v>
      </c>
      <c r="J332" t="s">
        <v>29</v>
      </c>
      <c r="K332" t="s">
        <v>40</v>
      </c>
      <c r="L332" t="s">
        <v>7</v>
      </c>
      <c r="M332">
        <v>2023</v>
      </c>
      <c r="N332" t="s">
        <v>55</v>
      </c>
      <c r="O332" t="s">
        <v>53</v>
      </c>
      <c r="P332" t="s">
        <v>47</v>
      </c>
    </row>
    <row r="333" spans="1:16" x14ac:dyDescent="0.35">
      <c r="A333" t="s">
        <v>18</v>
      </c>
      <c r="B333">
        <v>151</v>
      </c>
      <c r="C333" s="12">
        <f>Modified_data[[#This Row],[Export Value]]/Modified_data[[#This Row],[Units Sold]]</f>
        <v>11379.89</v>
      </c>
      <c r="D333" s="12">
        <v>7761.71</v>
      </c>
      <c r="E333" s="12">
        <f>Modified_data[[#This Row],[Profit per unit]]*Modified_data[[#This Row],[Units Sold]]</f>
        <v>1172018.21</v>
      </c>
      <c r="F333" s="14">
        <f>Modified_data[[#This Row],[TotalProfit]]/SUM(Modified_data[TotalProfit])</f>
        <v>3.5640454044392903E-4</v>
      </c>
      <c r="G333" s="1">
        <f>Modified_data[[#This Row],[TotalProfit]]/Modified_data[[#This Row],[Export Value]]</f>
        <v>0.68205492320224537</v>
      </c>
      <c r="H333" s="12">
        <v>1718363.39</v>
      </c>
      <c r="I333" t="s">
        <v>28</v>
      </c>
      <c r="J333" t="s">
        <v>29</v>
      </c>
      <c r="K333" t="s">
        <v>38</v>
      </c>
      <c r="L333" t="s">
        <v>10</v>
      </c>
      <c r="M333">
        <v>2022</v>
      </c>
      <c r="N333" t="s">
        <v>48</v>
      </c>
      <c r="O333" t="s">
        <v>46</v>
      </c>
      <c r="P333" t="s">
        <v>51</v>
      </c>
    </row>
    <row r="334" spans="1:16" x14ac:dyDescent="0.35">
      <c r="A334" t="s">
        <v>18</v>
      </c>
      <c r="B334">
        <v>748</v>
      </c>
      <c r="C334" s="12">
        <f>Modified_data[[#This Row],[Export Value]]/Modified_data[[#This Row],[Units Sold]]</f>
        <v>25065.32</v>
      </c>
      <c r="D334" s="12">
        <v>7742.48</v>
      </c>
      <c r="E334" s="12">
        <f>Modified_data[[#This Row],[Profit per unit]]*Modified_data[[#This Row],[Units Sold]]</f>
        <v>5791375.04</v>
      </c>
      <c r="F334" s="14">
        <f>Modified_data[[#This Row],[TotalProfit]]/SUM(Modified_data[TotalProfit])</f>
        <v>1.7611265269245613E-3</v>
      </c>
      <c r="G334" s="1">
        <f>Modified_data[[#This Row],[TotalProfit]]/Modified_data[[#This Row],[Export Value]]</f>
        <v>0.30889212665148502</v>
      </c>
      <c r="H334" s="12">
        <v>18748859.359999999</v>
      </c>
      <c r="I334" t="s">
        <v>28</v>
      </c>
      <c r="J334" t="s">
        <v>29</v>
      </c>
      <c r="K334" t="s">
        <v>34</v>
      </c>
      <c r="L334" t="s">
        <v>7</v>
      </c>
      <c r="M334">
        <v>2023</v>
      </c>
      <c r="N334" t="s">
        <v>45</v>
      </c>
      <c r="O334" t="s">
        <v>46</v>
      </c>
      <c r="P334" t="s">
        <v>64</v>
      </c>
    </row>
    <row r="335" spans="1:16" x14ac:dyDescent="0.35">
      <c r="A335" t="s">
        <v>19</v>
      </c>
      <c r="B335">
        <v>238</v>
      </c>
      <c r="C335" s="12">
        <f>Modified_data[[#This Row],[Export Value]]/Modified_data[[#This Row],[Units Sold]]</f>
        <v>11883</v>
      </c>
      <c r="D335" s="12">
        <v>2853.43</v>
      </c>
      <c r="E335" s="12">
        <f>Modified_data[[#This Row],[Profit per unit]]*Modified_data[[#This Row],[Units Sold]]</f>
        <v>679116.34</v>
      </c>
      <c r="F335" s="14">
        <f>Modified_data[[#This Row],[TotalProfit]]/SUM(Modified_data[TotalProfit])</f>
        <v>2.0651568806739193E-4</v>
      </c>
      <c r="G335" s="1">
        <f>Modified_data[[#This Row],[TotalProfit]]/Modified_data[[#This Row],[Export Value]]</f>
        <v>0.2401270722881427</v>
      </c>
      <c r="H335" s="12">
        <v>2828154</v>
      </c>
      <c r="I335" t="s">
        <v>28</v>
      </c>
      <c r="J335" t="s">
        <v>29</v>
      </c>
      <c r="K335" t="s">
        <v>30</v>
      </c>
      <c r="L335" t="s">
        <v>4</v>
      </c>
      <c r="M335">
        <v>2023</v>
      </c>
      <c r="N335" t="s">
        <v>65</v>
      </c>
      <c r="O335" t="s">
        <v>60</v>
      </c>
      <c r="P335" t="s">
        <v>58</v>
      </c>
    </row>
    <row r="336" spans="1:16" x14ac:dyDescent="0.35">
      <c r="A336" t="s">
        <v>15</v>
      </c>
      <c r="B336">
        <v>778</v>
      </c>
      <c r="C336" s="12">
        <f>Modified_data[[#This Row],[Export Value]]/Modified_data[[#This Row],[Units Sold]]</f>
        <v>15017.53</v>
      </c>
      <c r="D336" s="12">
        <v>9283.59</v>
      </c>
      <c r="E336" s="12">
        <f>Modified_data[[#This Row],[Profit per unit]]*Modified_data[[#This Row],[Units Sold]]</f>
        <v>7222633.0200000005</v>
      </c>
      <c r="F336" s="14">
        <f>Modified_data[[#This Row],[TotalProfit]]/SUM(Modified_data[TotalProfit])</f>
        <v>2.1963645106574305E-3</v>
      </c>
      <c r="G336" s="1">
        <f>Modified_data[[#This Row],[TotalProfit]]/Modified_data[[#This Row],[Export Value]]</f>
        <v>0.6181835494918273</v>
      </c>
      <c r="H336" s="12">
        <v>11683638.34</v>
      </c>
      <c r="I336" t="s">
        <v>39</v>
      </c>
      <c r="J336" t="s">
        <v>29</v>
      </c>
      <c r="K336" t="s">
        <v>34</v>
      </c>
      <c r="L336" t="s">
        <v>9</v>
      </c>
      <c r="M336">
        <v>2023</v>
      </c>
      <c r="N336" t="s">
        <v>62</v>
      </c>
      <c r="O336" t="s">
        <v>63</v>
      </c>
      <c r="P336" t="s">
        <v>49</v>
      </c>
    </row>
    <row r="337" spans="1:16" x14ac:dyDescent="0.35">
      <c r="A337" t="s">
        <v>14</v>
      </c>
      <c r="B337">
        <v>466</v>
      </c>
      <c r="C337" s="12">
        <f>Modified_data[[#This Row],[Export Value]]/Modified_data[[#This Row],[Units Sold]]</f>
        <v>40846.78</v>
      </c>
      <c r="D337" s="12">
        <v>8081.57</v>
      </c>
      <c r="E337" s="12">
        <f>Modified_data[[#This Row],[Profit per unit]]*Modified_data[[#This Row],[Units Sold]]</f>
        <v>3766011.6199999996</v>
      </c>
      <c r="F337" s="14">
        <f>Modified_data[[#This Row],[TotalProfit]]/SUM(Modified_data[TotalProfit])</f>
        <v>1.1452242203067789E-3</v>
      </c>
      <c r="G337" s="1">
        <f>Modified_data[[#This Row],[TotalProfit]]/Modified_data[[#This Row],[Export Value]]</f>
        <v>0.19785084650491419</v>
      </c>
      <c r="H337" s="12">
        <v>19034599.48</v>
      </c>
      <c r="I337" t="s">
        <v>33</v>
      </c>
      <c r="J337" t="s">
        <v>29</v>
      </c>
      <c r="K337" t="s">
        <v>35</v>
      </c>
      <c r="L337" t="s">
        <v>3</v>
      </c>
      <c r="M337">
        <v>2023</v>
      </c>
      <c r="N337" t="s">
        <v>65</v>
      </c>
      <c r="O337" t="s">
        <v>60</v>
      </c>
      <c r="P337" t="s">
        <v>64</v>
      </c>
    </row>
    <row r="338" spans="1:16" x14ac:dyDescent="0.35">
      <c r="A338" t="s">
        <v>19</v>
      </c>
      <c r="B338">
        <v>837</v>
      </c>
      <c r="C338" s="12">
        <f>Modified_data[[#This Row],[Export Value]]/Modified_data[[#This Row],[Units Sold]]</f>
        <v>16079.55</v>
      </c>
      <c r="D338" s="12">
        <v>8183.76</v>
      </c>
      <c r="E338" s="12">
        <f>Modified_data[[#This Row],[Profit per unit]]*Modified_data[[#This Row],[Units Sold]]</f>
        <v>6849807.1200000001</v>
      </c>
      <c r="F338" s="14">
        <f>Modified_data[[#This Row],[TotalProfit]]/SUM(Modified_data[TotalProfit])</f>
        <v>2.0829901258387043E-3</v>
      </c>
      <c r="G338" s="1">
        <f>Modified_data[[#This Row],[TotalProfit]]/Modified_data[[#This Row],[Export Value]]</f>
        <v>0.50895454163829212</v>
      </c>
      <c r="H338" s="12">
        <v>13458583.35</v>
      </c>
      <c r="I338" t="s">
        <v>28</v>
      </c>
      <c r="J338" t="s">
        <v>29</v>
      </c>
      <c r="K338" t="s">
        <v>38</v>
      </c>
      <c r="L338" t="s">
        <v>8</v>
      </c>
      <c r="M338">
        <v>2023</v>
      </c>
      <c r="N338" t="s">
        <v>67</v>
      </c>
      <c r="O338" t="s">
        <v>63</v>
      </c>
      <c r="P338" t="s">
        <v>51</v>
      </c>
    </row>
    <row r="339" spans="1:16" x14ac:dyDescent="0.35">
      <c r="A339" t="s">
        <v>15</v>
      </c>
      <c r="B339">
        <v>727</v>
      </c>
      <c r="C339" s="12">
        <f>Modified_data[[#This Row],[Export Value]]/Modified_data[[#This Row],[Units Sold]]</f>
        <v>21997.05</v>
      </c>
      <c r="D339" s="12">
        <v>7782.56</v>
      </c>
      <c r="E339" s="12">
        <f>Modified_data[[#This Row],[Profit per unit]]*Modified_data[[#This Row],[Units Sold]]</f>
        <v>5657921.1200000001</v>
      </c>
      <c r="F339" s="14">
        <f>Modified_data[[#This Row],[TotalProfit]]/SUM(Modified_data[TotalProfit])</f>
        <v>1.7205438955096102E-3</v>
      </c>
      <c r="G339" s="1">
        <f>Modified_data[[#This Row],[TotalProfit]]/Modified_data[[#This Row],[Export Value]]</f>
        <v>0.35380016865897929</v>
      </c>
      <c r="H339" s="12">
        <v>15991855.35</v>
      </c>
      <c r="I339" t="s">
        <v>28</v>
      </c>
      <c r="J339" t="s">
        <v>29</v>
      </c>
      <c r="K339" t="s">
        <v>37</v>
      </c>
      <c r="L339" t="s">
        <v>7</v>
      </c>
      <c r="M339">
        <v>2021</v>
      </c>
      <c r="N339" t="s">
        <v>67</v>
      </c>
      <c r="O339" t="s">
        <v>63</v>
      </c>
      <c r="P339" t="s">
        <v>47</v>
      </c>
    </row>
    <row r="340" spans="1:16" x14ac:dyDescent="0.35">
      <c r="A340" t="s">
        <v>19</v>
      </c>
      <c r="B340">
        <v>618</v>
      </c>
      <c r="C340" s="12">
        <f>Modified_data[[#This Row],[Export Value]]/Modified_data[[#This Row],[Units Sold]]</f>
        <v>34261.659999999996</v>
      </c>
      <c r="D340" s="12">
        <v>9850.59</v>
      </c>
      <c r="E340" s="12">
        <f>Modified_data[[#This Row],[Profit per unit]]*Modified_data[[#This Row],[Units Sold]]</f>
        <v>6087664.6200000001</v>
      </c>
      <c r="F340" s="14">
        <f>Modified_data[[#This Row],[TotalProfit]]/SUM(Modified_data[TotalProfit])</f>
        <v>1.851226621528232E-3</v>
      </c>
      <c r="G340" s="1">
        <f>Modified_data[[#This Row],[TotalProfit]]/Modified_data[[#This Row],[Export Value]]</f>
        <v>0.2875105876364426</v>
      </c>
      <c r="H340" s="12">
        <v>21173705.879999999</v>
      </c>
      <c r="I340" t="s">
        <v>28</v>
      </c>
      <c r="J340" t="s">
        <v>29</v>
      </c>
      <c r="K340" t="s">
        <v>36</v>
      </c>
      <c r="L340" t="s">
        <v>9</v>
      </c>
      <c r="M340">
        <v>2020</v>
      </c>
      <c r="N340" t="s">
        <v>45</v>
      </c>
      <c r="O340" t="s">
        <v>46</v>
      </c>
      <c r="P340" t="s">
        <v>64</v>
      </c>
    </row>
    <row r="341" spans="1:16" x14ac:dyDescent="0.35">
      <c r="A341" t="s">
        <v>18</v>
      </c>
      <c r="B341">
        <v>405</v>
      </c>
      <c r="C341" s="12">
        <f>Modified_data[[#This Row],[Export Value]]/Modified_data[[#This Row],[Units Sold]]</f>
        <v>13582.18</v>
      </c>
      <c r="D341" s="12">
        <v>5894.22</v>
      </c>
      <c r="E341" s="12">
        <f>Modified_data[[#This Row],[Profit per unit]]*Modified_data[[#This Row],[Units Sold]]</f>
        <v>2387159.1</v>
      </c>
      <c r="F341" s="14">
        <f>Modified_data[[#This Row],[TotalProfit]]/SUM(Modified_data[TotalProfit])</f>
        <v>7.2592245985840379E-4</v>
      </c>
      <c r="G341" s="1">
        <f>Modified_data[[#This Row],[TotalProfit]]/Modified_data[[#This Row],[Export Value]]</f>
        <v>0.43396715402093033</v>
      </c>
      <c r="H341" s="12">
        <v>5500782.9000000004</v>
      </c>
      <c r="I341" t="s">
        <v>31</v>
      </c>
      <c r="J341" t="s">
        <v>29</v>
      </c>
      <c r="K341" t="s">
        <v>30</v>
      </c>
      <c r="L341" t="s">
        <v>9</v>
      </c>
      <c r="M341">
        <v>2021</v>
      </c>
      <c r="N341" t="s">
        <v>61</v>
      </c>
      <c r="O341" t="s">
        <v>60</v>
      </c>
      <c r="P341" t="s">
        <v>64</v>
      </c>
    </row>
    <row r="342" spans="1:16" x14ac:dyDescent="0.35">
      <c r="A342" t="s">
        <v>18</v>
      </c>
      <c r="B342">
        <v>498</v>
      </c>
      <c r="C342" s="12">
        <f>Modified_data[[#This Row],[Export Value]]/Modified_data[[#This Row],[Units Sold]]</f>
        <v>15043.56</v>
      </c>
      <c r="D342" s="12">
        <v>2367.6</v>
      </c>
      <c r="E342" s="12">
        <f>Modified_data[[#This Row],[Profit per unit]]*Modified_data[[#This Row],[Units Sold]]</f>
        <v>1179064.8</v>
      </c>
      <c r="F342" s="14">
        <f>Modified_data[[#This Row],[TotalProfit]]/SUM(Modified_data[TotalProfit])</f>
        <v>3.5854737120305763E-4</v>
      </c>
      <c r="G342" s="1">
        <f>Modified_data[[#This Row],[TotalProfit]]/Modified_data[[#This Row],[Export Value]]</f>
        <v>0.15738295988449544</v>
      </c>
      <c r="H342" s="12">
        <v>7491692.8799999999</v>
      </c>
      <c r="I342" t="s">
        <v>28</v>
      </c>
      <c r="J342" t="s">
        <v>29</v>
      </c>
      <c r="K342" t="s">
        <v>38</v>
      </c>
      <c r="L342" t="s">
        <v>9</v>
      </c>
      <c r="M342">
        <v>2020</v>
      </c>
      <c r="N342" t="s">
        <v>61</v>
      </c>
      <c r="O342" t="s">
        <v>60</v>
      </c>
      <c r="P342" t="s">
        <v>56</v>
      </c>
    </row>
    <row r="343" spans="1:16" x14ac:dyDescent="0.35">
      <c r="A343" t="s">
        <v>17</v>
      </c>
      <c r="B343">
        <v>775</v>
      </c>
      <c r="C343" s="12">
        <f>Modified_data[[#This Row],[Export Value]]/Modified_data[[#This Row],[Units Sold]]</f>
        <v>17452.740000000002</v>
      </c>
      <c r="D343" s="12">
        <v>2686.62</v>
      </c>
      <c r="E343" s="12">
        <f>Modified_data[[#This Row],[Profit per unit]]*Modified_data[[#This Row],[Units Sold]]</f>
        <v>2082130.5</v>
      </c>
      <c r="F343" s="14">
        <f>Modified_data[[#This Row],[TotalProfit]]/SUM(Modified_data[TotalProfit])</f>
        <v>6.3316487548157479E-4</v>
      </c>
      <c r="G343" s="1">
        <f>Modified_data[[#This Row],[TotalProfit]]/Modified_data[[#This Row],[Export Value]]</f>
        <v>0.15393686034399184</v>
      </c>
      <c r="H343" s="12">
        <v>13525873.5</v>
      </c>
      <c r="I343" t="s">
        <v>39</v>
      </c>
      <c r="J343" t="s">
        <v>29</v>
      </c>
      <c r="K343" t="s">
        <v>35</v>
      </c>
      <c r="L343" t="s">
        <v>9</v>
      </c>
      <c r="M343">
        <v>2020</v>
      </c>
      <c r="N343" t="s">
        <v>59</v>
      </c>
      <c r="O343" t="s">
        <v>60</v>
      </c>
      <c r="P343" t="s">
        <v>54</v>
      </c>
    </row>
    <row r="344" spans="1:16" x14ac:dyDescent="0.35">
      <c r="A344" t="s">
        <v>21</v>
      </c>
      <c r="B344">
        <v>617</v>
      </c>
      <c r="C344" s="12">
        <f>Modified_data[[#This Row],[Export Value]]/Modified_data[[#This Row],[Units Sold]]</f>
        <v>12552.779999999999</v>
      </c>
      <c r="D344" s="12">
        <v>3859.98</v>
      </c>
      <c r="E344" s="12">
        <f>Modified_data[[#This Row],[Profit per unit]]*Modified_data[[#This Row],[Units Sold]]</f>
        <v>2381607.66</v>
      </c>
      <c r="F344" s="14">
        <f>Modified_data[[#This Row],[TotalProfit]]/SUM(Modified_data[TotalProfit])</f>
        <v>7.2423429630845177E-4</v>
      </c>
      <c r="G344" s="1">
        <f>Modified_data[[#This Row],[TotalProfit]]/Modified_data[[#This Row],[Export Value]]</f>
        <v>0.30750001194954429</v>
      </c>
      <c r="H344" s="12">
        <v>7745065.2599999998</v>
      </c>
      <c r="I344" t="s">
        <v>39</v>
      </c>
      <c r="J344" t="s">
        <v>29</v>
      </c>
      <c r="K344" t="s">
        <v>38</v>
      </c>
      <c r="L344" t="s">
        <v>9</v>
      </c>
      <c r="M344">
        <v>2021</v>
      </c>
      <c r="N344" t="s">
        <v>57</v>
      </c>
      <c r="O344" t="s">
        <v>53</v>
      </c>
      <c r="P344" t="s">
        <v>56</v>
      </c>
    </row>
    <row r="345" spans="1:16" x14ac:dyDescent="0.35">
      <c r="A345" t="s">
        <v>13</v>
      </c>
      <c r="B345">
        <v>278</v>
      </c>
      <c r="C345" s="12">
        <f>Modified_data[[#This Row],[Export Value]]/Modified_data[[#This Row],[Units Sold]]</f>
        <v>28564.879999999997</v>
      </c>
      <c r="D345" s="12">
        <v>8098.26</v>
      </c>
      <c r="E345" s="12">
        <f>Modified_data[[#This Row],[Profit per unit]]*Modified_data[[#This Row],[Units Sold]]</f>
        <v>2251316.2800000003</v>
      </c>
      <c r="F345" s="14">
        <f>Modified_data[[#This Row],[TotalProfit]]/SUM(Modified_data[TotalProfit])</f>
        <v>6.8461337658510949E-4</v>
      </c>
      <c r="G345" s="1">
        <f>Modified_data[[#This Row],[TotalProfit]]/Modified_data[[#This Row],[Export Value]]</f>
        <v>0.28350407913493775</v>
      </c>
      <c r="H345" s="12">
        <v>7941036.6399999997</v>
      </c>
      <c r="I345" t="s">
        <v>28</v>
      </c>
      <c r="J345" t="s">
        <v>29</v>
      </c>
      <c r="K345" t="s">
        <v>36</v>
      </c>
      <c r="L345" t="s">
        <v>5</v>
      </c>
      <c r="M345">
        <v>2023</v>
      </c>
      <c r="N345" t="s">
        <v>52</v>
      </c>
      <c r="O345" t="s">
        <v>53</v>
      </c>
      <c r="P345" t="s">
        <v>56</v>
      </c>
    </row>
    <row r="346" spans="1:16" x14ac:dyDescent="0.35">
      <c r="A346" t="s">
        <v>15</v>
      </c>
      <c r="B346">
        <v>123</v>
      </c>
      <c r="C346" s="12">
        <f>Modified_data[[#This Row],[Export Value]]/Modified_data[[#This Row],[Units Sold]]</f>
        <v>28223.940000000002</v>
      </c>
      <c r="D346" s="12">
        <v>4207.7299999999996</v>
      </c>
      <c r="E346" s="12">
        <f>Modified_data[[#This Row],[Profit per unit]]*Modified_data[[#This Row],[Units Sold]]</f>
        <v>517550.78999999992</v>
      </c>
      <c r="F346" s="14">
        <f>Modified_data[[#This Row],[TotalProfit]]/SUM(Modified_data[TotalProfit])</f>
        <v>1.5738445861378074E-4</v>
      </c>
      <c r="G346" s="1">
        <f>Modified_data[[#This Row],[TotalProfit]]/Modified_data[[#This Row],[Export Value]]</f>
        <v>0.14908372112469057</v>
      </c>
      <c r="H346" s="12">
        <v>3471544.62</v>
      </c>
      <c r="I346" t="s">
        <v>28</v>
      </c>
      <c r="J346" t="s">
        <v>29</v>
      </c>
      <c r="K346" t="s">
        <v>36</v>
      </c>
      <c r="L346" t="s">
        <v>2</v>
      </c>
      <c r="M346">
        <v>2020</v>
      </c>
      <c r="N346" t="s">
        <v>66</v>
      </c>
      <c r="O346" t="s">
        <v>63</v>
      </c>
      <c r="P346" t="s">
        <v>58</v>
      </c>
    </row>
    <row r="347" spans="1:16" x14ac:dyDescent="0.35">
      <c r="A347" t="s">
        <v>16</v>
      </c>
      <c r="B347">
        <v>670</v>
      </c>
      <c r="C347" s="12">
        <f>Modified_data[[#This Row],[Export Value]]/Modified_data[[#This Row],[Units Sold]]</f>
        <v>29082.54</v>
      </c>
      <c r="D347" s="12">
        <v>4982.72</v>
      </c>
      <c r="E347" s="12">
        <f>Modified_data[[#This Row],[Profit per unit]]*Modified_data[[#This Row],[Units Sold]]</f>
        <v>3338422.4000000004</v>
      </c>
      <c r="F347" s="14">
        <f>Modified_data[[#This Row],[TotalProfit]]/SUM(Modified_data[TotalProfit])</f>
        <v>1.0151965994450879E-3</v>
      </c>
      <c r="G347" s="1">
        <f>Modified_data[[#This Row],[TotalProfit]]/Modified_data[[#This Row],[Export Value]]</f>
        <v>0.17133028958268434</v>
      </c>
      <c r="H347" s="12">
        <v>19485301.800000001</v>
      </c>
      <c r="I347" t="s">
        <v>33</v>
      </c>
      <c r="J347" t="s">
        <v>29</v>
      </c>
      <c r="K347" t="s">
        <v>36</v>
      </c>
      <c r="L347" t="s">
        <v>4</v>
      </c>
      <c r="M347">
        <v>2021</v>
      </c>
      <c r="N347" t="s">
        <v>62</v>
      </c>
      <c r="O347" t="s">
        <v>63</v>
      </c>
      <c r="P347" t="s">
        <v>47</v>
      </c>
    </row>
    <row r="348" spans="1:16" x14ac:dyDescent="0.35">
      <c r="A348" t="s">
        <v>16</v>
      </c>
      <c r="B348">
        <v>779</v>
      </c>
      <c r="C348" s="12">
        <f>Modified_data[[#This Row],[Export Value]]/Modified_data[[#This Row],[Units Sold]]</f>
        <v>26423.8</v>
      </c>
      <c r="D348" s="12">
        <v>2626.87</v>
      </c>
      <c r="E348" s="12">
        <f>Modified_data[[#This Row],[Profit per unit]]*Modified_data[[#This Row],[Units Sold]]</f>
        <v>2046331.73</v>
      </c>
      <c r="F348" s="14">
        <f>Modified_data[[#This Row],[TotalProfit]]/SUM(Modified_data[TotalProfit])</f>
        <v>6.2227865881578771E-4</v>
      </c>
      <c r="G348" s="1">
        <f>Modified_data[[#This Row],[TotalProfit]]/Modified_data[[#This Row],[Export Value]]</f>
        <v>9.9413029163102962E-2</v>
      </c>
      <c r="H348" s="12">
        <v>20584140.199999999</v>
      </c>
      <c r="I348" t="s">
        <v>28</v>
      </c>
      <c r="J348" t="s">
        <v>29</v>
      </c>
      <c r="K348" t="s">
        <v>38</v>
      </c>
      <c r="L348" t="s">
        <v>5</v>
      </c>
      <c r="M348">
        <v>2022</v>
      </c>
      <c r="N348" t="s">
        <v>61</v>
      </c>
      <c r="O348" t="s">
        <v>60</v>
      </c>
      <c r="P348" t="s">
        <v>54</v>
      </c>
    </row>
    <row r="349" spans="1:16" x14ac:dyDescent="0.35">
      <c r="A349" t="s">
        <v>15</v>
      </c>
      <c r="B349">
        <v>945</v>
      </c>
      <c r="C349" s="12">
        <f>Modified_data[[#This Row],[Export Value]]/Modified_data[[#This Row],[Units Sold]]</f>
        <v>32510.05</v>
      </c>
      <c r="D349" s="12">
        <v>5669.22</v>
      </c>
      <c r="E349" s="12">
        <f>Modified_data[[#This Row],[Profit per unit]]*Modified_data[[#This Row],[Units Sold]]</f>
        <v>5357412.9000000004</v>
      </c>
      <c r="F349" s="14">
        <f>Modified_data[[#This Row],[TotalProfit]]/SUM(Modified_data[TotalProfit])</f>
        <v>1.6291609347886132E-3</v>
      </c>
      <c r="G349" s="1">
        <f>Modified_data[[#This Row],[TotalProfit]]/Modified_data[[#This Row],[Export Value]]</f>
        <v>0.17438361368253819</v>
      </c>
      <c r="H349" s="12">
        <v>30721997.25</v>
      </c>
      <c r="I349" t="s">
        <v>31</v>
      </c>
      <c r="J349" t="s">
        <v>29</v>
      </c>
      <c r="K349" t="s">
        <v>40</v>
      </c>
      <c r="L349" t="s">
        <v>5</v>
      </c>
      <c r="M349">
        <v>2022</v>
      </c>
      <c r="N349" t="s">
        <v>61</v>
      </c>
      <c r="O349" t="s">
        <v>60</v>
      </c>
      <c r="P349" t="s">
        <v>54</v>
      </c>
    </row>
    <row r="350" spans="1:16" x14ac:dyDescent="0.35">
      <c r="A350" t="s">
        <v>16</v>
      </c>
      <c r="B350">
        <v>740</v>
      </c>
      <c r="C350" s="12">
        <f>Modified_data[[#This Row],[Export Value]]/Modified_data[[#This Row],[Units Sold]]</f>
        <v>49218.64</v>
      </c>
      <c r="D350" s="12">
        <v>3231.87</v>
      </c>
      <c r="E350" s="12">
        <f>Modified_data[[#This Row],[Profit per unit]]*Modified_data[[#This Row],[Units Sold]]</f>
        <v>2391583.7999999998</v>
      </c>
      <c r="F350" s="14">
        <f>Modified_data[[#This Row],[TotalProfit]]/SUM(Modified_data[TotalProfit])</f>
        <v>7.2726798773215765E-4</v>
      </c>
      <c r="G350" s="1">
        <f>Modified_data[[#This Row],[TotalProfit]]/Modified_data[[#This Row],[Export Value]]</f>
        <v>6.5663537228984784E-2</v>
      </c>
      <c r="H350" s="12">
        <v>36421793.600000001</v>
      </c>
      <c r="I350" t="s">
        <v>28</v>
      </c>
      <c r="J350" t="s">
        <v>29</v>
      </c>
      <c r="K350" t="s">
        <v>37</v>
      </c>
      <c r="L350" t="s">
        <v>2</v>
      </c>
      <c r="M350">
        <v>2022</v>
      </c>
      <c r="N350" t="s">
        <v>55</v>
      </c>
      <c r="O350" t="s">
        <v>53</v>
      </c>
      <c r="P350" t="s">
        <v>49</v>
      </c>
    </row>
    <row r="351" spans="1:16" x14ac:dyDescent="0.35">
      <c r="A351" t="s">
        <v>19</v>
      </c>
      <c r="B351">
        <v>199</v>
      </c>
      <c r="C351" s="12">
        <f>Modified_data[[#This Row],[Export Value]]/Modified_data[[#This Row],[Units Sold]]</f>
        <v>47269.530000000006</v>
      </c>
      <c r="D351" s="12">
        <v>9258.5</v>
      </c>
      <c r="E351" s="12">
        <f>Modified_data[[#This Row],[Profit per unit]]*Modified_data[[#This Row],[Units Sold]]</f>
        <v>1842441.5</v>
      </c>
      <c r="F351" s="14">
        <f>Modified_data[[#This Row],[TotalProfit]]/SUM(Modified_data[TotalProfit])</f>
        <v>5.6027671797208962E-4</v>
      </c>
      <c r="G351" s="1">
        <f>Modified_data[[#This Row],[TotalProfit]]/Modified_data[[#This Row],[Export Value]]</f>
        <v>0.19586613194588565</v>
      </c>
      <c r="H351" s="12">
        <v>9406636.4700000007</v>
      </c>
      <c r="I351" t="s">
        <v>28</v>
      </c>
      <c r="J351" t="s">
        <v>29</v>
      </c>
      <c r="K351" t="s">
        <v>30</v>
      </c>
      <c r="L351" t="s">
        <v>5</v>
      </c>
      <c r="M351">
        <v>2021</v>
      </c>
      <c r="N351" t="s">
        <v>52</v>
      </c>
      <c r="O351" t="s">
        <v>53</v>
      </c>
      <c r="P351" t="s">
        <v>51</v>
      </c>
    </row>
    <row r="352" spans="1:16" x14ac:dyDescent="0.35">
      <c r="A352" t="s">
        <v>17</v>
      </c>
      <c r="B352">
        <v>216</v>
      </c>
      <c r="C352" s="12">
        <f>Modified_data[[#This Row],[Export Value]]/Modified_data[[#This Row],[Units Sold]]</f>
        <v>25895.710000000003</v>
      </c>
      <c r="D352" s="12">
        <v>5588.44</v>
      </c>
      <c r="E352" s="12">
        <f>Modified_data[[#This Row],[Profit per unit]]*Modified_data[[#This Row],[Units Sold]]</f>
        <v>1207103.0399999998</v>
      </c>
      <c r="F352" s="14">
        <f>Modified_data[[#This Row],[TotalProfit]]/SUM(Modified_data[TotalProfit])</f>
        <v>3.6707365173077784E-4</v>
      </c>
      <c r="G352" s="1">
        <f>Modified_data[[#This Row],[TotalProfit]]/Modified_data[[#This Row],[Export Value]]</f>
        <v>0.2158056295811159</v>
      </c>
      <c r="H352" s="12">
        <v>5593473.3600000003</v>
      </c>
      <c r="I352" t="s">
        <v>28</v>
      </c>
      <c r="J352" t="s">
        <v>29</v>
      </c>
      <c r="K352" t="s">
        <v>40</v>
      </c>
      <c r="L352" t="s">
        <v>10</v>
      </c>
      <c r="M352">
        <v>2020</v>
      </c>
      <c r="N352" t="s">
        <v>67</v>
      </c>
      <c r="O352" t="s">
        <v>63</v>
      </c>
      <c r="P352" t="s">
        <v>64</v>
      </c>
    </row>
    <row r="353" spans="1:16" x14ac:dyDescent="0.35">
      <c r="A353" t="s">
        <v>17</v>
      </c>
      <c r="B353">
        <v>723</v>
      </c>
      <c r="C353" s="12">
        <f>Modified_data[[#This Row],[Export Value]]/Modified_data[[#This Row],[Units Sold]]</f>
        <v>24896.530000000002</v>
      </c>
      <c r="D353" s="12">
        <v>4266.1000000000004</v>
      </c>
      <c r="E353" s="12">
        <f>Modified_data[[#This Row],[Profit per unit]]*Modified_data[[#This Row],[Units Sold]]</f>
        <v>3084390.3000000003</v>
      </c>
      <c r="F353" s="14">
        <f>Modified_data[[#This Row],[TotalProfit]]/SUM(Modified_data[TotalProfit])</f>
        <v>9.3794678106683387E-4</v>
      </c>
      <c r="G353" s="1">
        <f>Modified_data[[#This Row],[TotalProfit]]/Modified_data[[#This Row],[Export Value]]</f>
        <v>0.17135319661013002</v>
      </c>
      <c r="H353" s="12">
        <v>18000191.190000001</v>
      </c>
      <c r="I353" t="s">
        <v>33</v>
      </c>
      <c r="J353" t="s">
        <v>29</v>
      </c>
      <c r="K353" t="s">
        <v>40</v>
      </c>
      <c r="L353" t="s">
        <v>6</v>
      </c>
      <c r="M353">
        <v>2020</v>
      </c>
      <c r="N353" t="s">
        <v>61</v>
      </c>
      <c r="O353" t="s">
        <v>60</v>
      </c>
      <c r="P353" t="s">
        <v>49</v>
      </c>
    </row>
    <row r="354" spans="1:16" x14ac:dyDescent="0.35">
      <c r="A354" t="s">
        <v>15</v>
      </c>
      <c r="B354">
        <v>673</v>
      </c>
      <c r="C354" s="12">
        <f>Modified_data[[#This Row],[Export Value]]/Modified_data[[#This Row],[Units Sold]]</f>
        <v>45974</v>
      </c>
      <c r="D354" s="12">
        <v>7313.46</v>
      </c>
      <c r="E354" s="12">
        <f>Modified_data[[#This Row],[Profit per unit]]*Modified_data[[#This Row],[Units Sold]]</f>
        <v>4921958.58</v>
      </c>
      <c r="F354" s="14">
        <f>Modified_data[[#This Row],[TotalProfit]]/SUM(Modified_data[TotalProfit])</f>
        <v>1.4967415786047843E-3</v>
      </c>
      <c r="G354" s="1">
        <f>Modified_data[[#This Row],[TotalProfit]]/Modified_data[[#This Row],[Export Value]]</f>
        <v>0.15907817462043763</v>
      </c>
      <c r="H354" s="12">
        <v>30940502</v>
      </c>
      <c r="I354" t="s">
        <v>28</v>
      </c>
      <c r="J354" t="s">
        <v>29</v>
      </c>
      <c r="K354" t="s">
        <v>40</v>
      </c>
      <c r="L354" t="s">
        <v>3</v>
      </c>
      <c r="M354">
        <v>2021</v>
      </c>
      <c r="N354" t="s">
        <v>52</v>
      </c>
      <c r="O354" t="s">
        <v>53</v>
      </c>
      <c r="P354" t="s">
        <v>49</v>
      </c>
    </row>
    <row r="355" spans="1:16" x14ac:dyDescent="0.35">
      <c r="A355" t="s">
        <v>14</v>
      </c>
      <c r="B355">
        <v>555</v>
      </c>
      <c r="C355" s="12">
        <f>Modified_data[[#This Row],[Export Value]]/Modified_data[[#This Row],[Units Sold]]</f>
        <v>16865.510000000002</v>
      </c>
      <c r="D355" s="12">
        <v>4394.07</v>
      </c>
      <c r="E355" s="12">
        <f>Modified_data[[#This Row],[Profit per unit]]*Modified_data[[#This Row],[Units Sold]]</f>
        <v>2438708.8499999996</v>
      </c>
      <c r="F355" s="14">
        <f>Modified_data[[#This Row],[TotalProfit]]/SUM(Modified_data[TotalProfit])</f>
        <v>7.4159846625658878E-4</v>
      </c>
      <c r="G355" s="1">
        <f>Modified_data[[#This Row],[TotalProfit]]/Modified_data[[#This Row],[Export Value]]</f>
        <v>0.26053585097634158</v>
      </c>
      <c r="H355" s="12">
        <v>9360358.0500000007</v>
      </c>
      <c r="I355" t="s">
        <v>28</v>
      </c>
      <c r="J355" t="s">
        <v>29</v>
      </c>
      <c r="K355" t="s">
        <v>36</v>
      </c>
      <c r="L355" t="s">
        <v>6</v>
      </c>
      <c r="M355">
        <v>2023</v>
      </c>
      <c r="N355" t="s">
        <v>55</v>
      </c>
      <c r="O355" t="s">
        <v>53</v>
      </c>
      <c r="P355" t="s">
        <v>64</v>
      </c>
    </row>
    <row r="356" spans="1:16" x14ac:dyDescent="0.35">
      <c r="A356" t="s">
        <v>13</v>
      </c>
      <c r="B356">
        <v>710</v>
      </c>
      <c r="C356" s="12">
        <f>Modified_data[[#This Row],[Export Value]]/Modified_data[[#This Row],[Units Sold]]</f>
        <v>48182.29</v>
      </c>
      <c r="D356" s="12">
        <v>5868.44</v>
      </c>
      <c r="E356" s="12">
        <f>Modified_data[[#This Row],[Profit per unit]]*Modified_data[[#This Row],[Units Sold]]</f>
        <v>4166592.4</v>
      </c>
      <c r="F356" s="14">
        <f>Modified_data[[#This Row],[TotalProfit]]/SUM(Modified_data[TotalProfit])</f>
        <v>1.2670387173755323E-3</v>
      </c>
      <c r="G356" s="1">
        <f>Modified_data[[#This Row],[TotalProfit]]/Modified_data[[#This Row],[Export Value]]</f>
        <v>0.12179661863311188</v>
      </c>
      <c r="H356" s="12">
        <v>34209425.899999999</v>
      </c>
      <c r="I356" t="s">
        <v>39</v>
      </c>
      <c r="J356" t="s">
        <v>29</v>
      </c>
      <c r="K356" t="s">
        <v>30</v>
      </c>
      <c r="L356" t="s">
        <v>8</v>
      </c>
      <c r="M356">
        <v>2020</v>
      </c>
      <c r="N356" t="s">
        <v>62</v>
      </c>
      <c r="O356" t="s">
        <v>63</v>
      </c>
      <c r="P356" t="s">
        <v>49</v>
      </c>
    </row>
    <row r="357" spans="1:16" x14ac:dyDescent="0.35">
      <c r="A357" t="s">
        <v>21</v>
      </c>
      <c r="B357">
        <v>993</v>
      </c>
      <c r="C357" s="12">
        <f>Modified_data[[#This Row],[Export Value]]/Modified_data[[#This Row],[Units Sold]]</f>
        <v>41505.97</v>
      </c>
      <c r="D357" s="12">
        <v>4434.8999999999996</v>
      </c>
      <c r="E357" s="12">
        <f>Modified_data[[#This Row],[Profit per unit]]*Modified_data[[#This Row],[Units Sold]]</f>
        <v>4403855.6999999993</v>
      </c>
      <c r="F357" s="14">
        <f>Modified_data[[#This Row],[TotalProfit]]/SUM(Modified_data[TotalProfit])</f>
        <v>1.3391892323412595E-3</v>
      </c>
      <c r="G357" s="1">
        <f>Modified_data[[#This Row],[TotalProfit]]/Modified_data[[#This Row],[Export Value]]</f>
        <v>0.10684968933384761</v>
      </c>
      <c r="H357" s="12">
        <v>41215428.210000001</v>
      </c>
      <c r="I357" t="s">
        <v>31</v>
      </c>
      <c r="J357" t="s">
        <v>29</v>
      </c>
      <c r="K357" t="s">
        <v>35</v>
      </c>
      <c r="L357" t="s">
        <v>6</v>
      </c>
      <c r="M357">
        <v>2021</v>
      </c>
      <c r="N357" t="s">
        <v>48</v>
      </c>
      <c r="O357" t="s">
        <v>46</v>
      </c>
      <c r="P357" t="s">
        <v>58</v>
      </c>
    </row>
    <row r="358" spans="1:16" x14ac:dyDescent="0.35">
      <c r="A358" t="s">
        <v>18</v>
      </c>
      <c r="B358">
        <v>559</v>
      </c>
      <c r="C358" s="12">
        <f>Modified_data[[#This Row],[Export Value]]/Modified_data[[#This Row],[Units Sold]]</f>
        <v>30415.410000000003</v>
      </c>
      <c r="D358" s="12">
        <v>2103.4</v>
      </c>
      <c r="E358" s="12">
        <f>Modified_data[[#This Row],[Profit per unit]]*Modified_data[[#This Row],[Units Sold]]</f>
        <v>1175800.6000000001</v>
      </c>
      <c r="F358" s="14">
        <f>Modified_data[[#This Row],[TotalProfit]]/SUM(Modified_data[TotalProfit])</f>
        <v>3.575547452429908E-4</v>
      </c>
      <c r="G358" s="1">
        <f>Modified_data[[#This Row],[TotalProfit]]/Modified_data[[#This Row],[Export Value]]</f>
        <v>6.9155733886210977E-2</v>
      </c>
      <c r="H358" s="12">
        <v>17002214.190000001</v>
      </c>
      <c r="I358" t="s">
        <v>28</v>
      </c>
      <c r="J358" t="s">
        <v>29</v>
      </c>
      <c r="K358" t="s">
        <v>37</v>
      </c>
      <c r="L358" t="s">
        <v>5</v>
      </c>
      <c r="M358">
        <v>2023</v>
      </c>
      <c r="N358" t="s">
        <v>66</v>
      </c>
      <c r="O358" t="s">
        <v>63</v>
      </c>
      <c r="P358" t="s">
        <v>64</v>
      </c>
    </row>
    <row r="359" spans="1:16" x14ac:dyDescent="0.35">
      <c r="A359" t="s">
        <v>13</v>
      </c>
      <c r="B359">
        <v>870</v>
      </c>
      <c r="C359" s="12">
        <f>Modified_data[[#This Row],[Export Value]]/Modified_data[[#This Row],[Units Sold]]</f>
        <v>28422.6</v>
      </c>
      <c r="D359" s="12">
        <v>7385.82</v>
      </c>
      <c r="E359" s="12">
        <f>Modified_data[[#This Row],[Profit per unit]]*Modified_data[[#This Row],[Units Sold]]</f>
        <v>6425663.3999999994</v>
      </c>
      <c r="F359" s="14">
        <f>Modified_data[[#This Row],[TotalProfit]]/SUM(Modified_data[TotalProfit])</f>
        <v>1.9540102633084297E-3</v>
      </c>
      <c r="G359" s="1">
        <f>Modified_data[[#This Row],[TotalProfit]]/Modified_data[[#This Row],[Export Value]]</f>
        <v>0.25985729665829305</v>
      </c>
      <c r="H359" s="12">
        <v>24727662</v>
      </c>
      <c r="I359" t="s">
        <v>39</v>
      </c>
      <c r="J359" t="s">
        <v>29</v>
      </c>
      <c r="K359" t="s">
        <v>38</v>
      </c>
      <c r="L359" t="s">
        <v>3</v>
      </c>
      <c r="M359">
        <v>2020</v>
      </c>
      <c r="N359" t="s">
        <v>55</v>
      </c>
      <c r="O359" t="s">
        <v>53</v>
      </c>
      <c r="P359" t="s">
        <v>47</v>
      </c>
    </row>
    <row r="360" spans="1:16" x14ac:dyDescent="0.35">
      <c r="A360" t="s">
        <v>13</v>
      </c>
      <c r="B360">
        <v>569</v>
      </c>
      <c r="C360" s="12">
        <f>Modified_data[[#This Row],[Export Value]]/Modified_data[[#This Row],[Units Sold]]</f>
        <v>45141.75</v>
      </c>
      <c r="D360" s="12">
        <v>8810.6299999999992</v>
      </c>
      <c r="E360" s="12">
        <f>Modified_data[[#This Row],[Profit per unit]]*Modified_data[[#This Row],[Units Sold]]</f>
        <v>5013248.47</v>
      </c>
      <c r="F360" s="14">
        <f>Modified_data[[#This Row],[TotalProfit]]/SUM(Modified_data[TotalProfit])</f>
        <v>1.5245023514451881E-3</v>
      </c>
      <c r="G360" s="1">
        <f>Modified_data[[#This Row],[TotalProfit]]/Modified_data[[#This Row],[Export Value]]</f>
        <v>0.19517697032126577</v>
      </c>
      <c r="H360" s="12">
        <v>25685655.75</v>
      </c>
      <c r="I360" t="s">
        <v>39</v>
      </c>
      <c r="J360" t="s">
        <v>29</v>
      </c>
      <c r="K360" t="s">
        <v>32</v>
      </c>
      <c r="L360" t="s">
        <v>2</v>
      </c>
      <c r="M360">
        <v>2023</v>
      </c>
      <c r="N360" t="s">
        <v>66</v>
      </c>
      <c r="O360" t="s">
        <v>63</v>
      </c>
      <c r="P360" t="s">
        <v>47</v>
      </c>
    </row>
    <row r="361" spans="1:16" x14ac:dyDescent="0.35">
      <c r="A361" t="s">
        <v>14</v>
      </c>
      <c r="B361">
        <v>127</v>
      </c>
      <c r="C361" s="12">
        <f>Modified_data[[#This Row],[Export Value]]/Modified_data[[#This Row],[Units Sold]]</f>
        <v>18303.060000000001</v>
      </c>
      <c r="D361" s="12">
        <v>6427.12</v>
      </c>
      <c r="E361" s="12">
        <f>Modified_data[[#This Row],[Profit per unit]]*Modified_data[[#This Row],[Units Sold]]</f>
        <v>816244.24</v>
      </c>
      <c r="F361" s="14">
        <f>Modified_data[[#This Row],[TotalProfit]]/SUM(Modified_data[TotalProfit])</f>
        <v>2.4821555737363854E-4</v>
      </c>
      <c r="G361" s="1">
        <f>Modified_data[[#This Row],[TotalProfit]]/Modified_data[[#This Row],[Export Value]]</f>
        <v>0.35115002627975866</v>
      </c>
      <c r="H361" s="12">
        <v>2324488.62</v>
      </c>
      <c r="I361" t="s">
        <v>28</v>
      </c>
      <c r="J361" t="s">
        <v>29</v>
      </c>
      <c r="K361" t="s">
        <v>35</v>
      </c>
      <c r="L361" t="s">
        <v>5</v>
      </c>
      <c r="M361">
        <v>2023</v>
      </c>
      <c r="N361" t="s">
        <v>66</v>
      </c>
      <c r="O361" t="s">
        <v>63</v>
      </c>
      <c r="P361" t="s">
        <v>64</v>
      </c>
    </row>
    <row r="362" spans="1:16" x14ac:dyDescent="0.35">
      <c r="A362" t="s">
        <v>20</v>
      </c>
      <c r="B362">
        <v>430</v>
      </c>
      <c r="C362" s="12">
        <f>Modified_data[[#This Row],[Export Value]]/Modified_data[[#This Row],[Units Sold]]</f>
        <v>18902.8</v>
      </c>
      <c r="D362" s="12">
        <v>5916.22</v>
      </c>
      <c r="E362" s="12">
        <f>Modified_data[[#This Row],[Profit per unit]]*Modified_data[[#This Row],[Units Sold]]</f>
        <v>2543974.6</v>
      </c>
      <c r="F362" s="14">
        <f>Modified_data[[#This Row],[TotalProfit]]/SUM(Modified_data[TotalProfit])</f>
        <v>7.7360922422359648E-4</v>
      </c>
      <c r="G362" s="1">
        <f>Modified_data[[#This Row],[TotalProfit]]/Modified_data[[#This Row],[Export Value]]</f>
        <v>0.31298114565037982</v>
      </c>
      <c r="H362" s="12">
        <v>8128204</v>
      </c>
      <c r="I362" t="s">
        <v>39</v>
      </c>
      <c r="J362" t="s">
        <v>29</v>
      </c>
      <c r="K362" t="s">
        <v>38</v>
      </c>
      <c r="L362" t="s">
        <v>5</v>
      </c>
      <c r="M362">
        <v>2020</v>
      </c>
      <c r="N362" t="s">
        <v>62</v>
      </c>
      <c r="O362" t="s">
        <v>63</v>
      </c>
      <c r="P362" t="s">
        <v>47</v>
      </c>
    </row>
    <row r="363" spans="1:16" x14ac:dyDescent="0.35">
      <c r="A363" t="s">
        <v>16</v>
      </c>
      <c r="B363">
        <v>391</v>
      </c>
      <c r="C363" s="12">
        <f>Modified_data[[#This Row],[Export Value]]/Modified_data[[#This Row],[Units Sold]]</f>
        <v>19901.91</v>
      </c>
      <c r="D363" s="12">
        <v>2594.44</v>
      </c>
      <c r="E363" s="12">
        <f>Modified_data[[#This Row],[Profit per unit]]*Modified_data[[#This Row],[Units Sold]]</f>
        <v>1014426.04</v>
      </c>
      <c r="F363" s="14">
        <f>Modified_data[[#This Row],[TotalProfit]]/SUM(Modified_data[TotalProfit])</f>
        <v>3.0848159483849215E-4</v>
      </c>
      <c r="G363" s="1">
        <f>Modified_data[[#This Row],[TotalProfit]]/Modified_data[[#This Row],[Export Value]]</f>
        <v>0.1303613572767639</v>
      </c>
      <c r="H363" s="12">
        <v>7781646.8099999996</v>
      </c>
      <c r="I363" t="s">
        <v>28</v>
      </c>
      <c r="J363" t="s">
        <v>29</v>
      </c>
      <c r="K363" t="s">
        <v>32</v>
      </c>
      <c r="L363" t="s">
        <v>4</v>
      </c>
      <c r="M363">
        <v>2021</v>
      </c>
      <c r="N363" t="s">
        <v>48</v>
      </c>
      <c r="O363" t="s">
        <v>46</v>
      </c>
      <c r="P363" t="s">
        <v>49</v>
      </c>
    </row>
    <row r="364" spans="1:16" x14ac:dyDescent="0.35">
      <c r="A364" t="s">
        <v>17</v>
      </c>
      <c r="B364">
        <v>839</v>
      </c>
      <c r="C364" s="12">
        <f>Modified_data[[#This Row],[Export Value]]/Modified_data[[#This Row],[Units Sold]]</f>
        <v>42307.64</v>
      </c>
      <c r="D364" s="12">
        <v>2725.48</v>
      </c>
      <c r="E364" s="12">
        <f>Modified_data[[#This Row],[Profit per unit]]*Modified_data[[#This Row],[Units Sold]]</f>
        <v>2286677.7200000002</v>
      </c>
      <c r="F364" s="14">
        <f>Modified_data[[#This Row],[TotalProfit]]/SUM(Modified_data[TotalProfit])</f>
        <v>6.9536660351034261E-4</v>
      </c>
      <c r="G364" s="1">
        <f>Modified_data[[#This Row],[TotalProfit]]/Modified_data[[#This Row],[Export Value]]</f>
        <v>6.4420516010819801E-2</v>
      </c>
      <c r="H364" s="12">
        <v>35496109.960000001</v>
      </c>
      <c r="I364" t="s">
        <v>28</v>
      </c>
      <c r="J364" t="s">
        <v>29</v>
      </c>
      <c r="K364" t="s">
        <v>40</v>
      </c>
      <c r="L364" t="s">
        <v>3</v>
      </c>
      <c r="M364">
        <v>2023</v>
      </c>
      <c r="N364" t="s">
        <v>55</v>
      </c>
      <c r="O364" t="s">
        <v>53</v>
      </c>
      <c r="P364" t="s">
        <v>56</v>
      </c>
    </row>
    <row r="365" spans="1:16" x14ac:dyDescent="0.35">
      <c r="A365" t="s">
        <v>16</v>
      </c>
      <c r="B365">
        <v>314</v>
      </c>
      <c r="C365" s="12">
        <f>Modified_data[[#This Row],[Export Value]]/Modified_data[[#This Row],[Units Sold]]</f>
        <v>33005.79</v>
      </c>
      <c r="D365" s="12">
        <v>7392.48</v>
      </c>
      <c r="E365" s="12">
        <f>Modified_data[[#This Row],[Profit per unit]]*Modified_data[[#This Row],[Units Sold]]</f>
        <v>2321238.7199999997</v>
      </c>
      <c r="F365" s="14">
        <f>Modified_data[[#This Row],[TotalProfit]]/SUM(Modified_data[TotalProfit])</f>
        <v>7.0587642086401879E-4</v>
      </c>
      <c r="G365" s="1">
        <f>Modified_data[[#This Row],[TotalProfit]]/Modified_data[[#This Row],[Export Value]]</f>
        <v>0.22397524797921817</v>
      </c>
      <c r="H365" s="12">
        <v>10363818.060000001</v>
      </c>
      <c r="I365" t="s">
        <v>31</v>
      </c>
      <c r="J365" t="s">
        <v>29</v>
      </c>
      <c r="K365" t="s">
        <v>34</v>
      </c>
      <c r="L365" t="s">
        <v>4</v>
      </c>
      <c r="M365">
        <v>2023</v>
      </c>
      <c r="N365" t="s">
        <v>62</v>
      </c>
      <c r="O365" t="s">
        <v>63</v>
      </c>
      <c r="P365" t="s">
        <v>64</v>
      </c>
    </row>
    <row r="366" spans="1:16" x14ac:dyDescent="0.35">
      <c r="A366" t="s">
        <v>17</v>
      </c>
      <c r="B366">
        <v>188</v>
      </c>
      <c r="C366" s="12">
        <f>Modified_data[[#This Row],[Export Value]]/Modified_data[[#This Row],[Units Sold]]</f>
        <v>41952.09</v>
      </c>
      <c r="D366" s="12">
        <v>9861.73</v>
      </c>
      <c r="E366" s="12">
        <f>Modified_data[[#This Row],[Profit per unit]]*Modified_data[[#This Row],[Units Sold]]</f>
        <v>1854005.24</v>
      </c>
      <c r="F366" s="14">
        <f>Modified_data[[#This Row],[TotalProfit]]/SUM(Modified_data[TotalProfit])</f>
        <v>5.6379319016112929E-4</v>
      </c>
      <c r="G366" s="1">
        <f>Modified_data[[#This Row],[TotalProfit]]/Modified_data[[#This Row],[Export Value]]</f>
        <v>0.2350712443647027</v>
      </c>
      <c r="H366" s="12">
        <v>7886992.9199999999</v>
      </c>
      <c r="I366" t="s">
        <v>28</v>
      </c>
      <c r="J366" t="s">
        <v>29</v>
      </c>
      <c r="K366" t="s">
        <v>38</v>
      </c>
      <c r="L366" t="s">
        <v>5</v>
      </c>
      <c r="M366">
        <v>2023</v>
      </c>
      <c r="N366" t="s">
        <v>45</v>
      </c>
      <c r="O366" t="s">
        <v>46</v>
      </c>
      <c r="P366" t="s">
        <v>49</v>
      </c>
    </row>
    <row r="367" spans="1:16" x14ac:dyDescent="0.35">
      <c r="A367" t="s">
        <v>20</v>
      </c>
      <c r="B367">
        <v>812</v>
      </c>
      <c r="C367" s="12">
        <f>Modified_data[[#This Row],[Export Value]]/Modified_data[[#This Row],[Units Sold]]</f>
        <v>10721.810000000001</v>
      </c>
      <c r="D367" s="12">
        <v>4908.79</v>
      </c>
      <c r="E367" s="12">
        <f>Modified_data[[#This Row],[Profit per unit]]*Modified_data[[#This Row],[Units Sold]]</f>
        <v>3985937.48</v>
      </c>
      <c r="F367" s="14">
        <f>Modified_data[[#This Row],[TotalProfit]]/SUM(Modified_data[TotalProfit])</f>
        <v>1.2121025114427467E-3</v>
      </c>
      <c r="G367" s="1">
        <f>Modified_data[[#This Row],[TotalProfit]]/Modified_data[[#This Row],[Export Value]]</f>
        <v>0.45783221303119526</v>
      </c>
      <c r="H367" s="12">
        <v>8706109.7200000007</v>
      </c>
      <c r="I367" t="s">
        <v>31</v>
      </c>
      <c r="J367" t="s">
        <v>29</v>
      </c>
      <c r="K367" t="s">
        <v>30</v>
      </c>
      <c r="L367" t="s">
        <v>8</v>
      </c>
      <c r="M367">
        <v>2023</v>
      </c>
      <c r="N367" t="s">
        <v>59</v>
      </c>
      <c r="O367" t="s">
        <v>60</v>
      </c>
      <c r="P367" t="s">
        <v>64</v>
      </c>
    </row>
    <row r="368" spans="1:16" x14ac:dyDescent="0.35">
      <c r="A368" t="s">
        <v>14</v>
      </c>
      <c r="B368">
        <v>709</v>
      </c>
      <c r="C368" s="12">
        <f>Modified_data[[#This Row],[Export Value]]/Modified_data[[#This Row],[Units Sold]]</f>
        <v>41015.1</v>
      </c>
      <c r="D368" s="12">
        <v>8138.42</v>
      </c>
      <c r="E368" s="12">
        <f>Modified_data[[#This Row],[Profit per unit]]*Modified_data[[#This Row],[Units Sold]]</f>
        <v>5770139.7800000003</v>
      </c>
      <c r="F368" s="14">
        <f>Modified_data[[#This Row],[TotalProfit]]/SUM(Modified_data[TotalProfit])</f>
        <v>1.754668996643093E-3</v>
      </c>
      <c r="G368" s="1">
        <f>Modified_data[[#This Row],[TotalProfit]]/Modified_data[[#This Row],[Export Value]]</f>
        <v>0.19842497031581055</v>
      </c>
      <c r="H368" s="12">
        <v>29079705.899999999</v>
      </c>
      <c r="I368" t="s">
        <v>31</v>
      </c>
      <c r="J368" t="s">
        <v>29</v>
      </c>
      <c r="K368" t="s">
        <v>30</v>
      </c>
      <c r="L368" t="s">
        <v>10</v>
      </c>
      <c r="M368">
        <v>2021</v>
      </c>
      <c r="N368" t="s">
        <v>52</v>
      </c>
      <c r="O368" t="s">
        <v>53</v>
      </c>
      <c r="P368" t="s">
        <v>49</v>
      </c>
    </row>
    <row r="369" spans="1:16" x14ac:dyDescent="0.35">
      <c r="A369" t="s">
        <v>21</v>
      </c>
      <c r="B369">
        <v>783</v>
      </c>
      <c r="C369" s="12">
        <f>Modified_data[[#This Row],[Export Value]]/Modified_data[[#This Row],[Units Sold]]</f>
        <v>46845.94</v>
      </c>
      <c r="D369" s="12">
        <v>7199.79</v>
      </c>
      <c r="E369" s="12">
        <f>Modified_data[[#This Row],[Profit per unit]]*Modified_data[[#This Row],[Units Sold]]</f>
        <v>5637435.5700000003</v>
      </c>
      <c r="F369" s="14">
        <f>Modified_data[[#This Row],[TotalProfit]]/SUM(Modified_data[TotalProfit])</f>
        <v>1.714314348074941E-3</v>
      </c>
      <c r="G369" s="1">
        <f>Modified_data[[#This Row],[TotalProfit]]/Modified_data[[#This Row],[Export Value]]</f>
        <v>0.15369080009921884</v>
      </c>
      <c r="H369" s="12">
        <v>36680371.020000003</v>
      </c>
      <c r="I369" t="s">
        <v>28</v>
      </c>
      <c r="J369" t="s">
        <v>29</v>
      </c>
      <c r="K369" t="s">
        <v>32</v>
      </c>
      <c r="L369" t="s">
        <v>1</v>
      </c>
      <c r="M369">
        <v>2020</v>
      </c>
      <c r="N369" t="s">
        <v>52</v>
      </c>
      <c r="O369" t="s">
        <v>53</v>
      </c>
      <c r="P369" t="s">
        <v>58</v>
      </c>
    </row>
    <row r="370" spans="1:16" x14ac:dyDescent="0.35">
      <c r="A370" t="s">
        <v>20</v>
      </c>
      <c r="B370">
        <v>684</v>
      </c>
      <c r="C370" s="12">
        <f>Modified_data[[#This Row],[Export Value]]/Modified_data[[#This Row],[Units Sold]]</f>
        <v>32847.980000000003</v>
      </c>
      <c r="D370" s="12">
        <v>4767</v>
      </c>
      <c r="E370" s="12">
        <f>Modified_data[[#This Row],[Profit per unit]]*Modified_data[[#This Row],[Units Sold]]</f>
        <v>3260628</v>
      </c>
      <c r="F370" s="14">
        <f>Modified_data[[#This Row],[TotalProfit]]/SUM(Modified_data[TotalProfit])</f>
        <v>9.9153973375431387E-4</v>
      </c>
      <c r="G370" s="1">
        <f>Modified_data[[#This Row],[TotalProfit]]/Modified_data[[#This Row],[Export Value]]</f>
        <v>0.14512307910562536</v>
      </c>
      <c r="H370" s="12">
        <v>22468018.32</v>
      </c>
      <c r="I370" t="s">
        <v>39</v>
      </c>
      <c r="J370" t="s">
        <v>29</v>
      </c>
      <c r="K370" t="s">
        <v>37</v>
      </c>
      <c r="L370" t="s">
        <v>1</v>
      </c>
      <c r="M370">
        <v>2023</v>
      </c>
      <c r="N370" t="s">
        <v>67</v>
      </c>
      <c r="O370" t="s">
        <v>63</v>
      </c>
      <c r="P370" t="s">
        <v>58</v>
      </c>
    </row>
    <row r="371" spans="1:16" x14ac:dyDescent="0.35">
      <c r="A371" t="s">
        <v>21</v>
      </c>
      <c r="B371">
        <v>494</v>
      </c>
      <c r="C371" s="12">
        <f>Modified_data[[#This Row],[Export Value]]/Modified_data[[#This Row],[Units Sold]]</f>
        <v>15808.25</v>
      </c>
      <c r="D371" s="12">
        <v>8514.16</v>
      </c>
      <c r="E371" s="12">
        <f>Modified_data[[#This Row],[Profit per unit]]*Modified_data[[#This Row],[Units Sold]]</f>
        <v>4205995.04</v>
      </c>
      <c r="F371" s="14">
        <f>Modified_data[[#This Row],[TotalProfit]]/SUM(Modified_data[TotalProfit])</f>
        <v>1.2790208518523316E-3</v>
      </c>
      <c r="G371" s="1">
        <f>Modified_data[[#This Row],[TotalProfit]]/Modified_data[[#This Row],[Export Value]]</f>
        <v>0.53858966046210044</v>
      </c>
      <c r="H371" s="12">
        <v>7809275.5</v>
      </c>
      <c r="I371" t="s">
        <v>28</v>
      </c>
      <c r="J371" t="s">
        <v>29</v>
      </c>
      <c r="K371" t="s">
        <v>36</v>
      </c>
      <c r="L371" t="s">
        <v>6</v>
      </c>
      <c r="M371">
        <v>2022</v>
      </c>
      <c r="N371" t="s">
        <v>48</v>
      </c>
      <c r="O371" t="s">
        <v>46</v>
      </c>
      <c r="P371" t="s">
        <v>47</v>
      </c>
    </row>
    <row r="372" spans="1:16" x14ac:dyDescent="0.35">
      <c r="A372" t="s">
        <v>16</v>
      </c>
      <c r="B372">
        <v>248</v>
      </c>
      <c r="C372" s="12">
        <f>Modified_data[[#This Row],[Export Value]]/Modified_data[[#This Row],[Units Sold]]</f>
        <v>49335.100000000006</v>
      </c>
      <c r="D372" s="12">
        <v>4909.96</v>
      </c>
      <c r="E372" s="12">
        <f>Modified_data[[#This Row],[Profit per unit]]*Modified_data[[#This Row],[Units Sold]]</f>
        <v>1217670.08</v>
      </c>
      <c r="F372" s="14">
        <f>Modified_data[[#This Row],[TotalProfit]]/SUM(Modified_data[TotalProfit])</f>
        <v>3.702870327200141E-4</v>
      </c>
      <c r="G372" s="1">
        <f>Modified_data[[#This Row],[TotalProfit]]/Modified_data[[#This Row],[Export Value]]</f>
        <v>9.9522652229345837E-2</v>
      </c>
      <c r="H372" s="12">
        <v>12235104.800000001</v>
      </c>
      <c r="I372" t="s">
        <v>28</v>
      </c>
      <c r="J372" t="s">
        <v>29</v>
      </c>
      <c r="K372" t="s">
        <v>32</v>
      </c>
      <c r="L372" t="s">
        <v>2</v>
      </c>
      <c r="M372">
        <v>2021</v>
      </c>
      <c r="N372" t="s">
        <v>65</v>
      </c>
      <c r="O372" t="s">
        <v>60</v>
      </c>
      <c r="P372" t="s">
        <v>56</v>
      </c>
    </row>
    <row r="373" spans="1:16" x14ac:dyDescent="0.35">
      <c r="A373" t="s">
        <v>14</v>
      </c>
      <c r="B373">
        <v>301</v>
      </c>
      <c r="C373" s="12">
        <f>Modified_data[[#This Row],[Export Value]]/Modified_data[[#This Row],[Units Sold]]</f>
        <v>46047.77</v>
      </c>
      <c r="D373" s="12">
        <v>3519.61</v>
      </c>
      <c r="E373" s="12">
        <f>Modified_data[[#This Row],[Profit per unit]]*Modified_data[[#This Row],[Units Sold]]</f>
        <v>1059402.6100000001</v>
      </c>
      <c r="F373" s="14">
        <f>Modified_data[[#This Row],[TotalProfit]]/SUM(Modified_data[TotalProfit])</f>
        <v>3.2215873195532433E-4</v>
      </c>
      <c r="G373" s="1">
        <f>Modified_data[[#This Row],[TotalProfit]]/Modified_data[[#This Row],[Export Value]]</f>
        <v>7.6433885940622101E-2</v>
      </c>
      <c r="H373" s="12">
        <v>13860378.77</v>
      </c>
      <c r="I373" t="s">
        <v>28</v>
      </c>
      <c r="J373" t="s">
        <v>29</v>
      </c>
      <c r="K373" t="s">
        <v>30</v>
      </c>
      <c r="L373" t="s">
        <v>2</v>
      </c>
      <c r="M373">
        <v>2021</v>
      </c>
      <c r="N373" t="s">
        <v>45</v>
      </c>
      <c r="O373" t="s">
        <v>46</v>
      </c>
      <c r="P373" t="s">
        <v>54</v>
      </c>
    </row>
    <row r="374" spans="1:16" x14ac:dyDescent="0.35">
      <c r="A374" t="s">
        <v>17</v>
      </c>
      <c r="B374">
        <v>586</v>
      </c>
      <c r="C374" s="12">
        <f>Modified_data[[#This Row],[Export Value]]/Modified_data[[#This Row],[Units Sold]]</f>
        <v>27772.800000000003</v>
      </c>
      <c r="D374" s="12">
        <v>7589.35</v>
      </c>
      <c r="E374" s="12">
        <f>Modified_data[[#This Row],[Profit per unit]]*Modified_data[[#This Row],[Units Sold]]</f>
        <v>4447359.1000000006</v>
      </c>
      <c r="F374" s="14">
        <f>Modified_data[[#This Row],[TotalProfit]]/SUM(Modified_data[TotalProfit])</f>
        <v>1.3524183862506931E-3</v>
      </c>
      <c r="G374" s="1">
        <f>Modified_data[[#This Row],[TotalProfit]]/Modified_data[[#This Row],[Export Value]]</f>
        <v>0.27326556918999889</v>
      </c>
      <c r="H374" s="12">
        <v>16274860.800000001</v>
      </c>
      <c r="I374" t="s">
        <v>33</v>
      </c>
      <c r="J374" t="s">
        <v>29</v>
      </c>
      <c r="K374" t="s">
        <v>35</v>
      </c>
      <c r="L374" t="s">
        <v>7</v>
      </c>
      <c r="M374">
        <v>2020</v>
      </c>
      <c r="N374" t="s">
        <v>61</v>
      </c>
      <c r="O374" t="s">
        <v>60</v>
      </c>
      <c r="P374" t="s">
        <v>51</v>
      </c>
    </row>
    <row r="375" spans="1:16" x14ac:dyDescent="0.35">
      <c r="A375" t="s">
        <v>18</v>
      </c>
      <c r="B375">
        <v>743</v>
      </c>
      <c r="C375" s="12">
        <f>Modified_data[[#This Row],[Export Value]]/Modified_data[[#This Row],[Units Sold]]</f>
        <v>20825.009999999998</v>
      </c>
      <c r="D375" s="12">
        <v>2879.25</v>
      </c>
      <c r="E375" s="12">
        <f>Modified_data[[#This Row],[Profit per unit]]*Modified_data[[#This Row],[Units Sold]]</f>
        <v>2139282.75</v>
      </c>
      <c r="F375" s="14">
        <f>Modified_data[[#This Row],[TotalProfit]]/SUM(Modified_data[TotalProfit])</f>
        <v>6.5054457250572476E-4</v>
      </c>
      <c r="G375" s="1">
        <f>Modified_data[[#This Row],[TotalProfit]]/Modified_data[[#This Row],[Export Value]]</f>
        <v>0.13825923733049827</v>
      </c>
      <c r="H375" s="12">
        <v>15472982.43</v>
      </c>
      <c r="I375" t="s">
        <v>33</v>
      </c>
      <c r="J375" t="s">
        <v>29</v>
      </c>
      <c r="K375" t="s">
        <v>40</v>
      </c>
      <c r="L375" t="s">
        <v>5</v>
      </c>
      <c r="M375">
        <v>2021</v>
      </c>
      <c r="N375" t="s">
        <v>67</v>
      </c>
      <c r="O375" t="s">
        <v>63</v>
      </c>
      <c r="P375" t="s">
        <v>49</v>
      </c>
    </row>
    <row r="376" spans="1:16" x14ac:dyDescent="0.35">
      <c r="A376" t="s">
        <v>16</v>
      </c>
      <c r="B376">
        <v>428</v>
      </c>
      <c r="C376" s="12">
        <f>Modified_data[[#This Row],[Export Value]]/Modified_data[[#This Row],[Units Sold]]</f>
        <v>33222.479999999996</v>
      </c>
      <c r="D376" s="12">
        <v>9269.51</v>
      </c>
      <c r="E376" s="12">
        <f>Modified_data[[#This Row],[Profit per unit]]*Modified_data[[#This Row],[Units Sold]]</f>
        <v>3967350.2800000003</v>
      </c>
      <c r="F376" s="14">
        <f>Modified_data[[#This Row],[TotalProfit]]/SUM(Modified_data[TotalProfit])</f>
        <v>1.2064502422052753E-3</v>
      </c>
      <c r="G376" s="1">
        <f>Modified_data[[#This Row],[TotalProfit]]/Modified_data[[#This Row],[Export Value]]</f>
        <v>0.27901318625220034</v>
      </c>
      <c r="H376" s="12">
        <v>14219221.439999999</v>
      </c>
      <c r="I376" t="s">
        <v>31</v>
      </c>
      <c r="J376" t="s">
        <v>29</v>
      </c>
      <c r="K376" t="s">
        <v>32</v>
      </c>
      <c r="L376" t="s">
        <v>1</v>
      </c>
      <c r="M376">
        <v>2021</v>
      </c>
      <c r="N376" t="s">
        <v>48</v>
      </c>
      <c r="O376" t="s">
        <v>46</v>
      </c>
      <c r="P376" t="s">
        <v>51</v>
      </c>
    </row>
    <row r="377" spans="1:16" x14ac:dyDescent="0.35">
      <c r="A377" t="s">
        <v>17</v>
      </c>
      <c r="B377">
        <v>104</v>
      </c>
      <c r="C377" s="12">
        <f>Modified_data[[#This Row],[Export Value]]/Modified_data[[#This Row],[Units Sold]]</f>
        <v>28856.79</v>
      </c>
      <c r="D377" s="12">
        <v>6754.28</v>
      </c>
      <c r="E377" s="12">
        <f>Modified_data[[#This Row],[Profit per unit]]*Modified_data[[#This Row],[Units Sold]]</f>
        <v>702445.12</v>
      </c>
      <c r="F377" s="14">
        <f>Modified_data[[#This Row],[TotalProfit]]/SUM(Modified_data[TotalProfit])</f>
        <v>2.1360984671106825E-4</v>
      </c>
      <c r="G377" s="1">
        <f>Modified_data[[#This Row],[TotalProfit]]/Modified_data[[#This Row],[Export Value]]</f>
        <v>0.23406206996689513</v>
      </c>
      <c r="H377" s="12">
        <v>3001106.16</v>
      </c>
      <c r="I377" t="s">
        <v>39</v>
      </c>
      <c r="J377" t="s">
        <v>29</v>
      </c>
      <c r="K377" t="s">
        <v>36</v>
      </c>
      <c r="L377" t="s">
        <v>9</v>
      </c>
      <c r="M377">
        <v>2023</v>
      </c>
      <c r="N377" t="s">
        <v>50</v>
      </c>
      <c r="O377" t="s">
        <v>46</v>
      </c>
      <c r="P377" t="s">
        <v>64</v>
      </c>
    </row>
    <row r="378" spans="1:16" x14ac:dyDescent="0.35">
      <c r="A378" t="s">
        <v>14</v>
      </c>
      <c r="B378">
        <v>599</v>
      </c>
      <c r="C378" s="12">
        <f>Modified_data[[#This Row],[Export Value]]/Modified_data[[#This Row],[Units Sold]]</f>
        <v>48007.009999999995</v>
      </c>
      <c r="D378" s="12">
        <v>6015.13</v>
      </c>
      <c r="E378" s="12">
        <f>Modified_data[[#This Row],[Profit per unit]]*Modified_data[[#This Row],[Units Sold]]</f>
        <v>3603062.87</v>
      </c>
      <c r="F378" s="14">
        <f>Modified_data[[#This Row],[TotalProfit]]/SUM(Modified_data[TotalProfit])</f>
        <v>1.0956723670470395E-3</v>
      </c>
      <c r="G378" s="1">
        <f>Modified_data[[#This Row],[TotalProfit]]/Modified_data[[#This Row],[Export Value]]</f>
        <v>0.12529690976380325</v>
      </c>
      <c r="H378" s="12">
        <v>28756198.989999998</v>
      </c>
      <c r="I378" t="s">
        <v>39</v>
      </c>
      <c r="J378" t="s">
        <v>29</v>
      </c>
      <c r="K378" t="s">
        <v>30</v>
      </c>
      <c r="L378" t="s">
        <v>1</v>
      </c>
      <c r="M378">
        <v>2021</v>
      </c>
      <c r="N378" t="s">
        <v>61</v>
      </c>
      <c r="O378" t="s">
        <v>60</v>
      </c>
      <c r="P378" t="s">
        <v>54</v>
      </c>
    </row>
    <row r="379" spans="1:16" x14ac:dyDescent="0.35">
      <c r="A379" t="s">
        <v>16</v>
      </c>
      <c r="B379">
        <v>115</v>
      </c>
      <c r="C379" s="12">
        <f>Modified_data[[#This Row],[Export Value]]/Modified_data[[#This Row],[Units Sold]]</f>
        <v>25006.63</v>
      </c>
      <c r="D379" s="12">
        <v>5301.73</v>
      </c>
      <c r="E379" s="12">
        <f>Modified_data[[#This Row],[Profit per unit]]*Modified_data[[#This Row],[Units Sold]]</f>
        <v>609698.94999999995</v>
      </c>
      <c r="F379" s="14">
        <f>Modified_data[[#This Row],[TotalProfit]]/SUM(Modified_data[TotalProfit])</f>
        <v>1.85406226822957E-4</v>
      </c>
      <c r="G379" s="1">
        <f>Modified_data[[#This Row],[TotalProfit]]/Modified_data[[#This Row],[Export Value]]</f>
        <v>0.21201297415925294</v>
      </c>
      <c r="H379" s="12">
        <v>2875762.45</v>
      </c>
      <c r="I379" t="s">
        <v>31</v>
      </c>
      <c r="J379" t="s">
        <v>29</v>
      </c>
      <c r="K379" t="s">
        <v>37</v>
      </c>
      <c r="L379" t="s">
        <v>3</v>
      </c>
      <c r="M379">
        <v>2020</v>
      </c>
      <c r="N379" t="s">
        <v>62</v>
      </c>
      <c r="O379" t="s">
        <v>63</v>
      </c>
      <c r="P379" t="s">
        <v>58</v>
      </c>
    </row>
    <row r="380" spans="1:16" x14ac:dyDescent="0.35">
      <c r="A380" t="s">
        <v>12</v>
      </c>
      <c r="B380">
        <v>762</v>
      </c>
      <c r="C380" s="12">
        <f>Modified_data[[#This Row],[Export Value]]/Modified_data[[#This Row],[Units Sold]]</f>
        <v>31052.449999999997</v>
      </c>
      <c r="D380" s="12">
        <v>5531.35</v>
      </c>
      <c r="E380" s="12">
        <f>Modified_data[[#This Row],[Profit per unit]]*Modified_data[[#This Row],[Units Sold]]</f>
        <v>4214888.7</v>
      </c>
      <c r="F380" s="14">
        <f>Modified_data[[#This Row],[TotalProfit]]/SUM(Modified_data[TotalProfit])</f>
        <v>1.2817253668318085E-3</v>
      </c>
      <c r="G380" s="1">
        <f>Modified_data[[#This Row],[TotalProfit]]/Modified_data[[#This Row],[Export Value]]</f>
        <v>0.17812926194229442</v>
      </c>
      <c r="H380" s="12">
        <v>23661966.899999999</v>
      </c>
      <c r="I380" t="s">
        <v>28</v>
      </c>
      <c r="J380" t="s">
        <v>29</v>
      </c>
      <c r="K380" t="s">
        <v>35</v>
      </c>
      <c r="L380" t="s">
        <v>1</v>
      </c>
      <c r="M380">
        <v>2021</v>
      </c>
      <c r="N380" t="s">
        <v>62</v>
      </c>
      <c r="O380" t="s">
        <v>63</v>
      </c>
      <c r="P380" t="s">
        <v>49</v>
      </c>
    </row>
    <row r="381" spans="1:16" x14ac:dyDescent="0.35">
      <c r="A381" t="s">
        <v>16</v>
      </c>
      <c r="B381">
        <v>479</v>
      </c>
      <c r="C381" s="12">
        <f>Modified_data[[#This Row],[Export Value]]/Modified_data[[#This Row],[Units Sold]]</f>
        <v>17626.870000000003</v>
      </c>
      <c r="D381" s="12">
        <v>6801.41</v>
      </c>
      <c r="E381" s="12">
        <f>Modified_data[[#This Row],[Profit per unit]]*Modified_data[[#This Row],[Units Sold]]</f>
        <v>3257875.39</v>
      </c>
      <c r="F381" s="14">
        <f>Modified_data[[#This Row],[TotalProfit]]/SUM(Modified_data[TotalProfit])</f>
        <v>9.9070267960814037E-4</v>
      </c>
      <c r="G381" s="1">
        <f>Modified_data[[#This Row],[TotalProfit]]/Modified_data[[#This Row],[Export Value]]</f>
        <v>0.38585466393069218</v>
      </c>
      <c r="H381" s="12">
        <v>8443270.7300000004</v>
      </c>
      <c r="I381" t="s">
        <v>31</v>
      </c>
      <c r="J381" t="s">
        <v>29</v>
      </c>
      <c r="K381" t="s">
        <v>36</v>
      </c>
      <c r="L381" t="s">
        <v>5</v>
      </c>
      <c r="M381">
        <v>2020</v>
      </c>
      <c r="N381" t="s">
        <v>65</v>
      </c>
      <c r="O381" t="s">
        <v>60</v>
      </c>
      <c r="P381" t="s">
        <v>58</v>
      </c>
    </row>
    <row r="382" spans="1:16" x14ac:dyDescent="0.35">
      <c r="A382" t="s">
        <v>20</v>
      </c>
      <c r="B382">
        <v>887</v>
      </c>
      <c r="C382" s="12">
        <f>Modified_data[[#This Row],[Export Value]]/Modified_data[[#This Row],[Units Sold]]</f>
        <v>39899.300000000003</v>
      </c>
      <c r="D382" s="12">
        <v>4319.57</v>
      </c>
      <c r="E382" s="12">
        <f>Modified_data[[#This Row],[Profit per unit]]*Modified_data[[#This Row],[Units Sold]]</f>
        <v>3831458.59</v>
      </c>
      <c r="F382" s="14">
        <f>Modified_data[[#This Row],[TotalProfit]]/SUM(Modified_data[TotalProfit])</f>
        <v>1.1651262978233882E-3</v>
      </c>
      <c r="G382" s="1">
        <f>Modified_data[[#This Row],[TotalProfit]]/Modified_data[[#This Row],[Export Value]]</f>
        <v>0.10826179907918183</v>
      </c>
      <c r="H382" s="12">
        <v>35390679.100000001</v>
      </c>
      <c r="I382" t="s">
        <v>28</v>
      </c>
      <c r="J382" t="s">
        <v>29</v>
      </c>
      <c r="K382" t="s">
        <v>30</v>
      </c>
      <c r="L382" t="s">
        <v>7</v>
      </c>
      <c r="M382">
        <v>2021</v>
      </c>
      <c r="N382" t="s">
        <v>65</v>
      </c>
      <c r="O382" t="s">
        <v>60</v>
      </c>
      <c r="P382" t="s">
        <v>56</v>
      </c>
    </row>
    <row r="383" spans="1:16" x14ac:dyDescent="0.35">
      <c r="A383" t="s">
        <v>12</v>
      </c>
      <c r="B383">
        <v>655</v>
      </c>
      <c r="C383" s="12">
        <f>Modified_data[[#This Row],[Export Value]]/Modified_data[[#This Row],[Units Sold]]</f>
        <v>45931.66</v>
      </c>
      <c r="D383" s="12">
        <v>6251.45</v>
      </c>
      <c r="E383" s="12">
        <f>Modified_data[[#This Row],[Profit per unit]]*Modified_data[[#This Row],[Units Sold]]</f>
        <v>4094699.75</v>
      </c>
      <c r="F383" s="14">
        <f>Modified_data[[#This Row],[TotalProfit]]/SUM(Modified_data[TotalProfit])</f>
        <v>1.2451765426533955E-3</v>
      </c>
      <c r="G383" s="1">
        <f>Modified_data[[#This Row],[TotalProfit]]/Modified_data[[#This Row],[Export Value]]</f>
        <v>0.13610328910385561</v>
      </c>
      <c r="H383" s="12">
        <v>30085237.300000001</v>
      </c>
      <c r="I383" t="s">
        <v>28</v>
      </c>
      <c r="J383" t="s">
        <v>29</v>
      </c>
      <c r="K383" t="s">
        <v>32</v>
      </c>
      <c r="L383" t="s">
        <v>3</v>
      </c>
      <c r="M383">
        <v>2021</v>
      </c>
      <c r="N383" t="s">
        <v>67</v>
      </c>
      <c r="O383" t="s">
        <v>63</v>
      </c>
      <c r="P383" t="s">
        <v>64</v>
      </c>
    </row>
    <row r="384" spans="1:16" x14ac:dyDescent="0.35">
      <c r="A384" t="s">
        <v>19</v>
      </c>
      <c r="B384">
        <v>909</v>
      </c>
      <c r="C384" s="12">
        <f>Modified_data[[#This Row],[Export Value]]/Modified_data[[#This Row],[Units Sold]]</f>
        <v>19171.77</v>
      </c>
      <c r="D384" s="12">
        <v>5159.22</v>
      </c>
      <c r="E384" s="12">
        <f>Modified_data[[#This Row],[Profit per unit]]*Modified_data[[#This Row],[Units Sold]]</f>
        <v>4689730.9800000004</v>
      </c>
      <c r="F384" s="14">
        <f>Modified_data[[#This Row],[TotalProfit]]/SUM(Modified_data[TotalProfit])</f>
        <v>1.4261223933820595E-3</v>
      </c>
      <c r="G384" s="1">
        <f>Modified_data[[#This Row],[TotalProfit]]/Modified_data[[#This Row],[Export Value]]</f>
        <v>0.26910504350928477</v>
      </c>
      <c r="H384" s="12">
        <v>17427138.93</v>
      </c>
      <c r="I384" t="s">
        <v>31</v>
      </c>
      <c r="J384" t="s">
        <v>29</v>
      </c>
      <c r="K384" t="s">
        <v>38</v>
      </c>
      <c r="L384" t="s">
        <v>4</v>
      </c>
      <c r="M384">
        <v>2020</v>
      </c>
      <c r="N384" t="s">
        <v>45</v>
      </c>
      <c r="O384" t="s">
        <v>46</v>
      </c>
      <c r="P384" t="s">
        <v>64</v>
      </c>
    </row>
    <row r="385" spans="1:16" x14ac:dyDescent="0.35">
      <c r="A385" t="s">
        <v>18</v>
      </c>
      <c r="B385">
        <v>667</v>
      </c>
      <c r="C385" s="12">
        <f>Modified_data[[#This Row],[Export Value]]/Modified_data[[#This Row],[Units Sold]]</f>
        <v>33489.07</v>
      </c>
      <c r="D385" s="12">
        <v>9214.17</v>
      </c>
      <c r="E385" s="12">
        <f>Modified_data[[#This Row],[Profit per unit]]*Modified_data[[#This Row],[Units Sold]]</f>
        <v>6145851.3899999997</v>
      </c>
      <c r="F385" s="14">
        <f>Modified_data[[#This Row],[TotalProfit]]/SUM(Modified_data[TotalProfit])</f>
        <v>1.8689209106142065E-3</v>
      </c>
      <c r="G385" s="1">
        <f>Modified_data[[#This Row],[TotalProfit]]/Modified_data[[#This Row],[Export Value]]</f>
        <v>0.27513962018055438</v>
      </c>
      <c r="H385" s="12">
        <v>22337209.690000001</v>
      </c>
      <c r="I385" t="s">
        <v>28</v>
      </c>
      <c r="J385" t="s">
        <v>29</v>
      </c>
      <c r="K385" t="s">
        <v>30</v>
      </c>
      <c r="L385" t="s">
        <v>5</v>
      </c>
      <c r="M385">
        <v>2021</v>
      </c>
      <c r="N385" t="s">
        <v>50</v>
      </c>
      <c r="O385" t="s">
        <v>46</v>
      </c>
      <c r="P385" t="s">
        <v>51</v>
      </c>
    </row>
    <row r="386" spans="1:16" x14ac:dyDescent="0.35">
      <c r="A386" t="s">
        <v>17</v>
      </c>
      <c r="B386">
        <v>295</v>
      </c>
      <c r="C386" s="12">
        <f>Modified_data[[#This Row],[Export Value]]/Modified_data[[#This Row],[Units Sold]]</f>
        <v>15255.060000000001</v>
      </c>
      <c r="D386" s="12">
        <v>5692.82</v>
      </c>
      <c r="E386" s="12">
        <f>Modified_data[[#This Row],[Profit per unit]]*Modified_data[[#This Row],[Units Sold]]</f>
        <v>1679381.9</v>
      </c>
      <c r="F386" s="14">
        <f>Modified_data[[#This Row],[TotalProfit]]/SUM(Modified_data[TotalProfit])</f>
        <v>5.1069115581348545E-4</v>
      </c>
      <c r="G386" s="1">
        <f>Modified_data[[#This Row],[TotalProfit]]/Modified_data[[#This Row],[Export Value]]</f>
        <v>0.37317585116020519</v>
      </c>
      <c r="H386" s="12">
        <v>4500242.7</v>
      </c>
      <c r="I386" t="s">
        <v>31</v>
      </c>
      <c r="J386" t="s">
        <v>29</v>
      </c>
      <c r="K386" t="s">
        <v>40</v>
      </c>
      <c r="L386" t="s">
        <v>4</v>
      </c>
      <c r="M386">
        <v>2023</v>
      </c>
      <c r="N386" t="s">
        <v>55</v>
      </c>
      <c r="O386" t="s">
        <v>53</v>
      </c>
      <c r="P386" t="s">
        <v>47</v>
      </c>
    </row>
    <row r="387" spans="1:16" x14ac:dyDescent="0.35">
      <c r="A387" t="s">
        <v>18</v>
      </c>
      <c r="B387">
        <v>930</v>
      </c>
      <c r="C387" s="12">
        <f>Modified_data[[#This Row],[Export Value]]/Modified_data[[#This Row],[Units Sold]]</f>
        <v>11752.589999999998</v>
      </c>
      <c r="D387" s="12">
        <v>7463.08</v>
      </c>
      <c r="E387" s="12">
        <f>Modified_data[[#This Row],[Profit per unit]]*Modified_data[[#This Row],[Units Sold]]</f>
        <v>6940664.4000000004</v>
      </c>
      <c r="F387" s="14">
        <f>Modified_data[[#This Row],[TotalProfit]]/SUM(Modified_data[TotalProfit])</f>
        <v>2.1106193442655967E-3</v>
      </c>
      <c r="G387" s="1">
        <f>Modified_data[[#This Row],[TotalProfit]]/Modified_data[[#This Row],[Export Value]]</f>
        <v>0.63501577099175599</v>
      </c>
      <c r="H387" s="12">
        <v>10929908.699999999</v>
      </c>
      <c r="I387" t="s">
        <v>28</v>
      </c>
      <c r="J387" t="s">
        <v>29</v>
      </c>
      <c r="K387" t="s">
        <v>35</v>
      </c>
      <c r="L387" t="s">
        <v>3</v>
      </c>
      <c r="M387">
        <v>2021</v>
      </c>
      <c r="N387" t="s">
        <v>65</v>
      </c>
      <c r="O387" t="s">
        <v>60</v>
      </c>
      <c r="P387" t="s">
        <v>58</v>
      </c>
    </row>
    <row r="388" spans="1:16" x14ac:dyDescent="0.35">
      <c r="A388" t="s">
        <v>19</v>
      </c>
      <c r="B388">
        <v>808</v>
      </c>
      <c r="C388" s="12">
        <f>Modified_data[[#This Row],[Export Value]]/Modified_data[[#This Row],[Units Sold]]</f>
        <v>36102.120000000003</v>
      </c>
      <c r="D388" s="12">
        <v>4257.5</v>
      </c>
      <c r="E388" s="12">
        <f>Modified_data[[#This Row],[Profit per unit]]*Modified_data[[#This Row],[Units Sold]]</f>
        <v>3440060</v>
      </c>
      <c r="F388" s="14">
        <f>Modified_data[[#This Row],[TotalProfit]]/SUM(Modified_data[TotalProfit])</f>
        <v>1.0461040561814672E-3</v>
      </c>
      <c r="G388" s="1">
        <f>Modified_data[[#This Row],[TotalProfit]]/Modified_data[[#This Row],[Export Value]]</f>
        <v>0.11792936259698876</v>
      </c>
      <c r="H388" s="12">
        <v>29170512.960000001</v>
      </c>
      <c r="I388" t="s">
        <v>33</v>
      </c>
      <c r="J388" t="s">
        <v>29</v>
      </c>
      <c r="K388" t="s">
        <v>37</v>
      </c>
      <c r="L388" t="s">
        <v>4</v>
      </c>
      <c r="M388">
        <v>2021</v>
      </c>
      <c r="N388" t="s">
        <v>66</v>
      </c>
      <c r="O388" t="s">
        <v>63</v>
      </c>
      <c r="P388" t="s">
        <v>47</v>
      </c>
    </row>
    <row r="389" spans="1:16" x14ac:dyDescent="0.35">
      <c r="A389" t="s">
        <v>16</v>
      </c>
      <c r="B389">
        <v>589</v>
      </c>
      <c r="C389" s="12">
        <f>Modified_data[[#This Row],[Export Value]]/Modified_data[[#This Row],[Units Sold]]</f>
        <v>47737.46</v>
      </c>
      <c r="D389" s="12">
        <v>4814.2299999999996</v>
      </c>
      <c r="E389" s="12">
        <f>Modified_data[[#This Row],[Profit per unit]]*Modified_data[[#This Row],[Units Sold]]</f>
        <v>2835581.4699999997</v>
      </c>
      <c r="F389" s="14">
        <f>Modified_data[[#This Row],[TotalProfit]]/SUM(Modified_data[TotalProfit])</f>
        <v>8.622853314767786E-4</v>
      </c>
      <c r="G389" s="1">
        <f>Modified_data[[#This Row],[TotalProfit]]/Modified_data[[#This Row],[Export Value]]</f>
        <v>0.10084805517511823</v>
      </c>
      <c r="H389" s="12">
        <v>28117363.940000001</v>
      </c>
      <c r="I389" t="s">
        <v>33</v>
      </c>
      <c r="J389" t="s">
        <v>29</v>
      </c>
      <c r="K389" t="s">
        <v>38</v>
      </c>
      <c r="L389" t="s">
        <v>2</v>
      </c>
      <c r="M389">
        <v>2023</v>
      </c>
      <c r="N389" t="s">
        <v>57</v>
      </c>
      <c r="O389" t="s">
        <v>53</v>
      </c>
      <c r="P389" t="s">
        <v>47</v>
      </c>
    </row>
    <row r="390" spans="1:16" x14ac:dyDescent="0.35">
      <c r="A390" t="s">
        <v>18</v>
      </c>
      <c r="B390">
        <v>212</v>
      </c>
      <c r="C390" s="12">
        <f>Modified_data[[#This Row],[Export Value]]/Modified_data[[#This Row],[Units Sold]]</f>
        <v>38606.82</v>
      </c>
      <c r="D390" s="12">
        <v>8270.19</v>
      </c>
      <c r="E390" s="12">
        <f>Modified_data[[#This Row],[Profit per unit]]*Modified_data[[#This Row],[Units Sold]]</f>
        <v>1753280.28</v>
      </c>
      <c r="F390" s="14">
        <f>Modified_data[[#This Row],[TotalProfit]]/SUM(Modified_data[TotalProfit])</f>
        <v>5.3316326242303287E-4</v>
      </c>
      <c r="G390" s="1">
        <f>Modified_data[[#This Row],[TotalProfit]]/Modified_data[[#This Row],[Export Value]]</f>
        <v>0.21421577845572362</v>
      </c>
      <c r="H390" s="12">
        <v>8184645.8399999999</v>
      </c>
      <c r="I390" t="s">
        <v>28</v>
      </c>
      <c r="J390" t="s">
        <v>29</v>
      </c>
      <c r="K390" t="s">
        <v>36</v>
      </c>
      <c r="L390" t="s">
        <v>3</v>
      </c>
      <c r="M390">
        <v>2022</v>
      </c>
      <c r="N390" t="s">
        <v>52</v>
      </c>
      <c r="O390" t="s">
        <v>53</v>
      </c>
      <c r="P390" t="s">
        <v>47</v>
      </c>
    </row>
    <row r="391" spans="1:16" x14ac:dyDescent="0.35">
      <c r="A391" t="s">
        <v>13</v>
      </c>
      <c r="B391">
        <v>164</v>
      </c>
      <c r="C391" s="12">
        <f>Modified_data[[#This Row],[Export Value]]/Modified_data[[#This Row],[Units Sold]]</f>
        <v>44326.559999999998</v>
      </c>
      <c r="D391" s="12">
        <v>5980.31</v>
      </c>
      <c r="E391" s="12">
        <f>Modified_data[[#This Row],[Profit per unit]]*Modified_data[[#This Row],[Units Sold]]</f>
        <v>980770.84000000008</v>
      </c>
      <c r="F391" s="14">
        <f>Modified_data[[#This Row],[TotalProfit]]/SUM(Modified_data[TotalProfit])</f>
        <v>2.9824722647526635E-4</v>
      </c>
      <c r="G391" s="1">
        <f>Modified_data[[#This Row],[TotalProfit]]/Modified_data[[#This Row],[Export Value]]</f>
        <v>0.13491482307672872</v>
      </c>
      <c r="H391" s="12">
        <v>7269555.8399999999</v>
      </c>
      <c r="I391" t="s">
        <v>33</v>
      </c>
      <c r="J391" t="s">
        <v>29</v>
      </c>
      <c r="K391" t="s">
        <v>40</v>
      </c>
      <c r="L391" t="s">
        <v>5</v>
      </c>
      <c r="M391">
        <v>2023</v>
      </c>
      <c r="N391" t="s">
        <v>59</v>
      </c>
      <c r="O391" t="s">
        <v>60</v>
      </c>
      <c r="P391" t="s">
        <v>47</v>
      </c>
    </row>
    <row r="392" spans="1:16" x14ac:dyDescent="0.35">
      <c r="A392" t="s">
        <v>18</v>
      </c>
      <c r="B392">
        <v>589</v>
      </c>
      <c r="C392" s="12">
        <f>Modified_data[[#This Row],[Export Value]]/Modified_data[[#This Row],[Units Sold]]</f>
        <v>16688.989999999998</v>
      </c>
      <c r="D392" s="12">
        <v>5445.11</v>
      </c>
      <c r="E392" s="12">
        <f>Modified_data[[#This Row],[Profit per unit]]*Modified_data[[#This Row],[Units Sold]]</f>
        <v>3207169.79</v>
      </c>
      <c r="F392" s="14">
        <f>Modified_data[[#This Row],[TotalProfit]]/SUM(Modified_data[TotalProfit])</f>
        <v>9.752833747613891E-4</v>
      </c>
      <c r="G392" s="1">
        <f>Modified_data[[#This Row],[TotalProfit]]/Modified_data[[#This Row],[Export Value]]</f>
        <v>0.32626959450511989</v>
      </c>
      <c r="H392" s="12">
        <v>9829815.1099999994</v>
      </c>
      <c r="I392" t="s">
        <v>28</v>
      </c>
      <c r="J392" t="s">
        <v>29</v>
      </c>
      <c r="K392" t="s">
        <v>35</v>
      </c>
      <c r="L392" t="s">
        <v>9</v>
      </c>
      <c r="M392">
        <v>2022</v>
      </c>
      <c r="N392" t="s">
        <v>55</v>
      </c>
      <c r="O392" t="s">
        <v>53</v>
      </c>
      <c r="P392" t="s">
        <v>64</v>
      </c>
    </row>
    <row r="393" spans="1:16" x14ac:dyDescent="0.35">
      <c r="A393" t="s">
        <v>17</v>
      </c>
      <c r="B393">
        <v>438</v>
      </c>
      <c r="C393" s="12">
        <f>Modified_data[[#This Row],[Export Value]]/Modified_data[[#This Row],[Units Sold]]</f>
        <v>22625.329999999998</v>
      </c>
      <c r="D393" s="12">
        <v>6130.91</v>
      </c>
      <c r="E393" s="12">
        <f>Modified_data[[#This Row],[Profit per unit]]*Modified_data[[#This Row],[Units Sold]]</f>
        <v>2685338.58</v>
      </c>
      <c r="F393" s="14">
        <f>Modified_data[[#This Row],[TotalProfit]]/SUM(Modified_data[TotalProfit])</f>
        <v>8.1659726305895284E-4</v>
      </c>
      <c r="G393" s="1">
        <f>Modified_data[[#This Row],[TotalProfit]]/Modified_data[[#This Row],[Export Value]]</f>
        <v>0.27097549516404845</v>
      </c>
      <c r="H393" s="12">
        <v>9909894.5399999991</v>
      </c>
      <c r="I393" t="s">
        <v>31</v>
      </c>
      <c r="J393" t="s">
        <v>29</v>
      </c>
      <c r="K393" t="s">
        <v>34</v>
      </c>
      <c r="L393" t="s">
        <v>2</v>
      </c>
      <c r="M393">
        <v>2022</v>
      </c>
      <c r="N393" t="s">
        <v>65</v>
      </c>
      <c r="O393" t="s">
        <v>60</v>
      </c>
      <c r="P393" t="s">
        <v>47</v>
      </c>
    </row>
    <row r="394" spans="1:16" x14ac:dyDescent="0.35">
      <c r="A394" t="s">
        <v>15</v>
      </c>
      <c r="B394">
        <v>880</v>
      </c>
      <c r="C394" s="12">
        <f>Modified_data[[#This Row],[Export Value]]/Modified_data[[#This Row],[Units Sold]]</f>
        <v>40170.32</v>
      </c>
      <c r="D394" s="12">
        <v>6843.59</v>
      </c>
      <c r="E394" s="12">
        <f>Modified_data[[#This Row],[Profit per unit]]*Modified_data[[#This Row],[Units Sold]]</f>
        <v>6022359.2000000002</v>
      </c>
      <c r="F394" s="14">
        <f>Modified_data[[#This Row],[TotalProfit]]/SUM(Modified_data[TotalProfit])</f>
        <v>1.8313675886181566E-3</v>
      </c>
      <c r="G394" s="1">
        <f>Modified_data[[#This Row],[TotalProfit]]/Modified_data[[#This Row],[Export Value]]</f>
        <v>0.17036433864604514</v>
      </c>
      <c r="H394" s="12">
        <v>35349881.600000001</v>
      </c>
      <c r="I394" t="s">
        <v>31</v>
      </c>
      <c r="J394" t="s">
        <v>29</v>
      </c>
      <c r="K394" t="s">
        <v>35</v>
      </c>
      <c r="L394" t="s">
        <v>10</v>
      </c>
      <c r="M394">
        <v>2022</v>
      </c>
      <c r="N394" t="s">
        <v>59</v>
      </c>
      <c r="O394" t="s">
        <v>60</v>
      </c>
      <c r="P394" t="s">
        <v>56</v>
      </c>
    </row>
    <row r="395" spans="1:16" x14ac:dyDescent="0.35">
      <c r="A395" t="s">
        <v>20</v>
      </c>
      <c r="B395">
        <v>483</v>
      </c>
      <c r="C395" s="12">
        <f>Modified_data[[#This Row],[Export Value]]/Modified_data[[#This Row],[Units Sold]]</f>
        <v>42817.53</v>
      </c>
      <c r="D395" s="12">
        <v>3137.24</v>
      </c>
      <c r="E395" s="12">
        <f>Modified_data[[#This Row],[Profit per unit]]*Modified_data[[#This Row],[Units Sold]]</f>
        <v>1515286.92</v>
      </c>
      <c r="F395" s="14">
        <f>Modified_data[[#This Row],[TotalProfit]]/SUM(Modified_data[TotalProfit])</f>
        <v>4.6079074007160403E-4</v>
      </c>
      <c r="G395" s="1">
        <f>Modified_data[[#This Row],[TotalProfit]]/Modified_data[[#This Row],[Export Value]]</f>
        <v>7.3269990118533232E-2</v>
      </c>
      <c r="H395" s="12">
        <v>20680866.989999998</v>
      </c>
      <c r="I395" t="s">
        <v>39</v>
      </c>
      <c r="J395" t="s">
        <v>29</v>
      </c>
      <c r="K395" t="s">
        <v>30</v>
      </c>
      <c r="L395" t="s">
        <v>4</v>
      </c>
      <c r="M395">
        <v>2023</v>
      </c>
      <c r="N395" t="s">
        <v>66</v>
      </c>
      <c r="O395" t="s">
        <v>63</v>
      </c>
      <c r="P395" t="s">
        <v>51</v>
      </c>
    </row>
    <row r="396" spans="1:16" x14ac:dyDescent="0.35">
      <c r="A396" t="s">
        <v>15</v>
      </c>
      <c r="B396">
        <v>551</v>
      </c>
      <c r="C396" s="12">
        <f>Modified_data[[#This Row],[Export Value]]/Modified_data[[#This Row],[Units Sold]]</f>
        <v>23671.25</v>
      </c>
      <c r="D396" s="12">
        <v>6023.56</v>
      </c>
      <c r="E396" s="12">
        <f>Modified_data[[#This Row],[Profit per unit]]*Modified_data[[#This Row],[Units Sold]]</f>
        <v>3318981.56</v>
      </c>
      <c r="F396" s="14">
        <f>Modified_data[[#This Row],[TotalProfit]]/SUM(Modified_data[TotalProfit])</f>
        <v>1.0092847427973621E-3</v>
      </c>
      <c r="G396" s="1">
        <f>Modified_data[[#This Row],[TotalProfit]]/Modified_data[[#This Row],[Export Value]]</f>
        <v>0.25446733907165864</v>
      </c>
      <c r="H396" s="12">
        <v>13042858.75</v>
      </c>
      <c r="I396" t="s">
        <v>28</v>
      </c>
      <c r="J396" t="s">
        <v>29</v>
      </c>
      <c r="K396" t="s">
        <v>36</v>
      </c>
      <c r="L396" t="s">
        <v>10</v>
      </c>
      <c r="M396">
        <v>2021</v>
      </c>
      <c r="N396" t="s">
        <v>59</v>
      </c>
      <c r="O396" t="s">
        <v>60</v>
      </c>
      <c r="P396" t="s">
        <v>56</v>
      </c>
    </row>
    <row r="397" spans="1:16" x14ac:dyDescent="0.35">
      <c r="A397" t="s">
        <v>15</v>
      </c>
      <c r="B397">
        <v>757</v>
      </c>
      <c r="C397" s="12">
        <f>Modified_data[[#This Row],[Export Value]]/Modified_data[[#This Row],[Units Sold]]</f>
        <v>15651.76</v>
      </c>
      <c r="D397" s="12">
        <v>2822.57</v>
      </c>
      <c r="E397" s="12">
        <f>Modified_data[[#This Row],[Profit per unit]]*Modified_data[[#This Row],[Units Sold]]</f>
        <v>2136685.4900000002</v>
      </c>
      <c r="F397" s="14">
        <f>Modified_data[[#This Row],[TotalProfit]]/SUM(Modified_data[TotalProfit])</f>
        <v>6.4975475947311558E-4</v>
      </c>
      <c r="G397" s="1">
        <f>Modified_data[[#This Row],[TotalProfit]]/Modified_data[[#This Row],[Export Value]]</f>
        <v>0.18033562998665967</v>
      </c>
      <c r="H397" s="12">
        <v>11848382.32</v>
      </c>
      <c r="I397" t="s">
        <v>28</v>
      </c>
      <c r="J397" t="s">
        <v>29</v>
      </c>
      <c r="K397" t="s">
        <v>36</v>
      </c>
      <c r="L397" t="s">
        <v>5</v>
      </c>
      <c r="M397">
        <v>2022</v>
      </c>
      <c r="N397" t="s">
        <v>50</v>
      </c>
      <c r="O397" t="s">
        <v>46</v>
      </c>
      <c r="P397" t="s">
        <v>51</v>
      </c>
    </row>
    <row r="398" spans="1:16" x14ac:dyDescent="0.35">
      <c r="A398" t="s">
        <v>19</v>
      </c>
      <c r="B398">
        <v>131</v>
      </c>
      <c r="C398" s="12">
        <f>Modified_data[[#This Row],[Export Value]]/Modified_data[[#This Row],[Units Sold]]</f>
        <v>48048.54</v>
      </c>
      <c r="D398" s="12">
        <v>3265.53</v>
      </c>
      <c r="E398" s="12">
        <f>Modified_data[[#This Row],[Profit per unit]]*Modified_data[[#This Row],[Units Sold]]</f>
        <v>427784.43000000005</v>
      </c>
      <c r="F398" s="14">
        <f>Modified_data[[#This Row],[TotalProfit]]/SUM(Modified_data[TotalProfit])</f>
        <v>1.3008698319048997E-4</v>
      </c>
      <c r="G398" s="1">
        <f>Modified_data[[#This Row],[TotalProfit]]/Modified_data[[#This Row],[Export Value]]</f>
        <v>6.7963147267325927E-2</v>
      </c>
      <c r="H398" s="12">
        <v>6294358.7400000002</v>
      </c>
      <c r="I398" t="s">
        <v>33</v>
      </c>
      <c r="J398" t="s">
        <v>29</v>
      </c>
      <c r="K398" t="s">
        <v>30</v>
      </c>
      <c r="L398" t="s">
        <v>3</v>
      </c>
      <c r="M398">
        <v>2023</v>
      </c>
      <c r="N398" t="s">
        <v>66</v>
      </c>
      <c r="O398" t="s">
        <v>63</v>
      </c>
      <c r="P398" t="s">
        <v>58</v>
      </c>
    </row>
    <row r="399" spans="1:16" x14ac:dyDescent="0.35">
      <c r="A399" t="s">
        <v>14</v>
      </c>
      <c r="B399">
        <v>804</v>
      </c>
      <c r="C399" s="12">
        <f>Modified_data[[#This Row],[Export Value]]/Modified_data[[#This Row],[Units Sold]]</f>
        <v>24263.35</v>
      </c>
      <c r="D399" s="12">
        <v>4847.33</v>
      </c>
      <c r="E399" s="12">
        <f>Modified_data[[#This Row],[Profit per unit]]*Modified_data[[#This Row],[Units Sold]]</f>
        <v>3897253.32</v>
      </c>
      <c r="F399" s="14">
        <f>Modified_data[[#This Row],[TotalProfit]]/SUM(Modified_data[TotalProfit])</f>
        <v>1.1851341273171657E-3</v>
      </c>
      <c r="G399" s="1">
        <f>Modified_data[[#This Row],[TotalProfit]]/Modified_data[[#This Row],[Export Value]]</f>
        <v>0.19977991497464284</v>
      </c>
      <c r="H399" s="12">
        <v>19507733.399999999</v>
      </c>
      <c r="I399" t="s">
        <v>33</v>
      </c>
      <c r="J399" t="s">
        <v>29</v>
      </c>
      <c r="K399" t="s">
        <v>36</v>
      </c>
      <c r="L399" t="s">
        <v>3</v>
      </c>
      <c r="M399">
        <v>2020</v>
      </c>
      <c r="N399" t="s">
        <v>61</v>
      </c>
      <c r="O399" t="s">
        <v>60</v>
      </c>
      <c r="P399" t="s">
        <v>49</v>
      </c>
    </row>
    <row r="400" spans="1:16" x14ac:dyDescent="0.35">
      <c r="A400" t="s">
        <v>17</v>
      </c>
      <c r="B400">
        <v>614</v>
      </c>
      <c r="C400" s="12">
        <f>Modified_data[[#This Row],[Export Value]]/Modified_data[[#This Row],[Units Sold]]</f>
        <v>28806.400000000001</v>
      </c>
      <c r="D400" s="12">
        <v>3097.77</v>
      </c>
      <c r="E400" s="12">
        <f>Modified_data[[#This Row],[Profit per unit]]*Modified_data[[#This Row],[Units Sold]]</f>
        <v>1902030.78</v>
      </c>
      <c r="F400" s="14">
        <f>Modified_data[[#This Row],[TotalProfit]]/SUM(Modified_data[TotalProfit])</f>
        <v>5.7839750293308832E-4</v>
      </c>
      <c r="G400" s="1">
        <f>Modified_data[[#This Row],[TotalProfit]]/Modified_data[[#This Row],[Export Value]]</f>
        <v>0.10753756109753387</v>
      </c>
      <c r="H400" s="12">
        <v>17687129.600000001</v>
      </c>
      <c r="I400" t="s">
        <v>28</v>
      </c>
      <c r="J400" t="s">
        <v>29</v>
      </c>
      <c r="K400" t="s">
        <v>32</v>
      </c>
      <c r="L400" t="s">
        <v>9</v>
      </c>
      <c r="M400">
        <v>2023</v>
      </c>
      <c r="N400" t="s">
        <v>65</v>
      </c>
      <c r="O400" t="s">
        <v>60</v>
      </c>
      <c r="P400" t="s">
        <v>49</v>
      </c>
    </row>
    <row r="401" spans="1:16" x14ac:dyDescent="0.35">
      <c r="A401" t="s">
        <v>19</v>
      </c>
      <c r="B401">
        <v>870</v>
      </c>
      <c r="C401" s="12">
        <f>Modified_data[[#This Row],[Export Value]]/Modified_data[[#This Row],[Units Sold]]</f>
        <v>48583.99</v>
      </c>
      <c r="D401" s="12">
        <v>3988.43</v>
      </c>
      <c r="E401" s="12">
        <f>Modified_data[[#This Row],[Profit per unit]]*Modified_data[[#This Row],[Units Sold]]</f>
        <v>3469934.0999999996</v>
      </c>
      <c r="F401" s="14">
        <f>Modified_data[[#This Row],[TotalProfit]]/SUM(Modified_data[TotalProfit])</f>
        <v>1.05518861202781E-3</v>
      </c>
      <c r="G401" s="1">
        <f>Modified_data[[#This Row],[TotalProfit]]/Modified_data[[#This Row],[Export Value]]</f>
        <v>8.2093504465154052E-2</v>
      </c>
      <c r="H401" s="12">
        <v>42268071.299999997</v>
      </c>
      <c r="I401" t="s">
        <v>28</v>
      </c>
      <c r="J401" t="s">
        <v>29</v>
      </c>
      <c r="K401" t="s">
        <v>36</v>
      </c>
      <c r="L401" t="s">
        <v>2</v>
      </c>
      <c r="M401">
        <v>2021</v>
      </c>
      <c r="N401" t="s">
        <v>55</v>
      </c>
      <c r="O401" t="s">
        <v>53</v>
      </c>
      <c r="P401" t="s">
        <v>49</v>
      </c>
    </row>
    <row r="402" spans="1:16" x14ac:dyDescent="0.35">
      <c r="A402" t="s">
        <v>12</v>
      </c>
      <c r="B402">
        <v>539</v>
      </c>
      <c r="C402" s="12">
        <f>Modified_data[[#This Row],[Export Value]]/Modified_data[[#This Row],[Units Sold]]</f>
        <v>23220.19</v>
      </c>
      <c r="D402" s="12">
        <v>4742.1000000000004</v>
      </c>
      <c r="E402" s="12">
        <f>Modified_data[[#This Row],[Profit per unit]]*Modified_data[[#This Row],[Units Sold]]</f>
        <v>2555991.9000000004</v>
      </c>
      <c r="F402" s="14">
        <f>Modified_data[[#This Row],[TotalProfit]]/SUM(Modified_data[TotalProfit])</f>
        <v>7.7726362161037173E-4</v>
      </c>
      <c r="G402" s="1">
        <f>Modified_data[[#This Row],[TotalProfit]]/Modified_data[[#This Row],[Export Value]]</f>
        <v>0.20422313512507867</v>
      </c>
      <c r="H402" s="12">
        <v>12515682.41</v>
      </c>
      <c r="I402" t="s">
        <v>28</v>
      </c>
      <c r="J402" t="s">
        <v>29</v>
      </c>
      <c r="K402" t="s">
        <v>38</v>
      </c>
      <c r="L402" t="s">
        <v>7</v>
      </c>
      <c r="M402">
        <v>2022</v>
      </c>
      <c r="N402" t="s">
        <v>67</v>
      </c>
      <c r="O402" t="s">
        <v>63</v>
      </c>
      <c r="P402" t="s">
        <v>58</v>
      </c>
    </row>
    <row r="403" spans="1:16" x14ac:dyDescent="0.35">
      <c r="A403" t="s">
        <v>21</v>
      </c>
      <c r="B403">
        <v>338</v>
      </c>
      <c r="C403" s="12">
        <f>Modified_data[[#This Row],[Export Value]]/Modified_data[[#This Row],[Units Sold]]</f>
        <v>10969.849999999999</v>
      </c>
      <c r="D403" s="12">
        <v>9711.49</v>
      </c>
      <c r="E403" s="12">
        <f>Modified_data[[#This Row],[Profit per unit]]*Modified_data[[#This Row],[Units Sold]]</f>
        <v>3282483.62</v>
      </c>
      <c r="F403" s="14">
        <f>Modified_data[[#This Row],[TotalProfit]]/SUM(Modified_data[TotalProfit])</f>
        <v>9.9818591223153831E-4</v>
      </c>
      <c r="G403" s="1">
        <f>Modified_data[[#This Row],[TotalProfit]]/Modified_data[[#This Row],[Export Value]]</f>
        <v>0.8852892245563978</v>
      </c>
      <c r="H403" s="12">
        <v>3707809.3</v>
      </c>
      <c r="I403" t="s">
        <v>33</v>
      </c>
      <c r="J403" t="s">
        <v>29</v>
      </c>
      <c r="K403" t="s">
        <v>32</v>
      </c>
      <c r="L403" t="s">
        <v>7</v>
      </c>
      <c r="M403">
        <v>2023</v>
      </c>
      <c r="N403" t="s">
        <v>65</v>
      </c>
      <c r="O403" t="s">
        <v>60</v>
      </c>
      <c r="P403" t="s">
        <v>49</v>
      </c>
    </row>
    <row r="404" spans="1:16" x14ac:dyDescent="0.35">
      <c r="A404" t="s">
        <v>14</v>
      </c>
      <c r="B404">
        <v>506</v>
      </c>
      <c r="C404" s="12">
        <f>Modified_data[[#This Row],[Export Value]]/Modified_data[[#This Row],[Units Sold]]</f>
        <v>35141.25</v>
      </c>
      <c r="D404" s="12">
        <v>6995.65</v>
      </c>
      <c r="E404" s="12">
        <f>Modified_data[[#This Row],[Profit per unit]]*Modified_data[[#This Row],[Units Sold]]</f>
        <v>3539798.9</v>
      </c>
      <c r="F404" s="14">
        <f>Modified_data[[#This Row],[TotalProfit]]/SUM(Modified_data[TotalProfit])</f>
        <v>1.0764341282874994E-3</v>
      </c>
      <c r="G404" s="1">
        <f>Modified_data[[#This Row],[TotalProfit]]/Modified_data[[#This Row],[Export Value]]</f>
        <v>0.19907231529897201</v>
      </c>
      <c r="H404" s="12">
        <v>17781472.5</v>
      </c>
      <c r="I404" t="s">
        <v>31</v>
      </c>
      <c r="J404" t="s">
        <v>29</v>
      </c>
      <c r="K404" t="s">
        <v>36</v>
      </c>
      <c r="L404" t="s">
        <v>7</v>
      </c>
      <c r="M404">
        <v>2023</v>
      </c>
      <c r="N404" t="s">
        <v>55</v>
      </c>
      <c r="O404" t="s">
        <v>53</v>
      </c>
      <c r="P404" t="s">
        <v>58</v>
      </c>
    </row>
    <row r="405" spans="1:16" x14ac:dyDescent="0.35">
      <c r="A405" t="s">
        <v>16</v>
      </c>
      <c r="B405">
        <v>223</v>
      </c>
      <c r="C405" s="12">
        <f>Modified_data[[#This Row],[Export Value]]/Modified_data[[#This Row],[Units Sold]]</f>
        <v>32345.62</v>
      </c>
      <c r="D405" s="12">
        <v>8780.61</v>
      </c>
      <c r="E405" s="12">
        <f>Modified_data[[#This Row],[Profit per unit]]*Modified_data[[#This Row],[Units Sold]]</f>
        <v>1958076.03</v>
      </c>
      <c r="F405" s="14">
        <f>Modified_data[[#This Row],[TotalProfit]]/SUM(Modified_data[TotalProfit])</f>
        <v>5.9544056711066207E-4</v>
      </c>
      <c r="G405" s="1">
        <f>Modified_data[[#This Row],[TotalProfit]]/Modified_data[[#This Row],[Export Value]]</f>
        <v>0.2714621021331482</v>
      </c>
      <c r="H405" s="12">
        <v>7213073.2599999998</v>
      </c>
      <c r="I405" t="s">
        <v>28</v>
      </c>
      <c r="J405" t="s">
        <v>29</v>
      </c>
      <c r="K405" t="s">
        <v>38</v>
      </c>
      <c r="L405" t="s">
        <v>3</v>
      </c>
      <c r="M405">
        <v>2020</v>
      </c>
      <c r="N405" t="s">
        <v>48</v>
      </c>
      <c r="O405" t="s">
        <v>46</v>
      </c>
      <c r="P405" t="s">
        <v>47</v>
      </c>
    </row>
    <row r="406" spans="1:16" x14ac:dyDescent="0.35">
      <c r="A406" t="s">
        <v>14</v>
      </c>
      <c r="B406">
        <v>873</v>
      </c>
      <c r="C406" s="12">
        <f>Modified_data[[#This Row],[Export Value]]/Modified_data[[#This Row],[Units Sold]]</f>
        <v>35948.04</v>
      </c>
      <c r="D406" s="12">
        <v>8000.9</v>
      </c>
      <c r="E406" s="12">
        <f>Modified_data[[#This Row],[Profit per unit]]*Modified_data[[#This Row],[Units Sold]]</f>
        <v>6984785.6999999993</v>
      </c>
      <c r="F406" s="14">
        <f>Modified_data[[#This Row],[TotalProfit]]/SUM(Modified_data[TotalProfit])</f>
        <v>2.1240363982977933E-3</v>
      </c>
      <c r="G406" s="1">
        <f>Modified_data[[#This Row],[TotalProfit]]/Modified_data[[#This Row],[Export Value]]</f>
        <v>0.22256846270339076</v>
      </c>
      <c r="H406" s="12">
        <v>31382638.920000002</v>
      </c>
      <c r="I406" t="s">
        <v>28</v>
      </c>
      <c r="J406" t="s">
        <v>29</v>
      </c>
      <c r="K406" t="s">
        <v>32</v>
      </c>
      <c r="L406" t="s">
        <v>8</v>
      </c>
      <c r="M406">
        <v>2021</v>
      </c>
      <c r="N406" t="s">
        <v>45</v>
      </c>
      <c r="O406" t="s">
        <v>46</v>
      </c>
      <c r="P406" t="s">
        <v>64</v>
      </c>
    </row>
    <row r="407" spans="1:16" x14ac:dyDescent="0.35">
      <c r="A407" t="s">
        <v>15</v>
      </c>
      <c r="B407">
        <v>633</v>
      </c>
      <c r="C407" s="12">
        <f>Modified_data[[#This Row],[Export Value]]/Modified_data[[#This Row],[Units Sold]]</f>
        <v>25099.43</v>
      </c>
      <c r="D407" s="12">
        <v>2601.7800000000002</v>
      </c>
      <c r="E407" s="12">
        <f>Modified_data[[#This Row],[Profit per unit]]*Modified_data[[#This Row],[Units Sold]]</f>
        <v>1646926.7400000002</v>
      </c>
      <c r="F407" s="14">
        <f>Modified_data[[#This Row],[TotalProfit]]/SUM(Modified_data[TotalProfit])</f>
        <v>5.0082171326887347E-4</v>
      </c>
      <c r="G407" s="1">
        <f>Modified_data[[#This Row],[TotalProfit]]/Modified_data[[#This Row],[Export Value]]</f>
        <v>0.10365892771270106</v>
      </c>
      <c r="H407" s="12">
        <v>15887939.189999999</v>
      </c>
      <c r="I407" t="s">
        <v>28</v>
      </c>
      <c r="J407" t="s">
        <v>29</v>
      </c>
      <c r="K407" t="s">
        <v>36</v>
      </c>
      <c r="L407" t="s">
        <v>6</v>
      </c>
      <c r="M407">
        <v>2022</v>
      </c>
      <c r="N407" t="s">
        <v>55</v>
      </c>
      <c r="O407" t="s">
        <v>53</v>
      </c>
      <c r="P407" t="s">
        <v>54</v>
      </c>
    </row>
    <row r="408" spans="1:16" x14ac:dyDescent="0.35">
      <c r="A408" t="s">
        <v>17</v>
      </c>
      <c r="B408">
        <v>874</v>
      </c>
      <c r="C408" s="12">
        <f>Modified_data[[#This Row],[Export Value]]/Modified_data[[#This Row],[Units Sold]]</f>
        <v>31711.95</v>
      </c>
      <c r="D408" s="12">
        <v>2679.84</v>
      </c>
      <c r="E408" s="12">
        <f>Modified_data[[#This Row],[Profit per unit]]*Modified_data[[#This Row],[Units Sold]]</f>
        <v>2342180.16</v>
      </c>
      <c r="F408" s="14">
        <f>Modified_data[[#This Row],[TotalProfit]]/SUM(Modified_data[TotalProfit])</f>
        <v>7.1224460203710334E-4</v>
      </c>
      <c r="G408" s="1">
        <f>Modified_data[[#This Row],[TotalProfit]]/Modified_data[[#This Row],[Export Value]]</f>
        <v>8.450568318882945E-2</v>
      </c>
      <c r="H408" s="12">
        <v>27716244.300000001</v>
      </c>
      <c r="I408" t="s">
        <v>39</v>
      </c>
      <c r="J408" t="s">
        <v>29</v>
      </c>
      <c r="K408" t="s">
        <v>38</v>
      </c>
      <c r="L408" t="s">
        <v>8</v>
      </c>
      <c r="M408">
        <v>2021</v>
      </c>
      <c r="N408" t="s">
        <v>48</v>
      </c>
      <c r="O408" t="s">
        <v>46</v>
      </c>
      <c r="P408" t="s">
        <v>64</v>
      </c>
    </row>
    <row r="409" spans="1:16" x14ac:dyDescent="0.35">
      <c r="A409" t="s">
        <v>12</v>
      </c>
      <c r="B409">
        <v>492</v>
      </c>
      <c r="C409" s="12">
        <f>Modified_data[[#This Row],[Export Value]]/Modified_data[[#This Row],[Units Sold]]</f>
        <v>33982.230000000003</v>
      </c>
      <c r="D409" s="12">
        <v>3031.16</v>
      </c>
      <c r="E409" s="12">
        <f>Modified_data[[#This Row],[Profit per unit]]*Modified_data[[#This Row],[Units Sold]]</f>
        <v>1491330.72</v>
      </c>
      <c r="F409" s="14">
        <f>Modified_data[[#This Row],[TotalProfit]]/SUM(Modified_data[TotalProfit])</f>
        <v>4.5350578632350245E-4</v>
      </c>
      <c r="G409" s="1">
        <f>Modified_data[[#This Row],[TotalProfit]]/Modified_data[[#This Row],[Export Value]]</f>
        <v>8.9198383978920742E-2</v>
      </c>
      <c r="H409" s="12">
        <v>16719257.16</v>
      </c>
      <c r="I409" t="s">
        <v>28</v>
      </c>
      <c r="J409" t="s">
        <v>29</v>
      </c>
      <c r="K409" t="s">
        <v>40</v>
      </c>
      <c r="L409" t="s">
        <v>8</v>
      </c>
      <c r="M409">
        <v>2020</v>
      </c>
      <c r="N409" t="s">
        <v>55</v>
      </c>
      <c r="O409" t="s">
        <v>53</v>
      </c>
      <c r="P409" t="s">
        <v>54</v>
      </c>
    </row>
    <row r="410" spans="1:16" x14ac:dyDescent="0.35">
      <c r="A410" t="s">
        <v>18</v>
      </c>
      <c r="B410">
        <v>816</v>
      </c>
      <c r="C410" s="12">
        <f>Modified_data[[#This Row],[Export Value]]/Modified_data[[#This Row],[Units Sold]]</f>
        <v>24557.22</v>
      </c>
      <c r="D410" s="12">
        <v>7507.36</v>
      </c>
      <c r="E410" s="12">
        <f>Modified_data[[#This Row],[Profit per unit]]*Modified_data[[#This Row],[Units Sold]]</f>
        <v>6126005.7599999998</v>
      </c>
      <c r="F410" s="14">
        <f>Modified_data[[#This Row],[TotalProfit]]/SUM(Modified_data[TotalProfit])</f>
        <v>1.862885959467867E-3</v>
      </c>
      <c r="G410" s="1">
        <f>Modified_data[[#This Row],[TotalProfit]]/Modified_data[[#This Row],[Export Value]]</f>
        <v>0.30570887095526283</v>
      </c>
      <c r="H410" s="12">
        <v>20038691.52</v>
      </c>
      <c r="I410" t="s">
        <v>33</v>
      </c>
      <c r="J410" t="s">
        <v>29</v>
      </c>
      <c r="K410" t="s">
        <v>35</v>
      </c>
      <c r="L410" t="s">
        <v>9</v>
      </c>
      <c r="M410">
        <v>2020</v>
      </c>
      <c r="N410" t="s">
        <v>45</v>
      </c>
      <c r="O410" t="s">
        <v>46</v>
      </c>
      <c r="P410" t="s">
        <v>56</v>
      </c>
    </row>
    <row r="411" spans="1:16" x14ac:dyDescent="0.35">
      <c r="A411" t="s">
        <v>12</v>
      </c>
      <c r="B411">
        <v>504</v>
      </c>
      <c r="C411" s="12">
        <f>Modified_data[[#This Row],[Export Value]]/Modified_data[[#This Row],[Units Sold]]</f>
        <v>16636.120000000003</v>
      </c>
      <c r="D411" s="12">
        <v>4596.82</v>
      </c>
      <c r="E411" s="12">
        <f>Modified_data[[#This Row],[Profit per unit]]*Modified_data[[#This Row],[Units Sold]]</f>
        <v>2316797.2799999998</v>
      </c>
      <c r="F411" s="14">
        <f>Modified_data[[#This Row],[TotalProfit]]/SUM(Modified_data[TotalProfit])</f>
        <v>7.0452580244478001E-4</v>
      </c>
      <c r="G411" s="1">
        <f>Modified_data[[#This Row],[TotalProfit]]/Modified_data[[#This Row],[Export Value]]</f>
        <v>0.27631563128902648</v>
      </c>
      <c r="H411" s="12">
        <v>8384604.4800000004</v>
      </c>
      <c r="I411" t="s">
        <v>39</v>
      </c>
      <c r="J411" t="s">
        <v>29</v>
      </c>
      <c r="K411" t="s">
        <v>36</v>
      </c>
      <c r="L411" t="s">
        <v>6</v>
      </c>
      <c r="M411">
        <v>2022</v>
      </c>
      <c r="N411" t="s">
        <v>65</v>
      </c>
      <c r="O411" t="s">
        <v>60</v>
      </c>
      <c r="P411" t="s">
        <v>56</v>
      </c>
    </row>
    <row r="412" spans="1:16" x14ac:dyDescent="0.35">
      <c r="A412" t="s">
        <v>20</v>
      </c>
      <c r="B412">
        <v>665</v>
      </c>
      <c r="C412" s="12">
        <f>Modified_data[[#This Row],[Export Value]]/Modified_data[[#This Row],[Units Sold]]</f>
        <v>47558.520000000004</v>
      </c>
      <c r="D412" s="12">
        <v>7747.05</v>
      </c>
      <c r="E412" s="12">
        <f>Modified_data[[#This Row],[Profit per unit]]*Modified_data[[#This Row],[Units Sold]]</f>
        <v>5151788.25</v>
      </c>
      <c r="F412" s="14">
        <f>Modified_data[[#This Row],[TotalProfit]]/SUM(Modified_data[TotalProfit])</f>
        <v>1.5666315659939136E-3</v>
      </c>
      <c r="G412" s="1">
        <f>Modified_data[[#This Row],[TotalProfit]]/Modified_data[[#This Row],[Export Value]]</f>
        <v>0.16289510270714899</v>
      </c>
      <c r="H412" s="12">
        <v>31626415.800000001</v>
      </c>
      <c r="I412" t="s">
        <v>33</v>
      </c>
      <c r="J412" t="s">
        <v>29</v>
      </c>
      <c r="K412" t="s">
        <v>35</v>
      </c>
      <c r="L412" t="s">
        <v>9</v>
      </c>
      <c r="M412">
        <v>2023</v>
      </c>
      <c r="N412" t="s">
        <v>48</v>
      </c>
      <c r="O412" t="s">
        <v>46</v>
      </c>
      <c r="P412" t="s">
        <v>47</v>
      </c>
    </row>
    <row r="413" spans="1:16" x14ac:dyDescent="0.35">
      <c r="A413" t="s">
        <v>17</v>
      </c>
      <c r="B413">
        <v>315</v>
      </c>
      <c r="C413" s="12">
        <f>Modified_data[[#This Row],[Export Value]]/Modified_data[[#This Row],[Units Sold]]</f>
        <v>41679.020000000004</v>
      </c>
      <c r="D413" s="12">
        <v>9014.24</v>
      </c>
      <c r="E413" s="12">
        <f>Modified_data[[#This Row],[Profit per unit]]*Modified_data[[#This Row],[Units Sold]]</f>
        <v>2839485.6</v>
      </c>
      <c r="F413" s="14">
        <f>Modified_data[[#This Row],[TotalProfit]]/SUM(Modified_data[TotalProfit])</f>
        <v>8.6347255676612236E-4</v>
      </c>
      <c r="G413" s="1">
        <f>Modified_data[[#This Row],[TotalProfit]]/Modified_data[[#This Row],[Export Value]]</f>
        <v>0.21627763800588401</v>
      </c>
      <c r="H413" s="12">
        <v>13128891.300000001</v>
      </c>
      <c r="I413" t="s">
        <v>31</v>
      </c>
      <c r="J413" t="s">
        <v>29</v>
      </c>
      <c r="K413" t="s">
        <v>32</v>
      </c>
      <c r="L413" t="s">
        <v>2</v>
      </c>
      <c r="M413">
        <v>2023</v>
      </c>
      <c r="N413" t="s">
        <v>57</v>
      </c>
      <c r="O413" t="s">
        <v>53</v>
      </c>
      <c r="P413" t="s">
        <v>64</v>
      </c>
    </row>
    <row r="414" spans="1:16" x14ac:dyDescent="0.35">
      <c r="A414" t="s">
        <v>16</v>
      </c>
      <c r="B414">
        <v>179</v>
      </c>
      <c r="C414" s="12">
        <f>Modified_data[[#This Row],[Export Value]]/Modified_data[[#This Row],[Units Sold]]</f>
        <v>13561.99</v>
      </c>
      <c r="D414" s="12">
        <v>7189.28</v>
      </c>
      <c r="E414" s="12">
        <f>Modified_data[[#This Row],[Profit per unit]]*Modified_data[[#This Row],[Units Sold]]</f>
        <v>1286881.1199999999</v>
      </c>
      <c r="F414" s="14">
        <f>Modified_data[[#This Row],[TotalProfit]]/SUM(Modified_data[TotalProfit])</f>
        <v>3.9133374402055464E-4</v>
      </c>
      <c r="G414" s="1">
        <f>Modified_data[[#This Row],[TotalProfit]]/Modified_data[[#This Row],[Export Value]]</f>
        <v>0.53010509519620641</v>
      </c>
      <c r="H414" s="12">
        <v>2427596.21</v>
      </c>
      <c r="I414" t="s">
        <v>28</v>
      </c>
      <c r="J414" t="s">
        <v>29</v>
      </c>
      <c r="K414" t="s">
        <v>40</v>
      </c>
      <c r="L414" t="s">
        <v>10</v>
      </c>
      <c r="M414">
        <v>2023</v>
      </c>
      <c r="N414" t="s">
        <v>55</v>
      </c>
      <c r="O414" t="s">
        <v>53</v>
      </c>
      <c r="P414" t="s">
        <v>49</v>
      </c>
    </row>
    <row r="415" spans="1:16" x14ac:dyDescent="0.35">
      <c r="A415" t="s">
        <v>15</v>
      </c>
      <c r="B415">
        <v>773</v>
      </c>
      <c r="C415" s="12">
        <f>Modified_data[[#This Row],[Export Value]]/Modified_data[[#This Row],[Units Sold]]</f>
        <v>38681.14</v>
      </c>
      <c r="D415" s="12">
        <v>8033.55</v>
      </c>
      <c r="E415" s="12">
        <f>Modified_data[[#This Row],[Profit per unit]]*Modified_data[[#This Row],[Units Sold]]</f>
        <v>6209934.1500000004</v>
      </c>
      <c r="F415" s="14">
        <f>Modified_data[[#This Row],[TotalProfit]]/SUM(Modified_data[TotalProfit])</f>
        <v>1.8884081390832751E-3</v>
      </c>
      <c r="G415" s="1">
        <f>Modified_data[[#This Row],[TotalProfit]]/Modified_data[[#This Row],[Export Value]]</f>
        <v>0.20768648493813782</v>
      </c>
      <c r="H415" s="12">
        <v>29900521.219999999</v>
      </c>
      <c r="I415" t="s">
        <v>28</v>
      </c>
      <c r="J415" t="s">
        <v>29</v>
      </c>
      <c r="K415" t="s">
        <v>36</v>
      </c>
      <c r="L415" t="s">
        <v>1</v>
      </c>
      <c r="M415">
        <v>2021</v>
      </c>
      <c r="N415" t="s">
        <v>50</v>
      </c>
      <c r="O415" t="s">
        <v>46</v>
      </c>
      <c r="P415" t="s">
        <v>49</v>
      </c>
    </row>
    <row r="416" spans="1:16" x14ac:dyDescent="0.35">
      <c r="A416" t="s">
        <v>13</v>
      </c>
      <c r="B416">
        <v>276</v>
      </c>
      <c r="C416" s="12">
        <f>Modified_data[[#This Row],[Export Value]]/Modified_data[[#This Row],[Units Sold]]</f>
        <v>11216.66</v>
      </c>
      <c r="D416" s="12">
        <v>4708.95</v>
      </c>
      <c r="E416" s="12">
        <f>Modified_data[[#This Row],[Profit per unit]]*Modified_data[[#This Row],[Units Sold]]</f>
        <v>1299670.2</v>
      </c>
      <c r="F416" s="14">
        <f>Modified_data[[#This Row],[TotalProfit]]/SUM(Modified_data[TotalProfit])</f>
        <v>3.9522283562443052E-4</v>
      </c>
      <c r="G416" s="1">
        <f>Modified_data[[#This Row],[TotalProfit]]/Modified_data[[#This Row],[Export Value]]</f>
        <v>0.419817485775623</v>
      </c>
      <c r="H416" s="12">
        <v>3095798.16</v>
      </c>
      <c r="I416" t="s">
        <v>33</v>
      </c>
      <c r="J416" t="s">
        <v>29</v>
      </c>
      <c r="K416" t="s">
        <v>34</v>
      </c>
      <c r="L416" t="s">
        <v>8</v>
      </c>
      <c r="M416">
        <v>2022</v>
      </c>
      <c r="N416" t="s">
        <v>45</v>
      </c>
      <c r="O416" t="s">
        <v>46</v>
      </c>
      <c r="P416" t="s">
        <v>49</v>
      </c>
    </row>
    <row r="417" spans="1:16" x14ac:dyDescent="0.35">
      <c r="A417" t="s">
        <v>15</v>
      </c>
      <c r="B417">
        <v>412</v>
      </c>
      <c r="C417" s="12">
        <f>Modified_data[[#This Row],[Export Value]]/Modified_data[[#This Row],[Units Sold]]</f>
        <v>39780.130000000005</v>
      </c>
      <c r="D417" s="12">
        <v>7699.27</v>
      </c>
      <c r="E417" s="12">
        <f>Modified_data[[#This Row],[Profit per unit]]*Modified_data[[#This Row],[Units Sold]]</f>
        <v>3172099.24</v>
      </c>
      <c r="F417" s="14">
        <f>Modified_data[[#This Row],[TotalProfit]]/SUM(Modified_data[TotalProfit])</f>
        <v>9.6461860594703277E-4</v>
      </c>
      <c r="G417" s="1">
        <f>Modified_data[[#This Row],[TotalProfit]]/Modified_data[[#This Row],[Export Value]]</f>
        <v>0.19354562189716323</v>
      </c>
      <c r="H417" s="12">
        <v>16389413.560000001</v>
      </c>
      <c r="I417" t="s">
        <v>28</v>
      </c>
      <c r="J417" t="s">
        <v>29</v>
      </c>
      <c r="K417" t="s">
        <v>36</v>
      </c>
      <c r="L417" t="s">
        <v>2</v>
      </c>
      <c r="M417">
        <v>2022</v>
      </c>
      <c r="N417" t="s">
        <v>61</v>
      </c>
      <c r="O417" t="s">
        <v>60</v>
      </c>
      <c r="P417" t="s">
        <v>56</v>
      </c>
    </row>
    <row r="418" spans="1:16" x14ac:dyDescent="0.35">
      <c r="A418" t="s">
        <v>20</v>
      </c>
      <c r="B418">
        <v>949</v>
      </c>
      <c r="C418" s="12">
        <f>Modified_data[[#This Row],[Export Value]]/Modified_data[[#This Row],[Units Sold]]</f>
        <v>38419.360000000001</v>
      </c>
      <c r="D418" s="12">
        <v>3631.91</v>
      </c>
      <c r="E418" s="12">
        <f>Modified_data[[#This Row],[Profit per unit]]*Modified_data[[#This Row],[Units Sold]]</f>
        <v>3446682.59</v>
      </c>
      <c r="F418" s="14">
        <f>Modified_data[[#This Row],[TotalProfit]]/SUM(Modified_data[TotalProfit])</f>
        <v>1.0481179507825574E-3</v>
      </c>
      <c r="G418" s="1">
        <f>Modified_data[[#This Row],[TotalProfit]]/Modified_data[[#This Row],[Export Value]]</f>
        <v>9.4533329029947391E-2</v>
      </c>
      <c r="H418" s="12">
        <v>36459972.640000001</v>
      </c>
      <c r="I418" t="s">
        <v>33</v>
      </c>
      <c r="J418" t="s">
        <v>29</v>
      </c>
      <c r="K418" t="s">
        <v>35</v>
      </c>
      <c r="L418" t="s">
        <v>6</v>
      </c>
      <c r="M418">
        <v>2022</v>
      </c>
      <c r="N418" t="s">
        <v>67</v>
      </c>
      <c r="O418" t="s">
        <v>63</v>
      </c>
      <c r="P418" t="s">
        <v>47</v>
      </c>
    </row>
    <row r="419" spans="1:16" x14ac:dyDescent="0.35">
      <c r="A419" t="s">
        <v>21</v>
      </c>
      <c r="B419">
        <v>606</v>
      </c>
      <c r="C419" s="12">
        <f>Modified_data[[#This Row],[Export Value]]/Modified_data[[#This Row],[Units Sold]]</f>
        <v>48515.520000000004</v>
      </c>
      <c r="D419" s="12">
        <v>6441.57</v>
      </c>
      <c r="E419" s="12">
        <f>Modified_data[[#This Row],[Profit per unit]]*Modified_data[[#This Row],[Units Sold]]</f>
        <v>3903591.42</v>
      </c>
      <c r="F419" s="14">
        <f>Modified_data[[#This Row],[TotalProfit]]/SUM(Modified_data[TotalProfit])</f>
        <v>1.1870615100135385E-3</v>
      </c>
      <c r="G419" s="1">
        <f>Modified_data[[#This Row],[TotalProfit]]/Modified_data[[#This Row],[Export Value]]</f>
        <v>0.13277338880424244</v>
      </c>
      <c r="H419" s="12">
        <v>29400405.120000001</v>
      </c>
      <c r="I419" t="s">
        <v>28</v>
      </c>
      <c r="J419" t="s">
        <v>29</v>
      </c>
      <c r="K419" t="s">
        <v>37</v>
      </c>
      <c r="L419" t="s">
        <v>7</v>
      </c>
      <c r="M419">
        <v>2022</v>
      </c>
      <c r="N419" t="s">
        <v>67</v>
      </c>
      <c r="O419" t="s">
        <v>63</v>
      </c>
      <c r="P419" t="s">
        <v>47</v>
      </c>
    </row>
    <row r="420" spans="1:16" x14ac:dyDescent="0.35">
      <c r="A420" t="s">
        <v>19</v>
      </c>
      <c r="B420">
        <v>336</v>
      </c>
      <c r="C420" s="12">
        <f>Modified_data[[#This Row],[Export Value]]/Modified_data[[#This Row],[Units Sold]]</f>
        <v>45460.520000000004</v>
      </c>
      <c r="D420" s="12">
        <v>6073.91</v>
      </c>
      <c r="E420" s="12">
        <f>Modified_data[[#This Row],[Profit per unit]]*Modified_data[[#This Row],[Units Sold]]</f>
        <v>2040833.76</v>
      </c>
      <c r="F420" s="14">
        <f>Modified_data[[#This Row],[TotalProfit]]/SUM(Modified_data[TotalProfit])</f>
        <v>6.2060675521010528E-4</v>
      </c>
      <c r="G420" s="1">
        <f>Modified_data[[#This Row],[TotalProfit]]/Modified_data[[#This Row],[Export Value]]</f>
        <v>0.13360845850421421</v>
      </c>
      <c r="H420" s="12">
        <v>15274734.720000001</v>
      </c>
      <c r="I420" t="s">
        <v>33</v>
      </c>
      <c r="J420" t="s">
        <v>29</v>
      </c>
      <c r="K420" t="s">
        <v>35</v>
      </c>
      <c r="L420" t="s">
        <v>7</v>
      </c>
      <c r="M420">
        <v>2020</v>
      </c>
      <c r="N420" t="s">
        <v>65</v>
      </c>
      <c r="O420" t="s">
        <v>60</v>
      </c>
      <c r="P420" t="s">
        <v>58</v>
      </c>
    </row>
    <row r="421" spans="1:16" x14ac:dyDescent="0.35">
      <c r="A421" t="s">
        <v>17</v>
      </c>
      <c r="B421">
        <v>938</v>
      </c>
      <c r="C421" s="12">
        <f>Modified_data[[#This Row],[Export Value]]/Modified_data[[#This Row],[Units Sold]]</f>
        <v>42349.4</v>
      </c>
      <c r="D421" s="12">
        <v>5636.58</v>
      </c>
      <c r="E421" s="12">
        <f>Modified_data[[#This Row],[Profit per unit]]*Modified_data[[#This Row],[Units Sold]]</f>
        <v>5287112.04</v>
      </c>
      <c r="F421" s="14">
        <f>Modified_data[[#This Row],[TotalProfit]]/SUM(Modified_data[TotalProfit])</f>
        <v>1.6077828149886546E-3</v>
      </c>
      <c r="G421" s="1">
        <f>Modified_data[[#This Row],[TotalProfit]]/Modified_data[[#This Row],[Export Value]]</f>
        <v>0.1330970450584896</v>
      </c>
      <c r="H421" s="12">
        <v>39723737.200000003</v>
      </c>
      <c r="I421" t="s">
        <v>39</v>
      </c>
      <c r="J421" t="s">
        <v>29</v>
      </c>
      <c r="K421" t="s">
        <v>30</v>
      </c>
      <c r="L421" t="s">
        <v>2</v>
      </c>
      <c r="M421">
        <v>2020</v>
      </c>
      <c r="N421" t="s">
        <v>45</v>
      </c>
      <c r="O421" t="s">
        <v>46</v>
      </c>
      <c r="P421" t="s">
        <v>56</v>
      </c>
    </row>
    <row r="422" spans="1:16" x14ac:dyDescent="0.35">
      <c r="A422" t="s">
        <v>14</v>
      </c>
      <c r="B422">
        <v>305</v>
      </c>
      <c r="C422" s="12">
        <f>Modified_data[[#This Row],[Export Value]]/Modified_data[[#This Row],[Units Sold]]</f>
        <v>11804.84</v>
      </c>
      <c r="D422" s="12">
        <v>5226.45</v>
      </c>
      <c r="E422" s="12">
        <f>Modified_data[[#This Row],[Profit per unit]]*Modified_data[[#This Row],[Units Sold]]</f>
        <v>1594067.25</v>
      </c>
      <c r="F422" s="14">
        <f>Modified_data[[#This Row],[TotalProfit]]/SUM(Modified_data[TotalProfit])</f>
        <v>4.8474742186212938E-4</v>
      </c>
      <c r="G422" s="1">
        <f>Modified_data[[#This Row],[TotalProfit]]/Modified_data[[#This Row],[Export Value]]</f>
        <v>0.44273789394858376</v>
      </c>
      <c r="H422" s="12">
        <v>3600476.2</v>
      </c>
      <c r="I422" t="s">
        <v>28</v>
      </c>
      <c r="J422" t="s">
        <v>29</v>
      </c>
      <c r="K422" t="s">
        <v>32</v>
      </c>
      <c r="L422" t="s">
        <v>5</v>
      </c>
      <c r="M422">
        <v>2022</v>
      </c>
      <c r="N422" t="s">
        <v>61</v>
      </c>
      <c r="O422" t="s">
        <v>60</v>
      </c>
      <c r="P422" t="s">
        <v>49</v>
      </c>
    </row>
    <row r="423" spans="1:16" x14ac:dyDescent="0.35">
      <c r="A423" t="s">
        <v>17</v>
      </c>
      <c r="B423">
        <v>696</v>
      </c>
      <c r="C423" s="12">
        <f>Modified_data[[#This Row],[Export Value]]/Modified_data[[#This Row],[Units Sold]]</f>
        <v>29398.989999999998</v>
      </c>
      <c r="D423" s="12">
        <v>4816.3</v>
      </c>
      <c r="E423" s="12">
        <f>Modified_data[[#This Row],[Profit per unit]]*Modified_data[[#This Row],[Units Sold]]</f>
        <v>3352144.8000000003</v>
      </c>
      <c r="F423" s="14">
        <f>Modified_data[[#This Row],[TotalProfit]]/SUM(Modified_data[TotalProfit])</f>
        <v>1.0193695087258982E-3</v>
      </c>
      <c r="G423" s="1">
        <f>Modified_data[[#This Row],[TotalProfit]]/Modified_data[[#This Row],[Export Value]]</f>
        <v>0.16382535590508385</v>
      </c>
      <c r="H423" s="12">
        <v>20461697.039999999</v>
      </c>
      <c r="I423" t="s">
        <v>28</v>
      </c>
      <c r="J423" t="s">
        <v>29</v>
      </c>
      <c r="K423" t="s">
        <v>40</v>
      </c>
      <c r="L423" t="s">
        <v>2</v>
      </c>
      <c r="M423">
        <v>2023</v>
      </c>
      <c r="N423" t="s">
        <v>57</v>
      </c>
      <c r="O423" t="s">
        <v>53</v>
      </c>
      <c r="P423" t="s">
        <v>56</v>
      </c>
    </row>
    <row r="424" spans="1:16" x14ac:dyDescent="0.35">
      <c r="A424" t="s">
        <v>18</v>
      </c>
      <c r="B424">
        <v>397</v>
      </c>
      <c r="C424" s="12">
        <f>Modified_data[[#This Row],[Export Value]]/Modified_data[[#This Row],[Units Sold]]</f>
        <v>29715</v>
      </c>
      <c r="D424" s="12">
        <v>6060.24</v>
      </c>
      <c r="E424" s="12">
        <f>Modified_data[[#This Row],[Profit per unit]]*Modified_data[[#This Row],[Units Sold]]</f>
        <v>2405915.2799999998</v>
      </c>
      <c r="F424" s="14">
        <f>Modified_data[[#This Row],[TotalProfit]]/SUM(Modified_data[TotalProfit])</f>
        <v>7.3162611502036886E-4</v>
      </c>
      <c r="G424" s="1">
        <f>Modified_data[[#This Row],[TotalProfit]]/Modified_data[[#This Row],[Export Value]]</f>
        <v>0.20394548207975768</v>
      </c>
      <c r="H424" s="12">
        <v>11796855</v>
      </c>
      <c r="I424" t="s">
        <v>31</v>
      </c>
      <c r="J424" t="s">
        <v>29</v>
      </c>
      <c r="K424" t="s">
        <v>36</v>
      </c>
      <c r="L424" t="s">
        <v>5</v>
      </c>
      <c r="M424">
        <v>2021</v>
      </c>
      <c r="N424" t="s">
        <v>65</v>
      </c>
      <c r="O424" t="s">
        <v>60</v>
      </c>
      <c r="P424" t="s">
        <v>58</v>
      </c>
    </row>
    <row r="425" spans="1:16" x14ac:dyDescent="0.35">
      <c r="A425" t="s">
        <v>14</v>
      </c>
      <c r="B425">
        <v>960</v>
      </c>
      <c r="C425" s="12">
        <f>Modified_data[[#This Row],[Export Value]]/Modified_data[[#This Row],[Units Sold]]</f>
        <v>42119.76</v>
      </c>
      <c r="D425" s="12">
        <v>7291.26</v>
      </c>
      <c r="E425" s="12">
        <f>Modified_data[[#This Row],[Profit per unit]]*Modified_data[[#This Row],[Units Sold]]</f>
        <v>6999609.6000000006</v>
      </c>
      <c r="F425" s="14">
        <f>Modified_data[[#This Row],[TotalProfit]]/SUM(Modified_data[TotalProfit])</f>
        <v>2.1285442679042626E-3</v>
      </c>
      <c r="G425" s="1">
        <f>Modified_data[[#This Row],[TotalProfit]]/Modified_data[[#This Row],[Export Value]]</f>
        <v>0.173107823976205</v>
      </c>
      <c r="H425" s="12">
        <v>40434969.600000001</v>
      </c>
      <c r="I425" t="s">
        <v>28</v>
      </c>
      <c r="J425" t="s">
        <v>29</v>
      </c>
      <c r="K425" t="s">
        <v>34</v>
      </c>
      <c r="L425" t="s">
        <v>8</v>
      </c>
      <c r="M425">
        <v>2021</v>
      </c>
      <c r="N425" t="s">
        <v>66</v>
      </c>
      <c r="O425" t="s">
        <v>63</v>
      </c>
      <c r="P425" t="s">
        <v>56</v>
      </c>
    </row>
    <row r="426" spans="1:16" x14ac:dyDescent="0.35">
      <c r="A426" t="s">
        <v>18</v>
      </c>
      <c r="B426">
        <v>442</v>
      </c>
      <c r="C426" s="12">
        <f>Modified_data[[#This Row],[Export Value]]/Modified_data[[#This Row],[Units Sold]]</f>
        <v>39909.449999999997</v>
      </c>
      <c r="D426" s="12">
        <v>6492.45</v>
      </c>
      <c r="E426" s="12">
        <f>Modified_data[[#This Row],[Profit per unit]]*Modified_data[[#This Row],[Units Sold]]</f>
        <v>2869662.9</v>
      </c>
      <c r="F426" s="14">
        <f>Modified_data[[#This Row],[TotalProfit]]/SUM(Modified_data[TotalProfit])</f>
        <v>8.7264931412925112E-4</v>
      </c>
      <c r="G426" s="1">
        <f>Modified_data[[#This Row],[TotalProfit]]/Modified_data[[#This Row],[Export Value]]</f>
        <v>0.16267951575378764</v>
      </c>
      <c r="H426" s="12">
        <v>17639976.899999999</v>
      </c>
      <c r="I426" t="s">
        <v>28</v>
      </c>
      <c r="J426" t="s">
        <v>29</v>
      </c>
      <c r="K426" t="s">
        <v>40</v>
      </c>
      <c r="L426" t="s">
        <v>4</v>
      </c>
      <c r="M426">
        <v>2020</v>
      </c>
      <c r="N426" t="s">
        <v>59</v>
      </c>
      <c r="O426" t="s">
        <v>60</v>
      </c>
      <c r="P426" t="s">
        <v>58</v>
      </c>
    </row>
    <row r="427" spans="1:16" x14ac:dyDescent="0.35">
      <c r="A427" t="s">
        <v>16</v>
      </c>
      <c r="B427">
        <v>229</v>
      </c>
      <c r="C427" s="12">
        <f>Modified_data[[#This Row],[Export Value]]/Modified_data[[#This Row],[Units Sold]]</f>
        <v>18212.59</v>
      </c>
      <c r="D427" s="12">
        <v>3226.57</v>
      </c>
      <c r="E427" s="12">
        <f>Modified_data[[#This Row],[Profit per unit]]*Modified_data[[#This Row],[Units Sold]]</f>
        <v>738884.53</v>
      </c>
      <c r="F427" s="14">
        <f>Modified_data[[#This Row],[TotalProfit]]/SUM(Modified_data[TotalProfit])</f>
        <v>2.2469087861337795E-4</v>
      </c>
      <c r="G427" s="1">
        <f>Modified_data[[#This Row],[TotalProfit]]/Modified_data[[#This Row],[Export Value]]</f>
        <v>0.17716151299732769</v>
      </c>
      <c r="H427" s="12">
        <v>4170683.11</v>
      </c>
      <c r="I427" t="s">
        <v>31</v>
      </c>
      <c r="J427" t="s">
        <v>29</v>
      </c>
      <c r="K427" t="s">
        <v>34</v>
      </c>
      <c r="L427" t="s">
        <v>4</v>
      </c>
      <c r="M427">
        <v>2020</v>
      </c>
      <c r="N427" t="s">
        <v>45</v>
      </c>
      <c r="O427" t="s">
        <v>46</v>
      </c>
      <c r="P427" t="s">
        <v>56</v>
      </c>
    </row>
    <row r="428" spans="1:16" x14ac:dyDescent="0.35">
      <c r="A428" t="s">
        <v>16</v>
      </c>
      <c r="B428">
        <v>730</v>
      </c>
      <c r="C428" s="12">
        <f>Modified_data[[#This Row],[Export Value]]/Modified_data[[#This Row],[Units Sold]]</f>
        <v>44410.29</v>
      </c>
      <c r="D428" s="12">
        <v>3170.9</v>
      </c>
      <c r="E428" s="12">
        <f>Modified_data[[#This Row],[Profit per unit]]*Modified_data[[#This Row],[Units Sold]]</f>
        <v>2314757</v>
      </c>
      <c r="F428" s="14">
        <f>Modified_data[[#This Row],[TotalProfit]]/SUM(Modified_data[TotalProfit])</f>
        <v>7.039053640850579E-4</v>
      </c>
      <c r="G428" s="1">
        <f>Modified_data[[#This Row],[TotalProfit]]/Modified_data[[#This Row],[Export Value]]</f>
        <v>7.1400119206607299E-2</v>
      </c>
      <c r="H428" s="12">
        <v>32419511.699999999</v>
      </c>
      <c r="I428" t="s">
        <v>31</v>
      </c>
      <c r="J428" t="s">
        <v>29</v>
      </c>
      <c r="K428" t="s">
        <v>30</v>
      </c>
      <c r="L428" t="s">
        <v>9</v>
      </c>
      <c r="M428">
        <v>2021</v>
      </c>
      <c r="N428" t="s">
        <v>67</v>
      </c>
      <c r="O428" t="s">
        <v>63</v>
      </c>
      <c r="P428" t="s">
        <v>47</v>
      </c>
    </row>
    <row r="429" spans="1:16" x14ac:dyDescent="0.35">
      <c r="A429" t="s">
        <v>13</v>
      </c>
      <c r="B429">
        <v>972</v>
      </c>
      <c r="C429" s="12">
        <f>Modified_data[[#This Row],[Export Value]]/Modified_data[[#This Row],[Units Sold]]</f>
        <v>12391.17</v>
      </c>
      <c r="D429" s="12">
        <v>4739.75</v>
      </c>
      <c r="E429" s="12">
        <f>Modified_data[[#This Row],[Profit per unit]]*Modified_data[[#This Row],[Units Sold]]</f>
        <v>4607037</v>
      </c>
      <c r="F429" s="14">
        <f>Modified_data[[#This Row],[TotalProfit]]/SUM(Modified_data[TotalProfit])</f>
        <v>1.4009755913205286E-3</v>
      </c>
      <c r="G429" s="1">
        <f>Modified_data[[#This Row],[TotalProfit]]/Modified_data[[#This Row],[Export Value]]</f>
        <v>0.38251028756767924</v>
      </c>
      <c r="H429" s="12">
        <v>12044217.24</v>
      </c>
      <c r="I429" t="s">
        <v>28</v>
      </c>
      <c r="J429" t="s">
        <v>29</v>
      </c>
      <c r="K429" t="s">
        <v>40</v>
      </c>
      <c r="L429" t="s">
        <v>1</v>
      </c>
      <c r="M429">
        <v>2022</v>
      </c>
      <c r="N429" t="s">
        <v>57</v>
      </c>
      <c r="O429" t="s">
        <v>53</v>
      </c>
      <c r="P429" t="s">
        <v>49</v>
      </c>
    </row>
    <row r="430" spans="1:16" x14ac:dyDescent="0.35">
      <c r="A430" t="s">
        <v>18</v>
      </c>
      <c r="B430">
        <v>903</v>
      </c>
      <c r="C430" s="12">
        <f>Modified_data[[#This Row],[Export Value]]/Modified_data[[#This Row],[Units Sold]]</f>
        <v>21669.81</v>
      </c>
      <c r="D430" s="12">
        <v>8838.64</v>
      </c>
      <c r="E430" s="12">
        <f>Modified_data[[#This Row],[Profit per unit]]*Modified_data[[#This Row],[Units Sold]]</f>
        <v>7981291.9199999999</v>
      </c>
      <c r="F430" s="14">
        <f>Modified_data[[#This Row],[TotalProfit]]/SUM(Modified_data[TotalProfit])</f>
        <v>2.4270686706279452E-3</v>
      </c>
      <c r="G430" s="1">
        <f>Modified_data[[#This Row],[TotalProfit]]/Modified_data[[#This Row],[Export Value]]</f>
        <v>0.40787805707571961</v>
      </c>
      <c r="H430" s="12">
        <v>19567838.43</v>
      </c>
      <c r="I430" t="s">
        <v>39</v>
      </c>
      <c r="J430" t="s">
        <v>29</v>
      </c>
      <c r="K430" t="s">
        <v>35</v>
      </c>
      <c r="L430" t="s">
        <v>6</v>
      </c>
      <c r="M430">
        <v>2020</v>
      </c>
      <c r="N430" t="s">
        <v>65</v>
      </c>
      <c r="O430" t="s">
        <v>60</v>
      </c>
      <c r="P430" t="s">
        <v>47</v>
      </c>
    </row>
    <row r="431" spans="1:16" x14ac:dyDescent="0.35">
      <c r="A431" t="s">
        <v>17</v>
      </c>
      <c r="B431">
        <v>407</v>
      </c>
      <c r="C431" s="12">
        <f>Modified_data[[#This Row],[Export Value]]/Modified_data[[#This Row],[Units Sold]]</f>
        <v>24660.780000000002</v>
      </c>
      <c r="D431" s="12">
        <v>5093.8500000000004</v>
      </c>
      <c r="E431" s="12">
        <f>Modified_data[[#This Row],[Profit per unit]]*Modified_data[[#This Row],[Units Sold]]</f>
        <v>2073196.9500000002</v>
      </c>
      <c r="F431" s="14">
        <f>Modified_data[[#This Row],[TotalProfit]]/SUM(Modified_data[TotalProfit])</f>
        <v>6.3044823016402231E-4</v>
      </c>
      <c r="G431" s="1">
        <f>Modified_data[[#This Row],[TotalProfit]]/Modified_data[[#This Row],[Export Value]]</f>
        <v>0.20655672691618027</v>
      </c>
      <c r="H431" s="12">
        <v>10036937.460000001</v>
      </c>
      <c r="I431" t="s">
        <v>28</v>
      </c>
      <c r="J431" t="s">
        <v>29</v>
      </c>
      <c r="K431" t="s">
        <v>38</v>
      </c>
      <c r="L431" t="s">
        <v>9</v>
      </c>
      <c r="M431">
        <v>2021</v>
      </c>
      <c r="N431" t="s">
        <v>67</v>
      </c>
      <c r="O431" t="s">
        <v>63</v>
      </c>
      <c r="P431" t="s">
        <v>56</v>
      </c>
    </row>
    <row r="432" spans="1:16" x14ac:dyDescent="0.35">
      <c r="A432" t="s">
        <v>21</v>
      </c>
      <c r="B432">
        <v>627</v>
      </c>
      <c r="C432" s="12">
        <f>Modified_data[[#This Row],[Export Value]]/Modified_data[[#This Row],[Units Sold]]</f>
        <v>15178.04</v>
      </c>
      <c r="D432" s="12">
        <v>9884.25</v>
      </c>
      <c r="E432" s="12">
        <f>Modified_data[[#This Row],[Profit per unit]]*Modified_data[[#This Row],[Units Sold]]</f>
        <v>6197424.75</v>
      </c>
      <c r="F432" s="14">
        <f>Modified_data[[#This Row],[TotalProfit]]/SUM(Modified_data[TotalProfit])</f>
        <v>1.8846040966885504E-3</v>
      </c>
      <c r="G432" s="1">
        <f>Modified_data[[#This Row],[TotalProfit]]/Modified_data[[#This Row],[Export Value]]</f>
        <v>0.6512204474359008</v>
      </c>
      <c r="H432" s="12">
        <v>9516631.0800000001</v>
      </c>
      <c r="I432" t="s">
        <v>39</v>
      </c>
      <c r="J432" t="s">
        <v>29</v>
      </c>
      <c r="K432" t="s">
        <v>32</v>
      </c>
      <c r="L432" t="s">
        <v>6</v>
      </c>
      <c r="M432">
        <v>2023</v>
      </c>
      <c r="N432" t="s">
        <v>57</v>
      </c>
      <c r="O432" t="s">
        <v>53</v>
      </c>
      <c r="P432" t="s">
        <v>51</v>
      </c>
    </row>
    <row r="433" spans="1:16" x14ac:dyDescent="0.35">
      <c r="A433" t="s">
        <v>19</v>
      </c>
      <c r="B433">
        <v>741</v>
      </c>
      <c r="C433" s="12">
        <f>Modified_data[[#This Row],[Export Value]]/Modified_data[[#This Row],[Units Sold]]</f>
        <v>28606.379999999997</v>
      </c>
      <c r="D433" s="12">
        <v>6771.24</v>
      </c>
      <c r="E433" s="12">
        <f>Modified_data[[#This Row],[Profit per unit]]*Modified_data[[#This Row],[Units Sold]]</f>
        <v>5017488.84</v>
      </c>
      <c r="F433" s="14">
        <f>Modified_data[[#This Row],[TotalProfit]]/SUM(Modified_data[TotalProfit])</f>
        <v>1.5257918255406138E-3</v>
      </c>
      <c r="G433" s="1">
        <f>Modified_data[[#This Row],[TotalProfit]]/Modified_data[[#This Row],[Export Value]]</f>
        <v>0.23670384019229279</v>
      </c>
      <c r="H433" s="12">
        <v>21197327.579999998</v>
      </c>
      <c r="I433" t="s">
        <v>28</v>
      </c>
      <c r="J433" t="s">
        <v>29</v>
      </c>
      <c r="K433" t="s">
        <v>30</v>
      </c>
      <c r="L433" t="s">
        <v>7</v>
      </c>
      <c r="M433">
        <v>2023</v>
      </c>
      <c r="N433" t="s">
        <v>52</v>
      </c>
      <c r="O433" t="s">
        <v>53</v>
      </c>
      <c r="P433" t="s">
        <v>47</v>
      </c>
    </row>
    <row r="434" spans="1:16" x14ac:dyDescent="0.35">
      <c r="A434" t="s">
        <v>12</v>
      </c>
      <c r="B434">
        <v>224</v>
      </c>
      <c r="C434" s="12">
        <f>Modified_data[[#This Row],[Export Value]]/Modified_data[[#This Row],[Units Sold]]</f>
        <v>45093.4</v>
      </c>
      <c r="D434" s="12">
        <v>7090.2</v>
      </c>
      <c r="E434" s="12">
        <f>Modified_data[[#This Row],[Profit per unit]]*Modified_data[[#This Row],[Units Sold]]</f>
        <v>1588204.8</v>
      </c>
      <c r="F434" s="14">
        <f>Modified_data[[#This Row],[TotalProfit]]/SUM(Modified_data[TotalProfit])</f>
        <v>4.8296468181568806E-4</v>
      </c>
      <c r="G434" s="1">
        <f>Modified_data[[#This Row],[TotalProfit]]/Modified_data[[#This Row],[Export Value]]</f>
        <v>0.15723365281837254</v>
      </c>
      <c r="H434" s="12">
        <v>10100921.6</v>
      </c>
      <c r="I434" t="s">
        <v>28</v>
      </c>
      <c r="J434" t="s">
        <v>29</v>
      </c>
      <c r="K434" t="s">
        <v>37</v>
      </c>
      <c r="L434" t="s">
        <v>6</v>
      </c>
      <c r="M434">
        <v>2020</v>
      </c>
      <c r="N434" t="s">
        <v>52</v>
      </c>
      <c r="O434" t="s">
        <v>53</v>
      </c>
      <c r="P434" t="s">
        <v>47</v>
      </c>
    </row>
    <row r="435" spans="1:16" x14ac:dyDescent="0.35">
      <c r="A435" t="s">
        <v>20</v>
      </c>
      <c r="B435">
        <v>895</v>
      </c>
      <c r="C435" s="12">
        <f>Modified_data[[#This Row],[Export Value]]/Modified_data[[#This Row],[Units Sold]]</f>
        <v>44466.3</v>
      </c>
      <c r="D435" s="12">
        <v>6556.12</v>
      </c>
      <c r="E435" s="12">
        <f>Modified_data[[#This Row],[Profit per unit]]*Modified_data[[#This Row],[Units Sold]]</f>
        <v>5867727.3999999994</v>
      </c>
      <c r="F435" s="14">
        <f>Modified_data[[#This Row],[TotalProfit]]/SUM(Modified_data[TotalProfit])</f>
        <v>1.7843448758763315E-3</v>
      </c>
      <c r="G435" s="1">
        <f>Modified_data[[#This Row],[TotalProfit]]/Modified_data[[#This Row],[Export Value]]</f>
        <v>0.1474401962834776</v>
      </c>
      <c r="H435" s="12">
        <v>39797338.5</v>
      </c>
      <c r="I435" t="s">
        <v>28</v>
      </c>
      <c r="J435" t="s">
        <v>29</v>
      </c>
      <c r="K435" t="s">
        <v>38</v>
      </c>
      <c r="L435" t="s">
        <v>8</v>
      </c>
      <c r="M435">
        <v>2022</v>
      </c>
      <c r="N435" t="s">
        <v>67</v>
      </c>
      <c r="O435" t="s">
        <v>63</v>
      </c>
      <c r="P435" t="s">
        <v>64</v>
      </c>
    </row>
    <row r="436" spans="1:16" x14ac:dyDescent="0.35">
      <c r="A436" t="s">
        <v>16</v>
      </c>
      <c r="B436">
        <v>180</v>
      </c>
      <c r="C436" s="12">
        <f>Modified_data[[#This Row],[Export Value]]/Modified_data[[#This Row],[Units Sold]]</f>
        <v>22060.920000000002</v>
      </c>
      <c r="D436" s="12">
        <v>3219.94</v>
      </c>
      <c r="E436" s="12">
        <f>Modified_data[[#This Row],[Profit per unit]]*Modified_data[[#This Row],[Units Sold]]</f>
        <v>579589.19999999995</v>
      </c>
      <c r="F436" s="14">
        <f>Modified_data[[#This Row],[TotalProfit]]/SUM(Modified_data[TotalProfit])</f>
        <v>1.7625001105764769E-4</v>
      </c>
      <c r="G436" s="1">
        <f>Modified_data[[#This Row],[TotalProfit]]/Modified_data[[#This Row],[Export Value]]</f>
        <v>0.14595674160461122</v>
      </c>
      <c r="H436" s="12">
        <v>3970965.6</v>
      </c>
      <c r="I436" t="s">
        <v>31</v>
      </c>
      <c r="J436" t="s">
        <v>29</v>
      </c>
      <c r="K436" t="s">
        <v>32</v>
      </c>
      <c r="L436" t="s">
        <v>3</v>
      </c>
      <c r="M436">
        <v>2023</v>
      </c>
      <c r="N436" t="s">
        <v>66</v>
      </c>
      <c r="O436" t="s">
        <v>63</v>
      </c>
      <c r="P436" t="s">
        <v>51</v>
      </c>
    </row>
    <row r="437" spans="1:16" x14ac:dyDescent="0.35">
      <c r="A437" t="s">
        <v>21</v>
      </c>
      <c r="B437">
        <v>972</v>
      </c>
      <c r="C437" s="12">
        <f>Modified_data[[#This Row],[Export Value]]/Modified_data[[#This Row],[Units Sold]]</f>
        <v>17424.12</v>
      </c>
      <c r="D437" s="12">
        <v>6738.21</v>
      </c>
      <c r="E437" s="12">
        <f>Modified_data[[#This Row],[Profit per unit]]*Modified_data[[#This Row],[Units Sold]]</f>
        <v>6549540.1200000001</v>
      </c>
      <c r="F437" s="14">
        <f>Modified_data[[#This Row],[TotalProfit]]/SUM(Modified_data[TotalProfit])</f>
        <v>1.9916805188442215E-3</v>
      </c>
      <c r="G437" s="1">
        <f>Modified_data[[#This Row],[TotalProfit]]/Modified_data[[#This Row],[Export Value]]</f>
        <v>0.38671737797949052</v>
      </c>
      <c r="H437" s="12">
        <v>16936244.640000001</v>
      </c>
      <c r="I437" t="s">
        <v>39</v>
      </c>
      <c r="J437" t="s">
        <v>29</v>
      </c>
      <c r="K437" t="s">
        <v>35</v>
      </c>
      <c r="L437" t="s">
        <v>9</v>
      </c>
      <c r="M437">
        <v>2021</v>
      </c>
      <c r="N437" t="s">
        <v>50</v>
      </c>
      <c r="O437" t="s">
        <v>46</v>
      </c>
      <c r="P437" t="s">
        <v>47</v>
      </c>
    </row>
    <row r="438" spans="1:16" x14ac:dyDescent="0.35">
      <c r="A438" t="s">
        <v>15</v>
      </c>
      <c r="B438">
        <v>304</v>
      </c>
      <c r="C438" s="12">
        <f>Modified_data[[#This Row],[Export Value]]/Modified_data[[#This Row],[Units Sold]]</f>
        <v>41022.879999999997</v>
      </c>
      <c r="D438" s="12">
        <v>3565.88</v>
      </c>
      <c r="E438" s="12">
        <f>Modified_data[[#This Row],[Profit per unit]]*Modified_data[[#This Row],[Units Sold]]</f>
        <v>1084027.52</v>
      </c>
      <c r="F438" s="14">
        <f>Modified_data[[#This Row],[TotalProfit]]/SUM(Modified_data[TotalProfit])</f>
        <v>3.2964703687852435E-4</v>
      </c>
      <c r="G438" s="1">
        <f>Modified_data[[#This Row],[TotalProfit]]/Modified_data[[#This Row],[Export Value]]</f>
        <v>8.6924174996977299E-2</v>
      </c>
      <c r="H438" s="12">
        <v>12470955.52</v>
      </c>
      <c r="I438" t="s">
        <v>39</v>
      </c>
      <c r="J438" t="s">
        <v>29</v>
      </c>
      <c r="K438" t="s">
        <v>32</v>
      </c>
      <c r="L438" t="s">
        <v>2</v>
      </c>
      <c r="M438">
        <v>2022</v>
      </c>
      <c r="N438" t="s">
        <v>55</v>
      </c>
      <c r="O438" t="s">
        <v>53</v>
      </c>
      <c r="P438" t="s">
        <v>54</v>
      </c>
    </row>
    <row r="439" spans="1:16" x14ac:dyDescent="0.35">
      <c r="A439" t="s">
        <v>21</v>
      </c>
      <c r="B439">
        <v>435</v>
      </c>
      <c r="C439" s="12">
        <f>Modified_data[[#This Row],[Export Value]]/Modified_data[[#This Row],[Units Sold]]</f>
        <v>33734.239999999998</v>
      </c>
      <c r="D439" s="12">
        <v>7258.28</v>
      </c>
      <c r="E439" s="12">
        <f>Modified_data[[#This Row],[Profit per unit]]*Modified_data[[#This Row],[Units Sold]]</f>
        <v>3157351.8</v>
      </c>
      <c r="F439" s="14">
        <f>Modified_data[[#This Row],[TotalProfit]]/SUM(Modified_data[TotalProfit])</f>
        <v>9.6013398742227053E-4</v>
      </c>
      <c r="G439" s="1">
        <f>Modified_data[[#This Row],[TotalProfit]]/Modified_data[[#This Row],[Export Value]]</f>
        <v>0.21516062018886448</v>
      </c>
      <c r="H439" s="12">
        <v>14674394.4</v>
      </c>
      <c r="I439" t="s">
        <v>28</v>
      </c>
      <c r="J439" t="s">
        <v>29</v>
      </c>
      <c r="K439" t="s">
        <v>36</v>
      </c>
      <c r="L439" t="s">
        <v>2</v>
      </c>
      <c r="M439">
        <v>2021</v>
      </c>
      <c r="N439" t="s">
        <v>61</v>
      </c>
      <c r="O439" t="s">
        <v>60</v>
      </c>
      <c r="P439" t="s">
        <v>51</v>
      </c>
    </row>
    <row r="440" spans="1:16" x14ac:dyDescent="0.35">
      <c r="A440" t="s">
        <v>14</v>
      </c>
      <c r="B440">
        <v>234</v>
      </c>
      <c r="C440" s="12">
        <f>Modified_data[[#This Row],[Export Value]]/Modified_data[[#This Row],[Units Sold]]</f>
        <v>30962.68</v>
      </c>
      <c r="D440" s="12">
        <v>6008.63</v>
      </c>
      <c r="E440" s="12">
        <f>Modified_data[[#This Row],[Profit per unit]]*Modified_data[[#This Row],[Units Sold]]</f>
        <v>1406019.42</v>
      </c>
      <c r="F440" s="14">
        <f>Modified_data[[#This Row],[TotalProfit]]/SUM(Modified_data[TotalProfit])</f>
        <v>4.2756307108943268E-4</v>
      </c>
      <c r="G440" s="1">
        <f>Modified_data[[#This Row],[TotalProfit]]/Modified_data[[#This Row],[Export Value]]</f>
        <v>0.19406039787253557</v>
      </c>
      <c r="H440" s="12">
        <v>7245267.1200000001</v>
      </c>
      <c r="I440" t="s">
        <v>39</v>
      </c>
      <c r="J440" t="s">
        <v>29</v>
      </c>
      <c r="K440" t="s">
        <v>32</v>
      </c>
      <c r="L440" t="s">
        <v>7</v>
      </c>
      <c r="M440">
        <v>2023</v>
      </c>
      <c r="N440" t="s">
        <v>62</v>
      </c>
      <c r="O440" t="s">
        <v>63</v>
      </c>
      <c r="P440" t="s">
        <v>54</v>
      </c>
    </row>
    <row r="441" spans="1:16" x14ac:dyDescent="0.35">
      <c r="A441" t="s">
        <v>14</v>
      </c>
      <c r="B441">
        <v>884</v>
      </c>
      <c r="C441" s="12">
        <f>Modified_data[[#This Row],[Export Value]]/Modified_data[[#This Row],[Units Sold]]</f>
        <v>35538.5</v>
      </c>
      <c r="D441" s="12">
        <v>5297.56</v>
      </c>
      <c r="E441" s="12">
        <f>Modified_data[[#This Row],[Profit per unit]]*Modified_data[[#This Row],[Units Sold]]</f>
        <v>4683043.04</v>
      </c>
      <c r="F441" s="14">
        <f>Modified_data[[#This Row],[TotalProfit]]/SUM(Modified_data[TotalProfit])</f>
        <v>1.4240886261915166E-3</v>
      </c>
      <c r="G441" s="1">
        <f>Modified_data[[#This Row],[TotalProfit]]/Modified_data[[#This Row],[Export Value]]</f>
        <v>0.14906537979937251</v>
      </c>
      <c r="H441" s="12">
        <v>31416034</v>
      </c>
      <c r="I441" t="s">
        <v>28</v>
      </c>
      <c r="J441" t="s">
        <v>29</v>
      </c>
      <c r="K441" t="s">
        <v>38</v>
      </c>
      <c r="L441" t="s">
        <v>2</v>
      </c>
      <c r="M441">
        <v>2023</v>
      </c>
      <c r="N441" t="s">
        <v>62</v>
      </c>
      <c r="O441" t="s">
        <v>63</v>
      </c>
      <c r="P441" t="s">
        <v>47</v>
      </c>
    </row>
    <row r="442" spans="1:16" x14ac:dyDescent="0.35">
      <c r="A442" t="s">
        <v>17</v>
      </c>
      <c r="B442">
        <v>646</v>
      </c>
      <c r="C442" s="12">
        <f>Modified_data[[#This Row],[Export Value]]/Modified_data[[#This Row],[Units Sold]]</f>
        <v>10338.09</v>
      </c>
      <c r="D442" s="12">
        <v>8152.32</v>
      </c>
      <c r="E442" s="12">
        <f>Modified_data[[#This Row],[Profit per unit]]*Modified_data[[#This Row],[Units Sold]]</f>
        <v>5266398.72</v>
      </c>
      <c r="F442" s="14">
        <f>Modified_data[[#This Row],[TotalProfit]]/SUM(Modified_data[TotalProfit])</f>
        <v>1.6014840039013524E-3</v>
      </c>
      <c r="G442" s="1">
        <f>Modified_data[[#This Row],[TotalProfit]]/Modified_data[[#This Row],[Export Value]]</f>
        <v>0.78857119642022855</v>
      </c>
      <c r="H442" s="12">
        <v>6678406.1399999997</v>
      </c>
      <c r="I442" t="s">
        <v>28</v>
      </c>
      <c r="J442" t="s">
        <v>29</v>
      </c>
      <c r="K442" t="s">
        <v>38</v>
      </c>
      <c r="L442" t="s">
        <v>1</v>
      </c>
      <c r="M442">
        <v>2020</v>
      </c>
      <c r="N442" t="s">
        <v>65</v>
      </c>
      <c r="O442" t="s">
        <v>60</v>
      </c>
      <c r="P442" t="s">
        <v>47</v>
      </c>
    </row>
    <row r="443" spans="1:16" x14ac:dyDescent="0.35">
      <c r="A443" t="s">
        <v>16</v>
      </c>
      <c r="B443">
        <v>885</v>
      </c>
      <c r="C443" s="12">
        <f>Modified_data[[#This Row],[Export Value]]/Modified_data[[#This Row],[Units Sold]]</f>
        <v>37238.519999999997</v>
      </c>
      <c r="D443" s="12">
        <v>5263.08</v>
      </c>
      <c r="E443" s="12">
        <f>Modified_data[[#This Row],[Profit per unit]]*Modified_data[[#This Row],[Units Sold]]</f>
        <v>4657825.8</v>
      </c>
      <c r="F443" s="14">
        <f>Modified_data[[#This Row],[TotalProfit]]/SUM(Modified_data[TotalProfit])</f>
        <v>1.4164201968473477E-3</v>
      </c>
      <c r="G443" s="1">
        <f>Modified_data[[#This Row],[TotalProfit]]/Modified_data[[#This Row],[Export Value]]</f>
        <v>0.14133429577759804</v>
      </c>
      <c r="H443" s="12">
        <v>32956090.199999999</v>
      </c>
      <c r="I443" t="s">
        <v>28</v>
      </c>
      <c r="J443" t="s">
        <v>29</v>
      </c>
      <c r="K443" t="s">
        <v>34</v>
      </c>
      <c r="L443" t="s">
        <v>10</v>
      </c>
      <c r="M443">
        <v>2020</v>
      </c>
      <c r="N443" t="s">
        <v>48</v>
      </c>
      <c r="O443" t="s">
        <v>46</v>
      </c>
      <c r="P443" t="s">
        <v>51</v>
      </c>
    </row>
    <row r="444" spans="1:16" x14ac:dyDescent="0.35">
      <c r="A444" t="s">
        <v>13</v>
      </c>
      <c r="B444">
        <v>463</v>
      </c>
      <c r="C444" s="12">
        <f>Modified_data[[#This Row],[Export Value]]/Modified_data[[#This Row],[Units Sold]]</f>
        <v>21324.190000000002</v>
      </c>
      <c r="D444" s="12">
        <v>5651.94</v>
      </c>
      <c r="E444" s="12">
        <f>Modified_data[[#This Row],[Profit per unit]]*Modified_data[[#This Row],[Units Sold]]</f>
        <v>2616848.2199999997</v>
      </c>
      <c r="F444" s="14">
        <f>Modified_data[[#This Row],[TotalProfit]]/SUM(Modified_data[TotalProfit])</f>
        <v>7.9576970673571161E-4</v>
      </c>
      <c r="G444" s="1">
        <f>Modified_data[[#This Row],[TotalProfit]]/Modified_data[[#This Row],[Export Value]]</f>
        <v>0.26504828553863002</v>
      </c>
      <c r="H444" s="12">
        <v>9873099.9700000007</v>
      </c>
      <c r="I444" t="s">
        <v>28</v>
      </c>
      <c r="J444" t="s">
        <v>29</v>
      </c>
      <c r="K444" t="s">
        <v>38</v>
      </c>
      <c r="L444" t="s">
        <v>6</v>
      </c>
      <c r="M444">
        <v>2020</v>
      </c>
      <c r="N444" t="s">
        <v>59</v>
      </c>
      <c r="O444" t="s">
        <v>60</v>
      </c>
      <c r="P444" t="s">
        <v>51</v>
      </c>
    </row>
    <row r="445" spans="1:16" x14ac:dyDescent="0.35">
      <c r="A445" t="s">
        <v>20</v>
      </c>
      <c r="B445">
        <v>635</v>
      </c>
      <c r="C445" s="12">
        <f>Modified_data[[#This Row],[Export Value]]/Modified_data[[#This Row],[Units Sold]]</f>
        <v>46224.92</v>
      </c>
      <c r="D445" s="12">
        <v>4473.09</v>
      </c>
      <c r="E445" s="12">
        <f>Modified_data[[#This Row],[Profit per unit]]*Modified_data[[#This Row],[Units Sold]]</f>
        <v>2840412.15</v>
      </c>
      <c r="F445" s="14">
        <f>Modified_data[[#This Row],[TotalProfit]]/SUM(Modified_data[TotalProfit])</f>
        <v>8.6375431572185415E-4</v>
      </c>
      <c r="G445" s="1">
        <f>Modified_data[[#This Row],[TotalProfit]]/Modified_data[[#This Row],[Export Value]]</f>
        <v>9.6767933833092623E-2</v>
      </c>
      <c r="H445" s="12">
        <v>29352824.199999999</v>
      </c>
      <c r="I445" t="s">
        <v>28</v>
      </c>
      <c r="J445" t="s">
        <v>29</v>
      </c>
      <c r="K445" t="s">
        <v>34</v>
      </c>
      <c r="L445" t="s">
        <v>4</v>
      </c>
      <c r="M445">
        <v>2023</v>
      </c>
      <c r="N445" t="s">
        <v>45</v>
      </c>
      <c r="O445" t="s">
        <v>46</v>
      </c>
      <c r="P445" t="s">
        <v>51</v>
      </c>
    </row>
    <row r="446" spans="1:16" x14ac:dyDescent="0.35">
      <c r="A446" t="s">
        <v>14</v>
      </c>
      <c r="B446">
        <v>331</v>
      </c>
      <c r="C446" s="12">
        <f>Modified_data[[#This Row],[Export Value]]/Modified_data[[#This Row],[Units Sold]]</f>
        <v>40975.54</v>
      </c>
      <c r="D446" s="12">
        <v>5778.24</v>
      </c>
      <c r="E446" s="12">
        <f>Modified_data[[#This Row],[Profit per unit]]*Modified_data[[#This Row],[Units Sold]]</f>
        <v>1912597.44</v>
      </c>
      <c r="F446" s="14">
        <f>Modified_data[[#This Row],[TotalProfit]]/SUM(Modified_data[TotalProfit])</f>
        <v>5.8161076836633376E-4</v>
      </c>
      <c r="G446" s="1">
        <f>Modified_data[[#This Row],[TotalProfit]]/Modified_data[[#This Row],[Export Value]]</f>
        <v>0.14101681149290526</v>
      </c>
      <c r="H446" s="12">
        <v>13562903.74</v>
      </c>
      <c r="I446" t="s">
        <v>33</v>
      </c>
      <c r="J446" t="s">
        <v>29</v>
      </c>
      <c r="K446" t="s">
        <v>40</v>
      </c>
      <c r="L446" t="s">
        <v>10</v>
      </c>
      <c r="M446">
        <v>2022</v>
      </c>
      <c r="N446" t="s">
        <v>61</v>
      </c>
      <c r="O446" t="s">
        <v>60</v>
      </c>
      <c r="P446" t="s">
        <v>51</v>
      </c>
    </row>
    <row r="447" spans="1:16" x14ac:dyDescent="0.35">
      <c r="A447" t="s">
        <v>13</v>
      </c>
      <c r="B447">
        <v>519</v>
      </c>
      <c r="C447" s="12">
        <f>Modified_data[[#This Row],[Export Value]]/Modified_data[[#This Row],[Units Sold]]</f>
        <v>23287.18</v>
      </c>
      <c r="D447" s="12">
        <v>9858.14</v>
      </c>
      <c r="E447" s="12">
        <f>Modified_data[[#This Row],[Profit per unit]]*Modified_data[[#This Row],[Units Sold]]</f>
        <v>5116374.66</v>
      </c>
      <c r="F447" s="14">
        <f>Modified_data[[#This Row],[TotalProfit]]/SUM(Modified_data[TotalProfit])</f>
        <v>1.5558624805294312E-3</v>
      </c>
      <c r="G447" s="1">
        <f>Modified_data[[#This Row],[TotalProfit]]/Modified_data[[#This Row],[Export Value]]</f>
        <v>0.42332905916474217</v>
      </c>
      <c r="H447" s="12">
        <v>12086046.42</v>
      </c>
      <c r="I447" t="s">
        <v>33</v>
      </c>
      <c r="J447" t="s">
        <v>29</v>
      </c>
      <c r="K447" t="s">
        <v>35</v>
      </c>
      <c r="L447" t="s">
        <v>5</v>
      </c>
      <c r="M447">
        <v>2022</v>
      </c>
      <c r="N447" t="s">
        <v>65</v>
      </c>
      <c r="O447" t="s">
        <v>60</v>
      </c>
      <c r="P447" t="s">
        <v>56</v>
      </c>
    </row>
    <row r="448" spans="1:16" x14ac:dyDescent="0.35">
      <c r="A448" t="s">
        <v>19</v>
      </c>
      <c r="B448">
        <v>558</v>
      </c>
      <c r="C448" s="12">
        <f>Modified_data[[#This Row],[Export Value]]/Modified_data[[#This Row],[Units Sold]]</f>
        <v>37757.629999999997</v>
      </c>
      <c r="D448" s="12">
        <v>8787.98</v>
      </c>
      <c r="E448" s="12">
        <f>Modified_data[[#This Row],[Profit per unit]]*Modified_data[[#This Row],[Units Sold]]</f>
        <v>4903692.84</v>
      </c>
      <c r="F448" s="14">
        <f>Modified_data[[#This Row],[TotalProfit]]/SUM(Modified_data[TotalProfit])</f>
        <v>1.4911870636535461E-3</v>
      </c>
      <c r="G448" s="1">
        <f>Modified_data[[#This Row],[TotalProfit]]/Modified_data[[#This Row],[Export Value]]</f>
        <v>0.23274712952057638</v>
      </c>
      <c r="H448" s="12">
        <v>21068757.539999999</v>
      </c>
      <c r="I448" t="s">
        <v>28</v>
      </c>
      <c r="J448" t="s">
        <v>29</v>
      </c>
      <c r="K448" t="s">
        <v>36</v>
      </c>
      <c r="L448" t="s">
        <v>2</v>
      </c>
      <c r="M448">
        <v>2022</v>
      </c>
      <c r="N448" t="s">
        <v>45</v>
      </c>
      <c r="O448" t="s">
        <v>46</v>
      </c>
      <c r="P448" t="s">
        <v>58</v>
      </c>
    </row>
    <row r="449" spans="1:16" x14ac:dyDescent="0.35">
      <c r="A449" t="s">
        <v>15</v>
      </c>
      <c r="B449">
        <v>480</v>
      </c>
      <c r="C449" s="12">
        <f>Modified_data[[#This Row],[Export Value]]/Modified_data[[#This Row],[Units Sold]]</f>
        <v>12519.369999999999</v>
      </c>
      <c r="D449" s="12">
        <v>8790.94</v>
      </c>
      <c r="E449" s="12">
        <f>Modified_data[[#This Row],[Profit per unit]]*Modified_data[[#This Row],[Units Sold]]</f>
        <v>4219651.2</v>
      </c>
      <c r="F449" s="14">
        <f>Modified_data[[#This Row],[TotalProfit]]/SUM(Modified_data[TotalProfit])</f>
        <v>1.2831736178993958E-3</v>
      </c>
      <c r="G449" s="1">
        <f>Modified_data[[#This Row],[TotalProfit]]/Modified_data[[#This Row],[Export Value]]</f>
        <v>0.70218709088396625</v>
      </c>
      <c r="H449" s="12">
        <v>6009297.5999999996</v>
      </c>
      <c r="I449" t="s">
        <v>28</v>
      </c>
      <c r="J449" t="s">
        <v>29</v>
      </c>
      <c r="K449" t="s">
        <v>40</v>
      </c>
      <c r="L449" t="s">
        <v>8</v>
      </c>
      <c r="M449">
        <v>2021</v>
      </c>
      <c r="N449" t="s">
        <v>67</v>
      </c>
      <c r="O449" t="s">
        <v>63</v>
      </c>
      <c r="P449" t="s">
        <v>47</v>
      </c>
    </row>
    <row r="450" spans="1:16" x14ac:dyDescent="0.35">
      <c r="A450" t="s">
        <v>20</v>
      </c>
      <c r="B450">
        <v>858</v>
      </c>
      <c r="C450" s="12">
        <f>Modified_data[[#This Row],[Export Value]]/Modified_data[[#This Row],[Units Sold]]</f>
        <v>41834.28</v>
      </c>
      <c r="D450" s="12">
        <v>2100.66</v>
      </c>
      <c r="E450" s="12">
        <f>Modified_data[[#This Row],[Profit per unit]]*Modified_data[[#This Row],[Units Sold]]</f>
        <v>1802366.2799999998</v>
      </c>
      <c r="F450" s="14">
        <f>Modified_data[[#This Row],[TotalProfit]]/SUM(Modified_data[TotalProfit])</f>
        <v>5.4809005547365507E-4</v>
      </c>
      <c r="G450" s="1">
        <f>Modified_data[[#This Row],[TotalProfit]]/Modified_data[[#This Row],[Export Value]]</f>
        <v>5.0213843766404004E-2</v>
      </c>
      <c r="H450" s="12">
        <v>35893812.240000002</v>
      </c>
      <c r="I450" t="s">
        <v>28</v>
      </c>
      <c r="J450" t="s">
        <v>29</v>
      </c>
      <c r="K450" t="s">
        <v>40</v>
      </c>
      <c r="L450" t="s">
        <v>5</v>
      </c>
      <c r="M450">
        <v>2023</v>
      </c>
      <c r="N450" t="s">
        <v>59</v>
      </c>
      <c r="O450" t="s">
        <v>60</v>
      </c>
      <c r="P450" t="s">
        <v>49</v>
      </c>
    </row>
    <row r="451" spans="1:16" x14ac:dyDescent="0.35">
      <c r="A451" t="s">
        <v>16</v>
      </c>
      <c r="B451">
        <v>458</v>
      </c>
      <c r="C451" s="12">
        <f>Modified_data[[#This Row],[Export Value]]/Modified_data[[#This Row],[Units Sold]]</f>
        <v>13812.54</v>
      </c>
      <c r="D451" s="12">
        <v>3177.15</v>
      </c>
      <c r="E451" s="12">
        <f>Modified_data[[#This Row],[Profit per unit]]*Modified_data[[#This Row],[Units Sold]]</f>
        <v>1455134.7</v>
      </c>
      <c r="F451" s="14">
        <f>Modified_data[[#This Row],[TotalProfit]]/SUM(Modified_data[TotalProfit])</f>
        <v>4.4249876803323265E-4</v>
      </c>
      <c r="G451" s="1">
        <f>Modified_data[[#This Row],[TotalProfit]]/Modified_data[[#This Row],[Export Value]]</f>
        <v>0.23001924338318658</v>
      </c>
      <c r="H451" s="12">
        <v>6326143.3200000003</v>
      </c>
      <c r="I451" t="s">
        <v>28</v>
      </c>
      <c r="J451" t="s">
        <v>29</v>
      </c>
      <c r="K451" t="s">
        <v>38</v>
      </c>
      <c r="L451" t="s">
        <v>5</v>
      </c>
      <c r="M451">
        <v>2020</v>
      </c>
      <c r="N451" t="s">
        <v>55</v>
      </c>
      <c r="O451" t="s">
        <v>53</v>
      </c>
      <c r="P451" t="s">
        <v>47</v>
      </c>
    </row>
    <row r="452" spans="1:16" x14ac:dyDescent="0.35">
      <c r="A452" t="s">
        <v>12</v>
      </c>
      <c r="B452">
        <v>345</v>
      </c>
      <c r="C452" s="12">
        <f>Modified_data[[#This Row],[Export Value]]/Modified_data[[#This Row],[Units Sold]]</f>
        <v>40531.919999999998</v>
      </c>
      <c r="D452" s="12">
        <v>8482.65</v>
      </c>
      <c r="E452" s="12">
        <f>Modified_data[[#This Row],[Profit per unit]]*Modified_data[[#This Row],[Units Sold]]</f>
        <v>2926514.25</v>
      </c>
      <c r="F452" s="14">
        <f>Modified_data[[#This Row],[TotalProfit]]/SUM(Modified_data[TotalProfit])</f>
        <v>8.8993750905445369E-4</v>
      </c>
      <c r="G452" s="1">
        <f>Modified_data[[#This Row],[TotalProfit]]/Modified_data[[#This Row],[Export Value]]</f>
        <v>0.20928320198006903</v>
      </c>
      <c r="H452" s="12">
        <v>13983512.4</v>
      </c>
      <c r="I452" t="s">
        <v>28</v>
      </c>
      <c r="J452" t="s">
        <v>29</v>
      </c>
      <c r="K452" t="s">
        <v>37</v>
      </c>
      <c r="L452" t="s">
        <v>4</v>
      </c>
      <c r="M452">
        <v>2023</v>
      </c>
      <c r="N452" t="s">
        <v>48</v>
      </c>
      <c r="O452" t="s">
        <v>46</v>
      </c>
      <c r="P452" t="s">
        <v>58</v>
      </c>
    </row>
    <row r="453" spans="1:16" x14ac:dyDescent="0.35">
      <c r="A453" t="s">
        <v>18</v>
      </c>
      <c r="B453">
        <v>238</v>
      </c>
      <c r="C453" s="12">
        <f>Modified_data[[#This Row],[Export Value]]/Modified_data[[#This Row],[Units Sold]]</f>
        <v>26925.18</v>
      </c>
      <c r="D453" s="12">
        <v>2901.45</v>
      </c>
      <c r="E453" s="12">
        <f>Modified_data[[#This Row],[Profit per unit]]*Modified_data[[#This Row],[Units Sold]]</f>
        <v>690545.1</v>
      </c>
      <c r="F453" s="14">
        <f>Modified_data[[#This Row],[TotalProfit]]/SUM(Modified_data[TotalProfit])</f>
        <v>2.0999111355215805E-4</v>
      </c>
      <c r="G453" s="1">
        <f>Modified_data[[#This Row],[TotalProfit]]/Modified_data[[#This Row],[Export Value]]</f>
        <v>0.1077597252831736</v>
      </c>
      <c r="H453" s="12">
        <v>6408192.8399999999</v>
      </c>
      <c r="I453" t="s">
        <v>28</v>
      </c>
      <c r="J453" t="s">
        <v>29</v>
      </c>
      <c r="K453" t="s">
        <v>40</v>
      </c>
      <c r="L453" t="s">
        <v>6</v>
      </c>
      <c r="M453">
        <v>2023</v>
      </c>
      <c r="N453" t="s">
        <v>61</v>
      </c>
      <c r="O453" t="s">
        <v>60</v>
      </c>
      <c r="P453" t="s">
        <v>58</v>
      </c>
    </row>
    <row r="454" spans="1:16" x14ac:dyDescent="0.35">
      <c r="A454" t="s">
        <v>16</v>
      </c>
      <c r="B454">
        <v>972</v>
      </c>
      <c r="C454" s="12">
        <f>Modified_data[[#This Row],[Export Value]]/Modified_data[[#This Row],[Units Sold]]</f>
        <v>28660.03</v>
      </c>
      <c r="D454" s="12">
        <v>8220.25</v>
      </c>
      <c r="E454" s="12">
        <f>Modified_data[[#This Row],[Profit per unit]]*Modified_data[[#This Row],[Units Sold]]</f>
        <v>7990083</v>
      </c>
      <c r="F454" s="14">
        <f>Modified_data[[#This Row],[TotalProfit]]/SUM(Modified_data[TotalProfit])</f>
        <v>2.4297419915718286E-3</v>
      </c>
      <c r="G454" s="1">
        <f>Modified_data[[#This Row],[TotalProfit]]/Modified_data[[#This Row],[Export Value]]</f>
        <v>0.28681930898188174</v>
      </c>
      <c r="H454" s="12">
        <v>27857549.16</v>
      </c>
      <c r="I454" t="s">
        <v>31</v>
      </c>
      <c r="J454" t="s">
        <v>29</v>
      </c>
      <c r="K454" t="s">
        <v>30</v>
      </c>
      <c r="L454" t="s">
        <v>7</v>
      </c>
      <c r="M454">
        <v>2023</v>
      </c>
      <c r="N454" t="s">
        <v>65</v>
      </c>
      <c r="O454" t="s">
        <v>60</v>
      </c>
      <c r="P454" t="s">
        <v>56</v>
      </c>
    </row>
    <row r="455" spans="1:16" x14ac:dyDescent="0.35">
      <c r="A455" t="s">
        <v>16</v>
      </c>
      <c r="B455">
        <v>491</v>
      </c>
      <c r="C455" s="12">
        <f>Modified_data[[#This Row],[Export Value]]/Modified_data[[#This Row],[Units Sold]]</f>
        <v>45962.149999999994</v>
      </c>
      <c r="D455" s="12">
        <v>6370.54</v>
      </c>
      <c r="E455" s="12">
        <f>Modified_data[[#This Row],[Profit per unit]]*Modified_data[[#This Row],[Units Sold]]</f>
        <v>3127935.14</v>
      </c>
      <c r="F455" s="14">
        <f>Modified_data[[#This Row],[TotalProfit]]/SUM(Modified_data[TotalProfit])</f>
        <v>9.51188536661147E-4</v>
      </c>
      <c r="G455" s="1">
        <f>Modified_data[[#This Row],[TotalProfit]]/Modified_data[[#This Row],[Export Value]]</f>
        <v>0.13860404702565046</v>
      </c>
      <c r="H455" s="12">
        <v>22567415.649999999</v>
      </c>
      <c r="I455" t="s">
        <v>28</v>
      </c>
      <c r="J455" t="s">
        <v>29</v>
      </c>
      <c r="K455" t="s">
        <v>30</v>
      </c>
      <c r="L455" t="s">
        <v>5</v>
      </c>
      <c r="M455">
        <v>2020</v>
      </c>
      <c r="N455" t="s">
        <v>45</v>
      </c>
      <c r="O455" t="s">
        <v>46</v>
      </c>
      <c r="P455" t="s">
        <v>56</v>
      </c>
    </row>
    <row r="456" spans="1:16" x14ac:dyDescent="0.35">
      <c r="A456" t="s">
        <v>15</v>
      </c>
      <c r="B456">
        <v>954</v>
      </c>
      <c r="C456" s="12">
        <f>Modified_data[[#This Row],[Export Value]]/Modified_data[[#This Row],[Units Sold]]</f>
        <v>32313.86</v>
      </c>
      <c r="D456" s="12">
        <v>6873.64</v>
      </c>
      <c r="E456" s="12">
        <f>Modified_data[[#This Row],[Profit per unit]]*Modified_data[[#This Row],[Units Sold]]</f>
        <v>6557452.5600000005</v>
      </c>
      <c r="F456" s="14">
        <f>Modified_data[[#This Row],[TotalProfit]]/SUM(Modified_data[TotalProfit])</f>
        <v>1.9940866500100423E-3</v>
      </c>
      <c r="G456" s="1">
        <f>Modified_data[[#This Row],[TotalProfit]]/Modified_data[[#This Row],[Export Value]]</f>
        <v>0.21271491551922303</v>
      </c>
      <c r="H456" s="12">
        <v>30827422.440000001</v>
      </c>
      <c r="I456" t="s">
        <v>39</v>
      </c>
      <c r="J456" t="s">
        <v>29</v>
      </c>
      <c r="K456" t="s">
        <v>40</v>
      </c>
      <c r="L456" t="s">
        <v>10</v>
      </c>
      <c r="M456">
        <v>2022</v>
      </c>
      <c r="N456" t="s">
        <v>61</v>
      </c>
      <c r="O456" t="s">
        <v>60</v>
      </c>
      <c r="P456" t="s">
        <v>47</v>
      </c>
    </row>
    <row r="457" spans="1:16" x14ac:dyDescent="0.35">
      <c r="A457" t="s">
        <v>21</v>
      </c>
      <c r="B457">
        <v>262</v>
      </c>
      <c r="C457" s="12">
        <f>Modified_data[[#This Row],[Export Value]]/Modified_data[[#This Row],[Units Sold]]</f>
        <v>27644.219999999998</v>
      </c>
      <c r="D457" s="12">
        <v>2134.1799999999998</v>
      </c>
      <c r="E457" s="12">
        <f>Modified_data[[#This Row],[Profit per unit]]*Modified_data[[#This Row],[Units Sold]]</f>
        <v>559155.15999999992</v>
      </c>
      <c r="F457" s="14">
        <f>Modified_data[[#This Row],[TotalProfit]]/SUM(Modified_data[TotalProfit])</f>
        <v>1.700361275416118E-4</v>
      </c>
      <c r="G457" s="1">
        <f>Modified_data[[#This Row],[TotalProfit]]/Modified_data[[#This Row],[Export Value]]</f>
        <v>7.7201671814216485E-2</v>
      </c>
      <c r="H457" s="12">
        <v>7242785.6399999997</v>
      </c>
      <c r="I457" t="s">
        <v>28</v>
      </c>
      <c r="J457" t="s">
        <v>29</v>
      </c>
      <c r="K457" t="s">
        <v>40</v>
      </c>
      <c r="L457" t="s">
        <v>9</v>
      </c>
      <c r="M457">
        <v>2021</v>
      </c>
      <c r="N457" t="s">
        <v>66</v>
      </c>
      <c r="O457" t="s">
        <v>63</v>
      </c>
      <c r="P457" t="s">
        <v>47</v>
      </c>
    </row>
    <row r="458" spans="1:16" x14ac:dyDescent="0.35">
      <c r="A458" t="s">
        <v>13</v>
      </c>
      <c r="B458">
        <v>673</v>
      </c>
      <c r="C458" s="12">
        <f>Modified_data[[#This Row],[Export Value]]/Modified_data[[#This Row],[Units Sold]]</f>
        <v>43898.69</v>
      </c>
      <c r="D458" s="12">
        <v>2563.04</v>
      </c>
      <c r="E458" s="12">
        <f>Modified_data[[#This Row],[Profit per unit]]*Modified_data[[#This Row],[Units Sold]]</f>
        <v>1724925.92</v>
      </c>
      <c r="F458" s="14">
        <f>Modified_data[[#This Row],[TotalProfit]]/SUM(Modified_data[TotalProfit])</f>
        <v>5.245408514748431E-4</v>
      </c>
      <c r="G458" s="1">
        <f>Modified_data[[#This Row],[TotalProfit]]/Modified_data[[#This Row],[Export Value]]</f>
        <v>5.8385341339342922E-2</v>
      </c>
      <c r="H458" s="12">
        <v>29543818.370000001</v>
      </c>
      <c r="I458" t="s">
        <v>28</v>
      </c>
      <c r="J458" t="s">
        <v>29</v>
      </c>
      <c r="K458" t="s">
        <v>38</v>
      </c>
      <c r="L458" t="s">
        <v>4</v>
      </c>
      <c r="M458">
        <v>2021</v>
      </c>
      <c r="N458" t="s">
        <v>50</v>
      </c>
      <c r="O458" t="s">
        <v>46</v>
      </c>
      <c r="P458" t="s">
        <v>51</v>
      </c>
    </row>
    <row r="459" spans="1:16" x14ac:dyDescent="0.35">
      <c r="A459" t="s">
        <v>14</v>
      </c>
      <c r="B459">
        <v>513</v>
      </c>
      <c r="C459" s="12">
        <f>Modified_data[[#This Row],[Export Value]]/Modified_data[[#This Row],[Units Sold]]</f>
        <v>40829.590000000004</v>
      </c>
      <c r="D459" s="12">
        <v>5780.88</v>
      </c>
      <c r="E459" s="12">
        <f>Modified_data[[#This Row],[Profit per unit]]*Modified_data[[#This Row],[Units Sold]]</f>
        <v>2965591.44</v>
      </c>
      <c r="F459" s="14">
        <f>Modified_data[[#This Row],[TotalProfit]]/SUM(Modified_data[TotalProfit])</f>
        <v>9.0182067590711729E-4</v>
      </c>
      <c r="G459" s="1">
        <f>Modified_data[[#This Row],[TotalProfit]]/Modified_data[[#This Row],[Export Value]]</f>
        <v>0.14158555106725293</v>
      </c>
      <c r="H459" s="12">
        <v>20945579.670000002</v>
      </c>
      <c r="I459" t="s">
        <v>33</v>
      </c>
      <c r="J459" t="s">
        <v>29</v>
      </c>
      <c r="K459" t="s">
        <v>40</v>
      </c>
      <c r="L459" t="s">
        <v>7</v>
      </c>
      <c r="M459">
        <v>2023</v>
      </c>
      <c r="N459" t="s">
        <v>52</v>
      </c>
      <c r="O459" t="s">
        <v>53</v>
      </c>
      <c r="P459" t="s">
        <v>51</v>
      </c>
    </row>
    <row r="460" spans="1:16" x14ac:dyDescent="0.35">
      <c r="A460" t="s">
        <v>16</v>
      </c>
      <c r="B460">
        <v>684</v>
      </c>
      <c r="C460" s="12">
        <f>Modified_data[[#This Row],[Export Value]]/Modified_data[[#This Row],[Units Sold]]</f>
        <v>22639.190000000002</v>
      </c>
      <c r="D460" s="12">
        <v>9105.1200000000008</v>
      </c>
      <c r="E460" s="12">
        <f>Modified_data[[#This Row],[Profit per unit]]*Modified_data[[#This Row],[Units Sold]]</f>
        <v>6227902.080000001</v>
      </c>
      <c r="F460" s="14">
        <f>Modified_data[[#This Row],[TotalProfit]]/SUM(Modified_data[TotalProfit])</f>
        <v>1.8938720915882272E-3</v>
      </c>
      <c r="G460" s="1">
        <f>Modified_data[[#This Row],[TotalProfit]]/Modified_data[[#This Row],[Export Value]]</f>
        <v>0.40218400039930763</v>
      </c>
      <c r="H460" s="12">
        <v>15485205.960000001</v>
      </c>
      <c r="I460" t="s">
        <v>31</v>
      </c>
      <c r="J460" t="s">
        <v>29</v>
      </c>
      <c r="K460" t="s">
        <v>30</v>
      </c>
      <c r="L460" t="s">
        <v>8</v>
      </c>
      <c r="M460">
        <v>2020</v>
      </c>
      <c r="N460" t="s">
        <v>50</v>
      </c>
      <c r="O460" t="s">
        <v>46</v>
      </c>
      <c r="P460" t="s">
        <v>49</v>
      </c>
    </row>
    <row r="461" spans="1:16" x14ac:dyDescent="0.35">
      <c r="A461" t="s">
        <v>14</v>
      </c>
      <c r="B461">
        <v>230</v>
      </c>
      <c r="C461" s="12">
        <f>Modified_data[[#This Row],[Export Value]]/Modified_data[[#This Row],[Units Sold]]</f>
        <v>33065.69</v>
      </c>
      <c r="D461" s="12">
        <v>7570.06</v>
      </c>
      <c r="E461" s="12">
        <f>Modified_data[[#This Row],[Profit per unit]]*Modified_data[[#This Row],[Units Sold]]</f>
        <v>1741113.8</v>
      </c>
      <c r="F461" s="14">
        <f>Modified_data[[#This Row],[TotalProfit]]/SUM(Modified_data[TotalProfit])</f>
        <v>5.2946350018706872E-4</v>
      </c>
      <c r="G461" s="1">
        <f>Modified_data[[#This Row],[TotalProfit]]/Modified_data[[#This Row],[Export Value]]</f>
        <v>0.22894002816817069</v>
      </c>
      <c r="H461" s="12">
        <v>7605108.7000000002</v>
      </c>
      <c r="I461" t="s">
        <v>28</v>
      </c>
      <c r="J461" t="s">
        <v>29</v>
      </c>
      <c r="K461" t="s">
        <v>38</v>
      </c>
      <c r="L461" t="s">
        <v>5</v>
      </c>
      <c r="M461">
        <v>2020</v>
      </c>
      <c r="N461" t="s">
        <v>59</v>
      </c>
      <c r="O461" t="s">
        <v>60</v>
      </c>
      <c r="P461" t="s">
        <v>56</v>
      </c>
    </row>
    <row r="462" spans="1:16" x14ac:dyDescent="0.35">
      <c r="A462" t="s">
        <v>19</v>
      </c>
      <c r="B462">
        <v>877</v>
      </c>
      <c r="C462" s="12">
        <f>Modified_data[[#This Row],[Export Value]]/Modified_data[[#This Row],[Units Sold]]</f>
        <v>33879.550000000003</v>
      </c>
      <c r="D462" s="12">
        <v>5665.66</v>
      </c>
      <c r="E462" s="12">
        <f>Modified_data[[#This Row],[Profit per unit]]*Modified_data[[#This Row],[Units Sold]]</f>
        <v>4968783.82</v>
      </c>
      <c r="F462" s="14">
        <f>Modified_data[[#This Row],[TotalProfit]]/SUM(Modified_data[TotalProfit])</f>
        <v>1.5109808864935046E-3</v>
      </c>
      <c r="G462" s="1">
        <f>Modified_data[[#This Row],[TotalProfit]]/Modified_data[[#This Row],[Export Value]]</f>
        <v>0.16722949389823655</v>
      </c>
      <c r="H462" s="12">
        <v>29712365.350000001</v>
      </c>
      <c r="I462" t="s">
        <v>28</v>
      </c>
      <c r="J462" t="s">
        <v>29</v>
      </c>
      <c r="K462" t="s">
        <v>35</v>
      </c>
      <c r="L462" t="s">
        <v>3</v>
      </c>
      <c r="M462">
        <v>2021</v>
      </c>
      <c r="N462" t="s">
        <v>55</v>
      </c>
      <c r="O462" t="s">
        <v>53</v>
      </c>
      <c r="P462" t="s">
        <v>54</v>
      </c>
    </row>
    <row r="463" spans="1:16" x14ac:dyDescent="0.35">
      <c r="A463" t="s">
        <v>19</v>
      </c>
      <c r="B463">
        <v>425</v>
      </c>
      <c r="C463" s="12">
        <f>Modified_data[[#This Row],[Export Value]]/Modified_data[[#This Row],[Units Sold]]</f>
        <v>45040.57</v>
      </c>
      <c r="D463" s="12">
        <v>8443.98</v>
      </c>
      <c r="E463" s="12">
        <f>Modified_data[[#This Row],[Profit per unit]]*Modified_data[[#This Row],[Units Sold]]</f>
        <v>3588691.5</v>
      </c>
      <c r="F463" s="14">
        <f>Modified_data[[#This Row],[TotalProfit]]/SUM(Modified_data[TotalProfit])</f>
        <v>1.0913021094207523E-3</v>
      </c>
      <c r="G463" s="1">
        <f>Modified_data[[#This Row],[TotalProfit]]/Modified_data[[#This Row],[Export Value]]</f>
        <v>0.18747498088945144</v>
      </c>
      <c r="H463" s="12">
        <v>19142242.25</v>
      </c>
      <c r="I463" t="s">
        <v>28</v>
      </c>
      <c r="J463" t="s">
        <v>29</v>
      </c>
      <c r="K463" t="s">
        <v>38</v>
      </c>
      <c r="L463" t="s">
        <v>5</v>
      </c>
      <c r="M463">
        <v>2021</v>
      </c>
      <c r="N463" t="s">
        <v>48</v>
      </c>
      <c r="O463" t="s">
        <v>46</v>
      </c>
      <c r="P463" t="s">
        <v>49</v>
      </c>
    </row>
    <row r="464" spans="1:16" x14ac:dyDescent="0.35">
      <c r="A464" t="s">
        <v>13</v>
      </c>
      <c r="B464">
        <v>384</v>
      </c>
      <c r="C464" s="12">
        <f>Modified_data[[#This Row],[Export Value]]/Modified_data[[#This Row],[Units Sold]]</f>
        <v>21222.420000000002</v>
      </c>
      <c r="D464" s="12">
        <v>4490.5600000000004</v>
      </c>
      <c r="E464" s="12">
        <f>Modified_data[[#This Row],[Profit per unit]]*Modified_data[[#This Row],[Units Sold]]</f>
        <v>1724375.04</v>
      </c>
      <c r="F464" s="14">
        <f>Modified_data[[#This Row],[TotalProfit]]/SUM(Modified_data[TotalProfit])</f>
        <v>5.2437333177970144E-4</v>
      </c>
      <c r="G464" s="1">
        <f>Modified_data[[#This Row],[TotalProfit]]/Modified_data[[#This Row],[Export Value]]</f>
        <v>0.21159509612947061</v>
      </c>
      <c r="H464" s="12">
        <v>8149409.2800000003</v>
      </c>
      <c r="I464" t="s">
        <v>33</v>
      </c>
      <c r="J464" t="s">
        <v>29</v>
      </c>
      <c r="K464" t="s">
        <v>38</v>
      </c>
      <c r="L464" t="s">
        <v>5</v>
      </c>
      <c r="M464">
        <v>2022</v>
      </c>
      <c r="N464" t="s">
        <v>62</v>
      </c>
      <c r="O464" t="s">
        <v>63</v>
      </c>
      <c r="P464" t="s">
        <v>64</v>
      </c>
    </row>
    <row r="465" spans="1:16" x14ac:dyDescent="0.35">
      <c r="A465" t="s">
        <v>17</v>
      </c>
      <c r="B465">
        <v>425</v>
      </c>
      <c r="C465" s="12">
        <f>Modified_data[[#This Row],[Export Value]]/Modified_data[[#This Row],[Units Sold]]</f>
        <v>18775.34</v>
      </c>
      <c r="D465" s="12">
        <v>5343.85</v>
      </c>
      <c r="E465" s="12">
        <f>Modified_data[[#This Row],[Profit per unit]]*Modified_data[[#This Row],[Units Sold]]</f>
        <v>2271136.25</v>
      </c>
      <c r="F465" s="14">
        <f>Modified_data[[#This Row],[TotalProfit]]/SUM(Modified_data[TotalProfit])</f>
        <v>6.9064052466112993E-4</v>
      </c>
      <c r="G465" s="1">
        <f>Modified_data[[#This Row],[TotalProfit]]/Modified_data[[#This Row],[Export Value]]</f>
        <v>0.28462067797440688</v>
      </c>
      <c r="H465" s="12">
        <v>7979519.5</v>
      </c>
      <c r="I465" t="s">
        <v>28</v>
      </c>
      <c r="J465" t="s">
        <v>29</v>
      </c>
      <c r="K465" t="s">
        <v>36</v>
      </c>
      <c r="L465" t="s">
        <v>6</v>
      </c>
      <c r="M465">
        <v>2022</v>
      </c>
      <c r="N465" t="s">
        <v>52</v>
      </c>
      <c r="O465" t="s">
        <v>53</v>
      </c>
      <c r="P465" t="s">
        <v>64</v>
      </c>
    </row>
    <row r="466" spans="1:16" x14ac:dyDescent="0.35">
      <c r="A466" t="s">
        <v>16</v>
      </c>
      <c r="B466">
        <v>842</v>
      </c>
      <c r="C466" s="12">
        <f>Modified_data[[#This Row],[Export Value]]/Modified_data[[#This Row],[Units Sold]]</f>
        <v>44116.310000000005</v>
      </c>
      <c r="D466" s="12">
        <v>3737.61</v>
      </c>
      <c r="E466" s="12">
        <f>Modified_data[[#This Row],[Profit per unit]]*Modified_data[[#This Row],[Units Sold]]</f>
        <v>3147067.62</v>
      </c>
      <c r="F466" s="14">
        <f>Modified_data[[#This Row],[TotalProfit]]/SUM(Modified_data[TotalProfit])</f>
        <v>9.57006622663371E-4</v>
      </c>
      <c r="G466" s="1">
        <f>Modified_data[[#This Row],[TotalProfit]]/Modified_data[[#This Row],[Export Value]]</f>
        <v>8.47217276331588E-2</v>
      </c>
      <c r="H466" s="12">
        <v>37145933.020000003</v>
      </c>
      <c r="I466" t="s">
        <v>28</v>
      </c>
      <c r="J466" t="s">
        <v>29</v>
      </c>
      <c r="K466" t="s">
        <v>30</v>
      </c>
      <c r="L466" t="s">
        <v>4</v>
      </c>
      <c r="M466">
        <v>2021</v>
      </c>
      <c r="N466" t="s">
        <v>67</v>
      </c>
      <c r="O466" t="s">
        <v>63</v>
      </c>
      <c r="P466" t="s">
        <v>54</v>
      </c>
    </row>
    <row r="467" spans="1:16" x14ac:dyDescent="0.35">
      <c r="A467" t="s">
        <v>20</v>
      </c>
      <c r="B467">
        <v>866</v>
      </c>
      <c r="C467" s="12">
        <f>Modified_data[[#This Row],[Export Value]]/Modified_data[[#This Row],[Units Sold]]</f>
        <v>37209.43</v>
      </c>
      <c r="D467" s="12">
        <v>8028.81</v>
      </c>
      <c r="E467" s="12">
        <f>Modified_data[[#This Row],[Profit per unit]]*Modified_data[[#This Row],[Units Sold]]</f>
        <v>6952949.46</v>
      </c>
      <c r="F467" s="14">
        <f>Modified_data[[#This Row],[TotalProfit]]/SUM(Modified_data[TotalProfit])</f>
        <v>2.114355166052552E-3</v>
      </c>
      <c r="G467" s="1">
        <f>Modified_data[[#This Row],[TotalProfit]]/Modified_data[[#This Row],[Export Value]]</f>
        <v>0.21577352837708078</v>
      </c>
      <c r="H467" s="12">
        <v>32223366.379999999</v>
      </c>
      <c r="I467" t="s">
        <v>28</v>
      </c>
      <c r="J467" t="s">
        <v>29</v>
      </c>
      <c r="K467" t="s">
        <v>37</v>
      </c>
      <c r="L467" t="s">
        <v>7</v>
      </c>
      <c r="M467">
        <v>2020</v>
      </c>
      <c r="N467" t="s">
        <v>55</v>
      </c>
      <c r="O467" t="s">
        <v>53</v>
      </c>
      <c r="P467" t="s">
        <v>49</v>
      </c>
    </row>
    <row r="468" spans="1:16" x14ac:dyDescent="0.35">
      <c r="A468" t="s">
        <v>15</v>
      </c>
      <c r="B468">
        <v>282</v>
      </c>
      <c r="C468" s="12">
        <f>Modified_data[[#This Row],[Export Value]]/Modified_data[[#This Row],[Units Sold]]</f>
        <v>46063.17</v>
      </c>
      <c r="D468" s="12">
        <v>3544.77</v>
      </c>
      <c r="E468" s="12">
        <f>Modified_data[[#This Row],[Profit per unit]]*Modified_data[[#This Row],[Units Sold]]</f>
        <v>999625.14</v>
      </c>
      <c r="F468" s="14">
        <f>Modified_data[[#This Row],[TotalProfit]]/SUM(Modified_data[TotalProfit])</f>
        <v>3.0398071941040763E-4</v>
      </c>
      <c r="G468" s="1">
        <f>Modified_data[[#This Row],[TotalProfit]]/Modified_data[[#This Row],[Export Value]]</f>
        <v>7.6954538734524791E-2</v>
      </c>
      <c r="H468" s="12">
        <v>12989813.939999999</v>
      </c>
      <c r="I468" t="s">
        <v>31</v>
      </c>
      <c r="J468" t="s">
        <v>29</v>
      </c>
      <c r="K468" t="s">
        <v>38</v>
      </c>
      <c r="L468" t="s">
        <v>10</v>
      </c>
      <c r="M468">
        <v>2023</v>
      </c>
      <c r="N468" t="s">
        <v>67</v>
      </c>
      <c r="O468" t="s">
        <v>63</v>
      </c>
      <c r="P468" t="s">
        <v>54</v>
      </c>
    </row>
    <row r="469" spans="1:16" x14ac:dyDescent="0.35">
      <c r="A469" t="s">
        <v>17</v>
      </c>
      <c r="B469">
        <v>823</v>
      </c>
      <c r="C469" s="12">
        <f>Modified_data[[#This Row],[Export Value]]/Modified_data[[#This Row],[Units Sold]]</f>
        <v>14356.92</v>
      </c>
      <c r="D469" s="12">
        <v>7452.1</v>
      </c>
      <c r="E469" s="12">
        <f>Modified_data[[#This Row],[Profit per unit]]*Modified_data[[#This Row],[Units Sold]]</f>
        <v>6133078.3000000007</v>
      </c>
      <c r="F469" s="14">
        <f>Modified_data[[#This Row],[TotalProfit]]/SUM(Modified_data[TotalProfit])</f>
        <v>1.8650366814847816E-3</v>
      </c>
      <c r="G469" s="1">
        <f>Modified_data[[#This Row],[TotalProfit]]/Modified_data[[#This Row],[Export Value]]</f>
        <v>0.51905979834114846</v>
      </c>
      <c r="H469" s="12">
        <v>11815745.16</v>
      </c>
      <c r="I469" t="s">
        <v>28</v>
      </c>
      <c r="J469" t="s">
        <v>29</v>
      </c>
      <c r="K469" t="s">
        <v>34</v>
      </c>
      <c r="L469" t="s">
        <v>9</v>
      </c>
      <c r="M469">
        <v>2023</v>
      </c>
      <c r="N469" t="s">
        <v>48</v>
      </c>
      <c r="O469" t="s">
        <v>46</v>
      </c>
      <c r="P469" t="s">
        <v>51</v>
      </c>
    </row>
    <row r="470" spans="1:16" x14ac:dyDescent="0.35">
      <c r="A470" t="s">
        <v>19</v>
      </c>
      <c r="B470">
        <v>343</v>
      </c>
      <c r="C470" s="12">
        <f>Modified_data[[#This Row],[Export Value]]/Modified_data[[#This Row],[Units Sold]]</f>
        <v>48026.63</v>
      </c>
      <c r="D470" s="12">
        <v>6193.02</v>
      </c>
      <c r="E470" s="12">
        <f>Modified_data[[#This Row],[Profit per unit]]*Modified_data[[#This Row],[Units Sold]]</f>
        <v>2124205.8600000003</v>
      </c>
      <c r="F470" s="14">
        <f>Modified_data[[#This Row],[TotalProfit]]/SUM(Modified_data[TotalProfit])</f>
        <v>6.4595976997797774E-4</v>
      </c>
      <c r="G470" s="1">
        <f>Modified_data[[#This Row],[TotalProfit]]/Modified_data[[#This Row],[Export Value]]</f>
        <v>0.12894970977559744</v>
      </c>
      <c r="H470" s="12">
        <v>16473134.09</v>
      </c>
      <c r="I470" t="s">
        <v>28</v>
      </c>
      <c r="J470" t="s">
        <v>29</v>
      </c>
      <c r="K470" t="s">
        <v>30</v>
      </c>
      <c r="L470" t="s">
        <v>6</v>
      </c>
      <c r="M470">
        <v>2021</v>
      </c>
      <c r="N470" t="s">
        <v>59</v>
      </c>
      <c r="O470" t="s">
        <v>60</v>
      </c>
      <c r="P470" t="s">
        <v>58</v>
      </c>
    </row>
    <row r="471" spans="1:16" x14ac:dyDescent="0.35">
      <c r="A471" t="s">
        <v>21</v>
      </c>
      <c r="B471">
        <v>525</v>
      </c>
      <c r="C471" s="12">
        <f>Modified_data[[#This Row],[Export Value]]/Modified_data[[#This Row],[Units Sold]]</f>
        <v>21719.7</v>
      </c>
      <c r="D471" s="12">
        <v>9485.0499999999993</v>
      </c>
      <c r="E471" s="12">
        <f>Modified_data[[#This Row],[Profit per unit]]*Modified_data[[#This Row],[Units Sold]]</f>
        <v>4979651.25</v>
      </c>
      <c r="F471" s="14">
        <f>Modified_data[[#This Row],[TotalProfit]]/SUM(Modified_data[TotalProfit])</f>
        <v>1.5142856144933848E-3</v>
      </c>
      <c r="G471" s="1">
        <f>Modified_data[[#This Row],[TotalProfit]]/Modified_data[[#This Row],[Export Value]]</f>
        <v>0.43670262480605165</v>
      </c>
      <c r="H471" s="12">
        <v>11402842.5</v>
      </c>
      <c r="I471" t="s">
        <v>28</v>
      </c>
      <c r="J471" t="s">
        <v>29</v>
      </c>
      <c r="K471" t="s">
        <v>37</v>
      </c>
      <c r="L471" t="s">
        <v>5</v>
      </c>
      <c r="M471">
        <v>2021</v>
      </c>
      <c r="N471" t="s">
        <v>50</v>
      </c>
      <c r="O471" t="s">
        <v>46</v>
      </c>
      <c r="P471" t="s">
        <v>49</v>
      </c>
    </row>
    <row r="472" spans="1:16" x14ac:dyDescent="0.35">
      <c r="A472" t="s">
        <v>17</v>
      </c>
      <c r="B472">
        <v>562</v>
      </c>
      <c r="C472" s="12">
        <f>Modified_data[[#This Row],[Export Value]]/Modified_data[[#This Row],[Units Sold]]</f>
        <v>48517.1</v>
      </c>
      <c r="D472" s="12">
        <v>3273.33</v>
      </c>
      <c r="E472" s="12">
        <f>Modified_data[[#This Row],[Profit per unit]]*Modified_data[[#This Row],[Units Sold]]</f>
        <v>1839611.46</v>
      </c>
      <c r="F472" s="14">
        <f>Modified_data[[#This Row],[TotalProfit]]/SUM(Modified_data[TotalProfit])</f>
        <v>5.5941611777233851E-4</v>
      </c>
      <c r="G472" s="1">
        <f>Modified_data[[#This Row],[TotalProfit]]/Modified_data[[#This Row],[Export Value]]</f>
        <v>6.7467552677303463E-2</v>
      </c>
      <c r="H472" s="12">
        <v>27266610.199999999</v>
      </c>
      <c r="I472" t="s">
        <v>28</v>
      </c>
      <c r="J472" t="s">
        <v>29</v>
      </c>
      <c r="K472" t="s">
        <v>30</v>
      </c>
      <c r="L472" t="s">
        <v>6</v>
      </c>
      <c r="M472">
        <v>2021</v>
      </c>
      <c r="N472" t="s">
        <v>50</v>
      </c>
      <c r="O472" t="s">
        <v>46</v>
      </c>
      <c r="P472" t="s">
        <v>64</v>
      </c>
    </row>
    <row r="473" spans="1:16" x14ac:dyDescent="0.35">
      <c r="A473" t="s">
        <v>21</v>
      </c>
      <c r="B473">
        <v>258</v>
      </c>
      <c r="C473" s="12">
        <f>Modified_data[[#This Row],[Export Value]]/Modified_data[[#This Row],[Units Sold]]</f>
        <v>43253.51</v>
      </c>
      <c r="D473" s="12">
        <v>3922.14</v>
      </c>
      <c r="E473" s="12">
        <f>Modified_data[[#This Row],[Profit per unit]]*Modified_data[[#This Row],[Units Sold]]</f>
        <v>1011912.12</v>
      </c>
      <c r="F473" s="14">
        <f>Modified_data[[#This Row],[TotalProfit]]/SUM(Modified_data[TotalProfit])</f>
        <v>3.0771712505921043E-4</v>
      </c>
      <c r="G473" s="1">
        <f>Modified_data[[#This Row],[TotalProfit]]/Modified_data[[#This Row],[Export Value]]</f>
        <v>9.0677958852356716E-2</v>
      </c>
      <c r="H473" s="12">
        <v>11159405.58</v>
      </c>
      <c r="I473" t="s">
        <v>31</v>
      </c>
      <c r="J473" t="s">
        <v>29</v>
      </c>
      <c r="K473" t="s">
        <v>40</v>
      </c>
      <c r="L473" t="s">
        <v>2</v>
      </c>
      <c r="M473">
        <v>2020</v>
      </c>
      <c r="N473" t="s">
        <v>61</v>
      </c>
      <c r="O473" t="s">
        <v>60</v>
      </c>
      <c r="P473" t="s">
        <v>64</v>
      </c>
    </row>
    <row r="474" spans="1:16" x14ac:dyDescent="0.35">
      <c r="A474" t="s">
        <v>21</v>
      </c>
      <c r="B474">
        <v>385</v>
      </c>
      <c r="C474" s="12">
        <f>Modified_data[[#This Row],[Export Value]]/Modified_data[[#This Row],[Units Sold]]</f>
        <v>21988.74</v>
      </c>
      <c r="D474" s="12">
        <v>2986.5</v>
      </c>
      <c r="E474" s="12">
        <f>Modified_data[[#This Row],[Profit per unit]]*Modified_data[[#This Row],[Units Sold]]</f>
        <v>1149802.5</v>
      </c>
      <c r="F474" s="14">
        <f>Modified_data[[#This Row],[TotalProfit]]/SUM(Modified_data[TotalProfit])</f>
        <v>3.4964886050173289E-4</v>
      </c>
      <c r="G474" s="1">
        <f>Modified_data[[#This Row],[TotalProfit]]/Modified_data[[#This Row],[Export Value]]</f>
        <v>0.13581951489717009</v>
      </c>
      <c r="H474" s="12">
        <v>8465664.9000000004</v>
      </c>
      <c r="I474" t="s">
        <v>28</v>
      </c>
      <c r="J474" t="s">
        <v>29</v>
      </c>
      <c r="K474" t="s">
        <v>37</v>
      </c>
      <c r="L474" t="s">
        <v>7</v>
      </c>
      <c r="M474">
        <v>2021</v>
      </c>
      <c r="N474" t="s">
        <v>45</v>
      </c>
      <c r="O474" t="s">
        <v>46</v>
      </c>
      <c r="P474" t="s">
        <v>51</v>
      </c>
    </row>
    <row r="475" spans="1:16" x14ac:dyDescent="0.35">
      <c r="A475" t="s">
        <v>15</v>
      </c>
      <c r="B475">
        <v>538</v>
      </c>
      <c r="C475" s="12">
        <f>Modified_data[[#This Row],[Export Value]]/Modified_data[[#This Row],[Units Sold]]</f>
        <v>16103.22</v>
      </c>
      <c r="D475" s="12">
        <v>9497.2900000000009</v>
      </c>
      <c r="E475" s="12">
        <f>Modified_data[[#This Row],[Profit per unit]]*Modified_data[[#This Row],[Units Sold]]</f>
        <v>5109542.0200000005</v>
      </c>
      <c r="F475" s="14">
        <f>Modified_data[[#This Row],[TotalProfit]]/SUM(Modified_data[TotalProfit])</f>
        <v>1.5537847108340109E-3</v>
      </c>
      <c r="G475" s="1">
        <f>Modified_data[[#This Row],[TotalProfit]]/Modified_data[[#This Row],[Export Value]]</f>
        <v>0.58977583365314523</v>
      </c>
      <c r="H475" s="12">
        <v>8663532.3599999994</v>
      </c>
      <c r="I475" t="s">
        <v>28</v>
      </c>
      <c r="J475" t="s">
        <v>29</v>
      </c>
      <c r="K475" t="s">
        <v>38</v>
      </c>
      <c r="L475" t="s">
        <v>4</v>
      </c>
      <c r="M475">
        <v>2022</v>
      </c>
      <c r="N475" t="s">
        <v>55</v>
      </c>
      <c r="O475" t="s">
        <v>53</v>
      </c>
      <c r="P475" t="s">
        <v>58</v>
      </c>
    </row>
    <row r="476" spans="1:16" x14ac:dyDescent="0.35">
      <c r="A476" t="s">
        <v>19</v>
      </c>
      <c r="B476">
        <v>499</v>
      </c>
      <c r="C476" s="12">
        <f>Modified_data[[#This Row],[Export Value]]/Modified_data[[#This Row],[Units Sold]]</f>
        <v>20654.530000000002</v>
      </c>
      <c r="D476" s="12">
        <v>9398.3799999999992</v>
      </c>
      <c r="E476" s="12">
        <f>Modified_data[[#This Row],[Profit per unit]]*Modified_data[[#This Row],[Units Sold]]</f>
        <v>4689791.6199999992</v>
      </c>
      <c r="F476" s="14">
        <f>Modified_data[[#This Row],[TotalProfit]]/SUM(Modified_data[TotalProfit])</f>
        <v>1.4261408336854163E-3</v>
      </c>
      <c r="G476" s="1">
        <f>Modified_data[[#This Row],[TotalProfit]]/Modified_data[[#This Row],[Export Value]]</f>
        <v>0.45502754117377631</v>
      </c>
      <c r="H476" s="12">
        <v>10306610.470000001</v>
      </c>
      <c r="I476" t="s">
        <v>28</v>
      </c>
      <c r="J476" t="s">
        <v>29</v>
      </c>
      <c r="K476" t="s">
        <v>37</v>
      </c>
      <c r="L476" t="s">
        <v>1</v>
      </c>
      <c r="M476">
        <v>2020</v>
      </c>
      <c r="N476" t="s">
        <v>61</v>
      </c>
      <c r="O476" t="s">
        <v>60</v>
      </c>
      <c r="P476" t="s">
        <v>56</v>
      </c>
    </row>
    <row r="477" spans="1:16" x14ac:dyDescent="0.35">
      <c r="A477" t="s">
        <v>21</v>
      </c>
      <c r="B477">
        <v>498</v>
      </c>
      <c r="C477" s="12">
        <f>Modified_data[[#This Row],[Export Value]]/Modified_data[[#This Row],[Units Sold]]</f>
        <v>10454.429999999998</v>
      </c>
      <c r="D477" s="12">
        <v>7341.9</v>
      </c>
      <c r="E477" s="12">
        <f>Modified_data[[#This Row],[Profit per unit]]*Modified_data[[#This Row],[Units Sold]]</f>
        <v>3656266.1999999997</v>
      </c>
      <c r="F477" s="14">
        <f>Modified_data[[#This Row],[TotalProfit]]/SUM(Modified_data[TotalProfit])</f>
        <v>1.1118512183796792E-3</v>
      </c>
      <c r="G477" s="1">
        <f>Modified_data[[#This Row],[TotalProfit]]/Modified_data[[#This Row],[Export Value]]</f>
        <v>0.70227645122689619</v>
      </c>
      <c r="H477" s="12">
        <v>5206306.1399999997</v>
      </c>
      <c r="I477" t="s">
        <v>28</v>
      </c>
      <c r="J477" t="s">
        <v>29</v>
      </c>
      <c r="K477" t="s">
        <v>32</v>
      </c>
      <c r="L477" t="s">
        <v>9</v>
      </c>
      <c r="M477">
        <v>2021</v>
      </c>
      <c r="N477" t="s">
        <v>66</v>
      </c>
      <c r="O477" t="s">
        <v>63</v>
      </c>
      <c r="P477" t="s">
        <v>64</v>
      </c>
    </row>
    <row r="478" spans="1:16" x14ac:dyDescent="0.35">
      <c r="A478" t="s">
        <v>16</v>
      </c>
      <c r="B478">
        <v>586</v>
      </c>
      <c r="C478" s="12">
        <f>Modified_data[[#This Row],[Export Value]]/Modified_data[[#This Row],[Units Sold]]</f>
        <v>33793.72</v>
      </c>
      <c r="D478" s="12">
        <v>9831.9500000000007</v>
      </c>
      <c r="E478" s="12">
        <f>Modified_data[[#This Row],[Profit per unit]]*Modified_data[[#This Row],[Units Sold]]</f>
        <v>5761522.7000000002</v>
      </c>
      <c r="F478" s="14">
        <f>Modified_data[[#This Row],[TotalProfit]]/SUM(Modified_data[TotalProfit])</f>
        <v>1.7520485881791592E-3</v>
      </c>
      <c r="G478" s="1">
        <f>Modified_data[[#This Row],[TotalProfit]]/Modified_data[[#This Row],[Export Value]]</f>
        <v>0.29094015101030601</v>
      </c>
      <c r="H478" s="12">
        <v>19803119.920000002</v>
      </c>
      <c r="I478" t="s">
        <v>33</v>
      </c>
      <c r="J478" t="s">
        <v>29</v>
      </c>
      <c r="K478" t="s">
        <v>35</v>
      </c>
      <c r="L478" t="s">
        <v>7</v>
      </c>
      <c r="M478">
        <v>2022</v>
      </c>
      <c r="N478" t="s">
        <v>62</v>
      </c>
      <c r="O478" t="s">
        <v>63</v>
      </c>
      <c r="P478" t="s">
        <v>54</v>
      </c>
    </row>
    <row r="479" spans="1:16" x14ac:dyDescent="0.35">
      <c r="A479" t="s">
        <v>18</v>
      </c>
      <c r="B479">
        <v>462</v>
      </c>
      <c r="C479" s="12">
        <f>Modified_data[[#This Row],[Export Value]]/Modified_data[[#This Row],[Units Sold]]</f>
        <v>40352.050000000003</v>
      </c>
      <c r="D479" s="12">
        <v>5985.5</v>
      </c>
      <c r="E479" s="12">
        <f>Modified_data[[#This Row],[Profit per unit]]*Modified_data[[#This Row],[Units Sold]]</f>
        <v>2765301</v>
      </c>
      <c r="F479" s="14">
        <f>Modified_data[[#This Row],[TotalProfit]]/SUM(Modified_data[TotalProfit])</f>
        <v>8.4091341216800501E-4</v>
      </c>
      <c r="G479" s="1">
        <f>Modified_data[[#This Row],[TotalProfit]]/Modified_data[[#This Row],[Export Value]]</f>
        <v>0.14833199304620209</v>
      </c>
      <c r="H479" s="12">
        <v>18642647.100000001</v>
      </c>
      <c r="I479" t="s">
        <v>28</v>
      </c>
      <c r="J479" t="s">
        <v>29</v>
      </c>
      <c r="K479" t="s">
        <v>36</v>
      </c>
      <c r="L479" t="s">
        <v>5</v>
      </c>
      <c r="M479">
        <v>2022</v>
      </c>
      <c r="N479" t="s">
        <v>52</v>
      </c>
      <c r="O479" t="s">
        <v>53</v>
      </c>
      <c r="P479" t="s">
        <v>64</v>
      </c>
    </row>
    <row r="480" spans="1:16" x14ac:dyDescent="0.35">
      <c r="A480" t="s">
        <v>15</v>
      </c>
      <c r="B480">
        <v>797</v>
      </c>
      <c r="C480" s="12">
        <f>Modified_data[[#This Row],[Export Value]]/Modified_data[[#This Row],[Units Sold]]</f>
        <v>44352.82</v>
      </c>
      <c r="D480" s="12">
        <v>8523.69</v>
      </c>
      <c r="E480" s="12">
        <f>Modified_data[[#This Row],[Profit per unit]]*Modified_data[[#This Row],[Units Sold]]</f>
        <v>6793380.9300000006</v>
      </c>
      <c r="F480" s="14">
        <f>Modified_data[[#This Row],[TotalProfit]]/SUM(Modified_data[TotalProfit])</f>
        <v>2.0658312198214065E-3</v>
      </c>
      <c r="G480" s="1">
        <f>Modified_data[[#This Row],[TotalProfit]]/Modified_data[[#This Row],[Export Value]]</f>
        <v>0.19217921205461119</v>
      </c>
      <c r="H480" s="12">
        <v>35349197.539999999</v>
      </c>
      <c r="I480" t="s">
        <v>39</v>
      </c>
      <c r="J480" t="s">
        <v>29</v>
      </c>
      <c r="K480" t="s">
        <v>32</v>
      </c>
      <c r="L480" t="s">
        <v>10</v>
      </c>
      <c r="M480">
        <v>2020</v>
      </c>
      <c r="N480" t="s">
        <v>61</v>
      </c>
      <c r="O480" t="s">
        <v>60</v>
      </c>
      <c r="P480" t="s">
        <v>49</v>
      </c>
    </row>
    <row r="481" spans="1:16" x14ac:dyDescent="0.35">
      <c r="A481" t="s">
        <v>12</v>
      </c>
      <c r="B481">
        <v>249</v>
      </c>
      <c r="C481" s="12">
        <f>Modified_data[[#This Row],[Export Value]]/Modified_data[[#This Row],[Units Sold]]</f>
        <v>43575.520000000004</v>
      </c>
      <c r="D481" s="12">
        <v>5482.79</v>
      </c>
      <c r="E481" s="12">
        <f>Modified_data[[#This Row],[Profit per unit]]*Modified_data[[#This Row],[Units Sold]]</f>
        <v>1365214.71</v>
      </c>
      <c r="F481" s="14">
        <f>Modified_data[[#This Row],[TotalProfit]]/SUM(Modified_data[TotalProfit])</f>
        <v>4.1515457453928284E-4</v>
      </c>
      <c r="G481" s="1">
        <f>Modified_data[[#This Row],[TotalProfit]]/Modified_data[[#This Row],[Export Value]]</f>
        <v>0.1258227096314628</v>
      </c>
      <c r="H481" s="12">
        <v>10850304.48</v>
      </c>
      <c r="I481" t="s">
        <v>28</v>
      </c>
      <c r="J481" t="s">
        <v>29</v>
      </c>
      <c r="K481" t="s">
        <v>35</v>
      </c>
      <c r="L481" t="s">
        <v>3</v>
      </c>
      <c r="M481">
        <v>2022</v>
      </c>
      <c r="N481" t="s">
        <v>66</v>
      </c>
      <c r="O481" t="s">
        <v>63</v>
      </c>
      <c r="P481" t="s">
        <v>58</v>
      </c>
    </row>
    <row r="482" spans="1:16" x14ac:dyDescent="0.35">
      <c r="A482" t="s">
        <v>14</v>
      </c>
      <c r="B482">
        <v>407</v>
      </c>
      <c r="C482" s="12">
        <f>Modified_data[[#This Row],[Export Value]]/Modified_data[[#This Row],[Units Sold]]</f>
        <v>17240.739999999998</v>
      </c>
      <c r="D482" s="12">
        <v>7258.3</v>
      </c>
      <c r="E482" s="12">
        <f>Modified_data[[#This Row],[Profit per unit]]*Modified_data[[#This Row],[Units Sold]]</f>
        <v>2954128.1</v>
      </c>
      <c r="F482" s="14">
        <f>Modified_data[[#This Row],[TotalProfit]]/SUM(Modified_data[TotalProfit])</f>
        <v>8.9833473482719799E-4</v>
      </c>
      <c r="G482" s="1">
        <f>Modified_data[[#This Row],[TotalProfit]]/Modified_data[[#This Row],[Export Value]]</f>
        <v>0.42099701056915195</v>
      </c>
      <c r="H482" s="12">
        <v>7016981.1799999997</v>
      </c>
      <c r="I482" t="s">
        <v>28</v>
      </c>
      <c r="J482" t="s">
        <v>29</v>
      </c>
      <c r="K482" t="s">
        <v>36</v>
      </c>
      <c r="L482" t="s">
        <v>1</v>
      </c>
      <c r="M482">
        <v>2021</v>
      </c>
      <c r="N482" t="s">
        <v>67</v>
      </c>
      <c r="O482" t="s">
        <v>63</v>
      </c>
      <c r="P482" t="s">
        <v>56</v>
      </c>
    </row>
    <row r="483" spans="1:16" x14ac:dyDescent="0.35">
      <c r="A483" t="s">
        <v>14</v>
      </c>
      <c r="B483">
        <v>803</v>
      </c>
      <c r="C483" s="12">
        <f>Modified_data[[#This Row],[Export Value]]/Modified_data[[#This Row],[Units Sold]]</f>
        <v>13464.75</v>
      </c>
      <c r="D483" s="12">
        <v>4787.78</v>
      </c>
      <c r="E483" s="12">
        <f>Modified_data[[#This Row],[Profit per unit]]*Modified_data[[#This Row],[Units Sold]]</f>
        <v>3844587.34</v>
      </c>
      <c r="F483" s="14">
        <f>Modified_data[[#This Row],[TotalProfit]]/SUM(Modified_data[TotalProfit])</f>
        <v>1.1691186812782094E-3</v>
      </c>
      <c r="G483" s="1">
        <f>Modified_data[[#This Row],[TotalProfit]]/Modified_data[[#This Row],[Export Value]]</f>
        <v>0.35557882619432218</v>
      </c>
      <c r="H483" s="12">
        <v>10812194.25</v>
      </c>
      <c r="I483" t="s">
        <v>31</v>
      </c>
      <c r="J483" t="s">
        <v>29</v>
      </c>
      <c r="K483" t="s">
        <v>35</v>
      </c>
      <c r="L483" t="s">
        <v>4</v>
      </c>
      <c r="M483">
        <v>2020</v>
      </c>
      <c r="N483" t="s">
        <v>61</v>
      </c>
      <c r="O483" t="s">
        <v>60</v>
      </c>
      <c r="P483" t="s">
        <v>56</v>
      </c>
    </row>
    <row r="484" spans="1:16" x14ac:dyDescent="0.35">
      <c r="A484" t="s">
        <v>20</v>
      </c>
      <c r="B484">
        <v>326</v>
      </c>
      <c r="C484" s="12">
        <f>Modified_data[[#This Row],[Export Value]]/Modified_data[[#This Row],[Units Sold]]</f>
        <v>13973.69</v>
      </c>
      <c r="D484" s="12">
        <v>7279.87</v>
      </c>
      <c r="E484" s="12">
        <f>Modified_data[[#This Row],[Profit per unit]]*Modified_data[[#This Row],[Units Sold]]</f>
        <v>2373237.62</v>
      </c>
      <c r="F484" s="14">
        <f>Modified_data[[#This Row],[TotalProfit]]/SUM(Modified_data[TotalProfit])</f>
        <v>7.216890114022579E-4</v>
      </c>
      <c r="G484" s="1">
        <f>Modified_data[[#This Row],[TotalProfit]]/Modified_data[[#This Row],[Export Value]]</f>
        <v>0.520969765323261</v>
      </c>
      <c r="H484" s="12">
        <v>4555422.9400000004</v>
      </c>
      <c r="I484" t="s">
        <v>28</v>
      </c>
      <c r="J484" t="s">
        <v>29</v>
      </c>
      <c r="K484" t="s">
        <v>32</v>
      </c>
      <c r="L484" t="s">
        <v>4</v>
      </c>
      <c r="M484">
        <v>2021</v>
      </c>
      <c r="N484" t="s">
        <v>66</v>
      </c>
      <c r="O484" t="s">
        <v>63</v>
      </c>
      <c r="P484" t="s">
        <v>58</v>
      </c>
    </row>
    <row r="485" spans="1:16" x14ac:dyDescent="0.35">
      <c r="A485" t="s">
        <v>14</v>
      </c>
      <c r="B485">
        <v>394</v>
      </c>
      <c r="C485" s="12">
        <f>Modified_data[[#This Row],[Export Value]]/Modified_data[[#This Row],[Units Sold]]</f>
        <v>32556.2</v>
      </c>
      <c r="D485" s="12">
        <v>8455.9699999999993</v>
      </c>
      <c r="E485" s="12">
        <f>Modified_data[[#This Row],[Profit per unit]]*Modified_data[[#This Row],[Units Sold]]</f>
        <v>3331652.1799999997</v>
      </c>
      <c r="F485" s="14">
        <f>Modified_data[[#This Row],[TotalProfit]]/SUM(Modified_data[TotalProfit])</f>
        <v>1.0131378113416123E-3</v>
      </c>
      <c r="G485" s="1">
        <f>Modified_data[[#This Row],[TotalProfit]]/Modified_data[[#This Row],[Export Value]]</f>
        <v>0.25973455132970058</v>
      </c>
      <c r="H485" s="12">
        <v>12827142.800000001</v>
      </c>
      <c r="I485" t="s">
        <v>31</v>
      </c>
      <c r="J485" t="s">
        <v>29</v>
      </c>
      <c r="K485" t="s">
        <v>40</v>
      </c>
      <c r="L485" t="s">
        <v>6</v>
      </c>
      <c r="M485">
        <v>2022</v>
      </c>
      <c r="N485" t="s">
        <v>55</v>
      </c>
      <c r="O485" t="s">
        <v>53</v>
      </c>
      <c r="P485" t="s">
        <v>64</v>
      </c>
    </row>
    <row r="486" spans="1:16" x14ac:dyDescent="0.35">
      <c r="A486" t="s">
        <v>19</v>
      </c>
      <c r="B486">
        <v>280</v>
      </c>
      <c r="C486" s="12">
        <f>Modified_data[[#This Row],[Export Value]]/Modified_data[[#This Row],[Units Sold]]</f>
        <v>25327.4</v>
      </c>
      <c r="D486" s="12">
        <v>6295.63</v>
      </c>
      <c r="E486" s="12">
        <f>Modified_data[[#This Row],[Profit per unit]]*Modified_data[[#This Row],[Units Sold]]</f>
        <v>1762776.4000000001</v>
      </c>
      <c r="F486" s="14">
        <f>Modified_data[[#This Row],[TotalProfit]]/SUM(Modified_data[TotalProfit])</f>
        <v>5.3605098230291462E-4</v>
      </c>
      <c r="G486" s="1">
        <f>Modified_data[[#This Row],[TotalProfit]]/Modified_data[[#This Row],[Export Value]]</f>
        <v>0.24856992822003049</v>
      </c>
      <c r="H486" s="12">
        <v>7091672</v>
      </c>
      <c r="I486" t="s">
        <v>28</v>
      </c>
      <c r="J486" t="s">
        <v>29</v>
      </c>
      <c r="K486" t="s">
        <v>35</v>
      </c>
      <c r="L486" t="s">
        <v>9</v>
      </c>
      <c r="M486">
        <v>2020</v>
      </c>
      <c r="N486" t="s">
        <v>59</v>
      </c>
      <c r="O486" t="s">
        <v>60</v>
      </c>
      <c r="P486" t="s">
        <v>54</v>
      </c>
    </row>
    <row r="487" spans="1:16" x14ac:dyDescent="0.35">
      <c r="A487" t="s">
        <v>21</v>
      </c>
      <c r="B487">
        <v>716</v>
      </c>
      <c r="C487" s="12">
        <f>Modified_data[[#This Row],[Export Value]]/Modified_data[[#This Row],[Units Sold]]</f>
        <v>19523.8</v>
      </c>
      <c r="D487" s="12">
        <v>7102.27</v>
      </c>
      <c r="E487" s="12">
        <f>Modified_data[[#This Row],[Profit per unit]]*Modified_data[[#This Row],[Units Sold]]</f>
        <v>5085225.32</v>
      </c>
      <c r="F487" s="14">
        <f>Modified_data[[#This Row],[TotalProfit]]/SUM(Modified_data[TotalProfit])</f>
        <v>1.5463901309421054E-3</v>
      </c>
      <c r="G487" s="1">
        <f>Modified_data[[#This Row],[TotalProfit]]/Modified_data[[#This Row],[Export Value]]</f>
        <v>0.3637749823292597</v>
      </c>
      <c r="H487" s="12">
        <v>13979040.800000001</v>
      </c>
      <c r="I487" t="s">
        <v>33</v>
      </c>
      <c r="J487" t="s">
        <v>29</v>
      </c>
      <c r="K487" t="s">
        <v>35</v>
      </c>
      <c r="L487" t="s">
        <v>5</v>
      </c>
      <c r="M487">
        <v>2022</v>
      </c>
      <c r="N487" t="s">
        <v>67</v>
      </c>
      <c r="O487" t="s">
        <v>63</v>
      </c>
      <c r="P487" t="s">
        <v>47</v>
      </c>
    </row>
    <row r="488" spans="1:16" x14ac:dyDescent="0.35">
      <c r="A488" t="s">
        <v>19</v>
      </c>
      <c r="B488">
        <v>522</v>
      </c>
      <c r="C488" s="12">
        <f>Modified_data[[#This Row],[Export Value]]/Modified_data[[#This Row],[Units Sold]]</f>
        <v>38587.909999999996</v>
      </c>
      <c r="D488" s="12">
        <v>7291.1</v>
      </c>
      <c r="E488" s="12">
        <f>Modified_data[[#This Row],[Profit per unit]]*Modified_data[[#This Row],[Units Sold]]</f>
        <v>3805954.2</v>
      </c>
      <c r="F488" s="14">
        <f>Modified_data[[#This Row],[TotalProfit]]/SUM(Modified_data[TotalProfit])</f>
        <v>1.1573705476825668E-3</v>
      </c>
      <c r="G488" s="1">
        <f>Modified_data[[#This Row],[TotalProfit]]/Modified_data[[#This Row],[Export Value]]</f>
        <v>0.18894778183114869</v>
      </c>
      <c r="H488" s="12">
        <v>20142889.02</v>
      </c>
      <c r="I488" t="s">
        <v>28</v>
      </c>
      <c r="J488" t="s">
        <v>29</v>
      </c>
      <c r="K488" t="s">
        <v>37</v>
      </c>
      <c r="L488" t="s">
        <v>7</v>
      </c>
      <c r="M488">
        <v>2020</v>
      </c>
      <c r="N488" t="s">
        <v>61</v>
      </c>
      <c r="O488" t="s">
        <v>60</v>
      </c>
      <c r="P488" t="s">
        <v>47</v>
      </c>
    </row>
    <row r="489" spans="1:16" x14ac:dyDescent="0.35">
      <c r="A489" t="s">
        <v>18</v>
      </c>
      <c r="B489">
        <v>196</v>
      </c>
      <c r="C489" s="12">
        <f>Modified_data[[#This Row],[Export Value]]/Modified_data[[#This Row],[Units Sold]]</f>
        <v>31132.109999999997</v>
      </c>
      <c r="D489" s="12">
        <v>5678.06</v>
      </c>
      <c r="E489" s="12">
        <f>Modified_data[[#This Row],[Profit per unit]]*Modified_data[[#This Row],[Units Sold]]</f>
        <v>1112899.76</v>
      </c>
      <c r="F489" s="14">
        <f>Modified_data[[#This Row],[TotalProfit]]/SUM(Modified_data[TotalProfit])</f>
        <v>3.3842693239634813E-4</v>
      </c>
      <c r="G489" s="1">
        <f>Modified_data[[#This Row],[TotalProfit]]/Modified_data[[#This Row],[Export Value]]</f>
        <v>0.18238596741435131</v>
      </c>
      <c r="H489" s="12">
        <v>6101893.5599999996</v>
      </c>
      <c r="I489" t="s">
        <v>28</v>
      </c>
      <c r="J489" t="s">
        <v>29</v>
      </c>
      <c r="K489" t="s">
        <v>37</v>
      </c>
      <c r="L489" t="s">
        <v>8</v>
      </c>
      <c r="M489">
        <v>2022</v>
      </c>
      <c r="N489" t="s">
        <v>52</v>
      </c>
      <c r="O489" t="s">
        <v>53</v>
      </c>
      <c r="P489" t="s">
        <v>47</v>
      </c>
    </row>
    <row r="490" spans="1:16" x14ac:dyDescent="0.35">
      <c r="A490" t="s">
        <v>17</v>
      </c>
      <c r="B490">
        <v>578</v>
      </c>
      <c r="C490" s="12">
        <f>Modified_data[[#This Row],[Export Value]]/Modified_data[[#This Row],[Units Sold]]</f>
        <v>48791.16</v>
      </c>
      <c r="D490" s="12">
        <v>6835.16</v>
      </c>
      <c r="E490" s="12">
        <f>Modified_data[[#This Row],[Profit per unit]]*Modified_data[[#This Row],[Units Sold]]</f>
        <v>3950722.48</v>
      </c>
      <c r="F490" s="14">
        <f>Modified_data[[#This Row],[TotalProfit]]/SUM(Modified_data[TotalProfit])</f>
        <v>1.2013938161471907E-3</v>
      </c>
      <c r="G490" s="1">
        <f>Modified_data[[#This Row],[TotalProfit]]/Modified_data[[#This Row],[Export Value]]</f>
        <v>0.14009013108112206</v>
      </c>
      <c r="H490" s="12">
        <v>28201290.48</v>
      </c>
      <c r="I490" t="s">
        <v>28</v>
      </c>
      <c r="J490" t="s">
        <v>29</v>
      </c>
      <c r="K490" t="s">
        <v>38</v>
      </c>
      <c r="L490" t="s">
        <v>3</v>
      </c>
      <c r="M490">
        <v>2020</v>
      </c>
      <c r="N490" t="s">
        <v>59</v>
      </c>
      <c r="O490" t="s">
        <v>60</v>
      </c>
      <c r="P490" t="s">
        <v>58</v>
      </c>
    </row>
    <row r="491" spans="1:16" x14ac:dyDescent="0.35">
      <c r="A491" t="s">
        <v>15</v>
      </c>
      <c r="B491">
        <v>562</v>
      </c>
      <c r="C491" s="12">
        <f>Modified_data[[#This Row],[Export Value]]/Modified_data[[#This Row],[Units Sold]]</f>
        <v>15317.68</v>
      </c>
      <c r="D491" s="12">
        <v>4424.41</v>
      </c>
      <c r="E491" s="12">
        <f>Modified_data[[#This Row],[Profit per unit]]*Modified_data[[#This Row],[Units Sold]]</f>
        <v>2486518.42</v>
      </c>
      <c r="F491" s="14">
        <f>Modified_data[[#This Row],[TotalProfit]]/SUM(Modified_data[TotalProfit])</f>
        <v>7.5613710369352072E-4</v>
      </c>
      <c r="G491" s="1">
        <f>Modified_data[[#This Row],[TotalProfit]]/Modified_data[[#This Row],[Export Value]]</f>
        <v>0.28884334964563824</v>
      </c>
      <c r="H491" s="12">
        <v>8608536.1600000001</v>
      </c>
      <c r="I491" t="s">
        <v>39</v>
      </c>
      <c r="J491" t="s">
        <v>29</v>
      </c>
      <c r="K491" t="s">
        <v>38</v>
      </c>
      <c r="L491" t="s">
        <v>10</v>
      </c>
      <c r="M491">
        <v>2023</v>
      </c>
      <c r="N491" t="s">
        <v>61</v>
      </c>
      <c r="O491" t="s">
        <v>60</v>
      </c>
      <c r="P491" t="s">
        <v>51</v>
      </c>
    </row>
    <row r="492" spans="1:16" x14ac:dyDescent="0.35">
      <c r="A492" t="s">
        <v>20</v>
      </c>
      <c r="B492">
        <v>900</v>
      </c>
      <c r="C492" s="12">
        <f>Modified_data[[#This Row],[Export Value]]/Modified_data[[#This Row],[Units Sold]]</f>
        <v>27487.89</v>
      </c>
      <c r="D492" s="12">
        <v>7714.09</v>
      </c>
      <c r="E492" s="12">
        <f>Modified_data[[#This Row],[Profit per unit]]*Modified_data[[#This Row],[Units Sold]]</f>
        <v>6942681</v>
      </c>
      <c r="F492" s="14">
        <f>Modified_data[[#This Row],[TotalProfit]]/SUM(Modified_data[TotalProfit])</f>
        <v>2.1112325816625304E-3</v>
      </c>
      <c r="G492" s="1">
        <f>Modified_data[[#This Row],[TotalProfit]]/Modified_data[[#This Row],[Export Value]]</f>
        <v>0.28063594550181914</v>
      </c>
      <c r="H492" s="12">
        <v>24739101</v>
      </c>
      <c r="I492" t="s">
        <v>28</v>
      </c>
      <c r="J492" t="s">
        <v>29</v>
      </c>
      <c r="K492" t="s">
        <v>36</v>
      </c>
      <c r="L492" t="s">
        <v>8</v>
      </c>
      <c r="M492">
        <v>2022</v>
      </c>
      <c r="N492" t="s">
        <v>66</v>
      </c>
      <c r="O492" t="s">
        <v>63</v>
      </c>
      <c r="P492" t="s">
        <v>49</v>
      </c>
    </row>
    <row r="493" spans="1:16" x14ac:dyDescent="0.35">
      <c r="A493" t="s">
        <v>21</v>
      </c>
      <c r="B493">
        <v>266</v>
      </c>
      <c r="C493" s="12">
        <f>Modified_data[[#This Row],[Export Value]]/Modified_data[[#This Row],[Units Sold]]</f>
        <v>27835.87</v>
      </c>
      <c r="D493" s="12">
        <v>4866.09</v>
      </c>
      <c r="E493" s="12">
        <f>Modified_data[[#This Row],[Profit per unit]]*Modified_data[[#This Row],[Units Sold]]</f>
        <v>1294379.94</v>
      </c>
      <c r="F493" s="14">
        <f>Modified_data[[#This Row],[TotalProfit]]/SUM(Modified_data[TotalProfit])</f>
        <v>3.9361409553145121E-4</v>
      </c>
      <c r="G493" s="1">
        <f>Modified_data[[#This Row],[TotalProfit]]/Modified_data[[#This Row],[Export Value]]</f>
        <v>0.17481364872015856</v>
      </c>
      <c r="H493" s="12">
        <v>7404341.4199999999</v>
      </c>
      <c r="I493" t="s">
        <v>28</v>
      </c>
      <c r="J493" t="s">
        <v>29</v>
      </c>
      <c r="K493" t="s">
        <v>35</v>
      </c>
      <c r="L493" t="s">
        <v>9</v>
      </c>
      <c r="M493">
        <v>2023</v>
      </c>
      <c r="N493" t="s">
        <v>52</v>
      </c>
      <c r="O493" t="s">
        <v>53</v>
      </c>
      <c r="P493" t="s">
        <v>47</v>
      </c>
    </row>
    <row r="494" spans="1:16" x14ac:dyDescent="0.35">
      <c r="A494" t="s">
        <v>18</v>
      </c>
      <c r="B494">
        <v>403</v>
      </c>
      <c r="C494" s="12">
        <f>Modified_data[[#This Row],[Export Value]]/Modified_data[[#This Row],[Units Sold]]</f>
        <v>12673.279999999999</v>
      </c>
      <c r="D494" s="12">
        <v>3954.67</v>
      </c>
      <c r="E494" s="12">
        <f>Modified_data[[#This Row],[Profit per unit]]*Modified_data[[#This Row],[Units Sold]]</f>
        <v>1593732.01</v>
      </c>
      <c r="F494" s="14">
        <f>Modified_data[[#This Row],[TotalProfit]]/SUM(Modified_data[TotalProfit])</f>
        <v>4.8464547715075973E-4</v>
      </c>
      <c r="G494" s="1">
        <f>Modified_data[[#This Row],[TotalProfit]]/Modified_data[[#This Row],[Export Value]]</f>
        <v>0.31204786763963238</v>
      </c>
      <c r="H494" s="12">
        <v>5107331.84</v>
      </c>
      <c r="I494" t="s">
        <v>39</v>
      </c>
      <c r="J494" t="s">
        <v>29</v>
      </c>
      <c r="K494" t="s">
        <v>36</v>
      </c>
      <c r="L494" t="s">
        <v>6</v>
      </c>
      <c r="M494">
        <v>2023</v>
      </c>
      <c r="N494" t="s">
        <v>52</v>
      </c>
      <c r="O494" t="s">
        <v>53</v>
      </c>
      <c r="P494" t="s">
        <v>56</v>
      </c>
    </row>
    <row r="495" spans="1:16" x14ac:dyDescent="0.35">
      <c r="A495" t="s">
        <v>18</v>
      </c>
      <c r="B495">
        <v>322</v>
      </c>
      <c r="C495" s="12">
        <f>Modified_data[[#This Row],[Export Value]]/Modified_data[[#This Row],[Units Sold]]</f>
        <v>24656.86</v>
      </c>
      <c r="D495" s="12">
        <v>9823.39</v>
      </c>
      <c r="E495" s="12">
        <f>Modified_data[[#This Row],[Profit per unit]]*Modified_data[[#This Row],[Units Sold]]</f>
        <v>3163131.5799999996</v>
      </c>
      <c r="F495" s="14">
        <f>Modified_data[[#This Row],[TotalProfit]]/SUM(Modified_data[TotalProfit])</f>
        <v>9.6189158795884154E-4</v>
      </c>
      <c r="G495" s="1">
        <f>Modified_data[[#This Row],[TotalProfit]]/Modified_data[[#This Row],[Export Value]]</f>
        <v>0.39840393302310184</v>
      </c>
      <c r="H495" s="12">
        <v>7939508.9199999999</v>
      </c>
      <c r="I495" t="s">
        <v>28</v>
      </c>
      <c r="J495" t="s">
        <v>29</v>
      </c>
      <c r="K495" t="s">
        <v>32</v>
      </c>
      <c r="L495" t="s">
        <v>10</v>
      </c>
      <c r="M495">
        <v>2022</v>
      </c>
      <c r="N495" t="s">
        <v>62</v>
      </c>
      <c r="O495" t="s">
        <v>63</v>
      </c>
      <c r="P495" t="s">
        <v>47</v>
      </c>
    </row>
    <row r="496" spans="1:16" x14ac:dyDescent="0.35">
      <c r="A496" t="s">
        <v>20</v>
      </c>
      <c r="B496">
        <v>492</v>
      </c>
      <c r="C496" s="12">
        <f>Modified_data[[#This Row],[Export Value]]/Modified_data[[#This Row],[Units Sold]]</f>
        <v>49229.659999999996</v>
      </c>
      <c r="D496" s="12">
        <v>7287.84</v>
      </c>
      <c r="E496" s="12">
        <f>Modified_data[[#This Row],[Profit per unit]]*Modified_data[[#This Row],[Units Sold]]</f>
        <v>3585617.2800000003</v>
      </c>
      <c r="F496" s="14">
        <f>Modified_data[[#This Row],[TotalProfit]]/SUM(Modified_data[TotalProfit])</f>
        <v>1.0903672553741388E-3</v>
      </c>
      <c r="G496" s="1">
        <f>Modified_data[[#This Row],[TotalProfit]]/Modified_data[[#This Row],[Export Value]]</f>
        <v>0.14803758547184767</v>
      </c>
      <c r="H496" s="12">
        <v>24220992.719999999</v>
      </c>
      <c r="I496" t="s">
        <v>28</v>
      </c>
      <c r="J496" t="s">
        <v>29</v>
      </c>
      <c r="K496" t="s">
        <v>36</v>
      </c>
      <c r="L496" t="s">
        <v>1</v>
      </c>
      <c r="M496">
        <v>2020</v>
      </c>
      <c r="N496" t="s">
        <v>59</v>
      </c>
      <c r="O496" t="s">
        <v>60</v>
      </c>
      <c r="P496" t="s">
        <v>47</v>
      </c>
    </row>
    <row r="497" spans="1:16" x14ac:dyDescent="0.35">
      <c r="A497" t="s">
        <v>14</v>
      </c>
      <c r="B497">
        <v>469</v>
      </c>
      <c r="C497" s="12">
        <f>Modified_data[[#This Row],[Export Value]]/Modified_data[[#This Row],[Units Sold]]</f>
        <v>40500.51</v>
      </c>
      <c r="D497" s="12">
        <v>9256.9500000000007</v>
      </c>
      <c r="E497" s="12">
        <f>Modified_data[[#This Row],[Profit per unit]]*Modified_data[[#This Row],[Units Sold]]</f>
        <v>4341509.5500000007</v>
      </c>
      <c r="F497" s="14">
        <f>Modified_data[[#This Row],[TotalProfit]]/SUM(Modified_data[TotalProfit])</f>
        <v>1.3202300977906132E-3</v>
      </c>
      <c r="G497" s="1">
        <f>Modified_data[[#This Row],[TotalProfit]]/Modified_data[[#This Row],[Export Value]]</f>
        <v>0.22856378845599726</v>
      </c>
      <c r="H497" s="12">
        <v>18994739.190000001</v>
      </c>
      <c r="I497" t="s">
        <v>33</v>
      </c>
      <c r="J497" t="s">
        <v>29</v>
      </c>
      <c r="K497" t="s">
        <v>36</v>
      </c>
      <c r="L497" t="s">
        <v>4</v>
      </c>
      <c r="M497">
        <v>2021</v>
      </c>
      <c r="N497" t="s">
        <v>62</v>
      </c>
      <c r="O497" t="s">
        <v>63</v>
      </c>
      <c r="P497" t="s">
        <v>49</v>
      </c>
    </row>
    <row r="498" spans="1:16" x14ac:dyDescent="0.35">
      <c r="A498" t="s">
        <v>16</v>
      </c>
      <c r="B498">
        <v>617</v>
      </c>
      <c r="C498" s="12">
        <f>Modified_data[[#This Row],[Export Value]]/Modified_data[[#This Row],[Units Sold]]</f>
        <v>10920.48</v>
      </c>
      <c r="D498" s="12">
        <v>7123.67</v>
      </c>
      <c r="E498" s="12">
        <f>Modified_data[[#This Row],[Profit per unit]]*Modified_data[[#This Row],[Units Sold]]</f>
        <v>4395304.3899999997</v>
      </c>
      <c r="F498" s="14">
        <f>Modified_data[[#This Row],[TotalProfit]]/SUM(Modified_data[TotalProfit])</f>
        <v>1.3365888241865574E-3</v>
      </c>
      <c r="G498" s="1">
        <f>Modified_data[[#This Row],[TotalProfit]]/Modified_data[[#This Row],[Export Value]]</f>
        <v>0.65232205910362906</v>
      </c>
      <c r="H498" s="12">
        <v>6737936.1600000001</v>
      </c>
      <c r="I498" t="s">
        <v>39</v>
      </c>
      <c r="J498" t="s">
        <v>29</v>
      </c>
      <c r="K498" t="s">
        <v>32</v>
      </c>
      <c r="L498" t="s">
        <v>6</v>
      </c>
      <c r="M498">
        <v>2020</v>
      </c>
      <c r="N498" t="s">
        <v>45</v>
      </c>
      <c r="O498" t="s">
        <v>46</v>
      </c>
      <c r="P498" t="s">
        <v>49</v>
      </c>
    </row>
    <row r="499" spans="1:16" x14ac:dyDescent="0.35">
      <c r="A499" t="s">
        <v>12</v>
      </c>
      <c r="B499">
        <v>825</v>
      </c>
      <c r="C499" s="12">
        <f>Modified_data[[#This Row],[Export Value]]/Modified_data[[#This Row],[Units Sold]]</f>
        <v>44058.73</v>
      </c>
      <c r="D499" s="12">
        <v>4559.3900000000003</v>
      </c>
      <c r="E499" s="12">
        <f>Modified_data[[#This Row],[Profit per unit]]*Modified_data[[#This Row],[Units Sold]]</f>
        <v>3761496.7500000005</v>
      </c>
      <c r="F499" s="14">
        <f>Modified_data[[#This Row],[TotalProfit]]/SUM(Modified_data[TotalProfit])</f>
        <v>1.1438512722128122E-3</v>
      </c>
      <c r="G499" s="1">
        <f>Modified_data[[#This Row],[TotalProfit]]/Modified_data[[#This Row],[Export Value]]</f>
        <v>0.10348437188271202</v>
      </c>
      <c r="H499" s="12">
        <v>36348452.25</v>
      </c>
      <c r="I499" t="s">
        <v>31</v>
      </c>
      <c r="J499" t="s">
        <v>29</v>
      </c>
      <c r="K499" t="s">
        <v>34</v>
      </c>
      <c r="L499" t="s">
        <v>3</v>
      </c>
      <c r="M499">
        <v>2020</v>
      </c>
      <c r="N499" t="s">
        <v>66</v>
      </c>
      <c r="O499" t="s">
        <v>63</v>
      </c>
      <c r="P499" t="s">
        <v>58</v>
      </c>
    </row>
    <row r="500" spans="1:16" x14ac:dyDescent="0.35">
      <c r="A500" t="s">
        <v>20</v>
      </c>
      <c r="B500">
        <v>243</v>
      </c>
      <c r="C500" s="12">
        <f>Modified_data[[#This Row],[Export Value]]/Modified_data[[#This Row],[Units Sold]]</f>
        <v>29602.28</v>
      </c>
      <c r="D500" s="12">
        <v>9786.18</v>
      </c>
      <c r="E500" s="12">
        <f>Modified_data[[#This Row],[Profit per unit]]*Modified_data[[#This Row],[Units Sold]]</f>
        <v>2378041.7400000002</v>
      </c>
      <c r="F500" s="14">
        <f>Modified_data[[#This Row],[TotalProfit]]/SUM(Modified_data[TotalProfit])</f>
        <v>7.2314991889177341E-4</v>
      </c>
      <c r="G500" s="1">
        <f>Modified_data[[#This Row],[TotalProfit]]/Modified_data[[#This Row],[Export Value]]</f>
        <v>0.33058872492253977</v>
      </c>
      <c r="H500" s="12">
        <v>7193354.04</v>
      </c>
      <c r="I500" t="s">
        <v>31</v>
      </c>
      <c r="J500" t="s">
        <v>29</v>
      </c>
      <c r="K500" t="s">
        <v>34</v>
      </c>
      <c r="L500" t="s">
        <v>2</v>
      </c>
      <c r="M500">
        <v>2021</v>
      </c>
      <c r="N500" t="s">
        <v>50</v>
      </c>
      <c r="O500" t="s">
        <v>46</v>
      </c>
      <c r="P500" t="s">
        <v>58</v>
      </c>
    </row>
    <row r="501" spans="1:16" x14ac:dyDescent="0.35">
      <c r="A501" t="s">
        <v>19</v>
      </c>
      <c r="B501">
        <v>967</v>
      </c>
      <c r="C501" s="12">
        <f>Modified_data[[#This Row],[Export Value]]/Modified_data[[#This Row],[Units Sold]]</f>
        <v>40625.11</v>
      </c>
      <c r="D501" s="12">
        <v>2102.62</v>
      </c>
      <c r="E501" s="12">
        <f>Modified_data[[#This Row],[Profit per unit]]*Modified_data[[#This Row],[Units Sold]]</f>
        <v>2033233.5399999998</v>
      </c>
      <c r="F501" s="14">
        <f>Modified_data[[#This Row],[TotalProfit]]/SUM(Modified_data[TotalProfit])</f>
        <v>6.1829556849537593E-4</v>
      </c>
      <c r="G501" s="1">
        <f>Modified_data[[#This Row],[TotalProfit]]/Modified_data[[#This Row],[Export Value]]</f>
        <v>5.1756659858890226E-2</v>
      </c>
      <c r="H501" s="12">
        <v>39284481.369999997</v>
      </c>
      <c r="I501" t="s">
        <v>39</v>
      </c>
      <c r="J501" t="s">
        <v>29</v>
      </c>
      <c r="K501" t="s">
        <v>37</v>
      </c>
      <c r="L501" t="s">
        <v>7</v>
      </c>
      <c r="M501">
        <v>2023</v>
      </c>
      <c r="N501" t="s">
        <v>48</v>
      </c>
      <c r="O501" t="s">
        <v>46</v>
      </c>
      <c r="P501" t="s">
        <v>51</v>
      </c>
    </row>
    <row r="502" spans="1:16" x14ac:dyDescent="0.35">
      <c r="A502" t="s">
        <v>17</v>
      </c>
      <c r="B502">
        <v>185</v>
      </c>
      <c r="C502" s="12">
        <f>Modified_data[[#This Row],[Export Value]]/Modified_data[[#This Row],[Units Sold]]</f>
        <v>14847.320000000002</v>
      </c>
      <c r="D502" s="12">
        <v>3544.82</v>
      </c>
      <c r="E502" s="12">
        <f>Modified_data[[#This Row],[Profit per unit]]*Modified_data[[#This Row],[Units Sold]]</f>
        <v>655791.70000000007</v>
      </c>
      <c r="F502" s="14">
        <f>Modified_data[[#This Row],[TotalProfit]]/SUM(Modified_data[TotalProfit])</f>
        <v>1.9942278837582482E-4</v>
      </c>
      <c r="G502" s="1">
        <f>Modified_data[[#This Row],[TotalProfit]]/Modified_data[[#This Row],[Export Value]]</f>
        <v>0.23875150532217262</v>
      </c>
      <c r="H502" s="12">
        <v>2746754.2</v>
      </c>
      <c r="I502" t="s">
        <v>39</v>
      </c>
      <c r="J502" t="s">
        <v>29</v>
      </c>
      <c r="K502" t="s">
        <v>34</v>
      </c>
      <c r="L502" t="s">
        <v>8</v>
      </c>
      <c r="M502">
        <v>2022</v>
      </c>
      <c r="N502" t="s">
        <v>66</v>
      </c>
      <c r="O502" t="s">
        <v>63</v>
      </c>
      <c r="P502" t="s">
        <v>58</v>
      </c>
    </row>
    <row r="503" spans="1:16" x14ac:dyDescent="0.35">
      <c r="A503" t="s">
        <v>17</v>
      </c>
      <c r="B503">
        <v>181</v>
      </c>
      <c r="C503" s="12">
        <f>Modified_data[[#This Row],[Export Value]]/Modified_data[[#This Row],[Units Sold]]</f>
        <v>24434.41</v>
      </c>
      <c r="D503" s="12">
        <v>5026.9799999999996</v>
      </c>
      <c r="E503" s="12">
        <f>Modified_data[[#This Row],[Profit per unit]]*Modified_data[[#This Row],[Units Sold]]</f>
        <v>909883.37999999989</v>
      </c>
      <c r="F503" s="14">
        <f>Modified_data[[#This Row],[TotalProfit]]/SUM(Modified_data[TotalProfit])</f>
        <v>2.7669072471704073E-4</v>
      </c>
      <c r="G503" s="1">
        <f>Modified_data[[#This Row],[TotalProfit]]/Modified_data[[#This Row],[Export Value]]</f>
        <v>0.20573363547554452</v>
      </c>
      <c r="H503" s="12">
        <v>4422628.21</v>
      </c>
      <c r="I503" t="s">
        <v>31</v>
      </c>
      <c r="J503" t="s">
        <v>29</v>
      </c>
      <c r="K503" t="s">
        <v>37</v>
      </c>
      <c r="L503" t="s">
        <v>9</v>
      </c>
      <c r="M503">
        <v>2023</v>
      </c>
      <c r="N503" t="s">
        <v>67</v>
      </c>
      <c r="O503" t="s">
        <v>63</v>
      </c>
      <c r="P503" t="s">
        <v>64</v>
      </c>
    </row>
    <row r="504" spans="1:16" x14ac:dyDescent="0.35">
      <c r="A504" t="s">
        <v>14</v>
      </c>
      <c r="B504">
        <v>173</v>
      </c>
      <c r="C504" s="12">
        <f>Modified_data[[#This Row],[Export Value]]/Modified_data[[#This Row],[Units Sold]]</f>
        <v>14946.109999999999</v>
      </c>
      <c r="D504" s="12">
        <v>3265.19</v>
      </c>
      <c r="E504" s="12">
        <f>Modified_data[[#This Row],[Profit per unit]]*Modified_data[[#This Row],[Units Sold]]</f>
        <v>564877.87</v>
      </c>
      <c r="F504" s="14">
        <f>Modified_data[[#This Row],[TotalProfit]]/SUM(Modified_data[TotalProfit])</f>
        <v>1.7177637339294881E-4</v>
      </c>
      <c r="G504" s="1">
        <f>Modified_data[[#This Row],[TotalProfit]]/Modified_data[[#This Row],[Export Value]]</f>
        <v>0.21846420239112385</v>
      </c>
      <c r="H504" s="12">
        <v>2585677.0299999998</v>
      </c>
      <c r="I504" t="s">
        <v>28</v>
      </c>
      <c r="J504" t="s">
        <v>29</v>
      </c>
      <c r="K504" t="s">
        <v>37</v>
      </c>
      <c r="L504" t="s">
        <v>1</v>
      </c>
      <c r="M504">
        <v>2022</v>
      </c>
      <c r="N504" t="s">
        <v>52</v>
      </c>
      <c r="O504" t="s">
        <v>53</v>
      </c>
      <c r="P504" t="s">
        <v>58</v>
      </c>
    </row>
    <row r="505" spans="1:16" x14ac:dyDescent="0.35">
      <c r="A505" t="s">
        <v>21</v>
      </c>
      <c r="B505">
        <v>437</v>
      </c>
      <c r="C505" s="12">
        <f>Modified_data[[#This Row],[Export Value]]/Modified_data[[#This Row],[Units Sold]]</f>
        <v>34043.560000000005</v>
      </c>
      <c r="D505" s="12">
        <v>9211.58</v>
      </c>
      <c r="E505" s="12">
        <f>Modified_data[[#This Row],[Profit per unit]]*Modified_data[[#This Row],[Units Sold]]</f>
        <v>4025460.46</v>
      </c>
      <c r="F505" s="14">
        <f>Modified_data[[#This Row],[TotalProfit]]/SUM(Modified_data[TotalProfit])</f>
        <v>1.2241212406772309E-3</v>
      </c>
      <c r="G505" s="1">
        <f>Modified_data[[#This Row],[TotalProfit]]/Modified_data[[#This Row],[Export Value]]</f>
        <v>0.27058216003261704</v>
      </c>
      <c r="H505" s="12">
        <v>14877035.720000001</v>
      </c>
      <c r="I505" t="s">
        <v>28</v>
      </c>
      <c r="J505" t="s">
        <v>29</v>
      </c>
      <c r="K505" t="s">
        <v>32</v>
      </c>
      <c r="L505" t="s">
        <v>1</v>
      </c>
      <c r="M505">
        <v>2021</v>
      </c>
      <c r="N505" t="s">
        <v>66</v>
      </c>
      <c r="O505" t="s">
        <v>63</v>
      </c>
      <c r="P505" t="s">
        <v>49</v>
      </c>
    </row>
    <row r="506" spans="1:16" x14ac:dyDescent="0.35">
      <c r="A506" t="s">
        <v>16</v>
      </c>
      <c r="B506">
        <v>326</v>
      </c>
      <c r="C506" s="12">
        <f>Modified_data[[#This Row],[Export Value]]/Modified_data[[#This Row],[Units Sold]]</f>
        <v>36801.15</v>
      </c>
      <c r="D506" s="12">
        <v>6544.27</v>
      </c>
      <c r="E506" s="12">
        <f>Modified_data[[#This Row],[Profit per unit]]*Modified_data[[#This Row],[Units Sold]]</f>
        <v>2133432.02</v>
      </c>
      <c r="F506" s="14">
        <f>Modified_data[[#This Row],[TotalProfit]]/SUM(Modified_data[TotalProfit])</f>
        <v>6.4876539644931222E-4</v>
      </c>
      <c r="G506" s="1">
        <f>Modified_data[[#This Row],[TotalProfit]]/Modified_data[[#This Row],[Export Value]]</f>
        <v>0.17782786679220622</v>
      </c>
      <c r="H506" s="12">
        <v>11997174.9</v>
      </c>
      <c r="I506" t="s">
        <v>28</v>
      </c>
      <c r="J506" t="s">
        <v>29</v>
      </c>
      <c r="K506" t="s">
        <v>34</v>
      </c>
      <c r="L506" t="s">
        <v>2</v>
      </c>
      <c r="M506">
        <v>2022</v>
      </c>
      <c r="N506" t="s">
        <v>65</v>
      </c>
      <c r="O506" t="s">
        <v>60</v>
      </c>
      <c r="P506" t="s">
        <v>47</v>
      </c>
    </row>
    <row r="507" spans="1:16" x14ac:dyDescent="0.35">
      <c r="A507" t="s">
        <v>19</v>
      </c>
      <c r="B507">
        <v>681</v>
      </c>
      <c r="C507" s="12">
        <f>Modified_data[[#This Row],[Export Value]]/Modified_data[[#This Row],[Units Sold]]</f>
        <v>26580.76</v>
      </c>
      <c r="D507" s="12">
        <v>8722.94</v>
      </c>
      <c r="E507" s="12">
        <f>Modified_data[[#This Row],[Profit per unit]]*Modified_data[[#This Row],[Units Sold]]</f>
        <v>5940322.1400000006</v>
      </c>
      <c r="F507" s="14">
        <f>Modified_data[[#This Row],[TotalProfit]]/SUM(Modified_data[TotalProfit])</f>
        <v>1.8064205524550658E-3</v>
      </c>
      <c r="G507" s="1">
        <f>Modified_data[[#This Row],[TotalProfit]]/Modified_data[[#This Row],[Export Value]]</f>
        <v>0.32816744141251047</v>
      </c>
      <c r="H507" s="12">
        <v>18101497.559999999</v>
      </c>
      <c r="I507" t="s">
        <v>31</v>
      </c>
      <c r="J507" t="s">
        <v>29</v>
      </c>
      <c r="K507" t="s">
        <v>34</v>
      </c>
      <c r="L507" t="s">
        <v>5</v>
      </c>
      <c r="M507">
        <v>2023</v>
      </c>
      <c r="N507" t="s">
        <v>65</v>
      </c>
      <c r="O507" t="s">
        <v>60</v>
      </c>
      <c r="P507" t="s">
        <v>49</v>
      </c>
    </row>
    <row r="508" spans="1:16" x14ac:dyDescent="0.35">
      <c r="A508" t="s">
        <v>19</v>
      </c>
      <c r="B508">
        <v>222</v>
      </c>
      <c r="C508" s="12">
        <f>Modified_data[[#This Row],[Export Value]]/Modified_data[[#This Row],[Units Sold]]</f>
        <v>17101.55</v>
      </c>
      <c r="D508" s="12">
        <v>9701.85</v>
      </c>
      <c r="E508" s="12">
        <f>Modified_data[[#This Row],[Profit per unit]]*Modified_data[[#This Row],[Units Sold]]</f>
        <v>2153810.7000000002</v>
      </c>
      <c r="F508" s="14">
        <f>Modified_data[[#This Row],[TotalProfit]]/SUM(Modified_data[TotalProfit])</f>
        <v>6.5496244528207221E-4</v>
      </c>
      <c r="G508" s="1">
        <f>Modified_data[[#This Row],[TotalProfit]]/Modified_data[[#This Row],[Export Value]]</f>
        <v>0.56730822644731038</v>
      </c>
      <c r="H508" s="12">
        <v>3796544.1</v>
      </c>
      <c r="I508" t="s">
        <v>33</v>
      </c>
      <c r="J508" t="s">
        <v>29</v>
      </c>
      <c r="K508" t="s">
        <v>38</v>
      </c>
      <c r="L508" t="s">
        <v>10</v>
      </c>
      <c r="M508">
        <v>2020</v>
      </c>
      <c r="N508" t="s">
        <v>50</v>
      </c>
      <c r="O508" t="s">
        <v>46</v>
      </c>
      <c r="P508" t="s">
        <v>64</v>
      </c>
    </row>
    <row r="509" spans="1:16" x14ac:dyDescent="0.35">
      <c r="A509" t="s">
        <v>16</v>
      </c>
      <c r="B509">
        <v>443</v>
      </c>
      <c r="C509" s="12">
        <f>Modified_data[[#This Row],[Export Value]]/Modified_data[[#This Row],[Units Sold]]</f>
        <v>27640.45</v>
      </c>
      <c r="D509" s="12">
        <v>7433.24</v>
      </c>
      <c r="E509" s="12">
        <f>Modified_data[[#This Row],[Profit per unit]]*Modified_data[[#This Row],[Units Sold]]</f>
        <v>3292925.32</v>
      </c>
      <c r="F509" s="14">
        <f>Modified_data[[#This Row],[TotalProfit]]/SUM(Modified_data[TotalProfit])</f>
        <v>1.0013611779895279E-3</v>
      </c>
      <c r="G509" s="1">
        <f>Modified_data[[#This Row],[TotalProfit]]/Modified_data[[#This Row],[Export Value]]</f>
        <v>0.26892615713564721</v>
      </c>
      <c r="H509" s="12">
        <v>12244719.35</v>
      </c>
      <c r="I509" t="s">
        <v>33</v>
      </c>
      <c r="J509" t="s">
        <v>29</v>
      </c>
      <c r="K509" t="s">
        <v>37</v>
      </c>
      <c r="L509" t="s">
        <v>4</v>
      </c>
      <c r="M509">
        <v>2020</v>
      </c>
      <c r="N509" t="s">
        <v>61</v>
      </c>
      <c r="O509" t="s">
        <v>60</v>
      </c>
      <c r="P509" t="s">
        <v>51</v>
      </c>
    </row>
    <row r="510" spans="1:16" x14ac:dyDescent="0.35">
      <c r="A510" t="s">
        <v>15</v>
      </c>
      <c r="B510">
        <v>928</v>
      </c>
      <c r="C510" s="12">
        <f>Modified_data[[#This Row],[Export Value]]/Modified_data[[#This Row],[Units Sold]]</f>
        <v>38172.49</v>
      </c>
      <c r="D510" s="12">
        <v>7185.46</v>
      </c>
      <c r="E510" s="12">
        <f>Modified_data[[#This Row],[Profit per unit]]*Modified_data[[#This Row],[Units Sold]]</f>
        <v>6668106.8799999999</v>
      </c>
      <c r="F510" s="14">
        <f>Modified_data[[#This Row],[TotalProfit]]/SUM(Modified_data[TotalProfit])</f>
        <v>2.0277360436212004E-3</v>
      </c>
      <c r="G510" s="1">
        <f>Modified_data[[#This Row],[TotalProfit]]/Modified_data[[#This Row],[Export Value]]</f>
        <v>0.18823660704344936</v>
      </c>
      <c r="H510" s="12">
        <v>35424070.719999999</v>
      </c>
      <c r="I510" t="s">
        <v>28</v>
      </c>
      <c r="J510" t="s">
        <v>29</v>
      </c>
      <c r="K510" t="s">
        <v>34</v>
      </c>
      <c r="L510" t="s">
        <v>2</v>
      </c>
      <c r="M510">
        <v>2021</v>
      </c>
      <c r="N510" t="s">
        <v>52</v>
      </c>
      <c r="O510" t="s">
        <v>53</v>
      </c>
      <c r="P510" t="s">
        <v>51</v>
      </c>
    </row>
    <row r="511" spans="1:16" x14ac:dyDescent="0.35">
      <c r="A511" t="s">
        <v>19</v>
      </c>
      <c r="B511">
        <v>242</v>
      </c>
      <c r="C511" s="12">
        <f>Modified_data[[#This Row],[Export Value]]/Modified_data[[#This Row],[Units Sold]]</f>
        <v>31257.41</v>
      </c>
      <c r="D511" s="12">
        <v>4475.9799999999996</v>
      </c>
      <c r="E511" s="12">
        <f>Modified_data[[#This Row],[Profit per unit]]*Modified_data[[#This Row],[Units Sold]]</f>
        <v>1083187.1599999999</v>
      </c>
      <c r="F511" s="14">
        <f>Modified_data[[#This Row],[TotalProfit]]/SUM(Modified_data[TotalProfit])</f>
        <v>3.2939148784605029E-4</v>
      </c>
      <c r="G511" s="1">
        <f>Modified_data[[#This Row],[TotalProfit]]/Modified_data[[#This Row],[Export Value]]</f>
        <v>0.14319740503131898</v>
      </c>
      <c r="H511" s="12">
        <v>7564293.2199999997</v>
      </c>
      <c r="I511" t="s">
        <v>28</v>
      </c>
      <c r="J511" t="s">
        <v>29</v>
      </c>
      <c r="K511" t="s">
        <v>34</v>
      </c>
      <c r="L511" t="s">
        <v>4</v>
      </c>
      <c r="M511">
        <v>2020</v>
      </c>
      <c r="N511" t="s">
        <v>65</v>
      </c>
      <c r="O511" t="s">
        <v>60</v>
      </c>
      <c r="P511" t="s">
        <v>51</v>
      </c>
    </row>
    <row r="512" spans="1:16" x14ac:dyDescent="0.35">
      <c r="A512" t="s">
        <v>21</v>
      </c>
      <c r="B512">
        <v>485</v>
      </c>
      <c r="C512" s="12">
        <f>Modified_data[[#This Row],[Export Value]]/Modified_data[[#This Row],[Units Sold]]</f>
        <v>21156.93</v>
      </c>
      <c r="D512" s="12">
        <v>3688.43</v>
      </c>
      <c r="E512" s="12">
        <f>Modified_data[[#This Row],[Profit per unit]]*Modified_data[[#This Row],[Units Sold]]</f>
        <v>1788888.5499999998</v>
      </c>
      <c r="F512" s="14">
        <f>Modified_data[[#This Row],[TotalProfit]]/SUM(Modified_data[TotalProfit])</f>
        <v>5.4399154904611637E-4</v>
      </c>
      <c r="G512" s="1">
        <f>Modified_data[[#This Row],[TotalProfit]]/Modified_data[[#This Row],[Export Value]]</f>
        <v>0.17433673032902219</v>
      </c>
      <c r="H512" s="12">
        <v>10261111.050000001</v>
      </c>
      <c r="I512" t="s">
        <v>33</v>
      </c>
      <c r="J512" t="s">
        <v>29</v>
      </c>
      <c r="K512" t="s">
        <v>32</v>
      </c>
      <c r="L512" t="s">
        <v>5</v>
      </c>
      <c r="M512">
        <v>2022</v>
      </c>
      <c r="N512" t="s">
        <v>48</v>
      </c>
      <c r="O512" t="s">
        <v>46</v>
      </c>
      <c r="P512" t="s">
        <v>56</v>
      </c>
    </row>
    <row r="513" spans="1:16" x14ac:dyDescent="0.35">
      <c r="A513" t="s">
        <v>21</v>
      </c>
      <c r="B513">
        <v>863</v>
      </c>
      <c r="C513" s="12">
        <f>Modified_data[[#This Row],[Export Value]]/Modified_data[[#This Row],[Units Sold]]</f>
        <v>49549.96</v>
      </c>
      <c r="D513" s="12">
        <v>4979.97</v>
      </c>
      <c r="E513" s="12">
        <f>Modified_data[[#This Row],[Profit per unit]]*Modified_data[[#This Row],[Units Sold]]</f>
        <v>4297714.1100000003</v>
      </c>
      <c r="F513" s="14">
        <f>Modified_data[[#This Row],[TotalProfit]]/SUM(Modified_data[TotalProfit])</f>
        <v>1.3069121360613839E-3</v>
      </c>
      <c r="G513" s="1">
        <f>Modified_data[[#This Row],[TotalProfit]]/Modified_data[[#This Row],[Export Value]]</f>
        <v>0.1005040165521829</v>
      </c>
      <c r="H513" s="12">
        <v>42761615.479999997</v>
      </c>
      <c r="I513" t="s">
        <v>28</v>
      </c>
      <c r="J513" t="s">
        <v>29</v>
      </c>
      <c r="K513" t="s">
        <v>32</v>
      </c>
      <c r="L513" t="s">
        <v>10</v>
      </c>
      <c r="M513">
        <v>2023</v>
      </c>
      <c r="N513" t="s">
        <v>59</v>
      </c>
      <c r="O513" t="s">
        <v>60</v>
      </c>
      <c r="P513" t="s">
        <v>64</v>
      </c>
    </row>
    <row r="514" spans="1:16" x14ac:dyDescent="0.35">
      <c r="A514" t="s">
        <v>21</v>
      </c>
      <c r="B514">
        <v>231</v>
      </c>
      <c r="C514" s="12">
        <f>Modified_data[[#This Row],[Export Value]]/Modified_data[[#This Row],[Units Sold]]</f>
        <v>37383.65</v>
      </c>
      <c r="D514" s="12">
        <v>6025.9</v>
      </c>
      <c r="E514" s="12">
        <f>Modified_data[[#This Row],[Profit per unit]]*Modified_data[[#This Row],[Units Sold]]</f>
        <v>1391982.9</v>
      </c>
      <c r="F514" s="14">
        <f>Modified_data[[#This Row],[TotalProfit]]/SUM(Modified_data[TotalProfit])</f>
        <v>4.2329463957757753E-4</v>
      </c>
      <c r="G514" s="1">
        <f>Modified_data[[#This Row],[TotalProfit]]/Modified_data[[#This Row],[Export Value]]</f>
        <v>0.16119078795141725</v>
      </c>
      <c r="H514" s="12">
        <v>8635623.1500000004</v>
      </c>
      <c r="I514" t="s">
        <v>28</v>
      </c>
      <c r="J514" t="s">
        <v>29</v>
      </c>
      <c r="K514" t="s">
        <v>40</v>
      </c>
      <c r="L514" t="s">
        <v>10</v>
      </c>
      <c r="M514">
        <v>2021</v>
      </c>
      <c r="N514" t="s">
        <v>59</v>
      </c>
      <c r="O514" t="s">
        <v>60</v>
      </c>
      <c r="P514" t="s">
        <v>51</v>
      </c>
    </row>
    <row r="515" spans="1:16" x14ac:dyDescent="0.35">
      <c r="A515" t="s">
        <v>15</v>
      </c>
      <c r="B515">
        <v>165</v>
      </c>
      <c r="C515" s="12">
        <f>Modified_data[[#This Row],[Export Value]]/Modified_data[[#This Row],[Units Sold]]</f>
        <v>30565.62</v>
      </c>
      <c r="D515" s="12">
        <v>6590.04</v>
      </c>
      <c r="E515" s="12">
        <f>Modified_data[[#This Row],[Profit per unit]]*Modified_data[[#This Row],[Units Sold]]</f>
        <v>1087356.6000000001</v>
      </c>
      <c r="F515" s="14">
        <f>Modified_data[[#This Row],[TotalProfit]]/SUM(Modified_data[TotalProfit])</f>
        <v>3.3065939250352878E-4</v>
      </c>
      <c r="G515" s="1">
        <f>Modified_data[[#This Row],[TotalProfit]]/Modified_data[[#This Row],[Export Value]]</f>
        <v>0.21560302064868964</v>
      </c>
      <c r="H515" s="12">
        <v>5043327.3</v>
      </c>
      <c r="I515" t="s">
        <v>28</v>
      </c>
      <c r="J515" t="s">
        <v>29</v>
      </c>
      <c r="K515" t="s">
        <v>34</v>
      </c>
      <c r="L515" t="s">
        <v>6</v>
      </c>
      <c r="M515">
        <v>2020</v>
      </c>
      <c r="N515" t="s">
        <v>45</v>
      </c>
      <c r="O515" t="s">
        <v>46</v>
      </c>
      <c r="P515" t="s">
        <v>54</v>
      </c>
    </row>
    <row r="516" spans="1:16" x14ac:dyDescent="0.35">
      <c r="A516" t="s">
        <v>13</v>
      </c>
      <c r="B516">
        <v>169</v>
      </c>
      <c r="C516" s="12">
        <f>Modified_data[[#This Row],[Export Value]]/Modified_data[[#This Row],[Units Sold]]</f>
        <v>36340.149999999994</v>
      </c>
      <c r="D516" s="12">
        <v>4211.5</v>
      </c>
      <c r="E516" s="12">
        <f>Modified_data[[#This Row],[Profit per unit]]*Modified_data[[#This Row],[Units Sold]]</f>
        <v>711743.5</v>
      </c>
      <c r="F516" s="14">
        <f>Modified_data[[#This Row],[TotalProfit]]/SUM(Modified_data[TotalProfit])</f>
        <v>2.1643743490252904E-4</v>
      </c>
      <c r="G516" s="1">
        <f>Modified_data[[#This Row],[TotalProfit]]/Modified_data[[#This Row],[Export Value]]</f>
        <v>0.11589110116496493</v>
      </c>
      <c r="H516" s="12">
        <v>6141485.3499999996</v>
      </c>
      <c r="I516" t="s">
        <v>33</v>
      </c>
      <c r="J516" t="s">
        <v>29</v>
      </c>
      <c r="K516" t="s">
        <v>32</v>
      </c>
      <c r="L516" t="s">
        <v>5</v>
      </c>
      <c r="M516">
        <v>2021</v>
      </c>
      <c r="N516" t="s">
        <v>61</v>
      </c>
      <c r="O516" t="s">
        <v>60</v>
      </c>
      <c r="P516" t="s">
        <v>51</v>
      </c>
    </row>
    <row r="517" spans="1:16" x14ac:dyDescent="0.35">
      <c r="A517" t="s">
        <v>13</v>
      </c>
      <c r="B517">
        <v>634</v>
      </c>
      <c r="C517" s="12">
        <f>Modified_data[[#This Row],[Export Value]]/Modified_data[[#This Row],[Units Sold]]</f>
        <v>20602.990000000002</v>
      </c>
      <c r="D517" s="12">
        <v>5428.66</v>
      </c>
      <c r="E517" s="12">
        <f>Modified_data[[#This Row],[Profit per unit]]*Modified_data[[#This Row],[Units Sold]]</f>
        <v>3441770.44</v>
      </c>
      <c r="F517" s="14">
        <f>Modified_data[[#This Row],[TotalProfit]]/SUM(Modified_data[TotalProfit])</f>
        <v>1.0466241919412664E-3</v>
      </c>
      <c r="G517" s="1">
        <f>Modified_data[[#This Row],[TotalProfit]]/Modified_data[[#This Row],[Export Value]]</f>
        <v>0.26348894019751501</v>
      </c>
      <c r="H517" s="12">
        <v>13062295.66</v>
      </c>
      <c r="I517" t="s">
        <v>33</v>
      </c>
      <c r="J517" t="s">
        <v>29</v>
      </c>
      <c r="K517" t="s">
        <v>34</v>
      </c>
      <c r="L517" t="s">
        <v>3</v>
      </c>
      <c r="M517">
        <v>2021</v>
      </c>
      <c r="N517" t="s">
        <v>52</v>
      </c>
      <c r="O517" t="s">
        <v>53</v>
      </c>
      <c r="P517" t="s">
        <v>58</v>
      </c>
    </row>
    <row r="518" spans="1:16" x14ac:dyDescent="0.35">
      <c r="A518" t="s">
        <v>13</v>
      </c>
      <c r="B518">
        <v>180</v>
      </c>
      <c r="C518" s="12">
        <f>Modified_data[[#This Row],[Export Value]]/Modified_data[[#This Row],[Units Sold]]</f>
        <v>35098.42</v>
      </c>
      <c r="D518" s="12">
        <v>3193.55</v>
      </c>
      <c r="E518" s="12">
        <f>Modified_data[[#This Row],[Profit per unit]]*Modified_data[[#This Row],[Units Sold]]</f>
        <v>574839</v>
      </c>
      <c r="F518" s="14">
        <f>Modified_data[[#This Row],[TotalProfit]]/SUM(Modified_data[TotalProfit])</f>
        <v>1.7480550035502241E-4</v>
      </c>
      <c r="G518" s="1">
        <f>Modified_data[[#This Row],[TotalProfit]]/Modified_data[[#This Row],[Export Value]]</f>
        <v>9.0988426259643596E-2</v>
      </c>
      <c r="H518" s="12">
        <v>6317715.5999999996</v>
      </c>
      <c r="I518" t="s">
        <v>31</v>
      </c>
      <c r="J518" t="s">
        <v>29</v>
      </c>
      <c r="K518" t="s">
        <v>35</v>
      </c>
      <c r="L518" t="s">
        <v>1</v>
      </c>
      <c r="M518">
        <v>2022</v>
      </c>
      <c r="N518" t="s">
        <v>57</v>
      </c>
      <c r="O518" t="s">
        <v>53</v>
      </c>
      <c r="P518" t="s">
        <v>56</v>
      </c>
    </row>
    <row r="519" spans="1:16" x14ac:dyDescent="0.35">
      <c r="A519" t="s">
        <v>16</v>
      </c>
      <c r="B519">
        <v>109</v>
      </c>
      <c r="C519" s="12">
        <f>Modified_data[[#This Row],[Export Value]]/Modified_data[[#This Row],[Units Sold]]</f>
        <v>37687.33</v>
      </c>
      <c r="D519" s="12">
        <v>8794.43</v>
      </c>
      <c r="E519" s="12">
        <f>Modified_data[[#This Row],[Profit per unit]]*Modified_data[[#This Row],[Units Sold]]</f>
        <v>958592.87</v>
      </c>
      <c r="F519" s="14">
        <f>Modified_data[[#This Row],[TotalProfit]]/SUM(Modified_data[TotalProfit])</f>
        <v>2.9150302306751446E-4</v>
      </c>
      <c r="G519" s="1">
        <f>Modified_data[[#This Row],[TotalProfit]]/Modified_data[[#This Row],[Export Value]]</f>
        <v>0.23335242905241627</v>
      </c>
      <c r="H519" s="12">
        <v>4107918.97</v>
      </c>
      <c r="I519" t="s">
        <v>31</v>
      </c>
      <c r="J519" t="s">
        <v>29</v>
      </c>
      <c r="K519" t="s">
        <v>36</v>
      </c>
      <c r="L519" t="s">
        <v>9</v>
      </c>
      <c r="M519">
        <v>2021</v>
      </c>
      <c r="N519" t="s">
        <v>59</v>
      </c>
      <c r="O519" t="s">
        <v>60</v>
      </c>
      <c r="P519" t="s">
        <v>49</v>
      </c>
    </row>
    <row r="520" spans="1:16" x14ac:dyDescent="0.35">
      <c r="A520" t="s">
        <v>12</v>
      </c>
      <c r="B520">
        <v>495</v>
      </c>
      <c r="C520" s="12">
        <f>Modified_data[[#This Row],[Export Value]]/Modified_data[[#This Row],[Units Sold]]</f>
        <v>49344.94</v>
      </c>
      <c r="D520" s="12">
        <v>3262.03</v>
      </c>
      <c r="E520" s="12">
        <f>Modified_data[[#This Row],[Profit per unit]]*Modified_data[[#This Row],[Units Sold]]</f>
        <v>1614704.85</v>
      </c>
      <c r="F520" s="14">
        <f>Modified_data[[#This Row],[TotalProfit]]/SUM(Modified_data[TotalProfit])</f>
        <v>4.9102320689781208E-4</v>
      </c>
      <c r="G520" s="1">
        <f>Modified_data[[#This Row],[TotalProfit]]/Modified_data[[#This Row],[Export Value]]</f>
        <v>6.6106676794013733E-2</v>
      </c>
      <c r="H520" s="12">
        <v>24425745.300000001</v>
      </c>
      <c r="I520" t="s">
        <v>28</v>
      </c>
      <c r="J520" t="s">
        <v>29</v>
      </c>
      <c r="K520" t="s">
        <v>35</v>
      </c>
      <c r="L520" t="s">
        <v>6</v>
      </c>
      <c r="M520">
        <v>2023</v>
      </c>
      <c r="N520" t="s">
        <v>66</v>
      </c>
      <c r="O520" t="s">
        <v>63</v>
      </c>
      <c r="P520" t="s">
        <v>56</v>
      </c>
    </row>
    <row r="521" spans="1:16" x14ac:dyDescent="0.35">
      <c r="A521" t="s">
        <v>15</v>
      </c>
      <c r="B521">
        <v>595</v>
      </c>
      <c r="C521" s="12">
        <f>Modified_data[[#This Row],[Export Value]]/Modified_data[[#This Row],[Units Sold]]</f>
        <v>49952.76</v>
      </c>
      <c r="D521" s="12">
        <v>3880.69</v>
      </c>
      <c r="E521" s="12">
        <f>Modified_data[[#This Row],[Profit per unit]]*Modified_data[[#This Row],[Units Sold]]</f>
        <v>2309010.5499999998</v>
      </c>
      <c r="F521" s="14">
        <f>Modified_data[[#This Row],[TotalProfit]]/SUM(Modified_data[TotalProfit])</f>
        <v>7.0215789902524956E-4</v>
      </c>
      <c r="G521" s="1">
        <f>Modified_data[[#This Row],[TotalProfit]]/Modified_data[[#This Row],[Export Value]]</f>
        <v>7.7687198865488111E-2</v>
      </c>
      <c r="H521" s="12">
        <v>29721892.199999999</v>
      </c>
      <c r="I521" t="s">
        <v>33</v>
      </c>
      <c r="J521" t="s">
        <v>29</v>
      </c>
      <c r="K521" t="s">
        <v>36</v>
      </c>
      <c r="L521" t="s">
        <v>7</v>
      </c>
      <c r="M521">
        <v>2021</v>
      </c>
      <c r="N521" t="s">
        <v>50</v>
      </c>
      <c r="O521" t="s">
        <v>46</v>
      </c>
      <c r="P521" t="s">
        <v>51</v>
      </c>
    </row>
    <row r="522" spans="1:16" x14ac:dyDescent="0.35">
      <c r="A522" t="s">
        <v>12</v>
      </c>
      <c r="B522">
        <v>881</v>
      </c>
      <c r="C522" s="12">
        <f>Modified_data[[#This Row],[Export Value]]/Modified_data[[#This Row],[Units Sold]]</f>
        <v>41023.599999999999</v>
      </c>
      <c r="D522" s="12">
        <v>9427.2999999999993</v>
      </c>
      <c r="E522" s="12">
        <f>Modified_data[[#This Row],[Profit per unit]]*Modified_data[[#This Row],[Units Sold]]</f>
        <v>8305451.2999999998</v>
      </c>
      <c r="F522" s="14">
        <f>Modified_data[[#This Row],[TotalProfit]]/SUM(Modified_data[TotalProfit])</f>
        <v>2.5256438240459874E-3</v>
      </c>
      <c r="G522" s="1">
        <f>Modified_data[[#This Row],[TotalProfit]]/Modified_data[[#This Row],[Export Value]]</f>
        <v>0.2298018701430396</v>
      </c>
      <c r="H522" s="12">
        <v>36141791.600000001</v>
      </c>
      <c r="I522" t="s">
        <v>39</v>
      </c>
      <c r="J522" t="s">
        <v>29</v>
      </c>
      <c r="K522" t="s">
        <v>40</v>
      </c>
      <c r="L522" t="s">
        <v>8</v>
      </c>
      <c r="M522">
        <v>2023</v>
      </c>
      <c r="N522" t="s">
        <v>45</v>
      </c>
      <c r="O522" t="s">
        <v>46</v>
      </c>
      <c r="P522" t="s">
        <v>51</v>
      </c>
    </row>
    <row r="523" spans="1:16" x14ac:dyDescent="0.35">
      <c r="A523" t="s">
        <v>17</v>
      </c>
      <c r="B523">
        <v>760</v>
      </c>
      <c r="C523" s="12">
        <f>Modified_data[[#This Row],[Export Value]]/Modified_data[[#This Row],[Units Sold]]</f>
        <v>21238.1</v>
      </c>
      <c r="D523" s="12">
        <v>8712.1299999999992</v>
      </c>
      <c r="E523" s="12">
        <f>Modified_data[[#This Row],[Profit per unit]]*Modified_data[[#This Row],[Units Sold]]</f>
        <v>6621218.7999999998</v>
      </c>
      <c r="F523" s="14">
        <f>Modified_data[[#This Row],[TotalProfit]]/SUM(Modified_data[TotalProfit])</f>
        <v>2.013477626420756E-3</v>
      </c>
      <c r="G523" s="1">
        <f>Modified_data[[#This Row],[TotalProfit]]/Modified_data[[#This Row],[Export Value]]</f>
        <v>0.4102123071272854</v>
      </c>
      <c r="H523" s="12">
        <v>16140956</v>
      </c>
      <c r="I523" t="s">
        <v>28</v>
      </c>
      <c r="J523" t="s">
        <v>29</v>
      </c>
      <c r="K523" t="s">
        <v>38</v>
      </c>
      <c r="L523" t="s">
        <v>3</v>
      </c>
      <c r="M523">
        <v>2021</v>
      </c>
      <c r="N523" t="s">
        <v>57</v>
      </c>
      <c r="O523" t="s">
        <v>53</v>
      </c>
      <c r="P523" t="s">
        <v>47</v>
      </c>
    </row>
    <row r="524" spans="1:16" x14ac:dyDescent="0.35">
      <c r="A524" t="s">
        <v>18</v>
      </c>
      <c r="B524">
        <v>212</v>
      </c>
      <c r="C524" s="12">
        <f>Modified_data[[#This Row],[Export Value]]/Modified_data[[#This Row],[Units Sold]]</f>
        <v>13659.529999999999</v>
      </c>
      <c r="D524" s="12">
        <v>4407.05</v>
      </c>
      <c r="E524" s="12">
        <f>Modified_data[[#This Row],[Profit per unit]]*Modified_data[[#This Row],[Units Sold]]</f>
        <v>934294.60000000009</v>
      </c>
      <c r="F524" s="14">
        <f>Modified_data[[#This Row],[TotalProfit]]/SUM(Modified_data[TotalProfit])</f>
        <v>2.8411404764115786E-4</v>
      </c>
      <c r="G524" s="1">
        <f>Modified_data[[#This Row],[TotalProfit]]/Modified_data[[#This Row],[Export Value]]</f>
        <v>0.32263555188209264</v>
      </c>
      <c r="H524" s="12">
        <v>2895820.36</v>
      </c>
      <c r="I524" t="s">
        <v>28</v>
      </c>
      <c r="J524" t="s">
        <v>29</v>
      </c>
      <c r="K524" t="s">
        <v>35</v>
      </c>
      <c r="L524" t="s">
        <v>6</v>
      </c>
      <c r="M524">
        <v>2021</v>
      </c>
      <c r="N524" t="s">
        <v>57</v>
      </c>
      <c r="O524" t="s">
        <v>53</v>
      </c>
      <c r="P524" t="s">
        <v>58</v>
      </c>
    </row>
    <row r="525" spans="1:16" x14ac:dyDescent="0.35">
      <c r="A525" t="s">
        <v>17</v>
      </c>
      <c r="B525">
        <v>492</v>
      </c>
      <c r="C525" s="12">
        <f>Modified_data[[#This Row],[Export Value]]/Modified_data[[#This Row],[Units Sold]]</f>
        <v>23415.71</v>
      </c>
      <c r="D525" s="12">
        <v>3262.88</v>
      </c>
      <c r="E525" s="12">
        <f>Modified_data[[#This Row],[Profit per unit]]*Modified_data[[#This Row],[Units Sold]]</f>
        <v>1605336.96</v>
      </c>
      <c r="F525" s="14">
        <f>Modified_data[[#This Row],[TotalProfit]]/SUM(Modified_data[TotalProfit])</f>
        <v>4.8817448108289554E-4</v>
      </c>
      <c r="G525" s="1">
        <f>Modified_data[[#This Row],[TotalProfit]]/Modified_data[[#This Row],[Export Value]]</f>
        <v>0.13934576401911367</v>
      </c>
      <c r="H525" s="12">
        <v>11520529.32</v>
      </c>
      <c r="I525" t="s">
        <v>39</v>
      </c>
      <c r="J525" t="s">
        <v>29</v>
      </c>
      <c r="K525" t="s">
        <v>38</v>
      </c>
      <c r="L525" t="s">
        <v>2</v>
      </c>
      <c r="M525">
        <v>2020</v>
      </c>
      <c r="N525" t="s">
        <v>61</v>
      </c>
      <c r="O525" t="s">
        <v>60</v>
      </c>
      <c r="P525" t="s">
        <v>64</v>
      </c>
    </row>
    <row r="526" spans="1:16" x14ac:dyDescent="0.35">
      <c r="A526" t="s">
        <v>21</v>
      </c>
      <c r="B526">
        <v>539</v>
      </c>
      <c r="C526" s="12">
        <f>Modified_data[[#This Row],[Export Value]]/Modified_data[[#This Row],[Units Sold]]</f>
        <v>44640.26</v>
      </c>
      <c r="D526" s="12">
        <v>6879.9</v>
      </c>
      <c r="E526" s="12">
        <f>Modified_data[[#This Row],[Profit per unit]]*Modified_data[[#This Row],[Units Sold]]</f>
        <v>3708266.0999999996</v>
      </c>
      <c r="F526" s="14">
        <f>Modified_data[[#This Row],[TotalProfit]]/SUM(Modified_data[TotalProfit])</f>
        <v>1.1276641130126305E-3</v>
      </c>
      <c r="G526" s="1">
        <f>Modified_data[[#This Row],[TotalProfit]]/Modified_data[[#This Row],[Export Value]]</f>
        <v>0.1541187260110044</v>
      </c>
      <c r="H526" s="12">
        <v>24061100.140000001</v>
      </c>
      <c r="I526" t="s">
        <v>28</v>
      </c>
      <c r="J526" t="s">
        <v>29</v>
      </c>
      <c r="K526" t="s">
        <v>37</v>
      </c>
      <c r="L526" t="s">
        <v>6</v>
      </c>
      <c r="M526">
        <v>2021</v>
      </c>
      <c r="N526" t="s">
        <v>67</v>
      </c>
      <c r="O526" t="s">
        <v>63</v>
      </c>
      <c r="P526" t="s">
        <v>64</v>
      </c>
    </row>
    <row r="527" spans="1:16" x14ac:dyDescent="0.35">
      <c r="A527" t="s">
        <v>19</v>
      </c>
      <c r="B527">
        <v>795</v>
      </c>
      <c r="C527" s="12">
        <f>Modified_data[[#This Row],[Export Value]]/Modified_data[[#This Row],[Units Sold]]</f>
        <v>11706.54</v>
      </c>
      <c r="D527" s="12">
        <v>3838.45</v>
      </c>
      <c r="E527" s="12">
        <f>Modified_data[[#This Row],[Profit per unit]]*Modified_data[[#This Row],[Units Sold]]</f>
        <v>3051567.75</v>
      </c>
      <c r="F527" s="14">
        <f>Modified_data[[#This Row],[TotalProfit]]/SUM(Modified_data[TotalProfit])</f>
        <v>9.2796561716584978E-4</v>
      </c>
      <c r="G527" s="1">
        <f>Modified_data[[#This Row],[TotalProfit]]/Modified_data[[#This Row],[Export Value]]</f>
        <v>0.3278893678234559</v>
      </c>
      <c r="H527" s="12">
        <v>9306699.3000000007</v>
      </c>
      <c r="I527" t="s">
        <v>28</v>
      </c>
      <c r="J527" t="s">
        <v>29</v>
      </c>
      <c r="K527" t="s">
        <v>34</v>
      </c>
      <c r="L527" t="s">
        <v>3</v>
      </c>
      <c r="M527">
        <v>2022</v>
      </c>
      <c r="N527" t="s">
        <v>50</v>
      </c>
      <c r="O527" t="s">
        <v>46</v>
      </c>
      <c r="P527" t="s">
        <v>56</v>
      </c>
    </row>
    <row r="528" spans="1:16" x14ac:dyDescent="0.35">
      <c r="A528" t="s">
        <v>20</v>
      </c>
      <c r="B528">
        <v>995</v>
      </c>
      <c r="C528" s="12">
        <f>Modified_data[[#This Row],[Export Value]]/Modified_data[[#This Row],[Units Sold]]</f>
        <v>19174.71</v>
      </c>
      <c r="D528" s="12">
        <v>7622.54</v>
      </c>
      <c r="E528" s="12">
        <f>Modified_data[[#This Row],[Profit per unit]]*Modified_data[[#This Row],[Units Sold]]</f>
        <v>7584427.2999999998</v>
      </c>
      <c r="F528" s="14">
        <f>Modified_data[[#This Row],[TotalProfit]]/SUM(Modified_data[TotalProfit])</f>
        <v>2.3063842381654542E-3</v>
      </c>
      <c r="G528" s="1">
        <f>Modified_data[[#This Row],[TotalProfit]]/Modified_data[[#This Row],[Export Value]]</f>
        <v>0.39753091441800165</v>
      </c>
      <c r="H528" s="12">
        <v>19078836.449999999</v>
      </c>
      <c r="I528" t="s">
        <v>33</v>
      </c>
      <c r="J528" t="s">
        <v>29</v>
      </c>
      <c r="K528" t="s">
        <v>30</v>
      </c>
      <c r="L528" t="s">
        <v>3</v>
      </c>
      <c r="M528">
        <v>2022</v>
      </c>
      <c r="N528" t="s">
        <v>61</v>
      </c>
      <c r="O528" t="s">
        <v>60</v>
      </c>
      <c r="P528" t="s">
        <v>51</v>
      </c>
    </row>
    <row r="529" spans="1:16" x14ac:dyDescent="0.35">
      <c r="A529" t="s">
        <v>18</v>
      </c>
      <c r="B529">
        <v>926</v>
      </c>
      <c r="C529" s="12">
        <f>Modified_data[[#This Row],[Export Value]]/Modified_data[[#This Row],[Units Sold]]</f>
        <v>41066.229999999996</v>
      </c>
      <c r="D529" s="12">
        <v>7386.88</v>
      </c>
      <c r="E529" s="12">
        <f>Modified_data[[#This Row],[Profit per unit]]*Modified_data[[#This Row],[Units Sold]]</f>
        <v>6840250.8799999999</v>
      </c>
      <c r="F529" s="14">
        <f>Modified_data[[#This Row],[TotalProfit]]/SUM(Modified_data[TotalProfit])</f>
        <v>2.0800841237847158E-3</v>
      </c>
      <c r="G529" s="1">
        <f>Modified_data[[#This Row],[TotalProfit]]/Modified_data[[#This Row],[Export Value]]</f>
        <v>0.17987723733101385</v>
      </c>
      <c r="H529" s="12">
        <v>38027328.979999997</v>
      </c>
      <c r="I529" t="s">
        <v>33</v>
      </c>
      <c r="J529" t="s">
        <v>29</v>
      </c>
      <c r="K529" t="s">
        <v>34</v>
      </c>
      <c r="L529" t="s">
        <v>10</v>
      </c>
      <c r="M529">
        <v>2022</v>
      </c>
      <c r="N529" t="s">
        <v>62</v>
      </c>
      <c r="O529" t="s">
        <v>63</v>
      </c>
      <c r="P529" t="s">
        <v>56</v>
      </c>
    </row>
    <row r="530" spans="1:16" x14ac:dyDescent="0.35">
      <c r="A530" t="s">
        <v>20</v>
      </c>
      <c r="B530">
        <v>537</v>
      </c>
      <c r="C530" s="12">
        <f>Modified_data[[#This Row],[Export Value]]/Modified_data[[#This Row],[Units Sold]]</f>
        <v>18603.64</v>
      </c>
      <c r="D530" s="12">
        <v>5520.33</v>
      </c>
      <c r="E530" s="12">
        <f>Modified_data[[#This Row],[Profit per unit]]*Modified_data[[#This Row],[Units Sold]]</f>
        <v>2964417.21</v>
      </c>
      <c r="F530" s="14">
        <f>Modified_data[[#This Row],[TotalProfit]]/SUM(Modified_data[TotalProfit])</f>
        <v>9.0146359877302956E-4</v>
      </c>
      <c r="G530" s="1">
        <f>Modified_data[[#This Row],[TotalProfit]]/Modified_data[[#This Row],[Export Value]]</f>
        <v>0.29673386498556198</v>
      </c>
      <c r="H530" s="12">
        <v>9990154.6799999997</v>
      </c>
      <c r="I530" t="s">
        <v>31</v>
      </c>
      <c r="J530" t="s">
        <v>29</v>
      </c>
      <c r="K530" t="s">
        <v>36</v>
      </c>
      <c r="L530" t="s">
        <v>4</v>
      </c>
      <c r="M530">
        <v>2020</v>
      </c>
      <c r="N530" t="s">
        <v>52</v>
      </c>
      <c r="O530" t="s">
        <v>53</v>
      </c>
      <c r="P530" t="s">
        <v>49</v>
      </c>
    </row>
    <row r="531" spans="1:16" x14ac:dyDescent="0.35">
      <c r="A531" t="s">
        <v>21</v>
      </c>
      <c r="B531">
        <v>364</v>
      </c>
      <c r="C531" s="12">
        <f>Modified_data[[#This Row],[Export Value]]/Modified_data[[#This Row],[Units Sold]]</f>
        <v>20676.03</v>
      </c>
      <c r="D531" s="12">
        <v>6076.57</v>
      </c>
      <c r="E531" s="12">
        <f>Modified_data[[#This Row],[Profit per unit]]*Modified_data[[#This Row],[Units Sold]]</f>
        <v>2211871.48</v>
      </c>
      <c r="F531" s="14">
        <f>Modified_data[[#This Row],[TotalProfit]]/SUM(Modified_data[TotalProfit])</f>
        <v>6.7261842147523724E-4</v>
      </c>
      <c r="G531" s="1">
        <f>Modified_data[[#This Row],[TotalProfit]]/Modified_data[[#This Row],[Export Value]]</f>
        <v>0.29389442750856909</v>
      </c>
      <c r="H531" s="12">
        <v>7526074.9199999999</v>
      </c>
      <c r="I531" t="s">
        <v>28</v>
      </c>
      <c r="J531" t="s">
        <v>29</v>
      </c>
      <c r="K531" t="s">
        <v>34</v>
      </c>
      <c r="L531" t="s">
        <v>5</v>
      </c>
      <c r="M531">
        <v>2021</v>
      </c>
      <c r="N531" t="s">
        <v>50</v>
      </c>
      <c r="O531" t="s">
        <v>46</v>
      </c>
      <c r="P531" t="s">
        <v>54</v>
      </c>
    </row>
    <row r="532" spans="1:16" x14ac:dyDescent="0.35">
      <c r="A532" t="s">
        <v>15</v>
      </c>
      <c r="B532">
        <v>296</v>
      </c>
      <c r="C532" s="12">
        <f>Modified_data[[#This Row],[Export Value]]/Modified_data[[#This Row],[Units Sold]]</f>
        <v>15129.48</v>
      </c>
      <c r="D532" s="12">
        <v>8612.34</v>
      </c>
      <c r="E532" s="12">
        <f>Modified_data[[#This Row],[Profit per unit]]*Modified_data[[#This Row],[Units Sold]]</f>
        <v>2549252.64</v>
      </c>
      <c r="F532" s="14">
        <f>Modified_data[[#This Row],[TotalProfit]]/SUM(Modified_data[TotalProfit])</f>
        <v>7.7521424827919092E-4</v>
      </c>
      <c r="G532" s="1">
        <f>Modified_data[[#This Row],[TotalProfit]]/Modified_data[[#This Row],[Export Value]]</f>
        <v>0.56924230046240853</v>
      </c>
      <c r="H532" s="12">
        <v>4478326.08</v>
      </c>
      <c r="I532" t="s">
        <v>28</v>
      </c>
      <c r="J532" t="s">
        <v>29</v>
      </c>
      <c r="K532" t="s">
        <v>40</v>
      </c>
      <c r="L532" t="s">
        <v>1</v>
      </c>
      <c r="M532">
        <v>2021</v>
      </c>
      <c r="N532" t="s">
        <v>59</v>
      </c>
      <c r="O532" t="s">
        <v>60</v>
      </c>
      <c r="P532" t="s">
        <v>58</v>
      </c>
    </row>
    <row r="533" spans="1:16" x14ac:dyDescent="0.35">
      <c r="A533" t="s">
        <v>15</v>
      </c>
      <c r="B533">
        <v>647</v>
      </c>
      <c r="C533" s="12">
        <f>Modified_data[[#This Row],[Export Value]]/Modified_data[[#This Row],[Units Sold]]</f>
        <v>24424.61</v>
      </c>
      <c r="D533" s="12">
        <v>4660.79</v>
      </c>
      <c r="E533" s="12">
        <f>Modified_data[[#This Row],[Profit per unit]]*Modified_data[[#This Row],[Units Sold]]</f>
        <v>3015531.13</v>
      </c>
      <c r="F533" s="14">
        <f>Modified_data[[#This Row],[TotalProfit]]/SUM(Modified_data[TotalProfit])</f>
        <v>9.1700707157272925E-4</v>
      </c>
      <c r="G533" s="1">
        <f>Modified_data[[#This Row],[TotalProfit]]/Modified_data[[#This Row],[Export Value]]</f>
        <v>0.19082351775524767</v>
      </c>
      <c r="H533" s="12">
        <v>15802722.67</v>
      </c>
      <c r="I533" t="s">
        <v>33</v>
      </c>
      <c r="J533" t="s">
        <v>29</v>
      </c>
      <c r="K533" t="s">
        <v>36</v>
      </c>
      <c r="L533" t="s">
        <v>2</v>
      </c>
      <c r="M533">
        <v>2020</v>
      </c>
      <c r="N533" t="s">
        <v>61</v>
      </c>
      <c r="O533" t="s">
        <v>60</v>
      </c>
      <c r="P533" t="s">
        <v>51</v>
      </c>
    </row>
    <row r="534" spans="1:16" x14ac:dyDescent="0.35">
      <c r="A534" t="s">
        <v>16</v>
      </c>
      <c r="B534">
        <v>988</v>
      </c>
      <c r="C534" s="12">
        <f>Modified_data[[#This Row],[Export Value]]/Modified_data[[#This Row],[Units Sold]]</f>
        <v>41728.32</v>
      </c>
      <c r="D534" s="12">
        <v>4505.7</v>
      </c>
      <c r="E534" s="12">
        <f>Modified_data[[#This Row],[Profit per unit]]*Modified_data[[#This Row],[Units Sold]]</f>
        <v>4451631.5999999996</v>
      </c>
      <c r="F534" s="14">
        <f>Modified_data[[#This Row],[TotalProfit]]/SUM(Modified_data[TotalProfit])</f>
        <v>1.3537176309092265E-3</v>
      </c>
      <c r="G534" s="1">
        <f>Modified_data[[#This Row],[TotalProfit]]/Modified_data[[#This Row],[Export Value]]</f>
        <v>0.10797702855039455</v>
      </c>
      <c r="H534" s="12">
        <v>41227580.159999996</v>
      </c>
      <c r="I534" t="s">
        <v>28</v>
      </c>
      <c r="J534" t="s">
        <v>29</v>
      </c>
      <c r="K534" t="s">
        <v>32</v>
      </c>
      <c r="L534" t="s">
        <v>9</v>
      </c>
      <c r="M534">
        <v>2020</v>
      </c>
      <c r="N534" t="s">
        <v>59</v>
      </c>
      <c r="O534" t="s">
        <v>60</v>
      </c>
      <c r="P534" t="s">
        <v>49</v>
      </c>
    </row>
    <row r="535" spans="1:16" x14ac:dyDescent="0.35">
      <c r="A535" t="s">
        <v>17</v>
      </c>
      <c r="B535">
        <v>774</v>
      </c>
      <c r="C535" s="12">
        <f>Modified_data[[#This Row],[Export Value]]/Modified_data[[#This Row],[Units Sold]]</f>
        <v>24784.46</v>
      </c>
      <c r="D535" s="12">
        <v>6047.25</v>
      </c>
      <c r="E535" s="12">
        <f>Modified_data[[#This Row],[Profit per unit]]*Modified_data[[#This Row],[Units Sold]]</f>
        <v>4680571.5</v>
      </c>
      <c r="F535" s="14">
        <f>Modified_data[[#This Row],[TotalProfit]]/SUM(Modified_data[TotalProfit])</f>
        <v>1.4233370439461445E-3</v>
      </c>
      <c r="G535" s="1">
        <f>Modified_data[[#This Row],[TotalProfit]]/Modified_data[[#This Row],[Export Value]]</f>
        <v>0.24399361535413724</v>
      </c>
      <c r="H535" s="12">
        <v>19183172.039999999</v>
      </c>
      <c r="I535" t="s">
        <v>28</v>
      </c>
      <c r="J535" t="s">
        <v>29</v>
      </c>
      <c r="K535" t="s">
        <v>36</v>
      </c>
      <c r="L535" t="s">
        <v>5</v>
      </c>
      <c r="M535">
        <v>2020</v>
      </c>
      <c r="N535" t="s">
        <v>61</v>
      </c>
      <c r="O535" t="s">
        <v>60</v>
      </c>
      <c r="P535" t="s">
        <v>64</v>
      </c>
    </row>
    <row r="536" spans="1:16" x14ac:dyDescent="0.35">
      <c r="A536" t="s">
        <v>14</v>
      </c>
      <c r="B536">
        <v>181</v>
      </c>
      <c r="C536" s="12">
        <f>Modified_data[[#This Row],[Export Value]]/Modified_data[[#This Row],[Units Sold]]</f>
        <v>12844.9</v>
      </c>
      <c r="D536" s="12">
        <v>4897.6499999999996</v>
      </c>
      <c r="E536" s="12">
        <f>Modified_data[[#This Row],[Profit per unit]]*Modified_data[[#This Row],[Units Sold]]</f>
        <v>886474.64999999991</v>
      </c>
      <c r="F536" s="14">
        <f>Modified_data[[#This Row],[TotalProfit]]/SUM(Modified_data[TotalProfit])</f>
        <v>2.695722537011117E-4</v>
      </c>
      <c r="G536" s="1">
        <f>Modified_data[[#This Row],[TotalProfit]]/Modified_data[[#This Row],[Export Value]]</f>
        <v>0.3812914074846826</v>
      </c>
      <c r="H536" s="12">
        <v>2324926.9</v>
      </c>
      <c r="I536" t="s">
        <v>28</v>
      </c>
      <c r="J536" t="s">
        <v>29</v>
      </c>
      <c r="K536" t="s">
        <v>35</v>
      </c>
      <c r="L536" t="s">
        <v>6</v>
      </c>
      <c r="M536">
        <v>2021</v>
      </c>
      <c r="N536" t="s">
        <v>48</v>
      </c>
      <c r="O536" t="s">
        <v>46</v>
      </c>
      <c r="P536" t="s">
        <v>51</v>
      </c>
    </row>
    <row r="537" spans="1:16" x14ac:dyDescent="0.35">
      <c r="A537" t="s">
        <v>21</v>
      </c>
      <c r="B537">
        <v>589</v>
      </c>
      <c r="C537" s="12">
        <f>Modified_data[[#This Row],[Export Value]]/Modified_data[[#This Row],[Units Sold]]</f>
        <v>38608.54</v>
      </c>
      <c r="D537" s="12">
        <v>2144.4699999999998</v>
      </c>
      <c r="E537" s="12">
        <f>Modified_data[[#This Row],[Profit per unit]]*Modified_data[[#This Row],[Units Sold]]</f>
        <v>1263092.8299999998</v>
      </c>
      <c r="F537" s="14">
        <f>Modified_data[[#This Row],[TotalProfit]]/SUM(Modified_data[TotalProfit])</f>
        <v>3.8409985081560444E-4</v>
      </c>
      <c r="G537" s="1">
        <f>Modified_data[[#This Row],[TotalProfit]]/Modified_data[[#This Row],[Export Value]]</f>
        <v>5.5543928882055622E-2</v>
      </c>
      <c r="H537" s="12">
        <v>22740430.059999999</v>
      </c>
      <c r="I537" t="s">
        <v>28</v>
      </c>
      <c r="J537" t="s">
        <v>29</v>
      </c>
      <c r="K537" t="s">
        <v>37</v>
      </c>
      <c r="L537" t="s">
        <v>2</v>
      </c>
      <c r="M537">
        <v>2023</v>
      </c>
      <c r="N537" t="s">
        <v>62</v>
      </c>
      <c r="O537" t="s">
        <v>63</v>
      </c>
      <c r="P537" t="s">
        <v>56</v>
      </c>
    </row>
    <row r="538" spans="1:16" x14ac:dyDescent="0.35">
      <c r="A538" t="s">
        <v>20</v>
      </c>
      <c r="B538">
        <v>282</v>
      </c>
      <c r="C538" s="12">
        <f>Modified_data[[#This Row],[Export Value]]/Modified_data[[#This Row],[Units Sold]]</f>
        <v>44740.94</v>
      </c>
      <c r="D538" s="12">
        <v>5574.34</v>
      </c>
      <c r="E538" s="12">
        <f>Modified_data[[#This Row],[Profit per unit]]*Modified_data[[#This Row],[Units Sold]]</f>
        <v>1571963.8800000001</v>
      </c>
      <c r="F538" s="14">
        <f>Modified_data[[#This Row],[TotalProfit]]/SUM(Modified_data[TotalProfit])</f>
        <v>4.780259039199192E-4</v>
      </c>
      <c r="G538" s="1">
        <f>Modified_data[[#This Row],[TotalProfit]]/Modified_data[[#This Row],[Export Value]]</f>
        <v>0.1245914815379382</v>
      </c>
      <c r="H538" s="12">
        <v>12616945.08</v>
      </c>
      <c r="I538" t="s">
        <v>28</v>
      </c>
      <c r="J538" t="s">
        <v>29</v>
      </c>
      <c r="K538" t="s">
        <v>32</v>
      </c>
      <c r="L538" t="s">
        <v>6</v>
      </c>
      <c r="M538">
        <v>2022</v>
      </c>
      <c r="N538" t="s">
        <v>59</v>
      </c>
      <c r="O538" t="s">
        <v>60</v>
      </c>
      <c r="P538" t="s">
        <v>47</v>
      </c>
    </row>
    <row r="539" spans="1:16" x14ac:dyDescent="0.35">
      <c r="A539" t="s">
        <v>19</v>
      </c>
      <c r="B539">
        <v>137</v>
      </c>
      <c r="C539" s="12">
        <f>Modified_data[[#This Row],[Export Value]]/Modified_data[[#This Row],[Units Sold]]</f>
        <v>15527.66</v>
      </c>
      <c r="D539" s="12">
        <v>8331.52</v>
      </c>
      <c r="E539" s="12">
        <f>Modified_data[[#This Row],[Profit per unit]]*Modified_data[[#This Row],[Units Sold]]</f>
        <v>1141418.24</v>
      </c>
      <c r="F539" s="14">
        <f>Modified_data[[#This Row],[TotalProfit]]/SUM(Modified_data[TotalProfit])</f>
        <v>3.470992513687294E-4</v>
      </c>
      <c r="G539" s="1">
        <f>Modified_data[[#This Row],[TotalProfit]]/Modified_data[[#This Row],[Export Value]]</f>
        <v>0.53655991952425541</v>
      </c>
      <c r="H539" s="12">
        <v>2127289.42</v>
      </c>
      <c r="I539" t="s">
        <v>28</v>
      </c>
      <c r="J539" t="s">
        <v>29</v>
      </c>
      <c r="K539" t="s">
        <v>35</v>
      </c>
      <c r="L539" t="s">
        <v>8</v>
      </c>
      <c r="M539">
        <v>2022</v>
      </c>
      <c r="N539" t="s">
        <v>67</v>
      </c>
      <c r="O539" t="s">
        <v>63</v>
      </c>
      <c r="P539" t="s">
        <v>56</v>
      </c>
    </row>
    <row r="540" spans="1:16" x14ac:dyDescent="0.35">
      <c r="A540" t="s">
        <v>17</v>
      </c>
      <c r="B540">
        <v>689</v>
      </c>
      <c r="C540" s="12">
        <f>Modified_data[[#This Row],[Export Value]]/Modified_data[[#This Row],[Units Sold]]</f>
        <v>29393.13</v>
      </c>
      <c r="D540" s="12">
        <v>3650.64</v>
      </c>
      <c r="E540" s="12">
        <f>Modified_data[[#This Row],[Profit per unit]]*Modified_data[[#This Row],[Units Sold]]</f>
        <v>2515290.96</v>
      </c>
      <c r="F540" s="14">
        <f>Modified_data[[#This Row],[TotalProfit]]/SUM(Modified_data[TotalProfit])</f>
        <v>7.6488668096852278E-4</v>
      </c>
      <c r="G540" s="1">
        <f>Modified_data[[#This Row],[TotalProfit]]/Modified_data[[#This Row],[Export Value]]</f>
        <v>0.12420045092169496</v>
      </c>
      <c r="H540" s="12">
        <v>20251866.57</v>
      </c>
      <c r="I540" t="s">
        <v>28</v>
      </c>
      <c r="J540" t="s">
        <v>29</v>
      </c>
      <c r="K540" t="s">
        <v>40</v>
      </c>
      <c r="L540" t="s">
        <v>5</v>
      </c>
      <c r="M540">
        <v>2020</v>
      </c>
      <c r="N540" t="s">
        <v>62</v>
      </c>
      <c r="O540" t="s">
        <v>63</v>
      </c>
      <c r="P540" t="s">
        <v>58</v>
      </c>
    </row>
    <row r="541" spans="1:16" x14ac:dyDescent="0.35">
      <c r="A541" t="s">
        <v>13</v>
      </c>
      <c r="B541">
        <v>672</v>
      </c>
      <c r="C541" s="12">
        <f>Modified_data[[#This Row],[Export Value]]/Modified_data[[#This Row],[Units Sold]]</f>
        <v>10006.539999999999</v>
      </c>
      <c r="D541" s="12">
        <v>8641.69</v>
      </c>
      <c r="E541" s="12">
        <f>Modified_data[[#This Row],[Profit per unit]]*Modified_data[[#This Row],[Units Sold]]</f>
        <v>5807215.6800000006</v>
      </c>
      <c r="F541" s="14">
        <f>Modified_data[[#This Row],[TotalProfit]]/SUM(Modified_data[TotalProfit])</f>
        <v>1.7659435817888691E-3</v>
      </c>
      <c r="G541" s="1">
        <f>Modified_data[[#This Row],[TotalProfit]]/Modified_data[[#This Row],[Export Value]]</f>
        <v>0.86360420285133532</v>
      </c>
      <c r="H541" s="12">
        <v>6724394.8799999999</v>
      </c>
      <c r="I541" t="s">
        <v>39</v>
      </c>
      <c r="J541" t="s">
        <v>29</v>
      </c>
      <c r="K541" t="s">
        <v>34</v>
      </c>
      <c r="L541" t="s">
        <v>6</v>
      </c>
      <c r="M541">
        <v>2023</v>
      </c>
      <c r="N541" t="s">
        <v>59</v>
      </c>
      <c r="O541" t="s">
        <v>60</v>
      </c>
      <c r="P541" t="s">
        <v>54</v>
      </c>
    </row>
    <row r="542" spans="1:16" x14ac:dyDescent="0.35">
      <c r="A542" t="s">
        <v>20</v>
      </c>
      <c r="B542">
        <v>435</v>
      </c>
      <c r="C542" s="12">
        <f>Modified_data[[#This Row],[Export Value]]/Modified_data[[#This Row],[Units Sold]]</f>
        <v>41081.230000000003</v>
      </c>
      <c r="D542" s="12">
        <v>5890.73</v>
      </c>
      <c r="E542" s="12">
        <f>Modified_data[[#This Row],[Profit per unit]]*Modified_data[[#This Row],[Units Sold]]</f>
        <v>2562467.5499999998</v>
      </c>
      <c r="F542" s="14">
        <f>Modified_data[[#This Row],[TotalProfit]]/SUM(Modified_data[TotalProfit])</f>
        <v>7.7923283253442848E-4</v>
      </c>
      <c r="G542" s="1">
        <f>Modified_data[[#This Row],[TotalProfit]]/Modified_data[[#This Row],[Export Value]]</f>
        <v>0.14339224993993605</v>
      </c>
      <c r="H542" s="12">
        <v>17870335.050000001</v>
      </c>
      <c r="I542" t="s">
        <v>28</v>
      </c>
      <c r="J542" t="s">
        <v>29</v>
      </c>
      <c r="K542" t="s">
        <v>37</v>
      </c>
      <c r="L542" t="s">
        <v>2</v>
      </c>
      <c r="M542">
        <v>2023</v>
      </c>
      <c r="N542" t="s">
        <v>55</v>
      </c>
      <c r="O542" t="s">
        <v>53</v>
      </c>
      <c r="P542" t="s">
        <v>58</v>
      </c>
    </row>
    <row r="543" spans="1:16" x14ac:dyDescent="0.35">
      <c r="A543" t="s">
        <v>12</v>
      </c>
      <c r="B543">
        <v>847</v>
      </c>
      <c r="C543" s="12">
        <f>Modified_data[[#This Row],[Export Value]]/Modified_data[[#This Row],[Units Sold]]</f>
        <v>19595.099999999999</v>
      </c>
      <c r="D543" s="12">
        <v>8836.6200000000008</v>
      </c>
      <c r="E543" s="12">
        <f>Modified_data[[#This Row],[Profit per unit]]*Modified_data[[#This Row],[Units Sold]]</f>
        <v>7484617.1400000006</v>
      </c>
      <c r="F543" s="14">
        <f>Modified_data[[#This Row],[TotalProfit]]/SUM(Modified_data[TotalProfit])</f>
        <v>2.2760324962702197E-3</v>
      </c>
      <c r="G543" s="1">
        <f>Modified_data[[#This Row],[TotalProfit]]/Modified_data[[#This Row],[Export Value]]</f>
        <v>0.45096069935851313</v>
      </c>
      <c r="H543" s="12">
        <v>16597049.699999999</v>
      </c>
      <c r="I543" t="s">
        <v>33</v>
      </c>
      <c r="J543" t="s">
        <v>29</v>
      </c>
      <c r="K543" t="s">
        <v>40</v>
      </c>
      <c r="L543" t="s">
        <v>8</v>
      </c>
      <c r="M543">
        <v>2020</v>
      </c>
      <c r="N543" t="s">
        <v>55</v>
      </c>
      <c r="O543" t="s">
        <v>53</v>
      </c>
      <c r="P543" t="s">
        <v>56</v>
      </c>
    </row>
    <row r="544" spans="1:16" x14ac:dyDescent="0.35">
      <c r="A544" t="s">
        <v>20</v>
      </c>
      <c r="B544">
        <v>872</v>
      </c>
      <c r="C544" s="12">
        <f>Modified_data[[#This Row],[Export Value]]/Modified_data[[#This Row],[Units Sold]]</f>
        <v>12470.14</v>
      </c>
      <c r="D544" s="12">
        <v>4780.03</v>
      </c>
      <c r="E544" s="12">
        <f>Modified_data[[#This Row],[Profit per unit]]*Modified_data[[#This Row],[Units Sold]]</f>
        <v>4168186.1599999997</v>
      </c>
      <c r="F544" s="14">
        <f>Modified_data[[#This Row],[TotalProfit]]/SUM(Modified_data[TotalProfit])</f>
        <v>1.2675233713642941E-3</v>
      </c>
      <c r="G544" s="1">
        <f>Modified_data[[#This Row],[TotalProfit]]/Modified_data[[#This Row],[Export Value]]</f>
        <v>0.38331807020610831</v>
      </c>
      <c r="H544" s="12">
        <v>10873962.08</v>
      </c>
      <c r="I544" t="s">
        <v>31</v>
      </c>
      <c r="J544" t="s">
        <v>29</v>
      </c>
      <c r="K544" t="s">
        <v>38</v>
      </c>
      <c r="L544" t="s">
        <v>8</v>
      </c>
      <c r="M544">
        <v>2023</v>
      </c>
      <c r="N544" t="s">
        <v>48</v>
      </c>
      <c r="O544" t="s">
        <v>46</v>
      </c>
      <c r="P544" t="s">
        <v>56</v>
      </c>
    </row>
    <row r="545" spans="1:16" x14ac:dyDescent="0.35">
      <c r="A545" t="s">
        <v>21</v>
      </c>
      <c r="B545">
        <v>261</v>
      </c>
      <c r="C545" s="12">
        <f>Modified_data[[#This Row],[Export Value]]/Modified_data[[#This Row],[Units Sold]]</f>
        <v>18757.629999999997</v>
      </c>
      <c r="D545" s="12">
        <v>2017.08</v>
      </c>
      <c r="E545" s="12">
        <f>Modified_data[[#This Row],[Profit per unit]]*Modified_data[[#This Row],[Units Sold]]</f>
        <v>526457.88</v>
      </c>
      <c r="F545" s="14">
        <f>Modified_data[[#This Row],[TotalProfit]]/SUM(Modified_data[TotalProfit])</f>
        <v>1.6009305758524448E-4</v>
      </c>
      <c r="G545" s="1">
        <f>Modified_data[[#This Row],[TotalProfit]]/Modified_data[[#This Row],[Export Value]]</f>
        <v>0.10753384089567819</v>
      </c>
      <c r="H545" s="12">
        <v>4895741.43</v>
      </c>
      <c r="I545" t="s">
        <v>28</v>
      </c>
      <c r="J545" t="s">
        <v>29</v>
      </c>
      <c r="K545" t="s">
        <v>34</v>
      </c>
      <c r="L545" t="s">
        <v>4</v>
      </c>
      <c r="M545">
        <v>2022</v>
      </c>
      <c r="N545" t="s">
        <v>59</v>
      </c>
      <c r="O545" t="s">
        <v>60</v>
      </c>
      <c r="P545" t="s">
        <v>56</v>
      </c>
    </row>
    <row r="546" spans="1:16" x14ac:dyDescent="0.35">
      <c r="A546" t="s">
        <v>15</v>
      </c>
      <c r="B546">
        <v>206</v>
      </c>
      <c r="C546" s="12">
        <f>Modified_data[[#This Row],[Export Value]]/Modified_data[[#This Row],[Units Sold]]</f>
        <v>23127.65</v>
      </c>
      <c r="D546" s="12">
        <v>6971.83</v>
      </c>
      <c r="E546" s="12">
        <f>Modified_data[[#This Row],[Profit per unit]]*Modified_data[[#This Row],[Units Sold]]</f>
        <v>1436196.98</v>
      </c>
      <c r="F546" s="14">
        <f>Modified_data[[#This Row],[TotalProfit]]/SUM(Modified_data[TotalProfit])</f>
        <v>4.3673990751718673E-4</v>
      </c>
      <c r="G546" s="1">
        <f>Modified_data[[#This Row],[TotalProfit]]/Modified_data[[#This Row],[Export Value]]</f>
        <v>0.3014499960004583</v>
      </c>
      <c r="H546" s="12">
        <v>4764295.9000000004</v>
      </c>
      <c r="I546" t="s">
        <v>33</v>
      </c>
      <c r="J546" t="s">
        <v>29</v>
      </c>
      <c r="K546" t="s">
        <v>34</v>
      </c>
      <c r="L546" t="s">
        <v>2</v>
      </c>
      <c r="M546">
        <v>2023</v>
      </c>
      <c r="N546" t="s">
        <v>62</v>
      </c>
      <c r="O546" t="s">
        <v>63</v>
      </c>
      <c r="P546" t="s">
        <v>56</v>
      </c>
    </row>
    <row r="547" spans="1:16" x14ac:dyDescent="0.35">
      <c r="A547" t="s">
        <v>20</v>
      </c>
      <c r="B547">
        <v>983</v>
      </c>
      <c r="C547" s="12">
        <f>Modified_data[[#This Row],[Export Value]]/Modified_data[[#This Row],[Units Sold]]</f>
        <v>32503.8</v>
      </c>
      <c r="D547" s="12">
        <v>5624.4</v>
      </c>
      <c r="E547" s="12">
        <f>Modified_data[[#This Row],[Profit per unit]]*Modified_data[[#This Row],[Units Sold]]</f>
        <v>5528785.1999999993</v>
      </c>
      <c r="F547" s="14">
        <f>Modified_data[[#This Row],[TotalProfit]]/SUM(Modified_data[TotalProfit])</f>
        <v>1.6812743450626045E-3</v>
      </c>
      <c r="G547" s="1">
        <f>Modified_data[[#This Row],[TotalProfit]]/Modified_data[[#This Row],[Export Value]]</f>
        <v>0.17303822937625754</v>
      </c>
      <c r="H547" s="12">
        <v>31951235.399999999</v>
      </c>
      <c r="I547" t="s">
        <v>28</v>
      </c>
      <c r="J547" t="s">
        <v>29</v>
      </c>
      <c r="K547" t="s">
        <v>35</v>
      </c>
      <c r="L547" t="s">
        <v>4</v>
      </c>
      <c r="M547">
        <v>2020</v>
      </c>
      <c r="N547" t="s">
        <v>59</v>
      </c>
      <c r="O547" t="s">
        <v>60</v>
      </c>
      <c r="P547" t="s">
        <v>49</v>
      </c>
    </row>
    <row r="548" spans="1:16" x14ac:dyDescent="0.35">
      <c r="A548" t="s">
        <v>14</v>
      </c>
      <c r="B548">
        <v>540</v>
      </c>
      <c r="C548" s="12">
        <f>Modified_data[[#This Row],[Export Value]]/Modified_data[[#This Row],[Units Sold]]</f>
        <v>40199.840000000004</v>
      </c>
      <c r="D548" s="12">
        <v>9026.4</v>
      </c>
      <c r="E548" s="12">
        <f>Modified_data[[#This Row],[Profit per unit]]*Modified_data[[#This Row],[Units Sold]]</f>
        <v>4874256</v>
      </c>
      <c r="F548" s="14">
        <f>Modified_data[[#This Row],[TotalProfit]]/SUM(Modified_data[TotalProfit])</f>
        <v>1.4822354762611273E-3</v>
      </c>
      <c r="G548" s="1">
        <f>Modified_data[[#This Row],[TotalProfit]]/Modified_data[[#This Row],[Export Value]]</f>
        <v>0.22453820711724223</v>
      </c>
      <c r="H548" s="12">
        <v>21707913.600000001</v>
      </c>
      <c r="I548" t="s">
        <v>28</v>
      </c>
      <c r="J548" t="s">
        <v>29</v>
      </c>
      <c r="K548" t="s">
        <v>34</v>
      </c>
      <c r="L548" t="s">
        <v>1</v>
      </c>
      <c r="M548">
        <v>2023</v>
      </c>
      <c r="N548" t="s">
        <v>50</v>
      </c>
      <c r="O548" t="s">
        <v>46</v>
      </c>
      <c r="P548" t="s">
        <v>56</v>
      </c>
    </row>
    <row r="549" spans="1:16" x14ac:dyDescent="0.35">
      <c r="A549" t="s">
        <v>14</v>
      </c>
      <c r="B549">
        <v>290</v>
      </c>
      <c r="C549" s="12">
        <f>Modified_data[[#This Row],[Export Value]]/Modified_data[[#This Row],[Units Sold]]</f>
        <v>36322.870000000003</v>
      </c>
      <c r="D549" s="12">
        <v>9201.4</v>
      </c>
      <c r="E549" s="12">
        <f>Modified_data[[#This Row],[Profit per unit]]*Modified_data[[#This Row],[Units Sold]]</f>
        <v>2668406</v>
      </c>
      <c r="F549" s="14">
        <f>Modified_data[[#This Row],[TotalProfit]]/SUM(Modified_data[TotalProfit])</f>
        <v>8.1144815501443693E-4</v>
      </c>
      <c r="G549" s="1">
        <f>Modified_data[[#This Row],[TotalProfit]]/Modified_data[[#This Row],[Export Value]]</f>
        <v>0.25332249351441666</v>
      </c>
      <c r="H549" s="12">
        <v>10533632.300000001</v>
      </c>
      <c r="I549" t="s">
        <v>28</v>
      </c>
      <c r="J549" t="s">
        <v>29</v>
      </c>
      <c r="K549" t="s">
        <v>30</v>
      </c>
      <c r="L549" t="s">
        <v>8</v>
      </c>
      <c r="M549">
        <v>2022</v>
      </c>
      <c r="N549" t="s">
        <v>52</v>
      </c>
      <c r="O549" t="s">
        <v>53</v>
      </c>
      <c r="P549" t="s">
        <v>64</v>
      </c>
    </row>
    <row r="550" spans="1:16" x14ac:dyDescent="0.35">
      <c r="A550" t="s">
        <v>19</v>
      </c>
      <c r="B550">
        <v>776</v>
      </c>
      <c r="C550" s="12">
        <f>Modified_data[[#This Row],[Export Value]]/Modified_data[[#This Row],[Units Sold]]</f>
        <v>37554.32</v>
      </c>
      <c r="D550" s="12">
        <v>6300.28</v>
      </c>
      <c r="E550" s="12">
        <f>Modified_data[[#This Row],[Profit per unit]]*Modified_data[[#This Row],[Units Sold]]</f>
        <v>4889017.28</v>
      </c>
      <c r="F550" s="14">
        <f>Modified_data[[#This Row],[TotalProfit]]/SUM(Modified_data[TotalProfit])</f>
        <v>1.4867243034567084E-3</v>
      </c>
      <c r="G550" s="1">
        <f>Modified_data[[#This Row],[TotalProfit]]/Modified_data[[#This Row],[Export Value]]</f>
        <v>0.16776445426251893</v>
      </c>
      <c r="H550" s="12">
        <v>29142152.32</v>
      </c>
      <c r="I550" t="s">
        <v>28</v>
      </c>
      <c r="J550" t="s">
        <v>29</v>
      </c>
      <c r="K550" t="s">
        <v>35</v>
      </c>
      <c r="L550" t="s">
        <v>10</v>
      </c>
      <c r="M550">
        <v>2022</v>
      </c>
      <c r="N550" t="s">
        <v>62</v>
      </c>
      <c r="O550" t="s">
        <v>63</v>
      </c>
      <c r="P550" t="s">
        <v>54</v>
      </c>
    </row>
    <row r="551" spans="1:16" x14ac:dyDescent="0.35">
      <c r="A551" t="s">
        <v>13</v>
      </c>
      <c r="B551">
        <v>247</v>
      </c>
      <c r="C551" s="12">
        <f>Modified_data[[#This Row],[Export Value]]/Modified_data[[#This Row],[Units Sold]]</f>
        <v>48726.71</v>
      </c>
      <c r="D551" s="12">
        <v>2469.69</v>
      </c>
      <c r="E551" s="12">
        <f>Modified_data[[#This Row],[Profit per unit]]*Modified_data[[#This Row],[Units Sold]]</f>
        <v>610013.43000000005</v>
      </c>
      <c r="F551" s="14">
        <f>Modified_data[[#This Row],[TotalProfit]]/SUM(Modified_data[TotalProfit])</f>
        <v>1.8550185852809819E-4</v>
      </c>
      <c r="G551" s="1">
        <f>Modified_data[[#This Row],[TotalProfit]]/Modified_data[[#This Row],[Export Value]]</f>
        <v>5.0684521897743563E-2</v>
      </c>
      <c r="H551" s="12">
        <v>12035497.369999999</v>
      </c>
      <c r="I551" t="s">
        <v>28</v>
      </c>
      <c r="J551" t="s">
        <v>29</v>
      </c>
      <c r="K551" t="s">
        <v>30</v>
      </c>
      <c r="L551" t="s">
        <v>3</v>
      </c>
      <c r="M551">
        <v>2023</v>
      </c>
      <c r="N551" t="s">
        <v>62</v>
      </c>
      <c r="O551" t="s">
        <v>63</v>
      </c>
      <c r="P551" t="s">
        <v>64</v>
      </c>
    </row>
    <row r="552" spans="1:16" x14ac:dyDescent="0.35">
      <c r="A552" t="s">
        <v>15</v>
      </c>
      <c r="B552">
        <v>321</v>
      </c>
      <c r="C552" s="12">
        <f>Modified_data[[#This Row],[Export Value]]/Modified_data[[#This Row],[Units Sold]]</f>
        <v>14556.349999999999</v>
      </c>
      <c r="D552" s="12">
        <v>5906.37</v>
      </c>
      <c r="E552" s="12">
        <f>Modified_data[[#This Row],[Profit per unit]]*Modified_data[[#This Row],[Units Sold]]</f>
        <v>1895944.77</v>
      </c>
      <c r="F552" s="14">
        <f>Modified_data[[#This Row],[TotalProfit]]/SUM(Modified_data[TotalProfit])</f>
        <v>5.7654677947275299E-4</v>
      </c>
      <c r="G552" s="1">
        <f>Modified_data[[#This Row],[TotalProfit]]/Modified_data[[#This Row],[Export Value]]</f>
        <v>0.4057589986500737</v>
      </c>
      <c r="H552" s="12">
        <v>4672588.3499999996</v>
      </c>
      <c r="I552" t="s">
        <v>28</v>
      </c>
      <c r="J552" t="s">
        <v>29</v>
      </c>
      <c r="K552" t="s">
        <v>35</v>
      </c>
      <c r="L552" t="s">
        <v>9</v>
      </c>
      <c r="M552">
        <v>2022</v>
      </c>
      <c r="N552" t="s">
        <v>67</v>
      </c>
      <c r="O552" t="s">
        <v>63</v>
      </c>
      <c r="P552" t="s">
        <v>64</v>
      </c>
    </row>
    <row r="553" spans="1:16" x14ac:dyDescent="0.35">
      <c r="A553" t="s">
        <v>13</v>
      </c>
      <c r="B553">
        <v>472</v>
      </c>
      <c r="C553" s="12">
        <f>Modified_data[[#This Row],[Export Value]]/Modified_data[[#This Row],[Units Sold]]</f>
        <v>24963.59</v>
      </c>
      <c r="D553" s="12">
        <v>3199.59</v>
      </c>
      <c r="E553" s="12">
        <f>Modified_data[[#This Row],[Profit per unit]]*Modified_data[[#This Row],[Units Sold]]</f>
        <v>1510206.48</v>
      </c>
      <c r="F553" s="14">
        <f>Modified_data[[#This Row],[TotalProfit]]/SUM(Modified_data[TotalProfit])</f>
        <v>4.5924580513117088E-4</v>
      </c>
      <c r="G553" s="1">
        <f>Modified_data[[#This Row],[TotalProfit]]/Modified_data[[#This Row],[Export Value]]</f>
        <v>0.12817026717711674</v>
      </c>
      <c r="H553" s="12">
        <v>11782814.48</v>
      </c>
      <c r="I553" t="s">
        <v>28</v>
      </c>
      <c r="J553" t="s">
        <v>29</v>
      </c>
      <c r="K553" t="s">
        <v>30</v>
      </c>
      <c r="L553" t="s">
        <v>2</v>
      </c>
      <c r="M553">
        <v>2023</v>
      </c>
      <c r="N553" t="s">
        <v>57</v>
      </c>
      <c r="O553" t="s">
        <v>53</v>
      </c>
      <c r="P553" t="s">
        <v>47</v>
      </c>
    </row>
    <row r="554" spans="1:16" x14ac:dyDescent="0.35">
      <c r="A554" t="s">
        <v>17</v>
      </c>
      <c r="B554">
        <v>155</v>
      </c>
      <c r="C554" s="12">
        <f>Modified_data[[#This Row],[Export Value]]/Modified_data[[#This Row],[Units Sold]]</f>
        <v>19830.809999999998</v>
      </c>
      <c r="D554" s="12">
        <v>9336.83</v>
      </c>
      <c r="E554" s="12">
        <f>Modified_data[[#This Row],[Profit per unit]]*Modified_data[[#This Row],[Units Sold]]</f>
        <v>1447208.65</v>
      </c>
      <c r="F554" s="14">
        <f>Modified_data[[#This Row],[TotalProfit]]/SUM(Modified_data[TotalProfit])</f>
        <v>4.4008849813837695E-4</v>
      </c>
      <c r="G554" s="1">
        <f>Modified_data[[#This Row],[TotalProfit]]/Modified_data[[#This Row],[Export Value]]</f>
        <v>0.47082443934463597</v>
      </c>
      <c r="H554" s="12">
        <v>3073775.55</v>
      </c>
      <c r="I554" t="s">
        <v>28</v>
      </c>
      <c r="J554" t="s">
        <v>29</v>
      </c>
      <c r="K554" t="s">
        <v>34</v>
      </c>
      <c r="L554" t="s">
        <v>8</v>
      </c>
      <c r="M554">
        <v>2021</v>
      </c>
      <c r="N554" t="s">
        <v>66</v>
      </c>
      <c r="O554" t="s">
        <v>63</v>
      </c>
      <c r="P554" t="s">
        <v>54</v>
      </c>
    </row>
    <row r="555" spans="1:16" x14ac:dyDescent="0.35">
      <c r="A555" t="s">
        <v>12</v>
      </c>
      <c r="B555">
        <v>394</v>
      </c>
      <c r="C555" s="12">
        <f>Modified_data[[#This Row],[Export Value]]/Modified_data[[#This Row],[Units Sold]]</f>
        <v>10137.630000000001</v>
      </c>
      <c r="D555" s="12">
        <v>9407.81</v>
      </c>
      <c r="E555" s="12">
        <f>Modified_data[[#This Row],[Profit per unit]]*Modified_data[[#This Row],[Units Sold]]</f>
        <v>3706677.1399999997</v>
      </c>
      <c r="F555" s="14">
        <f>Modified_data[[#This Row],[TotalProfit]]/SUM(Modified_data[TotalProfit])</f>
        <v>1.1271809186784881E-3</v>
      </c>
      <c r="G555" s="1">
        <f>Modified_data[[#This Row],[TotalProfit]]/Modified_data[[#This Row],[Export Value]]</f>
        <v>0.92800881468351071</v>
      </c>
      <c r="H555" s="12">
        <v>3994226.22</v>
      </c>
      <c r="I555" t="s">
        <v>28</v>
      </c>
      <c r="J555" t="s">
        <v>29</v>
      </c>
      <c r="K555" t="s">
        <v>34</v>
      </c>
      <c r="L555" t="s">
        <v>9</v>
      </c>
      <c r="M555">
        <v>2021</v>
      </c>
      <c r="N555" t="s">
        <v>61</v>
      </c>
      <c r="O555" t="s">
        <v>60</v>
      </c>
      <c r="P555" t="s">
        <v>47</v>
      </c>
    </row>
    <row r="556" spans="1:16" x14ac:dyDescent="0.35">
      <c r="A556" t="s">
        <v>14</v>
      </c>
      <c r="B556">
        <v>435</v>
      </c>
      <c r="C556" s="12">
        <f>Modified_data[[#This Row],[Export Value]]/Modified_data[[#This Row],[Units Sold]]</f>
        <v>15057.509999999998</v>
      </c>
      <c r="D556" s="12">
        <v>5455.6</v>
      </c>
      <c r="E556" s="12">
        <f>Modified_data[[#This Row],[Profit per unit]]*Modified_data[[#This Row],[Units Sold]]</f>
        <v>2373186</v>
      </c>
      <c r="F556" s="14">
        <f>Modified_data[[#This Row],[TotalProfit]]/SUM(Modified_data[TotalProfit])</f>
        <v>7.2167331403320616E-4</v>
      </c>
      <c r="G556" s="1">
        <f>Modified_data[[#This Row],[TotalProfit]]/Modified_data[[#This Row],[Export Value]]</f>
        <v>0.36231754121365356</v>
      </c>
      <c r="H556" s="12">
        <v>6550016.8499999996</v>
      </c>
      <c r="I556" t="s">
        <v>33</v>
      </c>
      <c r="J556" t="s">
        <v>29</v>
      </c>
      <c r="K556" t="s">
        <v>40</v>
      </c>
      <c r="L556" t="s">
        <v>3</v>
      </c>
      <c r="M556">
        <v>2020</v>
      </c>
      <c r="N556" t="s">
        <v>52</v>
      </c>
      <c r="O556" t="s">
        <v>53</v>
      </c>
      <c r="P556" t="s">
        <v>56</v>
      </c>
    </row>
    <row r="557" spans="1:16" x14ac:dyDescent="0.35">
      <c r="A557" t="s">
        <v>16</v>
      </c>
      <c r="B557">
        <v>620</v>
      </c>
      <c r="C557" s="12">
        <f>Modified_data[[#This Row],[Export Value]]/Modified_data[[#This Row],[Units Sold]]</f>
        <v>35549.32</v>
      </c>
      <c r="D557" s="12">
        <v>2269.9699999999998</v>
      </c>
      <c r="E557" s="12">
        <f>Modified_data[[#This Row],[Profit per unit]]*Modified_data[[#This Row],[Units Sold]]</f>
        <v>1407381.4</v>
      </c>
      <c r="F557" s="14">
        <f>Modified_data[[#This Row],[TotalProfit]]/SUM(Modified_data[TotalProfit])</f>
        <v>4.2797724200576494E-4</v>
      </c>
      <c r="G557" s="1">
        <f>Modified_data[[#This Row],[TotalProfit]]/Modified_data[[#This Row],[Export Value]]</f>
        <v>6.3854104663605374E-2</v>
      </c>
      <c r="H557" s="12">
        <v>22040578.399999999</v>
      </c>
      <c r="I557" t="s">
        <v>39</v>
      </c>
      <c r="J557" t="s">
        <v>29</v>
      </c>
      <c r="K557" t="s">
        <v>36</v>
      </c>
      <c r="L557" t="s">
        <v>8</v>
      </c>
      <c r="M557">
        <v>2020</v>
      </c>
      <c r="N557" t="s">
        <v>50</v>
      </c>
      <c r="O557" t="s">
        <v>46</v>
      </c>
      <c r="P557" t="s">
        <v>47</v>
      </c>
    </row>
    <row r="558" spans="1:16" x14ac:dyDescent="0.35">
      <c r="A558" t="s">
        <v>15</v>
      </c>
      <c r="B558">
        <v>309</v>
      </c>
      <c r="C558" s="12">
        <f>Modified_data[[#This Row],[Export Value]]/Modified_data[[#This Row],[Units Sold]]</f>
        <v>43808.94</v>
      </c>
      <c r="D558" s="12">
        <v>3213.71</v>
      </c>
      <c r="E558" s="12">
        <f>Modified_data[[#This Row],[Profit per unit]]*Modified_data[[#This Row],[Units Sold]]</f>
        <v>993036.39</v>
      </c>
      <c r="F558" s="14">
        <f>Modified_data[[#This Row],[TotalProfit]]/SUM(Modified_data[TotalProfit])</f>
        <v>3.0197711537438337E-4</v>
      </c>
      <c r="G558" s="1">
        <f>Modified_data[[#This Row],[TotalProfit]]/Modified_data[[#This Row],[Export Value]]</f>
        <v>7.3357401480154502E-2</v>
      </c>
      <c r="H558" s="12">
        <v>13536962.460000001</v>
      </c>
      <c r="I558" t="s">
        <v>28</v>
      </c>
      <c r="J558" t="s">
        <v>29</v>
      </c>
      <c r="K558" t="s">
        <v>38</v>
      </c>
      <c r="L558" t="s">
        <v>8</v>
      </c>
      <c r="M558">
        <v>2023</v>
      </c>
      <c r="N558" t="s">
        <v>65</v>
      </c>
      <c r="O558" t="s">
        <v>60</v>
      </c>
      <c r="P558" t="s">
        <v>51</v>
      </c>
    </row>
    <row r="559" spans="1:16" x14ac:dyDescent="0.35">
      <c r="A559" t="s">
        <v>15</v>
      </c>
      <c r="B559">
        <v>898</v>
      </c>
      <c r="C559" s="12">
        <f>Modified_data[[#This Row],[Export Value]]/Modified_data[[#This Row],[Units Sold]]</f>
        <v>21737.75</v>
      </c>
      <c r="D559" s="12">
        <v>5661.66</v>
      </c>
      <c r="E559" s="12">
        <f>Modified_data[[#This Row],[Profit per unit]]*Modified_data[[#This Row],[Units Sold]]</f>
        <v>5084170.68</v>
      </c>
      <c r="F559" s="14">
        <f>Modified_data[[#This Row],[TotalProfit]]/SUM(Modified_data[TotalProfit])</f>
        <v>1.5460694204946679E-3</v>
      </c>
      <c r="G559" s="1">
        <f>Modified_data[[#This Row],[TotalProfit]]/Modified_data[[#This Row],[Export Value]]</f>
        <v>0.26045289875907118</v>
      </c>
      <c r="H559" s="12">
        <v>19520499.5</v>
      </c>
      <c r="I559" t="s">
        <v>28</v>
      </c>
      <c r="J559" t="s">
        <v>29</v>
      </c>
      <c r="K559" t="s">
        <v>36</v>
      </c>
      <c r="L559" t="s">
        <v>3</v>
      </c>
      <c r="M559">
        <v>2020</v>
      </c>
      <c r="N559" t="s">
        <v>45</v>
      </c>
      <c r="O559" t="s">
        <v>46</v>
      </c>
      <c r="P559" t="s">
        <v>64</v>
      </c>
    </row>
    <row r="560" spans="1:16" x14ac:dyDescent="0.35">
      <c r="A560" t="s">
        <v>13</v>
      </c>
      <c r="B560">
        <v>518</v>
      </c>
      <c r="C560" s="12">
        <f>Modified_data[[#This Row],[Export Value]]/Modified_data[[#This Row],[Units Sold]]</f>
        <v>11462.699999999999</v>
      </c>
      <c r="D560" s="12">
        <v>9321.44</v>
      </c>
      <c r="E560" s="12">
        <f>Modified_data[[#This Row],[Profit per unit]]*Modified_data[[#This Row],[Units Sold]]</f>
        <v>4828505.92</v>
      </c>
      <c r="F560" s="14">
        <f>Modified_data[[#This Row],[TotalProfit]]/SUM(Modified_data[TotalProfit])</f>
        <v>1.4683231188433417E-3</v>
      </c>
      <c r="G560" s="1">
        <f>Modified_data[[#This Row],[TotalProfit]]/Modified_data[[#This Row],[Export Value]]</f>
        <v>0.81319758870074244</v>
      </c>
      <c r="H560" s="12">
        <v>5937678.5999999996</v>
      </c>
      <c r="I560" t="s">
        <v>31</v>
      </c>
      <c r="J560" t="s">
        <v>29</v>
      </c>
      <c r="K560" t="s">
        <v>34</v>
      </c>
      <c r="L560" t="s">
        <v>9</v>
      </c>
      <c r="M560">
        <v>2020</v>
      </c>
      <c r="N560" t="s">
        <v>48</v>
      </c>
      <c r="O560" t="s">
        <v>46</v>
      </c>
      <c r="P560" t="s">
        <v>47</v>
      </c>
    </row>
    <row r="561" spans="1:16" x14ac:dyDescent="0.35">
      <c r="A561" t="s">
        <v>18</v>
      </c>
      <c r="B561">
        <v>264</v>
      </c>
      <c r="C561" s="12">
        <f>Modified_data[[#This Row],[Export Value]]/Modified_data[[#This Row],[Units Sold]]</f>
        <v>49192.22</v>
      </c>
      <c r="D561" s="12">
        <v>4003.23</v>
      </c>
      <c r="E561" s="12">
        <f>Modified_data[[#This Row],[Profit per unit]]*Modified_data[[#This Row],[Units Sold]]</f>
        <v>1056852.72</v>
      </c>
      <c r="F561" s="14">
        <f>Modified_data[[#This Row],[TotalProfit]]/SUM(Modified_data[TotalProfit])</f>
        <v>3.2138332388923922E-4</v>
      </c>
      <c r="G561" s="1">
        <f>Modified_data[[#This Row],[TotalProfit]]/Modified_data[[#This Row],[Export Value]]</f>
        <v>8.1379331935009236E-2</v>
      </c>
      <c r="H561" s="12">
        <v>12986746.08</v>
      </c>
      <c r="I561" t="s">
        <v>39</v>
      </c>
      <c r="J561" t="s">
        <v>29</v>
      </c>
      <c r="K561" t="s">
        <v>40</v>
      </c>
      <c r="L561" t="s">
        <v>4</v>
      </c>
      <c r="M561">
        <v>2023</v>
      </c>
      <c r="N561" t="s">
        <v>65</v>
      </c>
      <c r="O561" t="s">
        <v>60</v>
      </c>
      <c r="P561" t="s">
        <v>49</v>
      </c>
    </row>
    <row r="562" spans="1:16" x14ac:dyDescent="0.35">
      <c r="A562" t="s">
        <v>19</v>
      </c>
      <c r="B562">
        <v>329</v>
      </c>
      <c r="C562" s="12">
        <f>Modified_data[[#This Row],[Export Value]]/Modified_data[[#This Row],[Units Sold]]</f>
        <v>43020.950000000004</v>
      </c>
      <c r="D562" s="12">
        <v>6895.44</v>
      </c>
      <c r="E562" s="12">
        <f>Modified_data[[#This Row],[Profit per unit]]*Modified_data[[#This Row],[Units Sold]]</f>
        <v>2268599.7599999998</v>
      </c>
      <c r="F562" s="14">
        <f>Modified_data[[#This Row],[TotalProfit]]/SUM(Modified_data[TotalProfit])</f>
        <v>6.8986919146419028E-4</v>
      </c>
      <c r="G562" s="1">
        <f>Modified_data[[#This Row],[TotalProfit]]/Modified_data[[#This Row],[Export Value]]</f>
        <v>0.16028097938330044</v>
      </c>
      <c r="H562" s="12">
        <v>14153892.550000001</v>
      </c>
      <c r="I562" t="s">
        <v>33</v>
      </c>
      <c r="J562" t="s">
        <v>29</v>
      </c>
      <c r="K562" t="s">
        <v>35</v>
      </c>
      <c r="L562" t="s">
        <v>2</v>
      </c>
      <c r="M562">
        <v>2022</v>
      </c>
      <c r="N562" t="s">
        <v>61</v>
      </c>
      <c r="O562" t="s">
        <v>60</v>
      </c>
      <c r="P562" t="s">
        <v>64</v>
      </c>
    </row>
    <row r="563" spans="1:16" x14ac:dyDescent="0.35">
      <c r="A563" t="s">
        <v>19</v>
      </c>
      <c r="B563">
        <v>493</v>
      </c>
      <c r="C563" s="12">
        <f>Modified_data[[#This Row],[Export Value]]/Modified_data[[#This Row],[Units Sold]]</f>
        <v>40539.5</v>
      </c>
      <c r="D563" s="12">
        <v>2449.86</v>
      </c>
      <c r="E563" s="12">
        <f>Modified_data[[#This Row],[Profit per unit]]*Modified_data[[#This Row],[Units Sold]]</f>
        <v>1207780.98</v>
      </c>
      <c r="F563" s="14">
        <f>Modified_data[[#This Row],[TotalProfit]]/SUM(Modified_data[TotalProfit])</f>
        <v>3.6727980970007135E-4</v>
      </c>
      <c r="G563" s="1">
        <f>Modified_data[[#This Row],[TotalProfit]]/Modified_data[[#This Row],[Export Value]]</f>
        <v>6.0431431073397553E-2</v>
      </c>
      <c r="H563" s="12">
        <v>19985973.5</v>
      </c>
      <c r="I563" t="s">
        <v>28</v>
      </c>
      <c r="J563" t="s">
        <v>29</v>
      </c>
      <c r="K563" t="s">
        <v>32</v>
      </c>
      <c r="L563" t="s">
        <v>6</v>
      </c>
      <c r="M563">
        <v>2021</v>
      </c>
      <c r="N563" t="s">
        <v>59</v>
      </c>
      <c r="O563" t="s">
        <v>60</v>
      </c>
      <c r="P563" t="s">
        <v>47</v>
      </c>
    </row>
    <row r="564" spans="1:16" x14ac:dyDescent="0.35">
      <c r="A564" t="s">
        <v>14</v>
      </c>
      <c r="B564">
        <v>884</v>
      </c>
      <c r="C564" s="12">
        <f>Modified_data[[#This Row],[Export Value]]/Modified_data[[#This Row],[Units Sold]]</f>
        <v>49041.909999999996</v>
      </c>
      <c r="D564" s="12">
        <v>3226.31</v>
      </c>
      <c r="E564" s="12">
        <f>Modified_data[[#This Row],[Profit per unit]]*Modified_data[[#This Row],[Units Sold]]</f>
        <v>2852058.04</v>
      </c>
      <c r="F564" s="14">
        <f>Modified_data[[#This Row],[TotalProfit]]/SUM(Modified_data[TotalProfit])</f>
        <v>8.6729576929151387E-4</v>
      </c>
      <c r="G564" s="1">
        <f>Modified_data[[#This Row],[TotalProfit]]/Modified_data[[#This Row],[Export Value]]</f>
        <v>6.5786793377337879E-2</v>
      </c>
      <c r="H564" s="12">
        <v>43353048.439999998</v>
      </c>
      <c r="I564" t="s">
        <v>28</v>
      </c>
      <c r="J564" t="s">
        <v>29</v>
      </c>
      <c r="K564" t="s">
        <v>36</v>
      </c>
      <c r="L564" t="s">
        <v>7</v>
      </c>
      <c r="M564">
        <v>2022</v>
      </c>
      <c r="N564" t="s">
        <v>59</v>
      </c>
      <c r="O564" t="s">
        <v>60</v>
      </c>
      <c r="P564" t="s">
        <v>64</v>
      </c>
    </row>
    <row r="565" spans="1:16" x14ac:dyDescent="0.35">
      <c r="A565" t="s">
        <v>15</v>
      </c>
      <c r="B565">
        <v>656</v>
      </c>
      <c r="C565" s="12">
        <f>Modified_data[[#This Row],[Export Value]]/Modified_data[[#This Row],[Units Sold]]</f>
        <v>15181.46</v>
      </c>
      <c r="D565" s="12">
        <v>8490.1200000000008</v>
      </c>
      <c r="E565" s="12">
        <f>Modified_data[[#This Row],[Profit per unit]]*Modified_data[[#This Row],[Units Sold]]</f>
        <v>5569518.7200000007</v>
      </c>
      <c r="F565" s="14">
        <f>Modified_data[[#This Row],[TotalProfit]]/SUM(Modified_data[TotalProfit])</f>
        <v>1.6936611931101823E-3</v>
      </c>
      <c r="G565" s="1">
        <f>Modified_data[[#This Row],[TotalProfit]]/Modified_data[[#This Row],[Export Value]]</f>
        <v>0.5592426551859967</v>
      </c>
      <c r="H565" s="12">
        <v>9959037.7599999998</v>
      </c>
      <c r="I565" t="s">
        <v>39</v>
      </c>
      <c r="J565" t="s">
        <v>29</v>
      </c>
      <c r="K565" t="s">
        <v>32</v>
      </c>
      <c r="L565" t="s">
        <v>8</v>
      </c>
      <c r="M565">
        <v>2020</v>
      </c>
      <c r="N565" t="s">
        <v>55</v>
      </c>
      <c r="O565" t="s">
        <v>53</v>
      </c>
      <c r="P565" t="s">
        <v>58</v>
      </c>
    </row>
    <row r="566" spans="1:16" x14ac:dyDescent="0.35">
      <c r="A566" t="s">
        <v>20</v>
      </c>
      <c r="B566">
        <v>741</v>
      </c>
      <c r="C566" s="12">
        <f>Modified_data[[#This Row],[Export Value]]/Modified_data[[#This Row],[Units Sold]]</f>
        <v>47745.33</v>
      </c>
      <c r="D566" s="12">
        <v>7767.31</v>
      </c>
      <c r="E566" s="12">
        <f>Modified_data[[#This Row],[Profit per unit]]*Modified_data[[#This Row],[Units Sold]]</f>
        <v>5755576.71</v>
      </c>
      <c r="F566" s="14">
        <f>Modified_data[[#This Row],[TotalProfit]]/SUM(Modified_data[TotalProfit])</f>
        <v>1.7502404440604476E-3</v>
      </c>
      <c r="G566" s="1">
        <f>Modified_data[[#This Row],[TotalProfit]]/Modified_data[[#This Row],[Export Value]]</f>
        <v>0.16268208848907317</v>
      </c>
      <c r="H566" s="12">
        <v>35379289.530000001</v>
      </c>
      <c r="I566" t="s">
        <v>28</v>
      </c>
      <c r="J566" t="s">
        <v>29</v>
      </c>
      <c r="K566" t="s">
        <v>40</v>
      </c>
      <c r="L566" t="s">
        <v>5</v>
      </c>
      <c r="M566">
        <v>2020</v>
      </c>
      <c r="N566" t="s">
        <v>66</v>
      </c>
      <c r="O566" t="s">
        <v>63</v>
      </c>
      <c r="P566" t="s">
        <v>56</v>
      </c>
    </row>
    <row r="567" spans="1:16" x14ac:dyDescent="0.35">
      <c r="A567" t="s">
        <v>21</v>
      </c>
      <c r="B567">
        <v>558</v>
      </c>
      <c r="C567" s="12">
        <f>Modified_data[[#This Row],[Export Value]]/Modified_data[[#This Row],[Units Sold]]</f>
        <v>27269.5</v>
      </c>
      <c r="D567" s="12">
        <v>7661.93</v>
      </c>
      <c r="E567" s="12">
        <f>Modified_data[[#This Row],[Profit per unit]]*Modified_data[[#This Row],[Units Sold]]</f>
        <v>4275356.9400000004</v>
      </c>
      <c r="F567" s="14">
        <f>Modified_data[[#This Row],[TotalProfit]]/SUM(Modified_data[TotalProfit])</f>
        <v>1.3001134388811782E-3</v>
      </c>
      <c r="G567" s="1">
        <f>Modified_data[[#This Row],[TotalProfit]]/Modified_data[[#This Row],[Export Value]]</f>
        <v>0.2809706815306478</v>
      </c>
      <c r="H567" s="12">
        <v>15216381</v>
      </c>
      <c r="I567" t="s">
        <v>28</v>
      </c>
      <c r="J567" t="s">
        <v>29</v>
      </c>
      <c r="K567" t="s">
        <v>30</v>
      </c>
      <c r="L567" t="s">
        <v>3</v>
      </c>
      <c r="M567">
        <v>2023</v>
      </c>
      <c r="N567" t="s">
        <v>48</v>
      </c>
      <c r="O567" t="s">
        <v>46</v>
      </c>
      <c r="P567" t="s">
        <v>54</v>
      </c>
    </row>
    <row r="568" spans="1:16" x14ac:dyDescent="0.35">
      <c r="A568" t="s">
        <v>14</v>
      </c>
      <c r="B568">
        <v>967</v>
      </c>
      <c r="C568" s="12">
        <f>Modified_data[[#This Row],[Export Value]]/Modified_data[[#This Row],[Units Sold]]</f>
        <v>22317.21</v>
      </c>
      <c r="D568" s="12">
        <v>8745.61</v>
      </c>
      <c r="E568" s="12">
        <f>Modified_data[[#This Row],[Profit per unit]]*Modified_data[[#This Row],[Units Sold]]</f>
        <v>8457004.870000001</v>
      </c>
      <c r="F568" s="14">
        <f>Modified_data[[#This Row],[TotalProfit]]/SUM(Modified_data[TotalProfit])</f>
        <v>2.571730463321402E-3</v>
      </c>
      <c r="G568" s="1">
        <f>Modified_data[[#This Row],[TotalProfit]]/Modified_data[[#This Row],[Export Value]]</f>
        <v>0.39187738969163266</v>
      </c>
      <c r="H568" s="12">
        <v>21580742.07</v>
      </c>
      <c r="I568" t="s">
        <v>33</v>
      </c>
      <c r="J568" t="s">
        <v>29</v>
      </c>
      <c r="K568" t="s">
        <v>37</v>
      </c>
      <c r="L568" t="s">
        <v>8</v>
      </c>
      <c r="M568">
        <v>2020</v>
      </c>
      <c r="N568" t="s">
        <v>55</v>
      </c>
      <c r="O568" t="s">
        <v>53</v>
      </c>
      <c r="P568" t="s">
        <v>54</v>
      </c>
    </row>
    <row r="569" spans="1:16" x14ac:dyDescent="0.35">
      <c r="A569" t="s">
        <v>21</v>
      </c>
      <c r="B569">
        <v>708</v>
      </c>
      <c r="C569" s="12">
        <f>Modified_data[[#This Row],[Export Value]]/Modified_data[[#This Row],[Units Sold]]</f>
        <v>34554.94</v>
      </c>
      <c r="D569" s="12">
        <v>4062.57</v>
      </c>
      <c r="E569" s="12">
        <f>Modified_data[[#This Row],[Profit per unit]]*Modified_data[[#This Row],[Units Sold]]</f>
        <v>2876299.56</v>
      </c>
      <c r="F569" s="14">
        <f>Modified_data[[#This Row],[TotalProfit]]/SUM(Modified_data[TotalProfit])</f>
        <v>8.7466748734294441E-4</v>
      </c>
      <c r="G569" s="1">
        <f>Modified_data[[#This Row],[TotalProfit]]/Modified_data[[#This Row],[Export Value]]</f>
        <v>0.11756842871091659</v>
      </c>
      <c r="H569" s="12">
        <v>24464897.52</v>
      </c>
      <c r="I569" t="s">
        <v>28</v>
      </c>
      <c r="J569" t="s">
        <v>29</v>
      </c>
      <c r="K569" t="s">
        <v>40</v>
      </c>
      <c r="L569" t="s">
        <v>6</v>
      </c>
      <c r="M569">
        <v>2023</v>
      </c>
      <c r="N569" t="s">
        <v>67</v>
      </c>
      <c r="O569" t="s">
        <v>63</v>
      </c>
      <c r="P569" t="s">
        <v>58</v>
      </c>
    </row>
    <row r="570" spans="1:16" x14ac:dyDescent="0.35">
      <c r="A570" t="s">
        <v>19</v>
      </c>
      <c r="B570">
        <v>150</v>
      </c>
      <c r="C570" s="12">
        <f>Modified_data[[#This Row],[Export Value]]/Modified_data[[#This Row],[Units Sold]]</f>
        <v>23193.26</v>
      </c>
      <c r="D570" s="12">
        <v>4943.25</v>
      </c>
      <c r="E570" s="12">
        <f>Modified_data[[#This Row],[Profit per unit]]*Modified_data[[#This Row],[Units Sold]]</f>
        <v>741487.5</v>
      </c>
      <c r="F570" s="14">
        <f>Modified_data[[#This Row],[TotalProfit]]/SUM(Modified_data[TotalProfit])</f>
        <v>2.2548242802679477E-4</v>
      </c>
      <c r="G570" s="1">
        <f>Modified_data[[#This Row],[TotalProfit]]/Modified_data[[#This Row],[Export Value]]</f>
        <v>0.21313303951234108</v>
      </c>
      <c r="H570" s="12">
        <v>3478989</v>
      </c>
      <c r="I570" t="s">
        <v>31</v>
      </c>
      <c r="J570" t="s">
        <v>29</v>
      </c>
      <c r="K570" t="s">
        <v>34</v>
      </c>
      <c r="L570" t="s">
        <v>1</v>
      </c>
      <c r="M570">
        <v>2022</v>
      </c>
      <c r="N570" t="s">
        <v>48</v>
      </c>
      <c r="O570" t="s">
        <v>46</v>
      </c>
      <c r="P570" t="s">
        <v>58</v>
      </c>
    </row>
    <row r="571" spans="1:16" x14ac:dyDescent="0.35">
      <c r="A571" t="s">
        <v>13</v>
      </c>
      <c r="B571">
        <v>584</v>
      </c>
      <c r="C571" s="12">
        <f>Modified_data[[#This Row],[Export Value]]/Modified_data[[#This Row],[Units Sold]]</f>
        <v>44793.369999999995</v>
      </c>
      <c r="D571" s="12">
        <v>7045.51</v>
      </c>
      <c r="E571" s="12">
        <f>Modified_data[[#This Row],[Profit per unit]]*Modified_data[[#This Row],[Units Sold]]</f>
        <v>4114577.8400000003</v>
      </c>
      <c r="F571" s="14">
        <f>Modified_data[[#This Row],[TotalProfit]]/SUM(Modified_data[TotalProfit])</f>
        <v>1.251221364714098E-3</v>
      </c>
      <c r="G571" s="1">
        <f>Modified_data[[#This Row],[TotalProfit]]/Modified_data[[#This Row],[Export Value]]</f>
        <v>0.15728912560050742</v>
      </c>
      <c r="H571" s="12">
        <v>26159328.079999998</v>
      </c>
      <c r="I571" t="s">
        <v>28</v>
      </c>
      <c r="J571" t="s">
        <v>29</v>
      </c>
      <c r="K571" t="s">
        <v>34</v>
      </c>
      <c r="L571" t="s">
        <v>2</v>
      </c>
      <c r="M571">
        <v>2021</v>
      </c>
      <c r="N571" t="s">
        <v>50</v>
      </c>
      <c r="O571" t="s">
        <v>46</v>
      </c>
      <c r="P571" t="s">
        <v>51</v>
      </c>
    </row>
    <row r="572" spans="1:16" x14ac:dyDescent="0.35">
      <c r="A572" t="s">
        <v>12</v>
      </c>
      <c r="B572">
        <v>357</v>
      </c>
      <c r="C572" s="12">
        <f>Modified_data[[#This Row],[Export Value]]/Modified_data[[#This Row],[Units Sold]]</f>
        <v>46900.29</v>
      </c>
      <c r="D572" s="12">
        <v>2786.12</v>
      </c>
      <c r="E572" s="12">
        <f>Modified_data[[#This Row],[Profit per unit]]*Modified_data[[#This Row],[Units Sold]]</f>
        <v>994644.84</v>
      </c>
      <c r="F572" s="14">
        <f>Modified_data[[#This Row],[TotalProfit]]/SUM(Modified_data[TotalProfit])</f>
        <v>3.0246623651446962E-4</v>
      </c>
      <c r="G572" s="1">
        <f>Modified_data[[#This Row],[TotalProfit]]/Modified_data[[#This Row],[Export Value]]</f>
        <v>5.9405176385902946E-2</v>
      </c>
      <c r="H572" s="12">
        <v>16743403.529999999</v>
      </c>
      <c r="I572" t="s">
        <v>39</v>
      </c>
      <c r="J572" t="s">
        <v>29</v>
      </c>
      <c r="K572" t="s">
        <v>40</v>
      </c>
      <c r="L572" t="s">
        <v>6</v>
      </c>
      <c r="M572">
        <v>2022</v>
      </c>
      <c r="N572" t="s">
        <v>61</v>
      </c>
      <c r="O572" t="s">
        <v>60</v>
      </c>
      <c r="P572" t="s">
        <v>54</v>
      </c>
    </row>
    <row r="573" spans="1:16" x14ac:dyDescent="0.35">
      <c r="A573" t="s">
        <v>18</v>
      </c>
      <c r="B573">
        <v>877</v>
      </c>
      <c r="C573" s="12">
        <f>Modified_data[[#This Row],[Export Value]]/Modified_data[[#This Row],[Units Sold]]</f>
        <v>30508.22</v>
      </c>
      <c r="D573" s="12">
        <v>7705.96</v>
      </c>
      <c r="E573" s="12">
        <f>Modified_data[[#This Row],[Profit per unit]]*Modified_data[[#This Row],[Units Sold]]</f>
        <v>6758126.9199999999</v>
      </c>
      <c r="F573" s="14">
        <f>Modified_data[[#This Row],[TotalProfit]]/SUM(Modified_data[TotalProfit])</f>
        <v>2.0551106617911217E-3</v>
      </c>
      <c r="G573" s="1">
        <f>Modified_data[[#This Row],[TotalProfit]]/Modified_data[[#This Row],[Export Value]]</f>
        <v>0.25258635213722724</v>
      </c>
      <c r="H573" s="12">
        <v>26755708.940000001</v>
      </c>
      <c r="I573" t="s">
        <v>28</v>
      </c>
      <c r="J573" t="s">
        <v>29</v>
      </c>
      <c r="K573" t="s">
        <v>37</v>
      </c>
      <c r="L573" t="s">
        <v>5</v>
      </c>
      <c r="M573">
        <v>2023</v>
      </c>
      <c r="N573" t="s">
        <v>65</v>
      </c>
      <c r="O573" t="s">
        <v>60</v>
      </c>
      <c r="P573" t="s">
        <v>54</v>
      </c>
    </row>
    <row r="574" spans="1:16" x14ac:dyDescent="0.35">
      <c r="A574" t="s">
        <v>20</v>
      </c>
      <c r="B574">
        <v>118</v>
      </c>
      <c r="C574" s="12">
        <f>Modified_data[[#This Row],[Export Value]]/Modified_data[[#This Row],[Units Sold]]</f>
        <v>48123.38</v>
      </c>
      <c r="D574" s="12">
        <v>4260.18</v>
      </c>
      <c r="E574" s="12">
        <f>Modified_data[[#This Row],[Profit per unit]]*Modified_data[[#This Row],[Units Sold]]</f>
        <v>502701.24000000005</v>
      </c>
      <c r="F574" s="14">
        <f>Modified_data[[#This Row],[TotalProfit]]/SUM(Modified_data[TotalProfit])</f>
        <v>1.5286878897794029E-4</v>
      </c>
      <c r="G574" s="1">
        <f>Modified_data[[#This Row],[TotalProfit]]/Modified_data[[#This Row],[Export Value]]</f>
        <v>8.8526200778083347E-2</v>
      </c>
      <c r="H574" s="12">
        <v>5678558.8399999999</v>
      </c>
      <c r="I574" t="s">
        <v>28</v>
      </c>
      <c r="J574" t="s">
        <v>29</v>
      </c>
      <c r="K574" t="s">
        <v>34</v>
      </c>
      <c r="L574" t="s">
        <v>6</v>
      </c>
      <c r="M574">
        <v>2023</v>
      </c>
      <c r="N574" t="s">
        <v>45</v>
      </c>
      <c r="O574" t="s">
        <v>46</v>
      </c>
      <c r="P574" t="s">
        <v>49</v>
      </c>
    </row>
    <row r="575" spans="1:16" x14ac:dyDescent="0.35">
      <c r="A575" t="s">
        <v>21</v>
      </c>
      <c r="B575">
        <v>347</v>
      </c>
      <c r="C575" s="12">
        <f>Modified_data[[#This Row],[Export Value]]/Modified_data[[#This Row],[Units Sold]]</f>
        <v>23501.68</v>
      </c>
      <c r="D575" s="12">
        <v>4710.34</v>
      </c>
      <c r="E575" s="12">
        <f>Modified_data[[#This Row],[Profit per unit]]*Modified_data[[#This Row],[Units Sold]]</f>
        <v>1634487.98</v>
      </c>
      <c r="F575" s="14">
        <f>Modified_data[[#This Row],[TotalProfit]]/SUM(Modified_data[TotalProfit])</f>
        <v>4.9703915212462942E-4</v>
      </c>
      <c r="G575" s="1">
        <f>Modified_data[[#This Row],[TotalProfit]]/Modified_data[[#This Row],[Export Value]]</f>
        <v>0.20042567169666167</v>
      </c>
      <c r="H575" s="12">
        <v>8155082.96</v>
      </c>
      <c r="I575" t="s">
        <v>28</v>
      </c>
      <c r="J575" t="s">
        <v>29</v>
      </c>
      <c r="K575" t="s">
        <v>38</v>
      </c>
      <c r="L575" t="s">
        <v>7</v>
      </c>
      <c r="M575">
        <v>2020</v>
      </c>
      <c r="N575" t="s">
        <v>67</v>
      </c>
      <c r="O575" t="s">
        <v>63</v>
      </c>
      <c r="P575" t="s">
        <v>54</v>
      </c>
    </row>
    <row r="576" spans="1:16" x14ac:dyDescent="0.35">
      <c r="A576" t="s">
        <v>18</v>
      </c>
      <c r="B576">
        <v>195</v>
      </c>
      <c r="C576" s="12">
        <f>Modified_data[[#This Row],[Export Value]]/Modified_data[[#This Row],[Units Sold]]</f>
        <v>22573.75</v>
      </c>
      <c r="D576" s="12">
        <v>8379.0499999999993</v>
      </c>
      <c r="E576" s="12">
        <f>Modified_data[[#This Row],[Profit per unit]]*Modified_data[[#This Row],[Units Sold]]</f>
        <v>1633914.7499999998</v>
      </c>
      <c r="F576" s="14">
        <f>Modified_data[[#This Row],[TotalProfit]]/SUM(Modified_data[TotalProfit])</f>
        <v>4.9686483591266652E-4</v>
      </c>
      <c r="G576" s="1">
        <f>Modified_data[[#This Row],[TotalProfit]]/Modified_data[[#This Row],[Export Value]]</f>
        <v>0.37118555844731155</v>
      </c>
      <c r="H576" s="12">
        <v>4401881.25</v>
      </c>
      <c r="I576" t="s">
        <v>28</v>
      </c>
      <c r="J576" t="s">
        <v>29</v>
      </c>
      <c r="K576" t="s">
        <v>36</v>
      </c>
      <c r="L576" t="s">
        <v>4</v>
      </c>
      <c r="M576">
        <v>2021</v>
      </c>
      <c r="N576" t="s">
        <v>59</v>
      </c>
      <c r="O576" t="s">
        <v>60</v>
      </c>
      <c r="P576" t="s">
        <v>56</v>
      </c>
    </row>
    <row r="577" spans="1:16" x14ac:dyDescent="0.35">
      <c r="A577" t="s">
        <v>20</v>
      </c>
      <c r="B577">
        <v>276</v>
      </c>
      <c r="C577" s="12">
        <f>Modified_data[[#This Row],[Export Value]]/Modified_data[[#This Row],[Units Sold]]</f>
        <v>35183.880000000005</v>
      </c>
      <c r="D577" s="12">
        <v>7272.88</v>
      </c>
      <c r="E577" s="12">
        <f>Modified_data[[#This Row],[Profit per unit]]*Modified_data[[#This Row],[Units Sold]]</f>
        <v>2007314.8800000001</v>
      </c>
      <c r="F577" s="14">
        <f>Modified_data[[#This Row],[TotalProfit]]/SUM(Modified_data[TotalProfit])</f>
        <v>6.1041384103806761E-4</v>
      </c>
      <c r="G577" s="1">
        <f>Modified_data[[#This Row],[TotalProfit]]/Modified_data[[#This Row],[Export Value]]</f>
        <v>0.2067105731374709</v>
      </c>
      <c r="H577" s="12">
        <v>9710750.8800000008</v>
      </c>
      <c r="I577" t="s">
        <v>39</v>
      </c>
      <c r="J577" t="s">
        <v>29</v>
      </c>
      <c r="K577" t="s">
        <v>40</v>
      </c>
      <c r="L577" t="s">
        <v>7</v>
      </c>
      <c r="M577">
        <v>2020</v>
      </c>
      <c r="N577" t="s">
        <v>66</v>
      </c>
      <c r="O577" t="s">
        <v>63</v>
      </c>
      <c r="P577" t="s">
        <v>54</v>
      </c>
    </row>
    <row r="578" spans="1:16" x14ac:dyDescent="0.35">
      <c r="A578" t="s">
        <v>12</v>
      </c>
      <c r="B578">
        <v>489</v>
      </c>
      <c r="C578" s="12">
        <f>Modified_data[[#This Row],[Export Value]]/Modified_data[[#This Row],[Units Sold]]</f>
        <v>28847.43</v>
      </c>
      <c r="D578" s="12">
        <v>7921.57</v>
      </c>
      <c r="E578" s="12">
        <f>Modified_data[[#This Row],[Profit per unit]]*Modified_data[[#This Row],[Units Sold]]</f>
        <v>3873647.73</v>
      </c>
      <c r="F578" s="14">
        <f>Modified_data[[#This Row],[TotalProfit]]/SUM(Modified_data[TotalProfit])</f>
        <v>1.1779557922161627E-3</v>
      </c>
      <c r="G578" s="1">
        <f>Modified_data[[#This Row],[TotalProfit]]/Modified_data[[#This Row],[Export Value]]</f>
        <v>0.27460227826187639</v>
      </c>
      <c r="H578" s="12">
        <v>14106393.27</v>
      </c>
      <c r="I578" t="s">
        <v>28</v>
      </c>
      <c r="J578" t="s">
        <v>29</v>
      </c>
      <c r="K578" t="s">
        <v>32</v>
      </c>
      <c r="L578" t="s">
        <v>4</v>
      </c>
      <c r="M578">
        <v>2020</v>
      </c>
      <c r="N578" t="s">
        <v>55</v>
      </c>
      <c r="O578" t="s">
        <v>53</v>
      </c>
      <c r="P578" t="s">
        <v>54</v>
      </c>
    </row>
    <row r="579" spans="1:16" x14ac:dyDescent="0.35">
      <c r="A579" t="s">
        <v>12</v>
      </c>
      <c r="B579">
        <v>989</v>
      </c>
      <c r="C579" s="12">
        <f>Modified_data[[#This Row],[Export Value]]/Modified_data[[#This Row],[Units Sold]]</f>
        <v>31752.95</v>
      </c>
      <c r="D579" s="12">
        <v>7600.6</v>
      </c>
      <c r="E579" s="12">
        <f>Modified_data[[#This Row],[Profit per unit]]*Modified_data[[#This Row],[Units Sold]]</f>
        <v>7516993.4000000004</v>
      </c>
      <c r="F579" s="14">
        <f>Modified_data[[#This Row],[TotalProfit]]/SUM(Modified_data[TotalProfit])</f>
        <v>2.2858779457420272E-3</v>
      </c>
      <c r="G579" s="1">
        <f>Modified_data[[#This Row],[TotalProfit]]/Modified_data[[#This Row],[Export Value]]</f>
        <v>0.23936673600405634</v>
      </c>
      <c r="H579" s="12">
        <v>31403667.550000001</v>
      </c>
      <c r="I579" t="s">
        <v>31</v>
      </c>
      <c r="J579" t="s">
        <v>29</v>
      </c>
      <c r="K579" t="s">
        <v>40</v>
      </c>
      <c r="L579" t="s">
        <v>1</v>
      </c>
      <c r="M579">
        <v>2023</v>
      </c>
      <c r="N579" t="s">
        <v>65</v>
      </c>
      <c r="O579" t="s">
        <v>60</v>
      </c>
      <c r="P579" t="s">
        <v>51</v>
      </c>
    </row>
    <row r="580" spans="1:16" x14ac:dyDescent="0.35">
      <c r="A580" t="s">
        <v>13</v>
      </c>
      <c r="B580">
        <v>564</v>
      </c>
      <c r="C580" s="12">
        <f>Modified_data[[#This Row],[Export Value]]/Modified_data[[#This Row],[Units Sold]]</f>
        <v>23783.54</v>
      </c>
      <c r="D580" s="12">
        <v>5997.33</v>
      </c>
      <c r="E580" s="12">
        <f>Modified_data[[#This Row],[Profit per unit]]*Modified_data[[#This Row],[Units Sold]]</f>
        <v>3382494.12</v>
      </c>
      <c r="F580" s="14">
        <f>Modified_data[[#This Row],[TotalProfit]]/SUM(Modified_data[TotalProfit])</f>
        <v>1.0285985764614462E-3</v>
      </c>
      <c r="G580" s="1">
        <f>Modified_data[[#This Row],[TotalProfit]]/Modified_data[[#This Row],[Export Value]]</f>
        <v>0.25216305058035937</v>
      </c>
      <c r="H580" s="12">
        <v>13413916.560000001</v>
      </c>
      <c r="I580" t="s">
        <v>31</v>
      </c>
      <c r="J580" t="s">
        <v>29</v>
      </c>
      <c r="K580" t="s">
        <v>40</v>
      </c>
      <c r="L580" t="s">
        <v>10</v>
      </c>
      <c r="M580">
        <v>2021</v>
      </c>
      <c r="N580" t="s">
        <v>52</v>
      </c>
      <c r="O580" t="s">
        <v>53</v>
      </c>
      <c r="P580" t="s">
        <v>49</v>
      </c>
    </row>
    <row r="581" spans="1:16" x14ac:dyDescent="0.35">
      <c r="A581" t="s">
        <v>20</v>
      </c>
      <c r="B581">
        <v>410</v>
      </c>
      <c r="C581" s="12">
        <f>Modified_data[[#This Row],[Export Value]]/Modified_data[[#This Row],[Units Sold]]</f>
        <v>42063.460000000006</v>
      </c>
      <c r="D581" s="12">
        <v>8620.2000000000007</v>
      </c>
      <c r="E581" s="12">
        <f>Modified_data[[#This Row],[Profit per unit]]*Modified_data[[#This Row],[Units Sold]]</f>
        <v>3534282.0000000005</v>
      </c>
      <c r="F581" s="14">
        <f>Modified_data[[#This Row],[TotalProfit]]/SUM(Modified_data[TotalProfit])</f>
        <v>1.0747564681689123E-3</v>
      </c>
      <c r="G581" s="1">
        <f>Modified_data[[#This Row],[TotalProfit]]/Modified_data[[#This Row],[Export Value]]</f>
        <v>0.20493321281701507</v>
      </c>
      <c r="H581" s="12">
        <v>17246018.600000001</v>
      </c>
      <c r="I581" t="s">
        <v>39</v>
      </c>
      <c r="J581" t="s">
        <v>29</v>
      </c>
      <c r="K581" t="s">
        <v>40</v>
      </c>
      <c r="L581" t="s">
        <v>9</v>
      </c>
      <c r="M581">
        <v>2020</v>
      </c>
      <c r="N581" t="s">
        <v>61</v>
      </c>
      <c r="O581" t="s">
        <v>60</v>
      </c>
      <c r="P581" t="s">
        <v>56</v>
      </c>
    </row>
    <row r="582" spans="1:16" x14ac:dyDescent="0.35">
      <c r="A582" t="s">
        <v>18</v>
      </c>
      <c r="B582">
        <v>794</v>
      </c>
      <c r="C582" s="12">
        <f>Modified_data[[#This Row],[Export Value]]/Modified_data[[#This Row],[Units Sold]]</f>
        <v>22692.69</v>
      </c>
      <c r="D582" s="12">
        <v>4559.66</v>
      </c>
      <c r="E582" s="12">
        <f>Modified_data[[#This Row],[Profit per unit]]*Modified_data[[#This Row],[Units Sold]]</f>
        <v>3620370.04</v>
      </c>
      <c r="F582" s="14">
        <f>Modified_data[[#This Row],[TotalProfit]]/SUM(Modified_data[TotalProfit])</f>
        <v>1.1009353859298559E-3</v>
      </c>
      <c r="G582" s="1">
        <f>Modified_data[[#This Row],[TotalProfit]]/Modified_data[[#This Row],[Export Value]]</f>
        <v>0.20093078431865063</v>
      </c>
      <c r="H582" s="12">
        <v>18017995.859999999</v>
      </c>
      <c r="I582" t="s">
        <v>28</v>
      </c>
      <c r="J582" t="s">
        <v>29</v>
      </c>
      <c r="K582" t="s">
        <v>37</v>
      </c>
      <c r="L582" t="s">
        <v>3</v>
      </c>
      <c r="M582">
        <v>2023</v>
      </c>
      <c r="N582" t="s">
        <v>57</v>
      </c>
      <c r="O582" t="s">
        <v>53</v>
      </c>
      <c r="P582" t="s">
        <v>47</v>
      </c>
    </row>
    <row r="583" spans="1:16" x14ac:dyDescent="0.35">
      <c r="A583" t="s">
        <v>12</v>
      </c>
      <c r="B583">
        <v>780</v>
      </c>
      <c r="C583" s="12">
        <f>Modified_data[[#This Row],[Export Value]]/Modified_data[[#This Row],[Units Sold]]</f>
        <v>22739.59</v>
      </c>
      <c r="D583" s="12">
        <v>2869.67</v>
      </c>
      <c r="E583" s="12">
        <f>Modified_data[[#This Row],[Profit per unit]]*Modified_data[[#This Row],[Units Sold]]</f>
        <v>2238342.6</v>
      </c>
      <c r="F583" s="14">
        <f>Modified_data[[#This Row],[TotalProfit]]/SUM(Modified_data[TotalProfit])</f>
        <v>6.8066814909733295E-4</v>
      </c>
      <c r="G583" s="1">
        <f>Modified_data[[#This Row],[TotalProfit]]/Modified_data[[#This Row],[Export Value]]</f>
        <v>0.12619708622714834</v>
      </c>
      <c r="H583" s="12">
        <v>17736880.199999999</v>
      </c>
      <c r="I583" t="s">
        <v>28</v>
      </c>
      <c r="J583" t="s">
        <v>29</v>
      </c>
      <c r="K583" t="s">
        <v>34</v>
      </c>
      <c r="L583" t="s">
        <v>9</v>
      </c>
      <c r="M583">
        <v>2022</v>
      </c>
      <c r="N583" t="s">
        <v>67</v>
      </c>
      <c r="O583" t="s">
        <v>63</v>
      </c>
      <c r="P583" t="s">
        <v>58</v>
      </c>
    </row>
    <row r="584" spans="1:16" x14ac:dyDescent="0.35">
      <c r="A584" t="s">
        <v>17</v>
      </c>
      <c r="B584">
        <v>997</v>
      </c>
      <c r="C584" s="12">
        <f>Modified_data[[#This Row],[Export Value]]/Modified_data[[#This Row],[Units Sold]]</f>
        <v>23337.699999999997</v>
      </c>
      <c r="D584" s="12">
        <v>5441.12</v>
      </c>
      <c r="E584" s="12">
        <f>Modified_data[[#This Row],[Profit per unit]]*Modified_data[[#This Row],[Units Sold]]</f>
        <v>5424796.6399999997</v>
      </c>
      <c r="F584" s="14">
        <f>Modified_data[[#This Row],[TotalProfit]]/SUM(Modified_data[TotalProfit])</f>
        <v>1.6496519738212687E-3</v>
      </c>
      <c r="G584" s="1">
        <f>Modified_data[[#This Row],[TotalProfit]]/Modified_data[[#This Row],[Export Value]]</f>
        <v>0.23314722530497864</v>
      </c>
      <c r="H584" s="12">
        <v>23267686.899999999</v>
      </c>
      <c r="I584" t="s">
        <v>28</v>
      </c>
      <c r="J584" t="s">
        <v>29</v>
      </c>
      <c r="K584" t="s">
        <v>40</v>
      </c>
      <c r="L584" t="s">
        <v>8</v>
      </c>
      <c r="M584">
        <v>2020</v>
      </c>
      <c r="N584" t="s">
        <v>65</v>
      </c>
      <c r="O584" t="s">
        <v>60</v>
      </c>
      <c r="P584" t="s">
        <v>49</v>
      </c>
    </row>
    <row r="585" spans="1:16" x14ac:dyDescent="0.35">
      <c r="A585" t="s">
        <v>19</v>
      </c>
      <c r="B585">
        <v>248</v>
      </c>
      <c r="C585" s="12">
        <f>Modified_data[[#This Row],[Export Value]]/Modified_data[[#This Row],[Units Sold]]</f>
        <v>30929.199999999997</v>
      </c>
      <c r="D585" s="12">
        <v>2548.66</v>
      </c>
      <c r="E585" s="12">
        <f>Modified_data[[#This Row],[Profit per unit]]*Modified_data[[#This Row],[Units Sold]]</f>
        <v>632067.67999999993</v>
      </c>
      <c r="F585" s="14">
        <f>Modified_data[[#This Row],[TotalProfit]]/SUM(Modified_data[TotalProfit])</f>
        <v>1.9220843933803758E-4</v>
      </c>
      <c r="G585" s="1">
        <f>Modified_data[[#This Row],[TotalProfit]]/Modified_data[[#This Row],[Export Value]]</f>
        <v>8.2403036612650818E-2</v>
      </c>
      <c r="H585" s="12">
        <v>7670441.5999999996</v>
      </c>
      <c r="I585" t="s">
        <v>28</v>
      </c>
      <c r="J585" t="s">
        <v>29</v>
      </c>
      <c r="K585" t="s">
        <v>35</v>
      </c>
      <c r="L585" t="s">
        <v>10</v>
      </c>
      <c r="M585">
        <v>2023</v>
      </c>
      <c r="N585" t="s">
        <v>67</v>
      </c>
      <c r="O585" t="s">
        <v>63</v>
      </c>
      <c r="P585" t="s">
        <v>64</v>
      </c>
    </row>
    <row r="586" spans="1:16" x14ac:dyDescent="0.35">
      <c r="A586" t="s">
        <v>20</v>
      </c>
      <c r="B586">
        <v>471</v>
      </c>
      <c r="C586" s="12">
        <f>Modified_data[[#This Row],[Export Value]]/Modified_data[[#This Row],[Units Sold]]</f>
        <v>38081.699999999997</v>
      </c>
      <c r="D586" s="12">
        <v>8208.7199999999993</v>
      </c>
      <c r="E586" s="12">
        <f>Modified_data[[#This Row],[Profit per unit]]*Modified_data[[#This Row],[Units Sold]]</f>
        <v>3866307.1199999996</v>
      </c>
      <c r="F586" s="14">
        <f>Modified_data[[#This Row],[TotalProfit]]/SUM(Modified_data[TotalProfit])</f>
        <v>1.1757235515297076E-3</v>
      </c>
      <c r="G586" s="1">
        <f>Modified_data[[#This Row],[TotalProfit]]/Modified_data[[#This Row],[Export Value]]</f>
        <v>0.21555550303689172</v>
      </c>
      <c r="H586" s="12">
        <v>17936480.699999999</v>
      </c>
      <c r="I586" t="s">
        <v>33</v>
      </c>
      <c r="J586" t="s">
        <v>29</v>
      </c>
      <c r="K586" t="s">
        <v>35</v>
      </c>
      <c r="L586" t="s">
        <v>3</v>
      </c>
      <c r="M586">
        <v>2022</v>
      </c>
      <c r="N586" t="s">
        <v>67</v>
      </c>
      <c r="O586" t="s">
        <v>63</v>
      </c>
      <c r="P586" t="s">
        <v>54</v>
      </c>
    </row>
    <row r="587" spans="1:16" x14ac:dyDescent="0.35">
      <c r="A587" t="s">
        <v>19</v>
      </c>
      <c r="B587">
        <v>939</v>
      </c>
      <c r="C587" s="12">
        <f>Modified_data[[#This Row],[Export Value]]/Modified_data[[#This Row],[Units Sold]]</f>
        <v>47201.020000000004</v>
      </c>
      <c r="D587" s="12">
        <v>6623.62</v>
      </c>
      <c r="E587" s="12">
        <f>Modified_data[[#This Row],[Profit per unit]]*Modified_data[[#This Row],[Units Sold]]</f>
        <v>6219579.1799999997</v>
      </c>
      <c r="F587" s="14">
        <f>Modified_data[[#This Row],[TotalProfit]]/SUM(Modified_data[TotalProfit])</f>
        <v>1.8913411417067734E-3</v>
      </c>
      <c r="G587" s="1">
        <f>Modified_data[[#This Row],[TotalProfit]]/Modified_data[[#This Row],[Export Value]]</f>
        <v>0.14032789969369305</v>
      </c>
      <c r="H587" s="12">
        <v>44321757.780000001</v>
      </c>
      <c r="I587" t="s">
        <v>28</v>
      </c>
      <c r="J587" t="s">
        <v>29</v>
      </c>
      <c r="K587" t="s">
        <v>34</v>
      </c>
      <c r="L587" t="s">
        <v>6</v>
      </c>
      <c r="M587">
        <v>2023</v>
      </c>
      <c r="N587" t="s">
        <v>45</v>
      </c>
      <c r="O587" t="s">
        <v>46</v>
      </c>
      <c r="P587" t="s">
        <v>64</v>
      </c>
    </row>
    <row r="588" spans="1:16" x14ac:dyDescent="0.35">
      <c r="A588" t="s">
        <v>20</v>
      </c>
      <c r="B588">
        <v>544</v>
      </c>
      <c r="C588" s="12">
        <f>Modified_data[[#This Row],[Export Value]]/Modified_data[[#This Row],[Units Sold]]</f>
        <v>31992.209999999995</v>
      </c>
      <c r="D588" s="12">
        <v>6314.66</v>
      </c>
      <c r="E588" s="12">
        <f>Modified_data[[#This Row],[Profit per unit]]*Modified_data[[#This Row],[Units Sold]]</f>
        <v>3435175.04</v>
      </c>
      <c r="F588" s="14">
        <f>Modified_data[[#This Row],[TotalProfit]]/SUM(Modified_data[TotalProfit])</f>
        <v>1.0446185656754049E-3</v>
      </c>
      <c r="G588" s="1">
        <f>Modified_data[[#This Row],[TotalProfit]]/Modified_data[[#This Row],[Export Value]]</f>
        <v>0.19738117497978416</v>
      </c>
      <c r="H588" s="12">
        <v>17403762.239999998</v>
      </c>
      <c r="I588" t="s">
        <v>31</v>
      </c>
      <c r="J588" t="s">
        <v>29</v>
      </c>
      <c r="K588" t="s">
        <v>40</v>
      </c>
      <c r="L588" t="s">
        <v>3</v>
      </c>
      <c r="M588">
        <v>2021</v>
      </c>
      <c r="N588" t="s">
        <v>50</v>
      </c>
      <c r="O588" t="s">
        <v>46</v>
      </c>
      <c r="P588" t="s">
        <v>56</v>
      </c>
    </row>
    <row r="589" spans="1:16" x14ac:dyDescent="0.35">
      <c r="A589" t="s">
        <v>13</v>
      </c>
      <c r="B589">
        <v>644</v>
      </c>
      <c r="C589" s="12">
        <f>Modified_data[[#This Row],[Export Value]]/Modified_data[[#This Row],[Units Sold]]</f>
        <v>11922.17</v>
      </c>
      <c r="D589" s="12">
        <v>2972.84</v>
      </c>
      <c r="E589" s="12">
        <f>Modified_data[[#This Row],[Profit per unit]]*Modified_data[[#This Row],[Units Sold]]</f>
        <v>1914508.9600000002</v>
      </c>
      <c r="F589" s="14">
        <f>Modified_data[[#This Row],[TotalProfit]]/SUM(Modified_data[TotalProfit])</f>
        <v>5.8219205149089329E-4</v>
      </c>
      <c r="G589" s="1">
        <f>Modified_data[[#This Row],[TotalProfit]]/Modified_data[[#This Row],[Export Value]]</f>
        <v>0.24935393472832548</v>
      </c>
      <c r="H589" s="12">
        <v>7677877.4800000004</v>
      </c>
      <c r="I589" t="s">
        <v>28</v>
      </c>
      <c r="J589" t="s">
        <v>29</v>
      </c>
      <c r="K589" t="s">
        <v>40</v>
      </c>
      <c r="L589" t="s">
        <v>9</v>
      </c>
      <c r="M589">
        <v>2020</v>
      </c>
      <c r="N589" t="s">
        <v>52</v>
      </c>
      <c r="O589" t="s">
        <v>53</v>
      </c>
      <c r="P589" t="s">
        <v>56</v>
      </c>
    </row>
    <row r="590" spans="1:16" x14ac:dyDescent="0.35">
      <c r="A590" t="s">
        <v>17</v>
      </c>
      <c r="B590">
        <v>341</v>
      </c>
      <c r="C590" s="12">
        <f>Modified_data[[#This Row],[Export Value]]/Modified_data[[#This Row],[Units Sold]]</f>
        <v>41425.589999999997</v>
      </c>
      <c r="D590" s="12">
        <v>9653.4699999999993</v>
      </c>
      <c r="E590" s="12">
        <f>Modified_data[[#This Row],[Profit per unit]]*Modified_data[[#This Row],[Units Sold]]</f>
        <v>3291833.2699999996</v>
      </c>
      <c r="F590" s="14">
        <f>Modified_data[[#This Row],[TotalProfit]]/SUM(Modified_data[TotalProfit])</f>
        <v>1.0010290913589014E-3</v>
      </c>
      <c r="G590" s="1">
        <f>Modified_data[[#This Row],[TotalProfit]]/Modified_data[[#This Row],[Export Value]]</f>
        <v>0.23303156334043762</v>
      </c>
      <c r="H590" s="12">
        <v>14126126.189999999</v>
      </c>
      <c r="I590" t="s">
        <v>28</v>
      </c>
      <c r="J590" t="s">
        <v>29</v>
      </c>
      <c r="K590" t="s">
        <v>35</v>
      </c>
      <c r="L590" t="s">
        <v>7</v>
      </c>
      <c r="M590">
        <v>2020</v>
      </c>
      <c r="N590" t="s">
        <v>62</v>
      </c>
      <c r="O590" t="s">
        <v>63</v>
      </c>
      <c r="P590" t="s">
        <v>47</v>
      </c>
    </row>
    <row r="591" spans="1:16" x14ac:dyDescent="0.35">
      <c r="A591" t="s">
        <v>19</v>
      </c>
      <c r="B591">
        <v>961</v>
      </c>
      <c r="C591" s="12">
        <f>Modified_data[[#This Row],[Export Value]]/Modified_data[[#This Row],[Units Sold]]</f>
        <v>35793.54</v>
      </c>
      <c r="D591" s="12">
        <v>2956.63</v>
      </c>
      <c r="E591" s="12">
        <f>Modified_data[[#This Row],[Profit per unit]]*Modified_data[[#This Row],[Units Sold]]</f>
        <v>2841321.43</v>
      </c>
      <c r="F591" s="14">
        <f>Modified_data[[#This Row],[TotalProfit]]/SUM(Modified_data[TotalProfit])</f>
        <v>8.6403082296190382E-4</v>
      </c>
      <c r="G591" s="1">
        <f>Modified_data[[#This Row],[TotalProfit]]/Modified_data[[#This Row],[Export Value]]</f>
        <v>8.2602335505233632E-2</v>
      </c>
      <c r="H591" s="12">
        <v>34397591.939999998</v>
      </c>
      <c r="I591" t="s">
        <v>28</v>
      </c>
      <c r="J591" t="s">
        <v>29</v>
      </c>
      <c r="K591" t="s">
        <v>32</v>
      </c>
      <c r="L591" t="s">
        <v>9</v>
      </c>
      <c r="M591">
        <v>2022</v>
      </c>
      <c r="N591" t="s">
        <v>45</v>
      </c>
      <c r="O591" t="s">
        <v>46</v>
      </c>
      <c r="P591" t="s">
        <v>56</v>
      </c>
    </row>
    <row r="592" spans="1:16" x14ac:dyDescent="0.35">
      <c r="A592" t="s">
        <v>14</v>
      </c>
      <c r="B592">
        <v>719</v>
      </c>
      <c r="C592" s="12">
        <f>Modified_data[[#This Row],[Export Value]]/Modified_data[[#This Row],[Units Sold]]</f>
        <v>31328.170000000002</v>
      </c>
      <c r="D592" s="12">
        <v>4687.24</v>
      </c>
      <c r="E592" s="12">
        <f>Modified_data[[#This Row],[Profit per unit]]*Modified_data[[#This Row],[Units Sold]]</f>
        <v>3370125.56</v>
      </c>
      <c r="F592" s="14">
        <f>Modified_data[[#This Row],[TotalProfit]]/SUM(Modified_data[TotalProfit])</f>
        <v>1.0248373627660095E-3</v>
      </c>
      <c r="G592" s="1">
        <f>Modified_data[[#This Row],[TotalProfit]]/Modified_data[[#This Row],[Export Value]]</f>
        <v>0.14961742099841771</v>
      </c>
      <c r="H592" s="12">
        <v>22524954.23</v>
      </c>
      <c r="I592" t="s">
        <v>28</v>
      </c>
      <c r="J592" t="s">
        <v>29</v>
      </c>
      <c r="K592" t="s">
        <v>35</v>
      </c>
      <c r="L592" t="s">
        <v>2</v>
      </c>
      <c r="M592">
        <v>2021</v>
      </c>
      <c r="N592" t="s">
        <v>57</v>
      </c>
      <c r="O592" t="s">
        <v>53</v>
      </c>
      <c r="P592" t="s">
        <v>58</v>
      </c>
    </row>
    <row r="593" spans="1:16" x14ac:dyDescent="0.35">
      <c r="A593" t="s">
        <v>15</v>
      </c>
      <c r="B593">
        <v>350</v>
      </c>
      <c r="C593" s="12">
        <f>Modified_data[[#This Row],[Export Value]]/Modified_data[[#This Row],[Units Sold]]</f>
        <v>47157.35</v>
      </c>
      <c r="D593" s="12">
        <v>3777.28</v>
      </c>
      <c r="E593" s="12">
        <f>Modified_data[[#This Row],[Profit per unit]]*Modified_data[[#This Row],[Units Sold]]</f>
        <v>1322048</v>
      </c>
      <c r="F593" s="14">
        <f>Modified_data[[#This Row],[TotalProfit]]/SUM(Modified_data[TotalProfit])</f>
        <v>4.0202780627855217E-4</v>
      </c>
      <c r="G593" s="1">
        <f>Modified_data[[#This Row],[TotalProfit]]/Modified_data[[#This Row],[Export Value]]</f>
        <v>8.0099496685034258E-2</v>
      </c>
      <c r="H593" s="12">
        <v>16505072.5</v>
      </c>
      <c r="I593" t="s">
        <v>28</v>
      </c>
      <c r="J593" t="s">
        <v>29</v>
      </c>
      <c r="K593" t="s">
        <v>37</v>
      </c>
      <c r="L593" t="s">
        <v>5</v>
      </c>
      <c r="M593">
        <v>2021</v>
      </c>
      <c r="N593" t="s">
        <v>61</v>
      </c>
      <c r="O593" t="s">
        <v>60</v>
      </c>
      <c r="P593" t="s">
        <v>56</v>
      </c>
    </row>
    <row r="594" spans="1:16" x14ac:dyDescent="0.35">
      <c r="A594" t="s">
        <v>13</v>
      </c>
      <c r="B594">
        <v>387</v>
      </c>
      <c r="C594" s="12">
        <f>Modified_data[[#This Row],[Export Value]]/Modified_data[[#This Row],[Units Sold]]</f>
        <v>48052.05</v>
      </c>
      <c r="D594" s="12">
        <v>4922.24</v>
      </c>
      <c r="E594" s="12">
        <f>Modified_data[[#This Row],[Profit per unit]]*Modified_data[[#This Row],[Units Sold]]</f>
        <v>1904906.88</v>
      </c>
      <c r="F594" s="14">
        <f>Modified_data[[#This Row],[TotalProfit]]/SUM(Modified_data[TotalProfit])</f>
        <v>5.7927210973529044E-4</v>
      </c>
      <c r="G594" s="1">
        <f>Modified_data[[#This Row],[TotalProfit]]/Modified_data[[#This Row],[Export Value]]</f>
        <v>0.10243558807584691</v>
      </c>
      <c r="H594" s="12">
        <v>18596143.350000001</v>
      </c>
      <c r="I594" t="s">
        <v>31</v>
      </c>
      <c r="J594" t="s">
        <v>29</v>
      </c>
      <c r="K594" t="s">
        <v>32</v>
      </c>
      <c r="L594" t="s">
        <v>2</v>
      </c>
      <c r="M594">
        <v>2022</v>
      </c>
      <c r="N594" t="s">
        <v>50</v>
      </c>
      <c r="O594" t="s">
        <v>46</v>
      </c>
      <c r="P594" t="s">
        <v>54</v>
      </c>
    </row>
    <row r="595" spans="1:16" x14ac:dyDescent="0.35">
      <c r="A595" t="s">
        <v>16</v>
      </c>
      <c r="B595">
        <v>199</v>
      </c>
      <c r="C595" s="12">
        <f>Modified_data[[#This Row],[Export Value]]/Modified_data[[#This Row],[Units Sold]]</f>
        <v>23511.989999999998</v>
      </c>
      <c r="D595" s="12">
        <v>4799.3999999999996</v>
      </c>
      <c r="E595" s="12">
        <f>Modified_data[[#This Row],[Profit per unit]]*Modified_data[[#This Row],[Units Sold]]</f>
        <v>955080.6</v>
      </c>
      <c r="F595" s="14">
        <f>Modified_data[[#This Row],[TotalProfit]]/SUM(Modified_data[TotalProfit])</f>
        <v>2.9043496033215386E-4</v>
      </c>
      <c r="G595" s="1">
        <f>Modified_data[[#This Row],[TotalProfit]]/Modified_data[[#This Row],[Export Value]]</f>
        <v>0.20412563972679471</v>
      </c>
      <c r="H595" s="12">
        <v>4678886.01</v>
      </c>
      <c r="I595" t="s">
        <v>28</v>
      </c>
      <c r="J595" t="s">
        <v>29</v>
      </c>
      <c r="K595" t="s">
        <v>38</v>
      </c>
      <c r="L595" t="s">
        <v>1</v>
      </c>
      <c r="M595">
        <v>2023</v>
      </c>
      <c r="N595" t="s">
        <v>59</v>
      </c>
      <c r="O595" t="s">
        <v>60</v>
      </c>
      <c r="P595" t="s">
        <v>49</v>
      </c>
    </row>
    <row r="596" spans="1:16" x14ac:dyDescent="0.35">
      <c r="A596" t="s">
        <v>12</v>
      </c>
      <c r="B596">
        <v>687</v>
      </c>
      <c r="C596" s="12">
        <f>Modified_data[[#This Row],[Export Value]]/Modified_data[[#This Row],[Units Sold]]</f>
        <v>33342.97</v>
      </c>
      <c r="D596" s="12">
        <v>6500.51</v>
      </c>
      <c r="E596" s="12">
        <f>Modified_data[[#This Row],[Profit per unit]]*Modified_data[[#This Row],[Units Sold]]</f>
        <v>4465850.37</v>
      </c>
      <c r="F596" s="14">
        <f>Modified_data[[#This Row],[TotalProfit]]/SUM(Modified_data[TotalProfit])</f>
        <v>1.3580414836824083E-3</v>
      </c>
      <c r="G596" s="1">
        <f>Modified_data[[#This Row],[TotalProfit]]/Modified_data[[#This Row],[Export Value]]</f>
        <v>0.19495893737120598</v>
      </c>
      <c r="H596" s="12">
        <v>22906620.390000001</v>
      </c>
      <c r="I596" t="s">
        <v>28</v>
      </c>
      <c r="J596" t="s">
        <v>29</v>
      </c>
      <c r="K596" t="s">
        <v>36</v>
      </c>
      <c r="L596" t="s">
        <v>1</v>
      </c>
      <c r="M596">
        <v>2022</v>
      </c>
      <c r="N596" t="s">
        <v>57</v>
      </c>
      <c r="O596" t="s">
        <v>53</v>
      </c>
      <c r="P596" t="s">
        <v>51</v>
      </c>
    </row>
    <row r="597" spans="1:16" x14ac:dyDescent="0.35">
      <c r="A597" t="s">
        <v>16</v>
      </c>
      <c r="B597">
        <v>452</v>
      </c>
      <c r="C597" s="12">
        <f>Modified_data[[#This Row],[Export Value]]/Modified_data[[#This Row],[Units Sold]]</f>
        <v>12026.68</v>
      </c>
      <c r="D597" s="12">
        <v>3115.04</v>
      </c>
      <c r="E597" s="12">
        <f>Modified_data[[#This Row],[Profit per unit]]*Modified_data[[#This Row],[Units Sold]]</f>
        <v>1407998.08</v>
      </c>
      <c r="F597" s="14">
        <f>Modified_data[[#This Row],[TotalProfit]]/SUM(Modified_data[TotalProfit])</f>
        <v>4.281647711329796E-4</v>
      </c>
      <c r="G597" s="1">
        <f>Modified_data[[#This Row],[TotalProfit]]/Modified_data[[#This Row],[Export Value]]</f>
        <v>0.25901079932283888</v>
      </c>
      <c r="H597" s="12">
        <v>5436059.3600000003</v>
      </c>
      <c r="I597" t="s">
        <v>28</v>
      </c>
      <c r="J597" t="s">
        <v>29</v>
      </c>
      <c r="K597" t="s">
        <v>35</v>
      </c>
      <c r="L597" t="s">
        <v>1</v>
      </c>
      <c r="M597">
        <v>2020</v>
      </c>
      <c r="N597" t="s">
        <v>48</v>
      </c>
      <c r="O597" t="s">
        <v>46</v>
      </c>
      <c r="P597" t="s">
        <v>56</v>
      </c>
    </row>
    <row r="598" spans="1:16" x14ac:dyDescent="0.35">
      <c r="A598" t="s">
        <v>15</v>
      </c>
      <c r="B598">
        <v>659</v>
      </c>
      <c r="C598" s="12">
        <f>Modified_data[[#This Row],[Export Value]]/Modified_data[[#This Row],[Units Sold]]</f>
        <v>49156.21</v>
      </c>
      <c r="D598" s="12">
        <v>8159.59</v>
      </c>
      <c r="E598" s="12">
        <f>Modified_data[[#This Row],[Profit per unit]]*Modified_data[[#This Row],[Units Sold]]</f>
        <v>5377169.8100000005</v>
      </c>
      <c r="F598" s="14">
        <f>Modified_data[[#This Row],[TotalProfit]]/SUM(Modified_data[TotalProfit])</f>
        <v>1.6351689066520729E-3</v>
      </c>
      <c r="G598" s="1">
        <f>Modified_data[[#This Row],[TotalProfit]]/Modified_data[[#This Row],[Export Value]]</f>
        <v>0.16599306577948139</v>
      </c>
      <c r="H598" s="12">
        <v>32393942.390000001</v>
      </c>
      <c r="I598" t="s">
        <v>28</v>
      </c>
      <c r="J598" t="s">
        <v>29</v>
      </c>
      <c r="K598" t="s">
        <v>32</v>
      </c>
      <c r="L598" t="s">
        <v>7</v>
      </c>
      <c r="M598">
        <v>2022</v>
      </c>
      <c r="N598" t="s">
        <v>57</v>
      </c>
      <c r="O598" t="s">
        <v>53</v>
      </c>
      <c r="P598" t="s">
        <v>58</v>
      </c>
    </row>
    <row r="599" spans="1:16" x14ac:dyDescent="0.35">
      <c r="A599" t="s">
        <v>19</v>
      </c>
      <c r="B599">
        <v>575</v>
      </c>
      <c r="C599" s="12">
        <f>Modified_data[[#This Row],[Export Value]]/Modified_data[[#This Row],[Units Sold]]</f>
        <v>10306.64</v>
      </c>
      <c r="D599" s="12">
        <v>4159.79</v>
      </c>
      <c r="E599" s="12">
        <f>Modified_data[[#This Row],[Profit per unit]]*Modified_data[[#This Row],[Units Sold]]</f>
        <v>2391879.25</v>
      </c>
      <c r="F599" s="14">
        <f>Modified_data[[#This Row],[TotalProfit]]/SUM(Modified_data[TotalProfit])</f>
        <v>7.2735783251492287E-4</v>
      </c>
      <c r="G599" s="1">
        <f>Modified_data[[#This Row],[TotalProfit]]/Modified_data[[#This Row],[Export Value]]</f>
        <v>0.4036029200593016</v>
      </c>
      <c r="H599" s="12">
        <v>5926318</v>
      </c>
      <c r="I599" t="s">
        <v>28</v>
      </c>
      <c r="J599" t="s">
        <v>29</v>
      </c>
      <c r="K599" t="s">
        <v>38</v>
      </c>
      <c r="L599" t="s">
        <v>5</v>
      </c>
      <c r="M599">
        <v>2021</v>
      </c>
      <c r="N599" t="s">
        <v>48</v>
      </c>
      <c r="O599" t="s">
        <v>46</v>
      </c>
      <c r="P599" t="s">
        <v>54</v>
      </c>
    </row>
    <row r="600" spans="1:16" x14ac:dyDescent="0.35">
      <c r="A600" t="s">
        <v>15</v>
      </c>
      <c r="B600">
        <v>608</v>
      </c>
      <c r="C600" s="12">
        <f>Modified_data[[#This Row],[Export Value]]/Modified_data[[#This Row],[Units Sold]]</f>
        <v>26360.69</v>
      </c>
      <c r="D600" s="12">
        <v>9315.67</v>
      </c>
      <c r="E600" s="12">
        <f>Modified_data[[#This Row],[Profit per unit]]*Modified_data[[#This Row],[Units Sold]]</f>
        <v>5663927.3600000003</v>
      </c>
      <c r="F600" s="14">
        <f>Modified_data[[#This Row],[TotalProfit]]/SUM(Modified_data[TotalProfit])</f>
        <v>1.722370361334741E-3</v>
      </c>
      <c r="G600" s="1">
        <f>Modified_data[[#This Row],[TotalProfit]]/Modified_data[[#This Row],[Export Value]]</f>
        <v>0.35339249465776507</v>
      </c>
      <c r="H600" s="12">
        <v>16027299.52</v>
      </c>
      <c r="I600" t="s">
        <v>28</v>
      </c>
      <c r="J600" t="s">
        <v>29</v>
      </c>
      <c r="K600" t="s">
        <v>36</v>
      </c>
      <c r="L600" t="s">
        <v>7</v>
      </c>
      <c r="M600">
        <v>2023</v>
      </c>
      <c r="N600" t="s">
        <v>45</v>
      </c>
      <c r="O600" t="s">
        <v>46</v>
      </c>
      <c r="P600" t="s">
        <v>51</v>
      </c>
    </row>
    <row r="601" spans="1:16" x14ac:dyDescent="0.35">
      <c r="A601" t="s">
        <v>13</v>
      </c>
      <c r="B601">
        <v>825</v>
      </c>
      <c r="C601" s="12">
        <f>Modified_data[[#This Row],[Export Value]]/Modified_data[[#This Row],[Units Sold]]</f>
        <v>44517.66</v>
      </c>
      <c r="D601" s="12">
        <v>7496.94</v>
      </c>
      <c r="E601" s="12">
        <f>Modified_data[[#This Row],[Profit per unit]]*Modified_data[[#This Row],[Units Sold]]</f>
        <v>6184975.5</v>
      </c>
      <c r="F601" s="14">
        <f>Modified_data[[#This Row],[TotalProfit]]/SUM(Modified_data[TotalProfit])</f>
        <v>1.8808183455907739E-3</v>
      </c>
      <c r="G601" s="1">
        <f>Modified_data[[#This Row],[TotalProfit]]/Modified_data[[#This Row],[Export Value]]</f>
        <v>0.16840373011519474</v>
      </c>
      <c r="H601" s="12">
        <v>36727069.5</v>
      </c>
      <c r="I601" t="s">
        <v>28</v>
      </c>
      <c r="J601" t="s">
        <v>29</v>
      </c>
      <c r="K601" t="s">
        <v>38</v>
      </c>
      <c r="L601" t="s">
        <v>6</v>
      </c>
      <c r="M601">
        <v>2022</v>
      </c>
      <c r="N601" t="s">
        <v>62</v>
      </c>
      <c r="O601" t="s">
        <v>63</v>
      </c>
      <c r="P601" t="s">
        <v>49</v>
      </c>
    </row>
    <row r="602" spans="1:16" x14ac:dyDescent="0.35">
      <c r="A602" t="s">
        <v>14</v>
      </c>
      <c r="B602">
        <v>499</v>
      </c>
      <c r="C602" s="12">
        <f>Modified_data[[#This Row],[Export Value]]/Modified_data[[#This Row],[Units Sold]]</f>
        <v>39950.240000000005</v>
      </c>
      <c r="D602" s="12">
        <v>6053.8</v>
      </c>
      <c r="E602" s="12">
        <f>Modified_data[[#This Row],[Profit per unit]]*Modified_data[[#This Row],[Units Sold]]</f>
        <v>3020846.2</v>
      </c>
      <c r="F602" s="14">
        <f>Modified_data[[#This Row],[TotalProfit]]/SUM(Modified_data[TotalProfit])</f>
        <v>9.1862335625552218E-4</v>
      </c>
      <c r="G602" s="1">
        <f>Modified_data[[#This Row],[TotalProfit]]/Modified_data[[#This Row],[Export Value]]</f>
        <v>0.15153350768355833</v>
      </c>
      <c r="H602" s="12">
        <v>19935169.760000002</v>
      </c>
      <c r="I602" t="s">
        <v>28</v>
      </c>
      <c r="J602" t="s">
        <v>29</v>
      </c>
      <c r="K602" t="s">
        <v>40</v>
      </c>
      <c r="L602" t="s">
        <v>2</v>
      </c>
      <c r="M602">
        <v>2023</v>
      </c>
      <c r="N602" t="s">
        <v>65</v>
      </c>
      <c r="O602" t="s">
        <v>60</v>
      </c>
      <c r="P602" t="s">
        <v>47</v>
      </c>
    </row>
    <row r="603" spans="1:16" x14ac:dyDescent="0.35">
      <c r="A603" t="s">
        <v>12</v>
      </c>
      <c r="B603">
        <v>410</v>
      </c>
      <c r="C603" s="12">
        <f>Modified_data[[#This Row],[Export Value]]/Modified_data[[#This Row],[Units Sold]]</f>
        <v>23384.86</v>
      </c>
      <c r="D603" s="12">
        <v>9149.14</v>
      </c>
      <c r="E603" s="12">
        <f>Modified_data[[#This Row],[Profit per unit]]*Modified_data[[#This Row],[Units Sold]]</f>
        <v>3751147.4</v>
      </c>
      <c r="F603" s="14">
        <f>Modified_data[[#This Row],[TotalProfit]]/SUM(Modified_data[TotalProfit])</f>
        <v>1.1407040896015083E-3</v>
      </c>
      <c r="G603" s="1">
        <f>Modified_data[[#This Row],[TotalProfit]]/Modified_data[[#This Row],[Export Value]]</f>
        <v>0.39124202582354567</v>
      </c>
      <c r="H603" s="12">
        <v>9587792.5999999996</v>
      </c>
      <c r="I603" t="s">
        <v>39</v>
      </c>
      <c r="J603" t="s">
        <v>29</v>
      </c>
      <c r="K603" t="s">
        <v>35</v>
      </c>
      <c r="L603" t="s">
        <v>7</v>
      </c>
      <c r="M603">
        <v>2023</v>
      </c>
      <c r="N603" t="s">
        <v>48</v>
      </c>
      <c r="O603" t="s">
        <v>46</v>
      </c>
      <c r="P603" t="s">
        <v>64</v>
      </c>
    </row>
    <row r="604" spans="1:16" x14ac:dyDescent="0.35">
      <c r="A604" t="s">
        <v>21</v>
      </c>
      <c r="B604">
        <v>743</v>
      </c>
      <c r="C604" s="12">
        <f>Modified_data[[#This Row],[Export Value]]/Modified_data[[#This Row],[Units Sold]]</f>
        <v>26050.960000000003</v>
      </c>
      <c r="D604" s="12">
        <v>3800.89</v>
      </c>
      <c r="E604" s="12">
        <f>Modified_data[[#This Row],[Profit per unit]]*Modified_data[[#This Row],[Units Sold]]</f>
        <v>2824061.27</v>
      </c>
      <c r="F604" s="14">
        <f>Modified_data[[#This Row],[TotalProfit]]/SUM(Modified_data[TotalProfit])</f>
        <v>8.5878209957151487E-4</v>
      </c>
      <c r="G604" s="1">
        <f>Modified_data[[#This Row],[TotalProfit]]/Modified_data[[#This Row],[Export Value]]</f>
        <v>0.1459021087898488</v>
      </c>
      <c r="H604" s="12">
        <v>19355863.280000001</v>
      </c>
      <c r="I604" t="s">
        <v>28</v>
      </c>
      <c r="J604" t="s">
        <v>29</v>
      </c>
      <c r="K604" t="s">
        <v>38</v>
      </c>
      <c r="L604" t="s">
        <v>4</v>
      </c>
      <c r="M604">
        <v>2020</v>
      </c>
      <c r="N604" t="s">
        <v>59</v>
      </c>
      <c r="O604" t="s">
        <v>60</v>
      </c>
      <c r="P604" t="s">
        <v>47</v>
      </c>
    </row>
    <row r="605" spans="1:16" x14ac:dyDescent="0.35">
      <c r="A605" t="s">
        <v>19</v>
      </c>
      <c r="B605">
        <v>600</v>
      </c>
      <c r="C605" s="12">
        <f>Modified_data[[#This Row],[Export Value]]/Modified_data[[#This Row],[Units Sold]]</f>
        <v>35084.68</v>
      </c>
      <c r="D605" s="12">
        <v>5515.51</v>
      </c>
      <c r="E605" s="12">
        <f>Modified_data[[#This Row],[Profit per unit]]*Modified_data[[#This Row],[Units Sold]]</f>
        <v>3309306</v>
      </c>
      <c r="F605" s="14">
        <f>Modified_data[[#This Row],[TotalProfit]]/SUM(Modified_data[TotalProfit])</f>
        <v>1.0063424561622956E-3</v>
      </c>
      <c r="G605" s="1">
        <f>Modified_data[[#This Row],[TotalProfit]]/Modified_data[[#This Row],[Export Value]]</f>
        <v>0.15720565215358953</v>
      </c>
      <c r="H605" s="12">
        <v>21050808</v>
      </c>
      <c r="I605" t="s">
        <v>31</v>
      </c>
      <c r="J605" t="s">
        <v>29</v>
      </c>
      <c r="K605" t="s">
        <v>36</v>
      </c>
      <c r="L605" t="s">
        <v>7</v>
      </c>
      <c r="M605">
        <v>2023</v>
      </c>
      <c r="N605" t="s">
        <v>67</v>
      </c>
      <c r="O605" t="s">
        <v>63</v>
      </c>
      <c r="P605" t="s">
        <v>49</v>
      </c>
    </row>
    <row r="606" spans="1:16" x14ac:dyDescent="0.35">
      <c r="A606" t="s">
        <v>14</v>
      </c>
      <c r="B606">
        <v>851</v>
      </c>
      <c r="C606" s="12">
        <f>Modified_data[[#This Row],[Export Value]]/Modified_data[[#This Row],[Units Sold]]</f>
        <v>33435.72</v>
      </c>
      <c r="D606" s="12">
        <v>7910.73</v>
      </c>
      <c r="E606" s="12">
        <f>Modified_data[[#This Row],[Profit per unit]]*Modified_data[[#This Row],[Units Sold]]</f>
        <v>6732031.2299999995</v>
      </c>
      <c r="F606" s="14">
        <f>Modified_data[[#This Row],[TotalProfit]]/SUM(Modified_data[TotalProfit])</f>
        <v>2.0471751004468848E-3</v>
      </c>
      <c r="G606" s="1">
        <f>Modified_data[[#This Row],[TotalProfit]]/Modified_data[[#This Row],[Export Value]]</f>
        <v>0.23659517426273458</v>
      </c>
      <c r="H606" s="12">
        <v>28453797.719999999</v>
      </c>
      <c r="I606" t="s">
        <v>28</v>
      </c>
      <c r="J606" t="s">
        <v>29</v>
      </c>
      <c r="K606" t="s">
        <v>32</v>
      </c>
      <c r="L606" t="s">
        <v>1</v>
      </c>
      <c r="M606">
        <v>2020</v>
      </c>
      <c r="N606" t="s">
        <v>65</v>
      </c>
      <c r="O606" t="s">
        <v>60</v>
      </c>
      <c r="P606" t="s">
        <v>56</v>
      </c>
    </row>
    <row r="607" spans="1:16" x14ac:dyDescent="0.35">
      <c r="A607" t="s">
        <v>13</v>
      </c>
      <c r="B607">
        <v>435</v>
      </c>
      <c r="C607" s="12">
        <f>Modified_data[[#This Row],[Export Value]]/Modified_data[[#This Row],[Units Sold]]</f>
        <v>19481.190000000002</v>
      </c>
      <c r="D607" s="12">
        <v>4810.38</v>
      </c>
      <c r="E607" s="12">
        <f>Modified_data[[#This Row],[Profit per unit]]*Modified_data[[#This Row],[Units Sold]]</f>
        <v>2092515.3</v>
      </c>
      <c r="F607" s="14">
        <f>Modified_data[[#This Row],[TotalProfit]]/SUM(Modified_data[TotalProfit])</f>
        <v>6.3632283825043156E-4</v>
      </c>
      <c r="G607" s="1">
        <f>Modified_data[[#This Row],[TotalProfit]]/Modified_data[[#This Row],[Export Value]]</f>
        <v>0.24692434086418744</v>
      </c>
      <c r="H607" s="12">
        <v>8474317.6500000004</v>
      </c>
      <c r="I607" t="s">
        <v>31</v>
      </c>
      <c r="J607" t="s">
        <v>29</v>
      </c>
      <c r="K607" t="s">
        <v>30</v>
      </c>
      <c r="L607" t="s">
        <v>10</v>
      </c>
      <c r="M607">
        <v>2020</v>
      </c>
      <c r="N607" t="s">
        <v>57</v>
      </c>
      <c r="O607" t="s">
        <v>53</v>
      </c>
      <c r="P607" t="s">
        <v>49</v>
      </c>
    </row>
    <row r="608" spans="1:16" x14ac:dyDescent="0.35">
      <c r="A608" t="s">
        <v>12</v>
      </c>
      <c r="B608">
        <v>797</v>
      </c>
      <c r="C608" s="12">
        <f>Modified_data[[#This Row],[Export Value]]/Modified_data[[#This Row],[Units Sold]]</f>
        <v>19485.29</v>
      </c>
      <c r="D608" s="12">
        <v>3002.8</v>
      </c>
      <c r="E608" s="12">
        <f>Modified_data[[#This Row],[Profit per unit]]*Modified_data[[#This Row],[Units Sold]]</f>
        <v>2393231.6</v>
      </c>
      <c r="F608" s="14">
        <f>Modified_data[[#This Row],[TotalProfit]]/SUM(Modified_data[TotalProfit])</f>
        <v>7.2776907499917513E-4</v>
      </c>
      <c r="G608" s="1">
        <f>Modified_data[[#This Row],[TotalProfit]]/Modified_data[[#This Row],[Export Value]]</f>
        <v>0.15410599482994608</v>
      </c>
      <c r="H608" s="12">
        <v>15529776.130000001</v>
      </c>
      <c r="I608" t="s">
        <v>28</v>
      </c>
      <c r="J608" t="s">
        <v>29</v>
      </c>
      <c r="K608" t="s">
        <v>35</v>
      </c>
      <c r="L608" t="s">
        <v>6</v>
      </c>
      <c r="M608">
        <v>2023</v>
      </c>
      <c r="N608" t="s">
        <v>59</v>
      </c>
      <c r="O608" t="s">
        <v>60</v>
      </c>
      <c r="P608" t="s">
        <v>51</v>
      </c>
    </row>
    <row r="609" spans="1:16" x14ac:dyDescent="0.35">
      <c r="A609" t="s">
        <v>14</v>
      </c>
      <c r="B609">
        <v>653</v>
      </c>
      <c r="C609" s="12">
        <f>Modified_data[[#This Row],[Export Value]]/Modified_data[[#This Row],[Units Sold]]</f>
        <v>43827.24</v>
      </c>
      <c r="D609" s="12">
        <v>5249.1</v>
      </c>
      <c r="E609" s="12">
        <f>Modified_data[[#This Row],[Profit per unit]]*Modified_data[[#This Row],[Units Sold]]</f>
        <v>3427662.3000000003</v>
      </c>
      <c r="F609" s="14">
        <f>Modified_data[[#This Row],[TotalProfit]]/SUM(Modified_data[TotalProfit])</f>
        <v>1.0423339811661124E-3</v>
      </c>
      <c r="G609" s="1">
        <f>Modified_data[[#This Row],[TotalProfit]]/Modified_data[[#This Row],[Export Value]]</f>
        <v>0.1197679799138618</v>
      </c>
      <c r="H609" s="12">
        <v>28619187.719999999</v>
      </c>
      <c r="I609" t="s">
        <v>28</v>
      </c>
      <c r="J609" t="s">
        <v>29</v>
      </c>
      <c r="K609" t="s">
        <v>36</v>
      </c>
      <c r="L609" t="s">
        <v>7</v>
      </c>
      <c r="M609">
        <v>2023</v>
      </c>
      <c r="N609" t="s">
        <v>67</v>
      </c>
      <c r="O609" t="s">
        <v>63</v>
      </c>
      <c r="P609" t="s">
        <v>64</v>
      </c>
    </row>
    <row r="610" spans="1:16" x14ac:dyDescent="0.35">
      <c r="A610" t="s">
        <v>18</v>
      </c>
      <c r="B610">
        <v>137</v>
      </c>
      <c r="C610" s="12">
        <f>Modified_data[[#This Row],[Export Value]]/Modified_data[[#This Row],[Units Sold]]</f>
        <v>22503.47</v>
      </c>
      <c r="D610" s="12">
        <v>4193.51</v>
      </c>
      <c r="E610" s="12">
        <f>Modified_data[[#This Row],[Profit per unit]]*Modified_data[[#This Row],[Units Sold]]</f>
        <v>574510.87</v>
      </c>
      <c r="F610" s="14">
        <f>Modified_data[[#This Row],[TotalProfit]]/SUM(Modified_data[TotalProfit])</f>
        <v>1.7470571775705758E-4</v>
      </c>
      <c r="G610" s="1">
        <f>Modified_data[[#This Row],[TotalProfit]]/Modified_data[[#This Row],[Export Value]]</f>
        <v>0.18634948299084539</v>
      </c>
      <c r="H610" s="12">
        <v>3082975.39</v>
      </c>
      <c r="I610" t="s">
        <v>28</v>
      </c>
      <c r="J610" t="s">
        <v>29</v>
      </c>
      <c r="K610" t="s">
        <v>34</v>
      </c>
      <c r="L610" t="s">
        <v>4</v>
      </c>
      <c r="M610">
        <v>2020</v>
      </c>
      <c r="N610" t="s">
        <v>52</v>
      </c>
      <c r="O610" t="s">
        <v>53</v>
      </c>
      <c r="P610" t="s">
        <v>56</v>
      </c>
    </row>
    <row r="611" spans="1:16" x14ac:dyDescent="0.35">
      <c r="A611" t="s">
        <v>14</v>
      </c>
      <c r="B611">
        <v>558</v>
      </c>
      <c r="C611" s="12">
        <f>Modified_data[[#This Row],[Export Value]]/Modified_data[[#This Row],[Units Sold]]</f>
        <v>36199.919999999998</v>
      </c>
      <c r="D611" s="12">
        <v>5054.37</v>
      </c>
      <c r="E611" s="12">
        <f>Modified_data[[#This Row],[Profit per unit]]*Modified_data[[#This Row],[Units Sold]]</f>
        <v>2820338.46</v>
      </c>
      <c r="F611" s="14">
        <f>Modified_data[[#This Row],[TotalProfit]]/SUM(Modified_data[TotalProfit])</f>
        <v>8.5765001273541521E-4</v>
      </c>
      <c r="G611" s="1">
        <f>Modified_data[[#This Row],[TotalProfit]]/Modified_data[[#This Row],[Export Value]]</f>
        <v>0.13962378922384358</v>
      </c>
      <c r="H611" s="12">
        <v>20199555.359999999</v>
      </c>
      <c r="I611" t="s">
        <v>39</v>
      </c>
      <c r="J611" t="s">
        <v>29</v>
      </c>
      <c r="K611" t="s">
        <v>30</v>
      </c>
      <c r="L611" t="s">
        <v>3</v>
      </c>
      <c r="M611">
        <v>2020</v>
      </c>
      <c r="N611" t="s">
        <v>66</v>
      </c>
      <c r="O611" t="s">
        <v>63</v>
      </c>
      <c r="P611" t="s">
        <v>58</v>
      </c>
    </row>
    <row r="612" spans="1:16" x14ac:dyDescent="0.35">
      <c r="A612" t="s">
        <v>13</v>
      </c>
      <c r="B612">
        <v>315</v>
      </c>
      <c r="C612" s="12">
        <f>Modified_data[[#This Row],[Export Value]]/Modified_data[[#This Row],[Units Sold]]</f>
        <v>48540.47</v>
      </c>
      <c r="D612" s="12">
        <v>2187.98</v>
      </c>
      <c r="E612" s="12">
        <f>Modified_data[[#This Row],[Profit per unit]]*Modified_data[[#This Row],[Units Sold]]</f>
        <v>689213.7</v>
      </c>
      <c r="F612" s="14">
        <f>Modified_data[[#This Row],[TotalProfit]]/SUM(Modified_data[TotalProfit])</f>
        <v>2.0958624185212955E-4</v>
      </c>
      <c r="G612" s="1">
        <f>Modified_data[[#This Row],[TotalProfit]]/Modified_data[[#This Row],[Export Value]]</f>
        <v>4.5075377308872365E-2</v>
      </c>
      <c r="H612" s="12">
        <v>15290248.050000001</v>
      </c>
      <c r="I612" t="s">
        <v>28</v>
      </c>
      <c r="J612" t="s">
        <v>29</v>
      </c>
      <c r="K612" t="s">
        <v>37</v>
      </c>
      <c r="L612" t="s">
        <v>2</v>
      </c>
      <c r="M612">
        <v>2023</v>
      </c>
      <c r="N612" t="s">
        <v>61</v>
      </c>
      <c r="O612" t="s">
        <v>60</v>
      </c>
      <c r="P612" t="s">
        <v>64</v>
      </c>
    </row>
    <row r="613" spans="1:16" x14ac:dyDescent="0.35">
      <c r="A613" t="s">
        <v>19</v>
      </c>
      <c r="B613">
        <v>506</v>
      </c>
      <c r="C613" s="12">
        <f>Modified_data[[#This Row],[Export Value]]/Modified_data[[#This Row],[Units Sold]]</f>
        <v>37983.199999999997</v>
      </c>
      <c r="D613" s="12">
        <v>5305.54</v>
      </c>
      <c r="E613" s="12">
        <f>Modified_data[[#This Row],[Profit per unit]]*Modified_data[[#This Row],[Units Sold]]</f>
        <v>2684603.2399999998</v>
      </c>
      <c r="F613" s="14">
        <f>Modified_data[[#This Row],[TotalProfit]]/SUM(Modified_data[TotalProfit])</f>
        <v>8.1637365005317016E-4</v>
      </c>
      <c r="G613" s="1">
        <f>Modified_data[[#This Row],[TotalProfit]]/Modified_data[[#This Row],[Export Value]]</f>
        <v>0.13968122749004822</v>
      </c>
      <c r="H613" s="12">
        <v>19219499.199999999</v>
      </c>
      <c r="I613" t="s">
        <v>33</v>
      </c>
      <c r="J613" t="s">
        <v>29</v>
      </c>
      <c r="K613" t="s">
        <v>34</v>
      </c>
      <c r="L613" t="s">
        <v>8</v>
      </c>
      <c r="M613">
        <v>2021</v>
      </c>
      <c r="N613" t="s">
        <v>62</v>
      </c>
      <c r="O613" t="s">
        <v>63</v>
      </c>
      <c r="P613" t="s">
        <v>58</v>
      </c>
    </row>
    <row r="614" spans="1:16" x14ac:dyDescent="0.35">
      <c r="A614" t="s">
        <v>16</v>
      </c>
      <c r="B614">
        <v>574</v>
      </c>
      <c r="C614" s="12">
        <f>Modified_data[[#This Row],[Export Value]]/Modified_data[[#This Row],[Units Sold]]</f>
        <v>13194.289999999999</v>
      </c>
      <c r="D614" s="12">
        <v>8175.79</v>
      </c>
      <c r="E614" s="12">
        <f>Modified_data[[#This Row],[Profit per unit]]*Modified_data[[#This Row],[Units Sold]]</f>
        <v>4692903.46</v>
      </c>
      <c r="F614" s="14">
        <f>Modified_data[[#This Row],[TotalProfit]]/SUM(Modified_data[TotalProfit])</f>
        <v>1.4270871277751089E-3</v>
      </c>
      <c r="G614" s="1">
        <f>Modified_data[[#This Row],[TotalProfit]]/Modified_data[[#This Row],[Export Value]]</f>
        <v>0.61964607417299455</v>
      </c>
      <c r="H614" s="12">
        <v>7573522.46</v>
      </c>
      <c r="I614" t="s">
        <v>31</v>
      </c>
      <c r="J614" t="s">
        <v>29</v>
      </c>
      <c r="K614" t="s">
        <v>38</v>
      </c>
      <c r="L614" t="s">
        <v>6</v>
      </c>
      <c r="M614">
        <v>2020</v>
      </c>
      <c r="N614" t="s">
        <v>50</v>
      </c>
      <c r="O614" t="s">
        <v>46</v>
      </c>
      <c r="P614" t="s">
        <v>49</v>
      </c>
    </row>
    <row r="615" spans="1:16" x14ac:dyDescent="0.35">
      <c r="A615" t="s">
        <v>21</v>
      </c>
      <c r="B615">
        <v>744</v>
      </c>
      <c r="C615" s="12">
        <f>Modified_data[[#This Row],[Export Value]]/Modified_data[[#This Row],[Units Sold]]</f>
        <v>17166.97</v>
      </c>
      <c r="D615" s="12">
        <v>7770.71</v>
      </c>
      <c r="E615" s="12">
        <f>Modified_data[[#This Row],[Profit per unit]]*Modified_data[[#This Row],[Units Sold]]</f>
        <v>5781408.2400000002</v>
      </c>
      <c r="F615" s="14">
        <f>Modified_data[[#This Row],[TotalProfit]]/SUM(Modified_data[TotalProfit])</f>
        <v>1.7580956757454688E-3</v>
      </c>
      <c r="G615" s="1">
        <f>Modified_data[[#This Row],[TotalProfit]]/Modified_data[[#This Row],[Export Value]]</f>
        <v>0.4526547200816452</v>
      </c>
      <c r="H615" s="12">
        <v>12772225.68</v>
      </c>
      <c r="I615" t="s">
        <v>31</v>
      </c>
      <c r="J615" t="s">
        <v>29</v>
      </c>
      <c r="K615" t="s">
        <v>38</v>
      </c>
      <c r="L615" t="s">
        <v>7</v>
      </c>
      <c r="M615">
        <v>2023</v>
      </c>
      <c r="N615" t="s">
        <v>62</v>
      </c>
      <c r="O615" t="s">
        <v>63</v>
      </c>
      <c r="P615" t="s">
        <v>56</v>
      </c>
    </row>
    <row r="616" spans="1:16" x14ac:dyDescent="0.35">
      <c r="A616" t="s">
        <v>14</v>
      </c>
      <c r="B616">
        <v>230</v>
      </c>
      <c r="C616" s="12">
        <f>Modified_data[[#This Row],[Export Value]]/Modified_data[[#This Row],[Units Sold]]</f>
        <v>46533.710000000006</v>
      </c>
      <c r="D616" s="12">
        <v>4092.35</v>
      </c>
      <c r="E616" s="12">
        <f>Modified_data[[#This Row],[Profit per unit]]*Modified_data[[#This Row],[Units Sold]]</f>
        <v>941240.5</v>
      </c>
      <c r="F616" s="14">
        <f>Modified_data[[#This Row],[TotalProfit]]/SUM(Modified_data[TotalProfit])</f>
        <v>2.8622625910369943E-4</v>
      </c>
      <c r="G616" s="1">
        <f>Modified_data[[#This Row],[TotalProfit]]/Modified_data[[#This Row],[Export Value]]</f>
        <v>8.7943772374908427E-2</v>
      </c>
      <c r="H616" s="12">
        <v>10702753.300000001</v>
      </c>
      <c r="I616" t="s">
        <v>31</v>
      </c>
      <c r="J616" t="s">
        <v>29</v>
      </c>
      <c r="K616" t="s">
        <v>35</v>
      </c>
      <c r="L616" t="s">
        <v>4</v>
      </c>
      <c r="M616">
        <v>2023</v>
      </c>
      <c r="N616" t="s">
        <v>66</v>
      </c>
      <c r="O616" t="s">
        <v>63</v>
      </c>
      <c r="P616" t="s">
        <v>64</v>
      </c>
    </row>
    <row r="617" spans="1:16" x14ac:dyDescent="0.35">
      <c r="A617" t="s">
        <v>15</v>
      </c>
      <c r="B617">
        <v>634</v>
      </c>
      <c r="C617" s="12">
        <f>Modified_data[[#This Row],[Export Value]]/Modified_data[[#This Row],[Units Sold]]</f>
        <v>40807.39</v>
      </c>
      <c r="D617" s="12">
        <v>9589.5300000000007</v>
      </c>
      <c r="E617" s="12">
        <f>Modified_data[[#This Row],[Profit per unit]]*Modified_data[[#This Row],[Units Sold]]</f>
        <v>6079762.0200000005</v>
      </c>
      <c r="F617" s="14">
        <f>Modified_data[[#This Row],[TotalProfit]]/SUM(Modified_data[TotalProfit])</f>
        <v>1.8488234826543812E-3</v>
      </c>
      <c r="G617" s="1">
        <f>Modified_data[[#This Row],[TotalProfit]]/Modified_data[[#This Row],[Export Value]]</f>
        <v>0.23499493596625515</v>
      </c>
      <c r="H617" s="12">
        <v>25871885.260000002</v>
      </c>
      <c r="I617" t="s">
        <v>28</v>
      </c>
      <c r="J617" t="s">
        <v>29</v>
      </c>
      <c r="K617" t="s">
        <v>36</v>
      </c>
      <c r="L617" t="s">
        <v>1</v>
      </c>
      <c r="M617">
        <v>2021</v>
      </c>
      <c r="N617" t="s">
        <v>50</v>
      </c>
      <c r="O617" t="s">
        <v>46</v>
      </c>
      <c r="P617" t="s">
        <v>56</v>
      </c>
    </row>
    <row r="618" spans="1:16" x14ac:dyDescent="0.35">
      <c r="A618" t="s">
        <v>21</v>
      </c>
      <c r="B618">
        <v>654</v>
      </c>
      <c r="C618" s="12">
        <f>Modified_data[[#This Row],[Export Value]]/Modified_data[[#This Row],[Units Sold]]</f>
        <v>30960.469999999998</v>
      </c>
      <c r="D618" s="12">
        <v>9761.35</v>
      </c>
      <c r="E618" s="12">
        <f>Modified_data[[#This Row],[Profit per unit]]*Modified_data[[#This Row],[Units Sold]]</f>
        <v>6383922.9000000004</v>
      </c>
      <c r="F618" s="14">
        <f>Modified_data[[#This Row],[TotalProfit]]/SUM(Modified_data[TotalProfit])</f>
        <v>1.9413171979674061E-3</v>
      </c>
      <c r="G618" s="1">
        <f>Modified_data[[#This Row],[TotalProfit]]/Modified_data[[#This Row],[Export Value]]</f>
        <v>0.31528429639472533</v>
      </c>
      <c r="H618" s="12">
        <v>20248147.379999999</v>
      </c>
      <c r="I618" t="s">
        <v>28</v>
      </c>
      <c r="J618" t="s">
        <v>29</v>
      </c>
      <c r="K618" t="s">
        <v>30</v>
      </c>
      <c r="L618" t="s">
        <v>3</v>
      </c>
      <c r="M618">
        <v>2022</v>
      </c>
      <c r="N618" t="s">
        <v>55</v>
      </c>
      <c r="O618" t="s">
        <v>53</v>
      </c>
      <c r="P618" t="s">
        <v>56</v>
      </c>
    </row>
    <row r="619" spans="1:16" x14ac:dyDescent="0.35">
      <c r="A619" t="s">
        <v>21</v>
      </c>
      <c r="B619">
        <v>490</v>
      </c>
      <c r="C619" s="12">
        <f>Modified_data[[#This Row],[Export Value]]/Modified_data[[#This Row],[Units Sold]]</f>
        <v>23893.95</v>
      </c>
      <c r="D619" s="12">
        <v>5788.54</v>
      </c>
      <c r="E619" s="12">
        <f>Modified_data[[#This Row],[Profit per unit]]*Modified_data[[#This Row],[Units Sold]]</f>
        <v>2836384.6</v>
      </c>
      <c r="F619" s="14">
        <f>Modified_data[[#This Row],[TotalProfit]]/SUM(Modified_data[TotalProfit])</f>
        <v>8.6252955906311179E-4</v>
      </c>
      <c r="G619" s="1">
        <f>Modified_data[[#This Row],[TotalProfit]]/Modified_data[[#This Row],[Export Value]]</f>
        <v>0.24225965150173998</v>
      </c>
      <c r="H619" s="12">
        <v>11708035.5</v>
      </c>
      <c r="I619" t="s">
        <v>33</v>
      </c>
      <c r="J619" t="s">
        <v>29</v>
      </c>
      <c r="K619" t="s">
        <v>36</v>
      </c>
      <c r="L619" t="s">
        <v>4</v>
      </c>
      <c r="M619">
        <v>2023</v>
      </c>
      <c r="N619" t="s">
        <v>50</v>
      </c>
      <c r="O619" t="s">
        <v>46</v>
      </c>
      <c r="P619" t="s">
        <v>49</v>
      </c>
    </row>
    <row r="620" spans="1:16" x14ac:dyDescent="0.35">
      <c r="A620" t="s">
        <v>17</v>
      </c>
      <c r="B620">
        <v>825</v>
      </c>
      <c r="C620" s="12">
        <f>Modified_data[[#This Row],[Export Value]]/Modified_data[[#This Row],[Units Sold]]</f>
        <v>42082.19</v>
      </c>
      <c r="D620" s="12">
        <v>5341.84</v>
      </c>
      <c r="E620" s="12">
        <f>Modified_data[[#This Row],[Profit per unit]]*Modified_data[[#This Row],[Units Sold]]</f>
        <v>4407018</v>
      </c>
      <c r="F620" s="14">
        <f>Modified_data[[#This Row],[TotalProfit]]/SUM(Modified_data[TotalProfit])</f>
        <v>1.3401508710501376E-3</v>
      </c>
      <c r="G620" s="1">
        <f>Modified_data[[#This Row],[TotalProfit]]/Modified_data[[#This Row],[Export Value]]</f>
        <v>0.12693826058006963</v>
      </c>
      <c r="H620" s="12">
        <v>34717806.75</v>
      </c>
      <c r="I620" t="s">
        <v>28</v>
      </c>
      <c r="J620" t="s">
        <v>29</v>
      </c>
      <c r="K620" t="s">
        <v>37</v>
      </c>
      <c r="L620" t="s">
        <v>6</v>
      </c>
      <c r="M620">
        <v>2022</v>
      </c>
      <c r="N620" t="s">
        <v>67</v>
      </c>
      <c r="O620" t="s">
        <v>63</v>
      </c>
      <c r="P620" t="s">
        <v>64</v>
      </c>
    </row>
    <row r="621" spans="1:16" x14ac:dyDescent="0.35">
      <c r="A621" t="s">
        <v>19</v>
      </c>
      <c r="B621">
        <v>722</v>
      </c>
      <c r="C621" s="12">
        <f>Modified_data[[#This Row],[Export Value]]/Modified_data[[#This Row],[Units Sold]]</f>
        <v>46749.579999999994</v>
      </c>
      <c r="D621" s="12">
        <v>4146.22</v>
      </c>
      <c r="E621" s="12">
        <f>Modified_data[[#This Row],[Profit per unit]]*Modified_data[[#This Row],[Units Sold]]</f>
        <v>2993570.8400000003</v>
      </c>
      <c r="F621" s="14">
        <f>Modified_data[[#This Row],[TotalProfit]]/SUM(Modified_data[TotalProfit])</f>
        <v>9.1032906350196278E-4</v>
      </c>
      <c r="G621" s="1">
        <f>Modified_data[[#This Row],[TotalProfit]]/Modified_data[[#This Row],[Export Value]]</f>
        <v>8.8689994648080278E-2</v>
      </c>
      <c r="H621" s="12">
        <v>33753196.759999998</v>
      </c>
      <c r="I621" t="s">
        <v>31</v>
      </c>
      <c r="J621" t="s">
        <v>29</v>
      </c>
      <c r="K621" t="s">
        <v>30</v>
      </c>
      <c r="L621" t="s">
        <v>9</v>
      </c>
      <c r="M621">
        <v>2022</v>
      </c>
      <c r="N621" t="s">
        <v>48</v>
      </c>
      <c r="O621" t="s">
        <v>46</v>
      </c>
      <c r="P621" t="s">
        <v>54</v>
      </c>
    </row>
    <row r="622" spans="1:16" x14ac:dyDescent="0.35">
      <c r="A622" t="s">
        <v>14</v>
      </c>
      <c r="B622">
        <v>313</v>
      </c>
      <c r="C622" s="12">
        <f>Modified_data[[#This Row],[Export Value]]/Modified_data[[#This Row],[Units Sold]]</f>
        <v>21553.66</v>
      </c>
      <c r="D622" s="12">
        <v>7531.22</v>
      </c>
      <c r="E622" s="12">
        <f>Modified_data[[#This Row],[Profit per unit]]*Modified_data[[#This Row],[Units Sold]]</f>
        <v>2357271.86</v>
      </c>
      <c r="F622" s="14">
        <f>Modified_data[[#This Row],[TotalProfit]]/SUM(Modified_data[TotalProfit])</f>
        <v>7.1683390820754037E-4</v>
      </c>
      <c r="G622" s="1">
        <f>Modified_data[[#This Row],[TotalProfit]]/Modified_data[[#This Row],[Export Value]]</f>
        <v>0.34941722194745578</v>
      </c>
      <c r="H622" s="12">
        <v>6746295.5800000001</v>
      </c>
      <c r="I622" t="s">
        <v>31</v>
      </c>
      <c r="J622" t="s">
        <v>29</v>
      </c>
      <c r="K622" t="s">
        <v>37</v>
      </c>
      <c r="L622" t="s">
        <v>8</v>
      </c>
      <c r="M622">
        <v>2022</v>
      </c>
      <c r="N622" t="s">
        <v>61</v>
      </c>
      <c r="O622" t="s">
        <v>60</v>
      </c>
      <c r="P622" t="s">
        <v>51</v>
      </c>
    </row>
    <row r="623" spans="1:16" x14ac:dyDescent="0.35">
      <c r="A623" t="s">
        <v>13</v>
      </c>
      <c r="B623">
        <v>337</v>
      </c>
      <c r="C623" s="12">
        <f>Modified_data[[#This Row],[Export Value]]/Modified_data[[#This Row],[Units Sold]]</f>
        <v>15499.43</v>
      </c>
      <c r="D623" s="12">
        <v>3381.24</v>
      </c>
      <c r="E623" s="12">
        <f>Modified_data[[#This Row],[Profit per unit]]*Modified_data[[#This Row],[Units Sold]]</f>
        <v>1139477.8799999999</v>
      </c>
      <c r="F623" s="14">
        <f>Modified_data[[#This Row],[TotalProfit]]/SUM(Modified_data[TotalProfit])</f>
        <v>3.4650919815266561E-4</v>
      </c>
      <c r="G623" s="1">
        <f>Modified_data[[#This Row],[TotalProfit]]/Modified_data[[#This Row],[Export Value]]</f>
        <v>0.21815253851270658</v>
      </c>
      <c r="H623" s="12">
        <v>5223307.91</v>
      </c>
      <c r="I623" t="s">
        <v>28</v>
      </c>
      <c r="J623" t="s">
        <v>29</v>
      </c>
      <c r="K623" t="s">
        <v>34</v>
      </c>
      <c r="L623" t="s">
        <v>7</v>
      </c>
      <c r="M623">
        <v>2022</v>
      </c>
      <c r="N623" t="s">
        <v>52</v>
      </c>
      <c r="O623" t="s">
        <v>53</v>
      </c>
      <c r="P623" t="s">
        <v>58</v>
      </c>
    </row>
    <row r="624" spans="1:16" x14ac:dyDescent="0.35">
      <c r="A624" t="s">
        <v>14</v>
      </c>
      <c r="B624">
        <v>626</v>
      </c>
      <c r="C624" s="12">
        <f>Modified_data[[#This Row],[Export Value]]/Modified_data[[#This Row],[Units Sold]]</f>
        <v>42679.03</v>
      </c>
      <c r="D624" s="12">
        <v>7839.31</v>
      </c>
      <c r="E624" s="12">
        <f>Modified_data[[#This Row],[Profit per unit]]*Modified_data[[#This Row],[Units Sold]]</f>
        <v>4907408.0600000005</v>
      </c>
      <c r="F624" s="14">
        <f>Modified_data[[#This Row],[TotalProfit]]/SUM(Modified_data[TotalProfit])</f>
        <v>1.4923168424107792E-3</v>
      </c>
      <c r="G624" s="1">
        <f>Modified_data[[#This Row],[TotalProfit]]/Modified_data[[#This Row],[Export Value]]</f>
        <v>0.1836806038000395</v>
      </c>
      <c r="H624" s="12">
        <v>26717072.780000001</v>
      </c>
      <c r="I624" t="s">
        <v>33</v>
      </c>
      <c r="J624" t="s">
        <v>29</v>
      </c>
      <c r="K624" t="s">
        <v>38</v>
      </c>
      <c r="L624" t="s">
        <v>1</v>
      </c>
      <c r="M624">
        <v>2021</v>
      </c>
      <c r="N624" t="s">
        <v>61</v>
      </c>
      <c r="O624" t="s">
        <v>60</v>
      </c>
      <c r="P624" t="s">
        <v>49</v>
      </c>
    </row>
    <row r="625" spans="1:16" x14ac:dyDescent="0.35">
      <c r="A625" t="s">
        <v>13</v>
      </c>
      <c r="B625">
        <v>391</v>
      </c>
      <c r="C625" s="12">
        <f>Modified_data[[#This Row],[Export Value]]/Modified_data[[#This Row],[Units Sold]]</f>
        <v>40770.5</v>
      </c>
      <c r="D625" s="12">
        <v>4126.1400000000003</v>
      </c>
      <c r="E625" s="12">
        <f>Modified_data[[#This Row],[Profit per unit]]*Modified_data[[#This Row],[Units Sold]]</f>
        <v>1613320.7400000002</v>
      </c>
      <c r="F625" s="14">
        <f>Modified_data[[#This Row],[TotalProfit]]/SUM(Modified_data[TotalProfit])</f>
        <v>4.906023063654955E-4</v>
      </c>
      <c r="G625" s="1">
        <f>Modified_data[[#This Row],[TotalProfit]]/Modified_data[[#This Row],[Export Value]]</f>
        <v>0.10120405685483377</v>
      </c>
      <c r="H625" s="12">
        <v>15941265.5</v>
      </c>
      <c r="I625" t="s">
        <v>39</v>
      </c>
      <c r="J625" t="s">
        <v>29</v>
      </c>
      <c r="K625" t="s">
        <v>37</v>
      </c>
      <c r="L625" t="s">
        <v>7</v>
      </c>
      <c r="M625">
        <v>2023</v>
      </c>
      <c r="N625" t="s">
        <v>55</v>
      </c>
      <c r="O625" t="s">
        <v>53</v>
      </c>
      <c r="P625" t="s">
        <v>51</v>
      </c>
    </row>
    <row r="626" spans="1:16" x14ac:dyDescent="0.35">
      <c r="A626" t="s">
        <v>17</v>
      </c>
      <c r="B626">
        <v>445</v>
      </c>
      <c r="C626" s="12">
        <f>Modified_data[[#This Row],[Export Value]]/Modified_data[[#This Row],[Units Sold]]</f>
        <v>20520.440000000002</v>
      </c>
      <c r="D626" s="12">
        <v>6305.29</v>
      </c>
      <c r="E626" s="12">
        <f>Modified_data[[#This Row],[Profit per unit]]*Modified_data[[#This Row],[Units Sold]]</f>
        <v>2805854.05</v>
      </c>
      <c r="F626" s="14">
        <f>Modified_data[[#This Row],[TotalProfit]]/SUM(Modified_data[TotalProfit])</f>
        <v>8.532453802428437E-4</v>
      </c>
      <c r="G626" s="1">
        <f>Modified_data[[#This Row],[TotalProfit]]/Modified_data[[#This Row],[Export Value]]</f>
        <v>0.30726875252187569</v>
      </c>
      <c r="H626" s="12">
        <v>9131595.8000000007</v>
      </c>
      <c r="I626" t="s">
        <v>28</v>
      </c>
      <c r="J626" t="s">
        <v>29</v>
      </c>
      <c r="K626" t="s">
        <v>36</v>
      </c>
      <c r="L626" t="s">
        <v>9</v>
      </c>
      <c r="M626">
        <v>2020</v>
      </c>
      <c r="N626" t="s">
        <v>67</v>
      </c>
      <c r="O626" t="s">
        <v>63</v>
      </c>
      <c r="P626" t="s">
        <v>64</v>
      </c>
    </row>
    <row r="627" spans="1:16" x14ac:dyDescent="0.35">
      <c r="A627" t="s">
        <v>19</v>
      </c>
      <c r="B627">
        <v>627</v>
      </c>
      <c r="C627" s="12">
        <f>Modified_data[[#This Row],[Export Value]]/Modified_data[[#This Row],[Units Sold]]</f>
        <v>28634.289999999997</v>
      </c>
      <c r="D627" s="12">
        <v>6333.2</v>
      </c>
      <c r="E627" s="12">
        <f>Modified_data[[#This Row],[Profit per unit]]*Modified_data[[#This Row],[Units Sold]]</f>
        <v>3970916.4</v>
      </c>
      <c r="F627" s="14">
        <f>Modified_data[[#This Row],[TotalProfit]]/SUM(Modified_data[TotalProfit])</f>
        <v>1.207534680440896E-3</v>
      </c>
      <c r="G627" s="1">
        <f>Modified_data[[#This Row],[TotalProfit]]/Modified_data[[#This Row],[Export Value]]</f>
        <v>0.22117538098552472</v>
      </c>
      <c r="H627" s="12">
        <v>17953699.829999998</v>
      </c>
      <c r="I627" t="s">
        <v>31</v>
      </c>
      <c r="J627" t="s">
        <v>29</v>
      </c>
      <c r="K627" t="s">
        <v>36</v>
      </c>
      <c r="L627" t="s">
        <v>2</v>
      </c>
      <c r="M627">
        <v>2021</v>
      </c>
      <c r="N627" t="s">
        <v>62</v>
      </c>
      <c r="O627" t="s">
        <v>63</v>
      </c>
      <c r="P627" t="s">
        <v>51</v>
      </c>
    </row>
    <row r="628" spans="1:16" x14ac:dyDescent="0.35">
      <c r="A628" t="s">
        <v>18</v>
      </c>
      <c r="B628">
        <v>298</v>
      </c>
      <c r="C628" s="12">
        <f>Modified_data[[#This Row],[Export Value]]/Modified_data[[#This Row],[Units Sold]]</f>
        <v>29848.18</v>
      </c>
      <c r="D628" s="12">
        <v>2491.8200000000002</v>
      </c>
      <c r="E628" s="12">
        <f>Modified_data[[#This Row],[Profit per unit]]*Modified_data[[#This Row],[Units Sold]]</f>
        <v>742562.3600000001</v>
      </c>
      <c r="F628" s="14">
        <f>Modified_data[[#This Row],[TotalProfit]]/SUM(Modified_data[TotalProfit])</f>
        <v>2.2580928726931591E-4</v>
      </c>
      <c r="G628" s="1">
        <f>Modified_data[[#This Row],[TotalProfit]]/Modified_data[[#This Row],[Export Value]]</f>
        <v>8.3483147046151562E-2</v>
      </c>
      <c r="H628" s="12">
        <v>8894757.6400000006</v>
      </c>
      <c r="I628" t="s">
        <v>33</v>
      </c>
      <c r="J628" t="s">
        <v>29</v>
      </c>
      <c r="K628" t="s">
        <v>32</v>
      </c>
      <c r="L628" t="s">
        <v>10</v>
      </c>
      <c r="M628">
        <v>2020</v>
      </c>
      <c r="N628" t="s">
        <v>57</v>
      </c>
      <c r="O628" t="s">
        <v>53</v>
      </c>
      <c r="P628" t="s">
        <v>47</v>
      </c>
    </row>
    <row r="629" spans="1:16" x14ac:dyDescent="0.35">
      <c r="A629" t="s">
        <v>13</v>
      </c>
      <c r="B629">
        <v>579</v>
      </c>
      <c r="C629" s="12">
        <f>Modified_data[[#This Row],[Export Value]]/Modified_data[[#This Row],[Units Sold]]</f>
        <v>46260.700000000004</v>
      </c>
      <c r="D629" s="12">
        <v>3869.83</v>
      </c>
      <c r="E629" s="12">
        <f>Modified_data[[#This Row],[Profit per unit]]*Modified_data[[#This Row],[Units Sold]]</f>
        <v>2240631.5699999998</v>
      </c>
      <c r="F629" s="14">
        <f>Modified_data[[#This Row],[TotalProfit]]/SUM(Modified_data[TotalProfit])</f>
        <v>6.8136421277107046E-4</v>
      </c>
      <c r="G629" s="1">
        <f>Modified_data[[#This Row],[TotalProfit]]/Modified_data[[#This Row],[Export Value]]</f>
        <v>8.3652646847107798E-2</v>
      </c>
      <c r="H629" s="12">
        <v>26784945.300000001</v>
      </c>
      <c r="I629" t="s">
        <v>33</v>
      </c>
      <c r="J629" t="s">
        <v>29</v>
      </c>
      <c r="K629" t="s">
        <v>30</v>
      </c>
      <c r="L629" t="s">
        <v>1</v>
      </c>
      <c r="M629">
        <v>2022</v>
      </c>
      <c r="N629" t="s">
        <v>55</v>
      </c>
      <c r="O629" t="s">
        <v>53</v>
      </c>
      <c r="P629" t="s">
        <v>56</v>
      </c>
    </row>
    <row r="630" spans="1:16" x14ac:dyDescent="0.35">
      <c r="A630" t="s">
        <v>15</v>
      </c>
      <c r="B630">
        <v>415</v>
      </c>
      <c r="C630" s="12">
        <f>Modified_data[[#This Row],[Export Value]]/Modified_data[[#This Row],[Units Sold]]</f>
        <v>45905.279999999999</v>
      </c>
      <c r="D630" s="12">
        <v>7271.19</v>
      </c>
      <c r="E630" s="12">
        <f>Modified_data[[#This Row],[Profit per unit]]*Modified_data[[#This Row],[Units Sold]]</f>
        <v>3017543.8499999996</v>
      </c>
      <c r="F630" s="14">
        <f>Modified_data[[#This Row],[TotalProfit]]/SUM(Modified_data[TotalProfit])</f>
        <v>9.1761912908217881E-4</v>
      </c>
      <c r="G630" s="1">
        <f>Modified_data[[#This Row],[TotalProfit]]/Modified_data[[#This Row],[Export Value]]</f>
        <v>0.15839550483081682</v>
      </c>
      <c r="H630" s="12">
        <v>19050691.199999999</v>
      </c>
      <c r="I630" t="s">
        <v>28</v>
      </c>
      <c r="J630" t="s">
        <v>29</v>
      </c>
      <c r="K630" t="s">
        <v>38</v>
      </c>
      <c r="L630" t="s">
        <v>4</v>
      </c>
      <c r="M630">
        <v>2021</v>
      </c>
      <c r="N630" t="s">
        <v>57</v>
      </c>
      <c r="O630" t="s">
        <v>53</v>
      </c>
      <c r="P630" t="s">
        <v>64</v>
      </c>
    </row>
    <row r="631" spans="1:16" x14ac:dyDescent="0.35">
      <c r="A631" t="s">
        <v>13</v>
      </c>
      <c r="B631">
        <v>840</v>
      </c>
      <c r="C631" s="12">
        <f>Modified_data[[#This Row],[Export Value]]/Modified_data[[#This Row],[Units Sold]]</f>
        <v>49351.45</v>
      </c>
      <c r="D631" s="12">
        <v>4574.66</v>
      </c>
      <c r="E631" s="12">
        <f>Modified_data[[#This Row],[Profit per unit]]*Modified_data[[#This Row],[Units Sold]]</f>
        <v>3842714.4</v>
      </c>
      <c r="F631" s="14">
        <f>Modified_data[[#This Row],[TotalProfit]]/SUM(Modified_data[TotalProfit])</f>
        <v>1.1685491301276526E-3</v>
      </c>
      <c r="G631" s="1">
        <f>Modified_data[[#This Row],[TotalProfit]]/Modified_data[[#This Row],[Export Value]]</f>
        <v>9.2695554031340513E-2</v>
      </c>
      <c r="H631" s="12">
        <v>41455218</v>
      </c>
      <c r="I631" t="s">
        <v>28</v>
      </c>
      <c r="J631" t="s">
        <v>29</v>
      </c>
      <c r="K631" t="s">
        <v>32</v>
      </c>
      <c r="L631" t="s">
        <v>6</v>
      </c>
      <c r="M631">
        <v>2021</v>
      </c>
      <c r="N631" t="s">
        <v>45</v>
      </c>
      <c r="O631" t="s">
        <v>46</v>
      </c>
      <c r="P631" t="s">
        <v>49</v>
      </c>
    </row>
    <row r="632" spans="1:16" x14ac:dyDescent="0.35">
      <c r="A632" t="s">
        <v>20</v>
      </c>
      <c r="B632">
        <v>376</v>
      </c>
      <c r="C632" s="12">
        <f>Modified_data[[#This Row],[Export Value]]/Modified_data[[#This Row],[Units Sold]]</f>
        <v>35980.93</v>
      </c>
      <c r="D632" s="12">
        <v>7571.43</v>
      </c>
      <c r="E632" s="12">
        <f>Modified_data[[#This Row],[Profit per unit]]*Modified_data[[#This Row],[Units Sold]]</f>
        <v>2846857.68</v>
      </c>
      <c r="F632" s="14">
        <f>Modified_data[[#This Row],[TotalProfit]]/SUM(Modified_data[TotalProfit])</f>
        <v>8.6571436731317517E-4</v>
      </c>
      <c r="G632" s="1">
        <f>Modified_data[[#This Row],[TotalProfit]]/Modified_data[[#This Row],[Export Value]]</f>
        <v>0.21042896890102619</v>
      </c>
      <c r="H632" s="12">
        <v>13528829.68</v>
      </c>
      <c r="I632" t="s">
        <v>28</v>
      </c>
      <c r="J632" t="s">
        <v>29</v>
      </c>
      <c r="K632" t="s">
        <v>38</v>
      </c>
      <c r="L632" t="s">
        <v>4</v>
      </c>
      <c r="M632">
        <v>2021</v>
      </c>
      <c r="N632" t="s">
        <v>57</v>
      </c>
      <c r="O632" t="s">
        <v>53</v>
      </c>
      <c r="P632" t="s">
        <v>56</v>
      </c>
    </row>
    <row r="633" spans="1:16" x14ac:dyDescent="0.35">
      <c r="A633" t="s">
        <v>19</v>
      </c>
      <c r="B633">
        <v>969</v>
      </c>
      <c r="C633" s="12">
        <f>Modified_data[[#This Row],[Export Value]]/Modified_data[[#This Row],[Units Sold]]</f>
        <v>33912.200000000004</v>
      </c>
      <c r="D633" s="12">
        <v>6646.6</v>
      </c>
      <c r="E633" s="12">
        <f>Modified_data[[#This Row],[Profit per unit]]*Modified_data[[#This Row],[Units Sold]]</f>
        <v>6440555.4000000004</v>
      </c>
      <c r="F633" s="14">
        <f>Modified_data[[#This Row],[TotalProfit]]/SUM(Modified_data[TotalProfit])</f>
        <v>1.9585388417648099E-3</v>
      </c>
      <c r="G633" s="1">
        <f>Modified_data[[#This Row],[TotalProfit]]/Modified_data[[#This Row],[Export Value]]</f>
        <v>0.19599436191105266</v>
      </c>
      <c r="H633" s="12">
        <v>32860921.800000001</v>
      </c>
      <c r="I633" t="s">
        <v>28</v>
      </c>
      <c r="J633" t="s">
        <v>29</v>
      </c>
      <c r="K633" t="s">
        <v>35</v>
      </c>
      <c r="L633" t="s">
        <v>10</v>
      </c>
      <c r="M633">
        <v>2022</v>
      </c>
      <c r="N633" t="s">
        <v>65</v>
      </c>
      <c r="O633" t="s">
        <v>60</v>
      </c>
      <c r="P633" t="s">
        <v>49</v>
      </c>
    </row>
    <row r="634" spans="1:16" x14ac:dyDescent="0.35">
      <c r="A634" t="s">
        <v>17</v>
      </c>
      <c r="B634">
        <v>647</v>
      </c>
      <c r="C634" s="12">
        <f>Modified_data[[#This Row],[Export Value]]/Modified_data[[#This Row],[Units Sold]]</f>
        <v>40768.559999999998</v>
      </c>
      <c r="D634" s="12">
        <v>8852.0499999999993</v>
      </c>
      <c r="E634" s="12">
        <f>Modified_data[[#This Row],[Profit per unit]]*Modified_data[[#This Row],[Units Sold]]</f>
        <v>5727276.3499999996</v>
      </c>
      <c r="F634" s="14">
        <f>Modified_data[[#This Row],[TotalProfit]]/SUM(Modified_data[TotalProfit])</f>
        <v>1.741634454226725E-3</v>
      </c>
      <c r="G634" s="1">
        <f>Modified_data[[#This Row],[TotalProfit]]/Modified_data[[#This Row],[Export Value]]</f>
        <v>0.21712932710892902</v>
      </c>
      <c r="H634" s="12">
        <v>26377258.32</v>
      </c>
      <c r="I634" t="s">
        <v>39</v>
      </c>
      <c r="J634" t="s">
        <v>29</v>
      </c>
      <c r="K634" t="s">
        <v>37</v>
      </c>
      <c r="L634" t="s">
        <v>1</v>
      </c>
      <c r="M634">
        <v>2020</v>
      </c>
      <c r="N634" t="s">
        <v>62</v>
      </c>
      <c r="O634" t="s">
        <v>63</v>
      </c>
      <c r="P634" t="s">
        <v>58</v>
      </c>
    </row>
    <row r="635" spans="1:16" x14ac:dyDescent="0.35">
      <c r="A635" t="s">
        <v>17</v>
      </c>
      <c r="B635">
        <v>188</v>
      </c>
      <c r="C635" s="12">
        <f>Modified_data[[#This Row],[Export Value]]/Modified_data[[#This Row],[Units Sold]]</f>
        <v>38387.230000000003</v>
      </c>
      <c r="D635" s="12">
        <v>9785.67</v>
      </c>
      <c r="E635" s="12">
        <f>Modified_data[[#This Row],[Profit per unit]]*Modified_data[[#This Row],[Units Sold]]</f>
        <v>1839705.96</v>
      </c>
      <c r="F635" s="14">
        <f>Modified_data[[#This Row],[TotalProfit]]/SUM(Modified_data[TotalProfit])</f>
        <v>5.5944485472265591E-4</v>
      </c>
      <c r="G635" s="1">
        <f>Modified_data[[#This Row],[TotalProfit]]/Modified_data[[#This Row],[Export Value]]</f>
        <v>0.25491993040393901</v>
      </c>
      <c r="H635" s="12">
        <v>7216799.2400000002</v>
      </c>
      <c r="I635" t="s">
        <v>33</v>
      </c>
      <c r="J635" t="s">
        <v>29</v>
      </c>
      <c r="K635" t="s">
        <v>36</v>
      </c>
      <c r="L635" t="s">
        <v>1</v>
      </c>
      <c r="M635">
        <v>2021</v>
      </c>
      <c r="N635" t="s">
        <v>50</v>
      </c>
      <c r="O635" t="s">
        <v>46</v>
      </c>
      <c r="P635" t="s">
        <v>47</v>
      </c>
    </row>
    <row r="636" spans="1:16" x14ac:dyDescent="0.35">
      <c r="A636" t="s">
        <v>14</v>
      </c>
      <c r="B636">
        <v>108</v>
      </c>
      <c r="C636" s="12">
        <f>Modified_data[[#This Row],[Export Value]]/Modified_data[[#This Row],[Units Sold]]</f>
        <v>34228.639999999999</v>
      </c>
      <c r="D636" s="12">
        <v>9645.39</v>
      </c>
      <c r="E636" s="12">
        <f>Modified_data[[#This Row],[Profit per unit]]*Modified_data[[#This Row],[Units Sold]]</f>
        <v>1041702.1199999999</v>
      </c>
      <c r="F636" s="14">
        <f>Modified_data[[#This Row],[TotalProfit]]/SUM(Modified_data[TotalProfit])</f>
        <v>3.1677610654024446E-4</v>
      </c>
      <c r="G636" s="1">
        <f>Modified_data[[#This Row],[TotalProfit]]/Modified_data[[#This Row],[Export Value]]</f>
        <v>0.28179296635799722</v>
      </c>
      <c r="H636" s="12">
        <v>3696693.12</v>
      </c>
      <c r="I636" t="s">
        <v>28</v>
      </c>
      <c r="J636" t="s">
        <v>29</v>
      </c>
      <c r="K636" t="s">
        <v>35</v>
      </c>
      <c r="L636" t="s">
        <v>3</v>
      </c>
      <c r="M636">
        <v>2023</v>
      </c>
      <c r="N636" t="s">
        <v>55</v>
      </c>
      <c r="O636" t="s">
        <v>53</v>
      </c>
      <c r="P636" t="s">
        <v>49</v>
      </c>
    </row>
    <row r="637" spans="1:16" x14ac:dyDescent="0.35">
      <c r="A637" t="s">
        <v>17</v>
      </c>
      <c r="B637">
        <v>275</v>
      </c>
      <c r="C637" s="12">
        <f>Modified_data[[#This Row],[Export Value]]/Modified_data[[#This Row],[Units Sold]]</f>
        <v>21247.69</v>
      </c>
      <c r="D637" s="12">
        <v>5273.59</v>
      </c>
      <c r="E637" s="12">
        <f>Modified_data[[#This Row],[Profit per unit]]*Modified_data[[#This Row],[Units Sold]]</f>
        <v>1450237.25</v>
      </c>
      <c r="F637" s="14">
        <f>Modified_data[[#This Row],[TotalProfit]]/SUM(Modified_data[TotalProfit])</f>
        <v>4.4100947938421317E-4</v>
      </c>
      <c r="G637" s="1">
        <f>Modified_data[[#This Row],[TotalProfit]]/Modified_data[[#This Row],[Export Value]]</f>
        <v>0.24819592153311726</v>
      </c>
      <c r="H637" s="12">
        <v>5843114.75</v>
      </c>
      <c r="I637" t="s">
        <v>28</v>
      </c>
      <c r="J637" t="s">
        <v>29</v>
      </c>
      <c r="K637" t="s">
        <v>34</v>
      </c>
      <c r="L637" t="s">
        <v>9</v>
      </c>
      <c r="M637">
        <v>2021</v>
      </c>
      <c r="N637" t="s">
        <v>52</v>
      </c>
      <c r="O637" t="s">
        <v>53</v>
      </c>
      <c r="P637" t="s">
        <v>58</v>
      </c>
    </row>
    <row r="638" spans="1:16" x14ac:dyDescent="0.35">
      <c r="A638" t="s">
        <v>21</v>
      </c>
      <c r="B638">
        <v>234</v>
      </c>
      <c r="C638" s="12">
        <f>Modified_data[[#This Row],[Export Value]]/Modified_data[[#This Row],[Units Sold]]</f>
        <v>43772.23</v>
      </c>
      <c r="D638" s="12">
        <v>6472.47</v>
      </c>
      <c r="E638" s="12">
        <f>Modified_data[[#This Row],[Profit per unit]]*Modified_data[[#This Row],[Units Sold]]</f>
        <v>1514557.98</v>
      </c>
      <c r="F638" s="14">
        <f>Modified_data[[#This Row],[TotalProfit]]/SUM(Modified_data[TotalProfit])</f>
        <v>4.6056907327198053E-4</v>
      </c>
      <c r="G638" s="1">
        <f>Modified_data[[#This Row],[TotalProfit]]/Modified_data[[#This Row],[Export Value]]</f>
        <v>0.1478670380741397</v>
      </c>
      <c r="H638" s="12">
        <v>10242701.82</v>
      </c>
      <c r="I638" t="s">
        <v>28</v>
      </c>
      <c r="J638" t="s">
        <v>29</v>
      </c>
      <c r="K638" t="s">
        <v>35</v>
      </c>
      <c r="L638" t="s">
        <v>3</v>
      </c>
      <c r="M638">
        <v>2023</v>
      </c>
      <c r="N638" t="s">
        <v>59</v>
      </c>
      <c r="O638" t="s">
        <v>60</v>
      </c>
      <c r="P638" t="s">
        <v>64</v>
      </c>
    </row>
    <row r="639" spans="1:16" x14ac:dyDescent="0.35">
      <c r="A639" t="s">
        <v>16</v>
      </c>
      <c r="B639">
        <v>181</v>
      </c>
      <c r="C639" s="12">
        <f>Modified_data[[#This Row],[Export Value]]/Modified_data[[#This Row],[Units Sold]]</f>
        <v>46007.28</v>
      </c>
      <c r="D639" s="12">
        <v>9692.49</v>
      </c>
      <c r="E639" s="12">
        <f>Modified_data[[#This Row],[Profit per unit]]*Modified_data[[#This Row],[Units Sold]]</f>
        <v>1754340.69</v>
      </c>
      <c r="F639" s="14">
        <f>Modified_data[[#This Row],[TotalProfit]]/SUM(Modified_data[TotalProfit])</f>
        <v>5.3348572749696045E-4</v>
      </c>
      <c r="G639" s="1">
        <f>Modified_data[[#This Row],[TotalProfit]]/Modified_data[[#This Row],[Export Value]]</f>
        <v>0.2106729630614981</v>
      </c>
      <c r="H639" s="12">
        <v>8327317.6799999997</v>
      </c>
      <c r="I639" t="s">
        <v>28</v>
      </c>
      <c r="J639" t="s">
        <v>29</v>
      </c>
      <c r="K639" t="s">
        <v>40</v>
      </c>
      <c r="L639" t="s">
        <v>8</v>
      </c>
      <c r="M639">
        <v>2022</v>
      </c>
      <c r="N639" t="s">
        <v>62</v>
      </c>
      <c r="O639" t="s">
        <v>63</v>
      </c>
      <c r="P639" t="s">
        <v>58</v>
      </c>
    </row>
    <row r="640" spans="1:16" x14ac:dyDescent="0.35">
      <c r="A640" t="s">
        <v>14</v>
      </c>
      <c r="B640">
        <v>750</v>
      </c>
      <c r="C640" s="12">
        <f>Modified_data[[#This Row],[Export Value]]/Modified_data[[#This Row],[Units Sold]]</f>
        <v>48870.19</v>
      </c>
      <c r="D640" s="12">
        <v>9474.77</v>
      </c>
      <c r="E640" s="12">
        <f>Modified_data[[#This Row],[Profit per unit]]*Modified_data[[#This Row],[Units Sold]]</f>
        <v>7106077.5</v>
      </c>
      <c r="F640" s="14">
        <f>Modified_data[[#This Row],[TotalProfit]]/SUM(Modified_data[TotalProfit])</f>
        <v>2.1609205933297267E-3</v>
      </c>
      <c r="G640" s="1">
        <f>Modified_data[[#This Row],[TotalProfit]]/Modified_data[[#This Row],[Export Value]]</f>
        <v>0.19387626690217494</v>
      </c>
      <c r="H640" s="12">
        <v>36652642.5</v>
      </c>
      <c r="I640" t="s">
        <v>28</v>
      </c>
      <c r="J640" t="s">
        <v>29</v>
      </c>
      <c r="K640" t="s">
        <v>35</v>
      </c>
      <c r="L640" t="s">
        <v>5</v>
      </c>
      <c r="M640">
        <v>2021</v>
      </c>
      <c r="N640" t="s">
        <v>50</v>
      </c>
      <c r="O640" t="s">
        <v>46</v>
      </c>
      <c r="P640" t="s">
        <v>56</v>
      </c>
    </row>
    <row r="641" spans="1:16" x14ac:dyDescent="0.35">
      <c r="A641" t="s">
        <v>12</v>
      </c>
      <c r="B641">
        <v>611</v>
      </c>
      <c r="C641" s="12">
        <f>Modified_data[[#This Row],[Export Value]]/Modified_data[[#This Row],[Units Sold]]</f>
        <v>21839.94</v>
      </c>
      <c r="D641" s="12">
        <v>7020.58</v>
      </c>
      <c r="E641" s="12">
        <f>Modified_data[[#This Row],[Profit per unit]]*Modified_data[[#This Row],[Units Sold]]</f>
        <v>4289574.38</v>
      </c>
      <c r="F641" s="14">
        <f>Modified_data[[#This Row],[TotalProfit]]/SUM(Modified_data[TotalProfit])</f>
        <v>1.3044368872083922E-3</v>
      </c>
      <c r="G641" s="1">
        <f>Modified_data[[#This Row],[TotalProfit]]/Modified_data[[#This Row],[Export Value]]</f>
        <v>0.32145601132603846</v>
      </c>
      <c r="H641" s="12">
        <v>13344203.34</v>
      </c>
      <c r="I641" t="s">
        <v>33</v>
      </c>
      <c r="J641" t="s">
        <v>29</v>
      </c>
      <c r="K641" t="s">
        <v>34</v>
      </c>
      <c r="L641" t="s">
        <v>2</v>
      </c>
      <c r="M641">
        <v>2023</v>
      </c>
      <c r="N641" t="s">
        <v>57</v>
      </c>
      <c r="O641" t="s">
        <v>53</v>
      </c>
      <c r="P641" t="s">
        <v>56</v>
      </c>
    </row>
    <row r="642" spans="1:16" x14ac:dyDescent="0.35">
      <c r="A642" t="s">
        <v>17</v>
      </c>
      <c r="B642">
        <v>541</v>
      </c>
      <c r="C642" s="12">
        <f>Modified_data[[#This Row],[Export Value]]/Modified_data[[#This Row],[Units Sold]]</f>
        <v>49593.68</v>
      </c>
      <c r="D642" s="12">
        <v>5788.97</v>
      </c>
      <c r="E642" s="12">
        <f>Modified_data[[#This Row],[Profit per unit]]*Modified_data[[#This Row],[Units Sold]]</f>
        <v>3131832.77</v>
      </c>
      <c r="F642" s="14">
        <f>Modified_data[[#This Row],[TotalProfit]]/SUM(Modified_data[TotalProfit])</f>
        <v>9.5237378533486036E-4</v>
      </c>
      <c r="G642" s="1">
        <f>Modified_data[[#This Row],[TotalProfit]]/Modified_data[[#This Row],[Export Value]]</f>
        <v>0.11672797824238895</v>
      </c>
      <c r="H642" s="12">
        <v>26830180.879999999</v>
      </c>
      <c r="I642" t="s">
        <v>28</v>
      </c>
      <c r="J642" t="s">
        <v>29</v>
      </c>
      <c r="K642" t="s">
        <v>34</v>
      </c>
      <c r="L642" t="s">
        <v>5</v>
      </c>
      <c r="M642">
        <v>2021</v>
      </c>
      <c r="N642" t="s">
        <v>66</v>
      </c>
      <c r="O642" t="s">
        <v>63</v>
      </c>
      <c r="P642" t="s">
        <v>56</v>
      </c>
    </row>
    <row r="643" spans="1:16" x14ac:dyDescent="0.35">
      <c r="A643" t="s">
        <v>12</v>
      </c>
      <c r="B643">
        <v>641</v>
      </c>
      <c r="C643" s="12">
        <f>Modified_data[[#This Row],[Export Value]]/Modified_data[[#This Row],[Units Sold]]</f>
        <v>36577.96</v>
      </c>
      <c r="D643" s="12">
        <v>7500.75</v>
      </c>
      <c r="E643" s="12">
        <f>Modified_data[[#This Row],[Profit per unit]]*Modified_data[[#This Row],[Units Sold]]</f>
        <v>4807980.75</v>
      </c>
      <c r="F643" s="14">
        <f>Modified_data[[#This Row],[TotalProfit]]/SUM(Modified_data[TotalProfit])</f>
        <v>1.4620815231761691E-3</v>
      </c>
      <c r="G643" s="1">
        <f>Modified_data[[#This Row],[TotalProfit]]/Modified_data[[#This Row],[Export Value]]</f>
        <v>0.20506201001914814</v>
      </c>
      <c r="H643" s="12">
        <v>23446472.359999999</v>
      </c>
      <c r="I643" t="s">
        <v>31</v>
      </c>
      <c r="J643" t="s">
        <v>29</v>
      </c>
      <c r="K643" t="s">
        <v>32</v>
      </c>
      <c r="L643" t="s">
        <v>9</v>
      </c>
      <c r="M643">
        <v>2020</v>
      </c>
      <c r="N643" t="s">
        <v>45</v>
      </c>
      <c r="O643" t="s">
        <v>46</v>
      </c>
      <c r="P643" t="s">
        <v>56</v>
      </c>
    </row>
    <row r="644" spans="1:16" x14ac:dyDescent="0.35">
      <c r="A644" t="s">
        <v>15</v>
      </c>
      <c r="B644">
        <v>250</v>
      </c>
      <c r="C644" s="12">
        <f>Modified_data[[#This Row],[Export Value]]/Modified_data[[#This Row],[Units Sold]]</f>
        <v>19006.96</v>
      </c>
      <c r="D644" s="12">
        <v>8307.68</v>
      </c>
      <c r="E644" s="12">
        <f>Modified_data[[#This Row],[Profit per unit]]*Modified_data[[#This Row],[Units Sold]]</f>
        <v>2076920</v>
      </c>
      <c r="F644" s="14">
        <f>Modified_data[[#This Row],[TotalProfit]]/SUM(Modified_data[TotalProfit])</f>
        <v>6.3158038998285284E-4</v>
      </c>
      <c r="G644" s="1">
        <f>Modified_data[[#This Row],[TotalProfit]]/Modified_data[[#This Row],[Export Value]]</f>
        <v>0.4370862042115099</v>
      </c>
      <c r="H644" s="12">
        <v>4751740</v>
      </c>
      <c r="I644" t="s">
        <v>39</v>
      </c>
      <c r="J644" t="s">
        <v>29</v>
      </c>
      <c r="K644" t="s">
        <v>38</v>
      </c>
      <c r="L644" t="s">
        <v>3</v>
      </c>
      <c r="M644">
        <v>2020</v>
      </c>
      <c r="N644" t="s">
        <v>61</v>
      </c>
      <c r="O644" t="s">
        <v>60</v>
      </c>
      <c r="P644" t="s">
        <v>49</v>
      </c>
    </row>
    <row r="645" spans="1:16" x14ac:dyDescent="0.35">
      <c r="A645" t="s">
        <v>12</v>
      </c>
      <c r="B645">
        <v>354</v>
      </c>
      <c r="C645" s="12">
        <f>Modified_data[[#This Row],[Export Value]]/Modified_data[[#This Row],[Units Sold]]</f>
        <v>29803.5</v>
      </c>
      <c r="D645" s="12">
        <v>8893.66</v>
      </c>
      <c r="E645" s="12">
        <f>Modified_data[[#This Row],[Profit per unit]]*Modified_data[[#This Row],[Units Sold]]</f>
        <v>3148355.64</v>
      </c>
      <c r="F645" s="14">
        <f>Modified_data[[#This Row],[TotalProfit]]/SUM(Modified_data[TotalProfit])</f>
        <v>9.5739830273477761E-4</v>
      </c>
      <c r="G645" s="1">
        <f>Modified_data[[#This Row],[TotalProfit]]/Modified_data[[#This Row],[Export Value]]</f>
        <v>0.29840991829818647</v>
      </c>
      <c r="H645" s="12">
        <v>10550439</v>
      </c>
      <c r="I645" t="s">
        <v>31</v>
      </c>
      <c r="J645" t="s">
        <v>29</v>
      </c>
      <c r="K645" t="s">
        <v>38</v>
      </c>
      <c r="L645" t="s">
        <v>4</v>
      </c>
      <c r="M645">
        <v>2022</v>
      </c>
      <c r="N645" t="s">
        <v>50</v>
      </c>
      <c r="O645" t="s">
        <v>46</v>
      </c>
      <c r="P645" t="s">
        <v>56</v>
      </c>
    </row>
    <row r="646" spans="1:16" x14ac:dyDescent="0.35">
      <c r="A646" t="s">
        <v>14</v>
      </c>
      <c r="B646">
        <v>304</v>
      </c>
      <c r="C646" s="12">
        <f>Modified_data[[#This Row],[Export Value]]/Modified_data[[#This Row],[Units Sold]]</f>
        <v>35413.740000000005</v>
      </c>
      <c r="D646" s="12">
        <v>2594.73</v>
      </c>
      <c r="E646" s="12">
        <f>Modified_data[[#This Row],[Profit per unit]]*Modified_data[[#This Row],[Units Sold]]</f>
        <v>788797.92</v>
      </c>
      <c r="F646" s="14">
        <f>Modified_data[[#This Row],[TotalProfit]]/SUM(Modified_data[TotalProfit])</f>
        <v>2.3986927658805498E-4</v>
      </c>
      <c r="G646" s="1">
        <f>Modified_data[[#This Row],[TotalProfit]]/Modified_data[[#This Row],[Export Value]]</f>
        <v>7.3269019312842978E-2</v>
      </c>
      <c r="H646" s="12">
        <v>10765776.960000001</v>
      </c>
      <c r="I646" t="s">
        <v>28</v>
      </c>
      <c r="J646" t="s">
        <v>29</v>
      </c>
      <c r="K646" t="s">
        <v>30</v>
      </c>
      <c r="L646" t="s">
        <v>2</v>
      </c>
      <c r="M646">
        <v>2022</v>
      </c>
      <c r="N646" t="s">
        <v>61</v>
      </c>
      <c r="O646" t="s">
        <v>60</v>
      </c>
      <c r="P646" t="s">
        <v>54</v>
      </c>
    </row>
    <row r="647" spans="1:16" x14ac:dyDescent="0.35">
      <c r="A647" t="s">
        <v>20</v>
      </c>
      <c r="B647">
        <v>121</v>
      </c>
      <c r="C647" s="12">
        <f>Modified_data[[#This Row],[Export Value]]/Modified_data[[#This Row],[Units Sold]]</f>
        <v>49472.480000000003</v>
      </c>
      <c r="D647" s="12">
        <v>2772.91</v>
      </c>
      <c r="E647" s="12">
        <f>Modified_data[[#This Row],[Profit per unit]]*Modified_data[[#This Row],[Units Sold]]</f>
        <v>335522.11</v>
      </c>
      <c r="F647" s="14">
        <f>Modified_data[[#This Row],[TotalProfit]]/SUM(Modified_data[TotalProfit])</f>
        <v>1.0203049952895135E-4</v>
      </c>
      <c r="G647" s="1">
        <f>Modified_data[[#This Row],[TotalProfit]]/Modified_data[[#This Row],[Export Value]]</f>
        <v>5.6049545120842939E-2</v>
      </c>
      <c r="H647" s="12">
        <v>5986170.0800000001</v>
      </c>
      <c r="I647" t="s">
        <v>33</v>
      </c>
      <c r="J647" t="s">
        <v>29</v>
      </c>
      <c r="K647" t="s">
        <v>38</v>
      </c>
      <c r="L647" t="s">
        <v>4</v>
      </c>
      <c r="M647">
        <v>2020</v>
      </c>
      <c r="N647" t="s">
        <v>52</v>
      </c>
      <c r="O647" t="s">
        <v>53</v>
      </c>
      <c r="P647" t="s">
        <v>54</v>
      </c>
    </row>
    <row r="648" spans="1:16" x14ac:dyDescent="0.35">
      <c r="A648" t="s">
        <v>12</v>
      </c>
      <c r="B648">
        <v>609</v>
      </c>
      <c r="C648" s="12">
        <f>Modified_data[[#This Row],[Export Value]]/Modified_data[[#This Row],[Units Sold]]</f>
        <v>26243.24</v>
      </c>
      <c r="D648" s="12">
        <v>2186.16</v>
      </c>
      <c r="E648" s="12">
        <f>Modified_data[[#This Row],[Profit per unit]]*Modified_data[[#This Row],[Units Sold]]</f>
        <v>1331371.44</v>
      </c>
      <c r="F648" s="14">
        <f>Modified_data[[#This Row],[TotalProfit]]/SUM(Modified_data[TotalProfit])</f>
        <v>4.0486301508350458E-4</v>
      </c>
      <c r="G648" s="1">
        <f>Modified_data[[#This Row],[TotalProfit]]/Modified_data[[#This Row],[Export Value]]</f>
        <v>8.3303738410348716E-2</v>
      </c>
      <c r="H648" s="12">
        <v>15982133.16</v>
      </c>
      <c r="I648" t="s">
        <v>39</v>
      </c>
      <c r="J648" t="s">
        <v>29</v>
      </c>
      <c r="K648" t="s">
        <v>38</v>
      </c>
      <c r="L648" t="s">
        <v>4</v>
      </c>
      <c r="M648">
        <v>2022</v>
      </c>
      <c r="N648" t="s">
        <v>55</v>
      </c>
      <c r="O648" t="s">
        <v>53</v>
      </c>
      <c r="P648" t="s">
        <v>54</v>
      </c>
    </row>
    <row r="649" spans="1:16" x14ac:dyDescent="0.35">
      <c r="A649" t="s">
        <v>19</v>
      </c>
      <c r="B649">
        <v>303</v>
      </c>
      <c r="C649" s="12">
        <f>Modified_data[[#This Row],[Export Value]]/Modified_data[[#This Row],[Units Sold]]</f>
        <v>16552.77</v>
      </c>
      <c r="D649" s="12">
        <v>2426.6999999999998</v>
      </c>
      <c r="E649" s="12">
        <f>Modified_data[[#This Row],[Profit per unit]]*Modified_data[[#This Row],[Units Sold]]</f>
        <v>735290.1</v>
      </c>
      <c r="F649" s="14">
        <f>Modified_data[[#This Row],[TotalProfit]]/SUM(Modified_data[TotalProfit])</f>
        <v>2.2359783145645034E-4</v>
      </c>
      <c r="G649" s="1">
        <f>Modified_data[[#This Row],[TotalProfit]]/Modified_data[[#This Row],[Export Value]]</f>
        <v>0.14660386146850346</v>
      </c>
      <c r="H649" s="12">
        <v>5015489.3099999996</v>
      </c>
      <c r="I649" t="s">
        <v>28</v>
      </c>
      <c r="J649" t="s">
        <v>29</v>
      </c>
      <c r="K649" t="s">
        <v>37</v>
      </c>
      <c r="L649" t="s">
        <v>7</v>
      </c>
      <c r="M649">
        <v>2020</v>
      </c>
      <c r="N649" t="s">
        <v>52</v>
      </c>
      <c r="O649" t="s">
        <v>53</v>
      </c>
      <c r="P649" t="s">
        <v>47</v>
      </c>
    </row>
    <row r="650" spans="1:16" x14ac:dyDescent="0.35">
      <c r="A650" t="s">
        <v>16</v>
      </c>
      <c r="B650">
        <v>651</v>
      </c>
      <c r="C650" s="12">
        <f>Modified_data[[#This Row],[Export Value]]/Modified_data[[#This Row],[Units Sold]]</f>
        <v>23667.26</v>
      </c>
      <c r="D650" s="12">
        <v>6606.14</v>
      </c>
      <c r="E650" s="12">
        <f>Modified_data[[#This Row],[Profit per unit]]*Modified_data[[#This Row],[Units Sold]]</f>
        <v>4300597.1400000006</v>
      </c>
      <c r="F650" s="14">
        <f>Modified_data[[#This Row],[TotalProfit]]/SUM(Modified_data[TotalProfit])</f>
        <v>1.3077888502399427E-3</v>
      </c>
      <c r="G650" s="1">
        <f>Modified_data[[#This Row],[TotalProfit]]/Modified_data[[#This Row],[Export Value]]</f>
        <v>0.27912567825764373</v>
      </c>
      <c r="H650" s="12">
        <v>15407386.26</v>
      </c>
      <c r="I650" t="s">
        <v>28</v>
      </c>
      <c r="J650" t="s">
        <v>29</v>
      </c>
      <c r="K650" t="s">
        <v>40</v>
      </c>
      <c r="L650" t="s">
        <v>1</v>
      </c>
      <c r="M650">
        <v>2022</v>
      </c>
      <c r="N650" t="s">
        <v>67</v>
      </c>
      <c r="O650" t="s">
        <v>63</v>
      </c>
      <c r="P650" t="s">
        <v>47</v>
      </c>
    </row>
    <row r="651" spans="1:16" x14ac:dyDescent="0.35">
      <c r="A651" t="s">
        <v>20</v>
      </c>
      <c r="B651">
        <v>860</v>
      </c>
      <c r="C651" s="12">
        <f>Modified_data[[#This Row],[Export Value]]/Modified_data[[#This Row],[Units Sold]]</f>
        <v>47901.59</v>
      </c>
      <c r="D651" s="12">
        <v>9626.5400000000009</v>
      </c>
      <c r="E651" s="12">
        <f>Modified_data[[#This Row],[Profit per unit]]*Modified_data[[#This Row],[Units Sold]]</f>
        <v>8278824.4000000004</v>
      </c>
      <c r="F651" s="14">
        <f>Modified_data[[#This Row],[TotalProfit]]/SUM(Modified_data[TotalProfit])</f>
        <v>2.5175467245496012E-3</v>
      </c>
      <c r="G651" s="1">
        <f>Modified_data[[#This Row],[TotalProfit]]/Modified_data[[#This Row],[Export Value]]</f>
        <v>0.20096493665450355</v>
      </c>
      <c r="H651" s="12">
        <v>41195367.399999999</v>
      </c>
      <c r="I651" t="s">
        <v>39</v>
      </c>
      <c r="J651" t="s">
        <v>29</v>
      </c>
      <c r="K651" t="s">
        <v>30</v>
      </c>
      <c r="L651" t="s">
        <v>1</v>
      </c>
      <c r="M651">
        <v>2020</v>
      </c>
      <c r="N651" t="s">
        <v>48</v>
      </c>
      <c r="O651" t="s">
        <v>46</v>
      </c>
      <c r="P651" t="s">
        <v>58</v>
      </c>
    </row>
    <row r="652" spans="1:16" x14ac:dyDescent="0.35">
      <c r="A652" t="s">
        <v>15</v>
      </c>
      <c r="B652">
        <v>144</v>
      </c>
      <c r="C652" s="12">
        <f>Modified_data[[#This Row],[Export Value]]/Modified_data[[#This Row],[Units Sold]]</f>
        <v>19564.37</v>
      </c>
      <c r="D652" s="12">
        <v>9750.77</v>
      </c>
      <c r="E652" s="12">
        <f>Modified_data[[#This Row],[Profit per unit]]*Modified_data[[#This Row],[Units Sold]]</f>
        <v>1404110.8800000001</v>
      </c>
      <c r="F652" s="14">
        <f>Modified_data[[#This Row],[TotalProfit]]/SUM(Modified_data[TotalProfit])</f>
        <v>4.2698269416711611E-4</v>
      </c>
      <c r="G652" s="1">
        <f>Modified_data[[#This Row],[TotalProfit]]/Modified_data[[#This Row],[Export Value]]</f>
        <v>0.49839427489870625</v>
      </c>
      <c r="H652" s="12">
        <v>2817269.28</v>
      </c>
      <c r="I652" t="s">
        <v>28</v>
      </c>
      <c r="J652" t="s">
        <v>29</v>
      </c>
      <c r="K652" t="s">
        <v>34</v>
      </c>
      <c r="L652" t="s">
        <v>3</v>
      </c>
      <c r="M652">
        <v>2020</v>
      </c>
      <c r="N652" t="s">
        <v>48</v>
      </c>
      <c r="O652" t="s">
        <v>46</v>
      </c>
      <c r="P652" t="s">
        <v>49</v>
      </c>
    </row>
    <row r="653" spans="1:16" x14ac:dyDescent="0.35">
      <c r="A653" t="s">
        <v>20</v>
      </c>
      <c r="B653">
        <v>878</v>
      </c>
      <c r="C653" s="12">
        <f>Modified_data[[#This Row],[Export Value]]/Modified_data[[#This Row],[Units Sold]]</f>
        <v>38183.620000000003</v>
      </c>
      <c r="D653" s="12">
        <v>5032.49</v>
      </c>
      <c r="E653" s="12">
        <f>Modified_data[[#This Row],[Profit per unit]]*Modified_data[[#This Row],[Units Sold]]</f>
        <v>4418526.22</v>
      </c>
      <c r="F653" s="14">
        <f>Modified_data[[#This Row],[TotalProfit]]/SUM(Modified_data[TotalProfit])</f>
        <v>1.3436504599007475E-3</v>
      </c>
      <c r="G653" s="1">
        <f>Modified_data[[#This Row],[TotalProfit]]/Modified_data[[#This Row],[Export Value]]</f>
        <v>0.13179708995637396</v>
      </c>
      <c r="H653" s="12">
        <v>33525218.359999999</v>
      </c>
      <c r="I653" t="s">
        <v>28</v>
      </c>
      <c r="J653" t="s">
        <v>29</v>
      </c>
      <c r="K653" t="s">
        <v>38</v>
      </c>
      <c r="L653" t="s">
        <v>3</v>
      </c>
      <c r="M653">
        <v>2023</v>
      </c>
      <c r="N653" t="s">
        <v>62</v>
      </c>
      <c r="O653" t="s">
        <v>63</v>
      </c>
      <c r="P653" t="s">
        <v>54</v>
      </c>
    </row>
    <row r="654" spans="1:16" x14ac:dyDescent="0.35">
      <c r="A654" t="s">
        <v>18</v>
      </c>
      <c r="B654">
        <v>910</v>
      </c>
      <c r="C654" s="12">
        <f>Modified_data[[#This Row],[Export Value]]/Modified_data[[#This Row],[Units Sold]]</f>
        <v>34668.65</v>
      </c>
      <c r="D654" s="12">
        <v>3347.95</v>
      </c>
      <c r="E654" s="12">
        <f>Modified_data[[#This Row],[Profit per unit]]*Modified_data[[#This Row],[Units Sold]]</f>
        <v>3046634.5</v>
      </c>
      <c r="F654" s="14">
        <f>Modified_data[[#This Row],[TotalProfit]]/SUM(Modified_data[TotalProfit])</f>
        <v>9.2646544192612798E-4</v>
      </c>
      <c r="G654" s="1">
        <f>Modified_data[[#This Row],[TotalProfit]]/Modified_data[[#This Row],[Export Value]]</f>
        <v>9.6569955853487224E-2</v>
      </c>
      <c r="H654" s="12">
        <v>31548471.5</v>
      </c>
      <c r="I654" t="s">
        <v>33</v>
      </c>
      <c r="J654" t="s">
        <v>29</v>
      </c>
      <c r="K654" t="s">
        <v>38</v>
      </c>
      <c r="L654" t="s">
        <v>2</v>
      </c>
      <c r="M654">
        <v>2020</v>
      </c>
      <c r="N654" t="s">
        <v>52</v>
      </c>
      <c r="O654" t="s">
        <v>53</v>
      </c>
      <c r="P654" t="s">
        <v>56</v>
      </c>
    </row>
    <row r="655" spans="1:16" x14ac:dyDescent="0.35">
      <c r="A655" t="s">
        <v>18</v>
      </c>
      <c r="B655">
        <v>128</v>
      </c>
      <c r="C655" s="12">
        <f>Modified_data[[#This Row],[Export Value]]/Modified_data[[#This Row],[Units Sold]]</f>
        <v>13118.57</v>
      </c>
      <c r="D655" s="12">
        <v>7901.12</v>
      </c>
      <c r="E655" s="12">
        <f>Modified_data[[#This Row],[Profit per unit]]*Modified_data[[#This Row],[Units Sold]]</f>
        <v>1011343.36</v>
      </c>
      <c r="F655" s="14">
        <f>Modified_data[[#This Row],[TotalProfit]]/SUM(Modified_data[TotalProfit])</f>
        <v>3.075441681506118E-4</v>
      </c>
      <c r="G655" s="1">
        <f>Modified_data[[#This Row],[TotalProfit]]/Modified_data[[#This Row],[Export Value]]</f>
        <v>0.60228515760483037</v>
      </c>
      <c r="H655" s="12">
        <v>1679176.96</v>
      </c>
      <c r="I655" t="s">
        <v>28</v>
      </c>
      <c r="J655" t="s">
        <v>29</v>
      </c>
      <c r="K655" t="s">
        <v>36</v>
      </c>
      <c r="L655" t="s">
        <v>5</v>
      </c>
      <c r="M655">
        <v>2023</v>
      </c>
      <c r="N655" t="s">
        <v>50</v>
      </c>
      <c r="O655" t="s">
        <v>46</v>
      </c>
      <c r="P655" t="s">
        <v>51</v>
      </c>
    </row>
    <row r="656" spans="1:16" x14ac:dyDescent="0.35">
      <c r="A656" t="s">
        <v>14</v>
      </c>
      <c r="B656">
        <v>424</v>
      </c>
      <c r="C656" s="12">
        <f>Modified_data[[#This Row],[Export Value]]/Modified_data[[#This Row],[Units Sold]]</f>
        <v>15631.779999999999</v>
      </c>
      <c r="D656" s="12">
        <v>6918.65</v>
      </c>
      <c r="E656" s="12">
        <f>Modified_data[[#This Row],[Profit per unit]]*Modified_data[[#This Row],[Units Sold]]</f>
        <v>2933507.5999999996</v>
      </c>
      <c r="F656" s="14">
        <f>Modified_data[[#This Row],[TotalProfit]]/SUM(Modified_data[TotalProfit])</f>
        <v>8.9206414981109639E-4</v>
      </c>
      <c r="G656" s="1">
        <f>Modified_data[[#This Row],[TotalProfit]]/Modified_data[[#This Row],[Export Value]]</f>
        <v>0.44260154633701343</v>
      </c>
      <c r="H656" s="12">
        <v>6627874.7199999997</v>
      </c>
      <c r="I656" t="s">
        <v>28</v>
      </c>
      <c r="J656" t="s">
        <v>29</v>
      </c>
      <c r="K656" t="s">
        <v>30</v>
      </c>
      <c r="L656" t="s">
        <v>5</v>
      </c>
      <c r="M656">
        <v>2021</v>
      </c>
      <c r="N656" t="s">
        <v>59</v>
      </c>
      <c r="O656" t="s">
        <v>60</v>
      </c>
      <c r="P656" t="s">
        <v>49</v>
      </c>
    </row>
    <row r="657" spans="1:16" x14ac:dyDescent="0.35">
      <c r="A657" t="s">
        <v>18</v>
      </c>
      <c r="B657">
        <v>824</v>
      </c>
      <c r="C657" s="12">
        <f>Modified_data[[#This Row],[Export Value]]/Modified_data[[#This Row],[Units Sold]]</f>
        <v>25390.880000000001</v>
      </c>
      <c r="D657" s="12">
        <v>8773</v>
      </c>
      <c r="E657" s="12">
        <f>Modified_data[[#This Row],[Profit per unit]]*Modified_data[[#This Row],[Units Sold]]</f>
        <v>7228952</v>
      </c>
      <c r="F657" s="14">
        <f>Modified_data[[#This Row],[TotalProfit]]/SUM(Modified_data[TotalProfit])</f>
        <v>2.1982860790629027E-3</v>
      </c>
      <c r="G657" s="1">
        <f>Modified_data[[#This Row],[TotalProfit]]/Modified_data[[#This Row],[Export Value]]</f>
        <v>0.34551776070778167</v>
      </c>
      <c r="H657" s="12">
        <v>20922085.120000001</v>
      </c>
      <c r="I657" t="s">
        <v>28</v>
      </c>
      <c r="J657" t="s">
        <v>29</v>
      </c>
      <c r="K657" t="s">
        <v>37</v>
      </c>
      <c r="L657" t="s">
        <v>3</v>
      </c>
      <c r="M657">
        <v>2020</v>
      </c>
      <c r="N657" t="s">
        <v>50</v>
      </c>
      <c r="O657" t="s">
        <v>46</v>
      </c>
      <c r="P657" t="s">
        <v>58</v>
      </c>
    </row>
    <row r="658" spans="1:16" x14ac:dyDescent="0.35">
      <c r="A658" t="s">
        <v>15</v>
      </c>
      <c r="B658">
        <v>386</v>
      </c>
      <c r="C658" s="12">
        <f>Modified_data[[#This Row],[Export Value]]/Modified_data[[#This Row],[Units Sold]]</f>
        <v>12324.08</v>
      </c>
      <c r="D658" s="12">
        <v>8623.86</v>
      </c>
      <c r="E658" s="12">
        <f>Modified_data[[#This Row],[Profit per unit]]*Modified_data[[#This Row],[Units Sold]]</f>
        <v>3328809.9600000004</v>
      </c>
      <c r="F658" s="14">
        <f>Modified_data[[#This Row],[TotalProfit]]/SUM(Modified_data[TotalProfit])</f>
        <v>1.0122735072682651E-3</v>
      </c>
      <c r="G658" s="1">
        <f>Modified_data[[#This Row],[TotalProfit]]/Modified_data[[#This Row],[Export Value]]</f>
        <v>0.69975689868939517</v>
      </c>
      <c r="H658" s="12">
        <v>4757094.88</v>
      </c>
      <c r="I658" t="s">
        <v>28</v>
      </c>
      <c r="J658" t="s">
        <v>29</v>
      </c>
      <c r="K658" t="s">
        <v>35</v>
      </c>
      <c r="L658" t="s">
        <v>5</v>
      </c>
      <c r="M658">
        <v>2021</v>
      </c>
      <c r="N658" t="s">
        <v>67</v>
      </c>
      <c r="O658" t="s">
        <v>63</v>
      </c>
      <c r="P658" t="s">
        <v>51</v>
      </c>
    </row>
    <row r="659" spans="1:16" x14ac:dyDescent="0.35">
      <c r="A659" t="s">
        <v>14</v>
      </c>
      <c r="B659">
        <v>197</v>
      </c>
      <c r="C659" s="12">
        <f>Modified_data[[#This Row],[Export Value]]/Modified_data[[#This Row],[Units Sold]]</f>
        <v>32460.959999999999</v>
      </c>
      <c r="D659" s="12">
        <v>3462.01</v>
      </c>
      <c r="E659" s="12">
        <f>Modified_data[[#This Row],[Profit per unit]]*Modified_data[[#This Row],[Units Sold]]</f>
        <v>682015.97000000009</v>
      </c>
      <c r="F659" s="14">
        <f>Modified_data[[#This Row],[TotalProfit]]/SUM(Modified_data[TotalProfit])</f>
        <v>2.0739745021817582E-4</v>
      </c>
      <c r="G659" s="1">
        <f>Modified_data[[#This Row],[TotalProfit]]/Modified_data[[#This Row],[Export Value]]</f>
        <v>0.10665149767597755</v>
      </c>
      <c r="H659" s="12">
        <v>6394809.1200000001</v>
      </c>
      <c r="I659" t="s">
        <v>28</v>
      </c>
      <c r="J659" t="s">
        <v>29</v>
      </c>
      <c r="K659" t="s">
        <v>36</v>
      </c>
      <c r="L659" t="s">
        <v>10</v>
      </c>
      <c r="M659">
        <v>2022</v>
      </c>
      <c r="N659" t="s">
        <v>50</v>
      </c>
      <c r="O659" t="s">
        <v>46</v>
      </c>
      <c r="P659" t="s">
        <v>47</v>
      </c>
    </row>
    <row r="660" spans="1:16" x14ac:dyDescent="0.35">
      <c r="A660" t="s">
        <v>20</v>
      </c>
      <c r="B660">
        <v>493</v>
      </c>
      <c r="C660" s="12">
        <f>Modified_data[[#This Row],[Export Value]]/Modified_data[[#This Row],[Units Sold]]</f>
        <v>39934.19</v>
      </c>
      <c r="D660" s="12">
        <v>4981.33</v>
      </c>
      <c r="E660" s="12">
        <f>Modified_data[[#This Row],[Profit per unit]]*Modified_data[[#This Row],[Units Sold]]</f>
        <v>2455795.69</v>
      </c>
      <c r="F660" s="14">
        <f>Modified_data[[#This Row],[TotalProfit]]/SUM(Modified_data[TotalProfit])</f>
        <v>7.4679448395143248E-4</v>
      </c>
      <c r="G660" s="1">
        <f>Modified_data[[#This Row],[TotalProfit]]/Modified_data[[#This Row],[Export Value]]</f>
        <v>0.12473847597760214</v>
      </c>
      <c r="H660" s="12">
        <v>19687555.670000002</v>
      </c>
      <c r="I660" t="s">
        <v>33</v>
      </c>
      <c r="J660" t="s">
        <v>29</v>
      </c>
      <c r="K660" t="s">
        <v>32</v>
      </c>
      <c r="L660" t="s">
        <v>8</v>
      </c>
      <c r="M660">
        <v>2022</v>
      </c>
      <c r="N660" t="s">
        <v>61</v>
      </c>
      <c r="O660" t="s">
        <v>60</v>
      </c>
      <c r="P660" t="s">
        <v>51</v>
      </c>
    </row>
    <row r="661" spans="1:16" x14ac:dyDescent="0.35">
      <c r="A661" t="s">
        <v>20</v>
      </c>
      <c r="B661">
        <v>337</v>
      </c>
      <c r="C661" s="12">
        <f>Modified_data[[#This Row],[Export Value]]/Modified_data[[#This Row],[Units Sold]]</f>
        <v>46796.4</v>
      </c>
      <c r="D661" s="12">
        <v>3985.16</v>
      </c>
      <c r="E661" s="12">
        <f>Modified_data[[#This Row],[Profit per unit]]*Modified_data[[#This Row],[Units Sold]]</f>
        <v>1342998.92</v>
      </c>
      <c r="F661" s="14">
        <f>Modified_data[[#This Row],[TotalProfit]]/SUM(Modified_data[TotalProfit])</f>
        <v>4.083988702695097E-4</v>
      </c>
      <c r="G661" s="1">
        <f>Modified_data[[#This Row],[TotalProfit]]/Modified_data[[#This Row],[Export Value]]</f>
        <v>8.5159542187005832E-2</v>
      </c>
      <c r="H661" s="12">
        <v>15770386.800000001</v>
      </c>
      <c r="I661" t="s">
        <v>39</v>
      </c>
      <c r="J661" t="s">
        <v>29</v>
      </c>
      <c r="K661" t="s">
        <v>38</v>
      </c>
      <c r="L661" t="s">
        <v>1</v>
      </c>
      <c r="M661">
        <v>2021</v>
      </c>
      <c r="N661" t="s">
        <v>66</v>
      </c>
      <c r="O661" t="s">
        <v>63</v>
      </c>
      <c r="P661" t="s">
        <v>56</v>
      </c>
    </row>
    <row r="662" spans="1:16" x14ac:dyDescent="0.35">
      <c r="A662" t="s">
        <v>21</v>
      </c>
      <c r="B662">
        <v>747</v>
      </c>
      <c r="C662" s="12">
        <f>Modified_data[[#This Row],[Export Value]]/Modified_data[[#This Row],[Units Sold]]</f>
        <v>32440.35</v>
      </c>
      <c r="D662" s="12">
        <v>7368.96</v>
      </c>
      <c r="E662" s="12">
        <f>Modified_data[[#This Row],[Profit per unit]]*Modified_data[[#This Row],[Units Sold]]</f>
        <v>5504613.1200000001</v>
      </c>
      <c r="F662" s="14">
        <f>Modified_data[[#This Row],[TotalProfit]]/SUM(Modified_data[TotalProfit])</f>
        <v>1.673923743348E-3</v>
      </c>
      <c r="G662" s="1">
        <f>Modified_data[[#This Row],[TotalProfit]]/Modified_data[[#This Row],[Export Value]]</f>
        <v>0.22715414599410921</v>
      </c>
      <c r="H662" s="12">
        <v>24232941.449999999</v>
      </c>
      <c r="I662" t="s">
        <v>28</v>
      </c>
      <c r="J662" t="s">
        <v>29</v>
      </c>
      <c r="K662" t="s">
        <v>36</v>
      </c>
      <c r="L662" t="s">
        <v>1</v>
      </c>
      <c r="M662">
        <v>2020</v>
      </c>
      <c r="N662" t="s">
        <v>65</v>
      </c>
      <c r="O662" t="s">
        <v>60</v>
      </c>
      <c r="P662" t="s">
        <v>58</v>
      </c>
    </row>
    <row r="663" spans="1:16" x14ac:dyDescent="0.35">
      <c r="A663" t="s">
        <v>19</v>
      </c>
      <c r="B663">
        <v>871</v>
      </c>
      <c r="C663" s="12">
        <f>Modified_data[[#This Row],[Export Value]]/Modified_data[[#This Row],[Units Sold]]</f>
        <v>41177</v>
      </c>
      <c r="D663" s="12">
        <v>9144.43</v>
      </c>
      <c r="E663" s="12">
        <f>Modified_data[[#This Row],[Profit per unit]]*Modified_data[[#This Row],[Units Sold]]</f>
        <v>7964798.5300000003</v>
      </c>
      <c r="F663" s="14">
        <f>Modified_data[[#This Row],[TotalProfit]]/SUM(Modified_data[TotalProfit])</f>
        <v>2.4220531179401485E-3</v>
      </c>
      <c r="G663" s="1">
        <f>Modified_data[[#This Row],[TotalProfit]]/Modified_data[[#This Row],[Export Value]]</f>
        <v>0.2220761590208126</v>
      </c>
      <c r="H663" s="12">
        <v>35865167</v>
      </c>
      <c r="I663" t="s">
        <v>28</v>
      </c>
      <c r="J663" t="s">
        <v>29</v>
      </c>
      <c r="K663" t="s">
        <v>34</v>
      </c>
      <c r="L663" t="s">
        <v>2</v>
      </c>
      <c r="M663">
        <v>2020</v>
      </c>
      <c r="N663" t="s">
        <v>67</v>
      </c>
      <c r="O663" t="s">
        <v>63</v>
      </c>
      <c r="P663" t="s">
        <v>64</v>
      </c>
    </row>
    <row r="664" spans="1:16" x14ac:dyDescent="0.35">
      <c r="A664" t="s">
        <v>18</v>
      </c>
      <c r="B664">
        <v>396</v>
      </c>
      <c r="C664" s="12">
        <f>Modified_data[[#This Row],[Export Value]]/Modified_data[[#This Row],[Units Sold]]</f>
        <v>29664</v>
      </c>
      <c r="D664" s="12">
        <v>6786.45</v>
      </c>
      <c r="E664" s="12">
        <f>Modified_data[[#This Row],[Profit per unit]]*Modified_data[[#This Row],[Units Sold]]</f>
        <v>2687434.1999999997</v>
      </c>
      <c r="F664" s="14">
        <f>Modified_data[[#This Row],[TotalProfit]]/SUM(Modified_data[TotalProfit])</f>
        <v>8.1723453002005661E-4</v>
      </c>
      <c r="G664" s="1">
        <f>Modified_data[[#This Row],[TotalProfit]]/Modified_data[[#This Row],[Export Value]]</f>
        <v>0.22877730582524269</v>
      </c>
      <c r="H664" s="12">
        <v>11746944</v>
      </c>
      <c r="I664" t="s">
        <v>39</v>
      </c>
      <c r="J664" t="s">
        <v>29</v>
      </c>
      <c r="K664" t="s">
        <v>32</v>
      </c>
      <c r="L664" t="s">
        <v>9</v>
      </c>
      <c r="M664">
        <v>2020</v>
      </c>
      <c r="N664" t="s">
        <v>61</v>
      </c>
      <c r="O664" t="s">
        <v>60</v>
      </c>
      <c r="P664" t="s">
        <v>64</v>
      </c>
    </row>
    <row r="665" spans="1:16" x14ac:dyDescent="0.35">
      <c r="A665" t="s">
        <v>16</v>
      </c>
      <c r="B665">
        <v>684</v>
      </c>
      <c r="C665" s="12">
        <f>Modified_data[[#This Row],[Export Value]]/Modified_data[[#This Row],[Units Sold]]</f>
        <v>19040.759999999998</v>
      </c>
      <c r="D665" s="12">
        <v>4601.97</v>
      </c>
      <c r="E665" s="12">
        <f>Modified_data[[#This Row],[Profit per unit]]*Modified_data[[#This Row],[Units Sold]]</f>
        <v>3147747.48</v>
      </c>
      <c r="F665" s="14">
        <f>Modified_data[[#This Row],[TotalProfit]]/SUM(Modified_data[TotalProfit])</f>
        <v>9.5721336449451221E-4</v>
      </c>
      <c r="G665" s="1">
        <f>Modified_data[[#This Row],[TotalProfit]]/Modified_data[[#This Row],[Export Value]]</f>
        <v>0.24169045773382997</v>
      </c>
      <c r="H665" s="12">
        <v>13023879.84</v>
      </c>
      <c r="I665" t="s">
        <v>31</v>
      </c>
      <c r="J665" t="s">
        <v>29</v>
      </c>
      <c r="K665" t="s">
        <v>34</v>
      </c>
      <c r="L665" t="s">
        <v>7</v>
      </c>
      <c r="M665">
        <v>2023</v>
      </c>
      <c r="N665" t="s">
        <v>67</v>
      </c>
      <c r="O665" t="s">
        <v>63</v>
      </c>
      <c r="P665" t="s">
        <v>54</v>
      </c>
    </row>
    <row r="666" spans="1:16" x14ac:dyDescent="0.35">
      <c r="A666" t="s">
        <v>16</v>
      </c>
      <c r="B666">
        <v>996</v>
      </c>
      <c r="C666" s="12">
        <f>Modified_data[[#This Row],[Export Value]]/Modified_data[[#This Row],[Units Sold]]</f>
        <v>17208.420000000002</v>
      </c>
      <c r="D666" s="12">
        <v>6502.15</v>
      </c>
      <c r="E666" s="12">
        <f>Modified_data[[#This Row],[Profit per unit]]*Modified_data[[#This Row],[Units Sold]]</f>
        <v>6476141.3999999994</v>
      </c>
      <c r="F666" s="14">
        <f>Modified_data[[#This Row],[TotalProfit]]/SUM(Modified_data[TotalProfit])</f>
        <v>1.969360356198649E-3</v>
      </c>
      <c r="G666" s="1">
        <f>Modified_data[[#This Row],[TotalProfit]]/Modified_data[[#This Row],[Export Value]]</f>
        <v>0.37784700745332805</v>
      </c>
      <c r="H666" s="12">
        <v>17139586.32</v>
      </c>
      <c r="I666" t="s">
        <v>28</v>
      </c>
      <c r="J666" t="s">
        <v>29</v>
      </c>
      <c r="K666" t="s">
        <v>37</v>
      </c>
      <c r="L666" t="s">
        <v>7</v>
      </c>
      <c r="M666">
        <v>2023</v>
      </c>
      <c r="N666" t="s">
        <v>61</v>
      </c>
      <c r="O666" t="s">
        <v>60</v>
      </c>
      <c r="P666" t="s">
        <v>54</v>
      </c>
    </row>
    <row r="667" spans="1:16" x14ac:dyDescent="0.35">
      <c r="A667" t="s">
        <v>15</v>
      </c>
      <c r="B667">
        <v>924</v>
      </c>
      <c r="C667" s="12">
        <f>Modified_data[[#This Row],[Export Value]]/Modified_data[[#This Row],[Units Sold]]</f>
        <v>40546.5</v>
      </c>
      <c r="D667" s="12">
        <v>6374.24</v>
      </c>
      <c r="E667" s="12">
        <f>Modified_data[[#This Row],[Profit per unit]]*Modified_data[[#This Row],[Units Sold]]</f>
        <v>5889797.7599999998</v>
      </c>
      <c r="F667" s="14">
        <f>Modified_data[[#This Row],[TotalProfit]]/SUM(Modified_data[TotalProfit])</f>
        <v>1.7910563556520871E-3</v>
      </c>
      <c r="G667" s="1">
        <f>Modified_data[[#This Row],[TotalProfit]]/Modified_data[[#This Row],[Export Value]]</f>
        <v>0.15720814373620409</v>
      </c>
      <c r="H667" s="12">
        <v>37464966</v>
      </c>
      <c r="I667" t="s">
        <v>33</v>
      </c>
      <c r="J667" t="s">
        <v>29</v>
      </c>
      <c r="K667" t="s">
        <v>35</v>
      </c>
      <c r="L667" t="s">
        <v>7</v>
      </c>
      <c r="M667">
        <v>2023</v>
      </c>
      <c r="N667" t="s">
        <v>45</v>
      </c>
      <c r="O667" t="s">
        <v>46</v>
      </c>
      <c r="P667" t="s">
        <v>56</v>
      </c>
    </row>
    <row r="668" spans="1:16" x14ac:dyDescent="0.35">
      <c r="A668" t="s">
        <v>14</v>
      </c>
      <c r="B668">
        <v>485</v>
      </c>
      <c r="C668" s="12">
        <f>Modified_data[[#This Row],[Export Value]]/Modified_data[[#This Row],[Units Sold]]</f>
        <v>25387.8</v>
      </c>
      <c r="D668" s="12">
        <v>8532.36</v>
      </c>
      <c r="E668" s="12">
        <f>Modified_data[[#This Row],[Profit per unit]]*Modified_data[[#This Row],[Units Sold]]</f>
        <v>4138194.6</v>
      </c>
      <c r="F668" s="14">
        <f>Modified_data[[#This Row],[TotalProfit]]/SUM(Modified_data[TotalProfit])</f>
        <v>1.2584030965530381E-3</v>
      </c>
      <c r="G668" s="1">
        <f>Modified_data[[#This Row],[TotalProfit]]/Modified_data[[#This Row],[Export Value]]</f>
        <v>0.33608110982440387</v>
      </c>
      <c r="H668" s="12">
        <v>12313083</v>
      </c>
      <c r="I668" t="s">
        <v>28</v>
      </c>
      <c r="J668" t="s">
        <v>29</v>
      </c>
      <c r="K668" t="s">
        <v>32</v>
      </c>
      <c r="L668" t="s">
        <v>2</v>
      </c>
      <c r="M668">
        <v>2022</v>
      </c>
      <c r="N668" t="s">
        <v>61</v>
      </c>
      <c r="O668" t="s">
        <v>60</v>
      </c>
      <c r="P668" t="s">
        <v>51</v>
      </c>
    </row>
    <row r="669" spans="1:16" x14ac:dyDescent="0.35">
      <c r="A669" t="s">
        <v>15</v>
      </c>
      <c r="B669">
        <v>985</v>
      </c>
      <c r="C669" s="12">
        <f>Modified_data[[#This Row],[Export Value]]/Modified_data[[#This Row],[Units Sold]]</f>
        <v>17927.039999999997</v>
      </c>
      <c r="D669" s="12">
        <v>2110.33</v>
      </c>
      <c r="E669" s="12">
        <f>Modified_data[[#This Row],[Profit per unit]]*Modified_data[[#This Row],[Units Sold]]</f>
        <v>2078675.0499999998</v>
      </c>
      <c r="F669" s="14">
        <f>Modified_data[[#This Row],[TotalProfit]]/SUM(Modified_data[TotalProfit])</f>
        <v>6.3211409140777016E-4</v>
      </c>
      <c r="G669" s="1">
        <f>Modified_data[[#This Row],[TotalProfit]]/Modified_data[[#This Row],[Export Value]]</f>
        <v>0.11771770465174396</v>
      </c>
      <c r="H669" s="12">
        <v>17658134.399999999</v>
      </c>
      <c r="I669" t="s">
        <v>28</v>
      </c>
      <c r="J669" t="s">
        <v>29</v>
      </c>
      <c r="K669" t="s">
        <v>36</v>
      </c>
      <c r="L669" t="s">
        <v>9</v>
      </c>
      <c r="M669">
        <v>2022</v>
      </c>
      <c r="N669" t="s">
        <v>61</v>
      </c>
      <c r="O669" t="s">
        <v>60</v>
      </c>
      <c r="P669" t="s">
        <v>47</v>
      </c>
    </row>
    <row r="670" spans="1:16" x14ac:dyDescent="0.35">
      <c r="A670" t="s">
        <v>21</v>
      </c>
      <c r="B670">
        <v>395</v>
      </c>
      <c r="C670" s="12">
        <f>Modified_data[[#This Row],[Export Value]]/Modified_data[[#This Row],[Units Sold]]</f>
        <v>16150.3</v>
      </c>
      <c r="D670" s="12">
        <v>9981.99</v>
      </c>
      <c r="E670" s="12">
        <f>Modified_data[[#This Row],[Profit per unit]]*Modified_data[[#This Row],[Units Sold]]</f>
        <v>3942886.05</v>
      </c>
      <c r="F670" s="14">
        <f>Modified_data[[#This Row],[TotalProfit]]/SUM(Modified_data[TotalProfit])</f>
        <v>1.1990107992204562E-3</v>
      </c>
      <c r="G670" s="1">
        <f>Modified_data[[#This Row],[TotalProfit]]/Modified_data[[#This Row],[Export Value]]</f>
        <v>0.61806839501433408</v>
      </c>
      <c r="H670" s="12">
        <v>6379368.5</v>
      </c>
      <c r="I670" t="s">
        <v>28</v>
      </c>
      <c r="J670" t="s">
        <v>29</v>
      </c>
      <c r="K670" t="s">
        <v>32</v>
      </c>
      <c r="L670" t="s">
        <v>1</v>
      </c>
      <c r="M670">
        <v>2020</v>
      </c>
      <c r="N670" t="s">
        <v>48</v>
      </c>
      <c r="O670" t="s">
        <v>46</v>
      </c>
      <c r="P670" t="s">
        <v>54</v>
      </c>
    </row>
    <row r="671" spans="1:16" x14ac:dyDescent="0.35">
      <c r="A671" t="s">
        <v>12</v>
      </c>
      <c r="B671">
        <v>585</v>
      </c>
      <c r="C671" s="12">
        <f>Modified_data[[#This Row],[Export Value]]/Modified_data[[#This Row],[Units Sold]]</f>
        <v>36047.54</v>
      </c>
      <c r="D671" s="12">
        <v>7586.5</v>
      </c>
      <c r="E671" s="12">
        <f>Modified_data[[#This Row],[Profit per unit]]*Modified_data[[#This Row],[Units Sold]]</f>
        <v>4438102.5</v>
      </c>
      <c r="F671" s="14">
        <f>Modified_data[[#This Row],[TotalProfit]]/SUM(Modified_data[TotalProfit])</f>
        <v>1.3496035031363143E-3</v>
      </c>
      <c r="G671" s="1">
        <f>Modified_data[[#This Row],[TotalProfit]]/Modified_data[[#This Row],[Export Value]]</f>
        <v>0.21045818937991331</v>
      </c>
      <c r="H671" s="12">
        <v>21087810.899999999</v>
      </c>
      <c r="I671" t="s">
        <v>28</v>
      </c>
      <c r="J671" t="s">
        <v>29</v>
      </c>
      <c r="K671" t="s">
        <v>36</v>
      </c>
      <c r="L671" t="s">
        <v>6</v>
      </c>
      <c r="M671">
        <v>2020</v>
      </c>
      <c r="N671" t="s">
        <v>62</v>
      </c>
      <c r="O671" t="s">
        <v>63</v>
      </c>
      <c r="P671" t="s">
        <v>54</v>
      </c>
    </row>
    <row r="672" spans="1:16" x14ac:dyDescent="0.35">
      <c r="A672" t="s">
        <v>14</v>
      </c>
      <c r="B672">
        <v>579</v>
      </c>
      <c r="C672" s="12">
        <f>Modified_data[[#This Row],[Export Value]]/Modified_data[[#This Row],[Units Sold]]</f>
        <v>24022.55</v>
      </c>
      <c r="D672" s="12">
        <v>4183.58</v>
      </c>
      <c r="E672" s="12">
        <f>Modified_data[[#This Row],[Profit per unit]]*Modified_data[[#This Row],[Units Sold]]</f>
        <v>2422292.8199999998</v>
      </c>
      <c r="F672" s="14">
        <f>Modified_data[[#This Row],[TotalProfit]]/SUM(Modified_data[TotalProfit])</f>
        <v>7.3660643833573956E-4</v>
      </c>
      <c r="G672" s="1">
        <f>Modified_data[[#This Row],[TotalProfit]]/Modified_data[[#This Row],[Export Value]]</f>
        <v>0.17415220282609464</v>
      </c>
      <c r="H672" s="12">
        <v>13909056.449999999</v>
      </c>
      <c r="I672" t="s">
        <v>39</v>
      </c>
      <c r="J672" t="s">
        <v>29</v>
      </c>
      <c r="K672" t="s">
        <v>32</v>
      </c>
      <c r="L672" t="s">
        <v>10</v>
      </c>
      <c r="M672">
        <v>2020</v>
      </c>
      <c r="N672" t="s">
        <v>61</v>
      </c>
      <c r="O672" t="s">
        <v>60</v>
      </c>
      <c r="P672" t="s">
        <v>54</v>
      </c>
    </row>
    <row r="673" spans="1:16" x14ac:dyDescent="0.35">
      <c r="A673" t="s">
        <v>17</v>
      </c>
      <c r="B673">
        <v>712</v>
      </c>
      <c r="C673" s="12">
        <f>Modified_data[[#This Row],[Export Value]]/Modified_data[[#This Row],[Units Sold]]</f>
        <v>46468.26</v>
      </c>
      <c r="D673" s="12">
        <v>4600.33</v>
      </c>
      <c r="E673" s="12">
        <f>Modified_data[[#This Row],[Profit per unit]]*Modified_data[[#This Row],[Units Sold]]</f>
        <v>3275434.96</v>
      </c>
      <c r="F673" s="14">
        <f>Modified_data[[#This Row],[TotalProfit]]/SUM(Modified_data[TotalProfit])</f>
        <v>9.9604245199635521E-4</v>
      </c>
      <c r="G673" s="1">
        <f>Modified_data[[#This Row],[TotalProfit]]/Modified_data[[#This Row],[Export Value]]</f>
        <v>9.8999403033382352E-2</v>
      </c>
      <c r="H673" s="12">
        <v>33085401.120000001</v>
      </c>
      <c r="I673" t="s">
        <v>28</v>
      </c>
      <c r="J673" t="s">
        <v>29</v>
      </c>
      <c r="K673" t="s">
        <v>30</v>
      </c>
      <c r="L673" t="s">
        <v>3</v>
      </c>
      <c r="M673">
        <v>2020</v>
      </c>
      <c r="N673" t="s">
        <v>57</v>
      </c>
      <c r="O673" t="s">
        <v>53</v>
      </c>
      <c r="P673" t="s">
        <v>56</v>
      </c>
    </row>
    <row r="674" spans="1:16" x14ac:dyDescent="0.35">
      <c r="A674" t="s">
        <v>20</v>
      </c>
      <c r="B674">
        <v>310</v>
      </c>
      <c r="C674" s="12">
        <f>Modified_data[[#This Row],[Export Value]]/Modified_data[[#This Row],[Units Sold]]</f>
        <v>49484.99</v>
      </c>
      <c r="D674" s="12">
        <v>3040.11</v>
      </c>
      <c r="E674" s="12">
        <f>Modified_data[[#This Row],[Profit per unit]]*Modified_data[[#This Row],[Units Sold]]</f>
        <v>942434.10000000009</v>
      </c>
      <c r="F674" s="14">
        <f>Modified_data[[#This Row],[TotalProfit]]/SUM(Modified_data[TotalProfit])</f>
        <v>2.8658922655236553E-4</v>
      </c>
      <c r="G674" s="1">
        <f>Modified_data[[#This Row],[TotalProfit]]/Modified_data[[#This Row],[Export Value]]</f>
        <v>6.1434992711931438E-2</v>
      </c>
      <c r="H674" s="12">
        <v>15340346.9</v>
      </c>
      <c r="I674" t="s">
        <v>28</v>
      </c>
      <c r="J674" t="s">
        <v>29</v>
      </c>
      <c r="K674" t="s">
        <v>30</v>
      </c>
      <c r="L674" t="s">
        <v>10</v>
      </c>
      <c r="M674">
        <v>2020</v>
      </c>
      <c r="N674" t="s">
        <v>67</v>
      </c>
      <c r="O674" t="s">
        <v>63</v>
      </c>
      <c r="P674" t="s">
        <v>64</v>
      </c>
    </row>
    <row r="675" spans="1:16" x14ac:dyDescent="0.35">
      <c r="A675" t="s">
        <v>13</v>
      </c>
      <c r="B675">
        <v>496</v>
      </c>
      <c r="C675" s="12">
        <f>Modified_data[[#This Row],[Export Value]]/Modified_data[[#This Row],[Units Sold]]</f>
        <v>16337.539999999999</v>
      </c>
      <c r="D675" s="12">
        <v>7374.32</v>
      </c>
      <c r="E675" s="12">
        <f>Modified_data[[#This Row],[Profit per unit]]*Modified_data[[#This Row],[Units Sold]]</f>
        <v>3657662.7199999997</v>
      </c>
      <c r="F675" s="14">
        <f>Modified_data[[#This Row],[TotalProfit]]/SUM(Modified_data[TotalProfit])</f>
        <v>1.1122758927273762E-3</v>
      </c>
      <c r="G675" s="1">
        <f>Modified_data[[#This Row],[TotalProfit]]/Modified_data[[#This Row],[Export Value]]</f>
        <v>0.45137272808513396</v>
      </c>
      <c r="H675" s="12">
        <v>8103419.8399999999</v>
      </c>
      <c r="I675" t="s">
        <v>39</v>
      </c>
      <c r="J675" t="s">
        <v>29</v>
      </c>
      <c r="K675" t="s">
        <v>36</v>
      </c>
      <c r="L675" t="s">
        <v>9</v>
      </c>
      <c r="M675">
        <v>2021</v>
      </c>
      <c r="N675" t="s">
        <v>62</v>
      </c>
      <c r="O675" t="s">
        <v>63</v>
      </c>
      <c r="P675" t="s">
        <v>56</v>
      </c>
    </row>
    <row r="676" spans="1:16" x14ac:dyDescent="0.35">
      <c r="A676" t="s">
        <v>14</v>
      </c>
      <c r="B676">
        <v>699</v>
      </c>
      <c r="C676" s="12">
        <f>Modified_data[[#This Row],[Export Value]]/Modified_data[[#This Row],[Units Sold]]</f>
        <v>26065.73</v>
      </c>
      <c r="D676" s="12">
        <v>7877.61</v>
      </c>
      <c r="E676" s="12">
        <f>Modified_data[[#This Row],[Profit per unit]]*Modified_data[[#This Row],[Units Sold]]</f>
        <v>5506449.3899999997</v>
      </c>
      <c r="F676" s="14">
        <f>Modified_data[[#This Row],[TotalProfit]]/SUM(Modified_data[TotalProfit])</f>
        <v>1.6744821433454548E-3</v>
      </c>
      <c r="G676" s="1">
        <f>Modified_data[[#This Row],[TotalProfit]]/Modified_data[[#This Row],[Export Value]]</f>
        <v>0.30222096215989347</v>
      </c>
      <c r="H676" s="12">
        <v>18219945.27</v>
      </c>
      <c r="I676" t="s">
        <v>28</v>
      </c>
      <c r="J676" t="s">
        <v>29</v>
      </c>
      <c r="K676" t="s">
        <v>37</v>
      </c>
      <c r="L676" t="s">
        <v>7</v>
      </c>
      <c r="M676">
        <v>2023</v>
      </c>
      <c r="N676" t="s">
        <v>52</v>
      </c>
      <c r="O676" t="s">
        <v>53</v>
      </c>
      <c r="P676" t="s">
        <v>56</v>
      </c>
    </row>
    <row r="677" spans="1:16" x14ac:dyDescent="0.35">
      <c r="A677" t="s">
        <v>17</v>
      </c>
      <c r="B677">
        <v>170</v>
      </c>
      <c r="C677" s="12">
        <f>Modified_data[[#This Row],[Export Value]]/Modified_data[[#This Row],[Units Sold]]</f>
        <v>20351.669999999998</v>
      </c>
      <c r="D677" s="12">
        <v>3702.17</v>
      </c>
      <c r="E677" s="12">
        <f>Modified_data[[#This Row],[Profit per unit]]*Modified_data[[#This Row],[Units Sold]]</f>
        <v>629368.9</v>
      </c>
      <c r="F677" s="14">
        <f>Modified_data[[#This Row],[TotalProfit]]/SUM(Modified_data[TotalProfit])</f>
        <v>1.913877546102301E-4</v>
      </c>
      <c r="G677" s="1">
        <f>Modified_data[[#This Row],[TotalProfit]]/Modified_data[[#This Row],[Export Value]]</f>
        <v>0.18190988749326223</v>
      </c>
      <c r="H677" s="12">
        <v>3459783.9</v>
      </c>
      <c r="I677" t="s">
        <v>39</v>
      </c>
      <c r="J677" t="s">
        <v>29</v>
      </c>
      <c r="K677" t="s">
        <v>32</v>
      </c>
      <c r="L677" t="s">
        <v>6</v>
      </c>
      <c r="M677">
        <v>2020</v>
      </c>
      <c r="N677" t="s">
        <v>48</v>
      </c>
      <c r="O677" t="s">
        <v>46</v>
      </c>
      <c r="P677" t="s">
        <v>56</v>
      </c>
    </row>
    <row r="678" spans="1:16" x14ac:dyDescent="0.35">
      <c r="A678" t="s">
        <v>21</v>
      </c>
      <c r="B678">
        <v>708</v>
      </c>
      <c r="C678" s="12">
        <f>Modified_data[[#This Row],[Export Value]]/Modified_data[[#This Row],[Units Sold]]</f>
        <v>45286.58</v>
      </c>
      <c r="D678" s="12">
        <v>5659.91</v>
      </c>
      <c r="E678" s="12">
        <f>Modified_data[[#This Row],[Profit per unit]]*Modified_data[[#This Row],[Units Sold]]</f>
        <v>4007216.28</v>
      </c>
      <c r="F678" s="14">
        <f>Modified_data[[#This Row],[TotalProfit]]/SUM(Modified_data[TotalProfit])</f>
        <v>1.2185732820079909E-3</v>
      </c>
      <c r="G678" s="1">
        <f>Modified_data[[#This Row],[TotalProfit]]/Modified_data[[#This Row],[Export Value]]</f>
        <v>0.12497985054292021</v>
      </c>
      <c r="H678" s="12">
        <v>32062898.640000001</v>
      </c>
      <c r="I678" t="s">
        <v>28</v>
      </c>
      <c r="J678" t="s">
        <v>29</v>
      </c>
      <c r="K678" t="s">
        <v>32</v>
      </c>
      <c r="L678" t="s">
        <v>8</v>
      </c>
      <c r="M678">
        <v>2022</v>
      </c>
      <c r="N678" t="s">
        <v>67</v>
      </c>
      <c r="O678" t="s">
        <v>63</v>
      </c>
      <c r="P678" t="s">
        <v>47</v>
      </c>
    </row>
    <row r="679" spans="1:16" x14ac:dyDescent="0.35">
      <c r="A679" t="s">
        <v>13</v>
      </c>
      <c r="B679">
        <v>608</v>
      </c>
      <c r="C679" s="12">
        <f>Modified_data[[#This Row],[Export Value]]/Modified_data[[#This Row],[Units Sold]]</f>
        <v>28314.399999999998</v>
      </c>
      <c r="D679" s="12">
        <v>6615.26</v>
      </c>
      <c r="E679" s="12">
        <f>Modified_data[[#This Row],[Profit per unit]]*Modified_data[[#This Row],[Units Sold]]</f>
        <v>4022078.08</v>
      </c>
      <c r="F679" s="14">
        <f>Modified_data[[#This Row],[TotalProfit]]/SUM(Modified_data[TotalProfit])</f>
        <v>1.223092676804058E-3</v>
      </c>
      <c r="G679" s="1">
        <f>Modified_data[[#This Row],[TotalProfit]]/Modified_data[[#This Row],[Export Value]]</f>
        <v>0.23363588845251887</v>
      </c>
      <c r="H679" s="12">
        <v>17215155.199999999</v>
      </c>
      <c r="I679" t="s">
        <v>28</v>
      </c>
      <c r="J679" t="s">
        <v>29</v>
      </c>
      <c r="K679" t="s">
        <v>38</v>
      </c>
      <c r="L679" t="s">
        <v>5</v>
      </c>
      <c r="M679">
        <v>2022</v>
      </c>
      <c r="N679" t="s">
        <v>66</v>
      </c>
      <c r="O679" t="s">
        <v>63</v>
      </c>
      <c r="P679" t="s">
        <v>51</v>
      </c>
    </row>
    <row r="680" spans="1:16" x14ac:dyDescent="0.35">
      <c r="A680" t="s">
        <v>12</v>
      </c>
      <c r="B680">
        <v>160</v>
      </c>
      <c r="C680" s="12">
        <f>Modified_data[[#This Row],[Export Value]]/Modified_data[[#This Row],[Units Sold]]</f>
        <v>17098.75</v>
      </c>
      <c r="D680" s="12">
        <v>4551.93</v>
      </c>
      <c r="E680" s="12">
        <f>Modified_data[[#This Row],[Profit per unit]]*Modified_data[[#This Row],[Units Sold]]</f>
        <v>728308.8</v>
      </c>
      <c r="F680" s="14">
        <f>Modified_data[[#This Row],[TotalProfit]]/SUM(Modified_data[TotalProfit])</f>
        <v>2.2147485504109141E-4</v>
      </c>
      <c r="G680" s="1">
        <f>Modified_data[[#This Row],[TotalProfit]]/Modified_data[[#This Row],[Export Value]]</f>
        <v>0.2662141969442211</v>
      </c>
      <c r="H680" s="12">
        <v>2735800</v>
      </c>
      <c r="I680" t="s">
        <v>28</v>
      </c>
      <c r="J680" t="s">
        <v>29</v>
      </c>
      <c r="K680" t="s">
        <v>30</v>
      </c>
      <c r="L680" t="s">
        <v>6</v>
      </c>
      <c r="M680">
        <v>2023</v>
      </c>
      <c r="N680" t="s">
        <v>62</v>
      </c>
      <c r="O680" t="s">
        <v>63</v>
      </c>
      <c r="P680" t="s">
        <v>56</v>
      </c>
    </row>
    <row r="681" spans="1:16" x14ac:dyDescent="0.35">
      <c r="A681" t="s">
        <v>18</v>
      </c>
      <c r="B681">
        <v>301</v>
      </c>
      <c r="C681" s="12">
        <f>Modified_data[[#This Row],[Export Value]]/Modified_data[[#This Row],[Units Sold]]</f>
        <v>49306.9</v>
      </c>
      <c r="D681" s="12">
        <v>7022.61</v>
      </c>
      <c r="E681" s="12">
        <f>Modified_data[[#This Row],[Profit per unit]]*Modified_data[[#This Row],[Units Sold]]</f>
        <v>2113805.61</v>
      </c>
      <c r="F681" s="14">
        <f>Modified_data[[#This Row],[TotalProfit]]/SUM(Modified_data[TotalProfit])</f>
        <v>6.4279710894581501E-4</v>
      </c>
      <c r="G681" s="1">
        <f>Modified_data[[#This Row],[TotalProfit]]/Modified_data[[#This Row],[Export Value]]</f>
        <v>0.14242651636991982</v>
      </c>
      <c r="H681" s="12">
        <v>14841376.9</v>
      </c>
      <c r="I681" t="s">
        <v>28</v>
      </c>
      <c r="J681" t="s">
        <v>29</v>
      </c>
      <c r="K681" t="s">
        <v>34</v>
      </c>
      <c r="L681" t="s">
        <v>8</v>
      </c>
      <c r="M681">
        <v>2022</v>
      </c>
      <c r="N681" t="s">
        <v>67</v>
      </c>
      <c r="O681" t="s">
        <v>63</v>
      </c>
      <c r="P681" t="s">
        <v>54</v>
      </c>
    </row>
    <row r="682" spans="1:16" x14ac:dyDescent="0.35">
      <c r="A682" t="s">
        <v>20</v>
      </c>
      <c r="B682">
        <v>513</v>
      </c>
      <c r="C682" s="12">
        <f>Modified_data[[#This Row],[Export Value]]/Modified_data[[#This Row],[Units Sold]]</f>
        <v>39875.46</v>
      </c>
      <c r="D682" s="12">
        <v>4915.93</v>
      </c>
      <c r="E682" s="12">
        <f>Modified_data[[#This Row],[Profit per unit]]*Modified_data[[#This Row],[Units Sold]]</f>
        <v>2521872.0900000003</v>
      </c>
      <c r="F682" s="14">
        <f>Modified_data[[#This Row],[TotalProfit]]/SUM(Modified_data[TotalProfit])</f>
        <v>7.6688796780283901E-4</v>
      </c>
      <c r="G682" s="1">
        <f>Modified_data[[#This Row],[TotalProfit]]/Modified_data[[#This Row],[Export Value]]</f>
        <v>0.12328208878342721</v>
      </c>
      <c r="H682" s="12">
        <v>20456110.98</v>
      </c>
      <c r="I682" t="s">
        <v>39</v>
      </c>
      <c r="J682" t="s">
        <v>29</v>
      </c>
      <c r="K682" t="s">
        <v>40</v>
      </c>
      <c r="L682" t="s">
        <v>1</v>
      </c>
      <c r="M682">
        <v>2023</v>
      </c>
      <c r="N682" t="s">
        <v>62</v>
      </c>
      <c r="O682" t="s">
        <v>63</v>
      </c>
      <c r="P682" t="s">
        <v>56</v>
      </c>
    </row>
    <row r="683" spans="1:16" x14ac:dyDescent="0.35">
      <c r="A683" t="s">
        <v>17</v>
      </c>
      <c r="B683">
        <v>302</v>
      </c>
      <c r="C683" s="12">
        <f>Modified_data[[#This Row],[Export Value]]/Modified_data[[#This Row],[Units Sold]]</f>
        <v>19878.5</v>
      </c>
      <c r="D683" s="12">
        <v>8056.92</v>
      </c>
      <c r="E683" s="12">
        <f>Modified_data[[#This Row],[Profit per unit]]*Modified_data[[#This Row],[Units Sold]]</f>
        <v>2433189.84</v>
      </c>
      <c r="F683" s="14">
        <f>Modified_data[[#This Row],[TotalProfit]]/SUM(Modified_data[TotalProfit])</f>
        <v>7.399201644981584E-4</v>
      </c>
      <c r="G683" s="1">
        <f>Modified_data[[#This Row],[TotalProfit]]/Modified_data[[#This Row],[Export Value]]</f>
        <v>0.40530824760419548</v>
      </c>
      <c r="H683" s="12">
        <v>6003307</v>
      </c>
      <c r="I683" t="s">
        <v>28</v>
      </c>
      <c r="J683" t="s">
        <v>29</v>
      </c>
      <c r="K683" t="s">
        <v>34</v>
      </c>
      <c r="L683" t="s">
        <v>9</v>
      </c>
      <c r="M683">
        <v>2020</v>
      </c>
      <c r="N683" t="s">
        <v>65</v>
      </c>
      <c r="O683" t="s">
        <v>60</v>
      </c>
      <c r="P683" t="s">
        <v>58</v>
      </c>
    </row>
    <row r="684" spans="1:16" x14ac:dyDescent="0.35">
      <c r="A684" t="s">
        <v>13</v>
      </c>
      <c r="B684">
        <v>611</v>
      </c>
      <c r="C684" s="12">
        <f>Modified_data[[#This Row],[Export Value]]/Modified_data[[#This Row],[Units Sold]]</f>
        <v>32507.660000000003</v>
      </c>
      <c r="D684" s="12">
        <v>5691.95</v>
      </c>
      <c r="E684" s="12">
        <f>Modified_data[[#This Row],[Profit per unit]]*Modified_data[[#This Row],[Units Sold]]</f>
        <v>3477781.4499999997</v>
      </c>
      <c r="F684" s="14">
        <f>Modified_data[[#This Row],[TotalProfit]]/SUM(Modified_data[TotalProfit])</f>
        <v>1.0575749496688034E-3</v>
      </c>
      <c r="G684" s="1">
        <f>Modified_data[[#This Row],[TotalProfit]]/Modified_data[[#This Row],[Export Value]]</f>
        <v>0.17509565437807578</v>
      </c>
      <c r="H684" s="12">
        <v>19862180.260000002</v>
      </c>
      <c r="I684" t="s">
        <v>31</v>
      </c>
      <c r="J684" t="s">
        <v>29</v>
      </c>
      <c r="K684" t="s">
        <v>30</v>
      </c>
      <c r="L684" t="s">
        <v>9</v>
      </c>
      <c r="M684">
        <v>2022</v>
      </c>
      <c r="N684" t="s">
        <v>67</v>
      </c>
      <c r="O684" t="s">
        <v>63</v>
      </c>
      <c r="P684" t="s">
        <v>49</v>
      </c>
    </row>
    <row r="685" spans="1:16" x14ac:dyDescent="0.35">
      <c r="A685" t="s">
        <v>19</v>
      </c>
      <c r="B685">
        <v>820</v>
      </c>
      <c r="C685" s="12">
        <f>Modified_data[[#This Row],[Export Value]]/Modified_data[[#This Row],[Units Sold]]</f>
        <v>15596.18</v>
      </c>
      <c r="D685" s="12">
        <v>8725.66</v>
      </c>
      <c r="E685" s="12">
        <f>Modified_data[[#This Row],[Profit per unit]]*Modified_data[[#This Row],[Units Sold]]</f>
        <v>7155041.2000000002</v>
      </c>
      <c r="F685" s="14">
        <f>Modified_data[[#This Row],[TotalProfit]]/SUM(Modified_data[TotalProfit])</f>
        <v>2.175810195597028E-3</v>
      </c>
      <c r="G685" s="1">
        <f>Modified_data[[#This Row],[TotalProfit]]/Modified_data[[#This Row],[Export Value]]</f>
        <v>0.55947417893355944</v>
      </c>
      <c r="H685" s="12">
        <v>12788867.6</v>
      </c>
      <c r="I685" t="s">
        <v>28</v>
      </c>
      <c r="J685" t="s">
        <v>29</v>
      </c>
      <c r="K685" t="s">
        <v>40</v>
      </c>
      <c r="L685" t="s">
        <v>7</v>
      </c>
      <c r="M685">
        <v>2021</v>
      </c>
      <c r="N685" t="s">
        <v>52</v>
      </c>
      <c r="O685" t="s">
        <v>53</v>
      </c>
      <c r="P685" t="s">
        <v>64</v>
      </c>
    </row>
    <row r="686" spans="1:16" x14ac:dyDescent="0.35">
      <c r="A686" t="s">
        <v>21</v>
      </c>
      <c r="B686">
        <v>472</v>
      </c>
      <c r="C686" s="12">
        <f>Modified_data[[#This Row],[Export Value]]/Modified_data[[#This Row],[Units Sold]]</f>
        <v>15687.36</v>
      </c>
      <c r="D686" s="12">
        <v>2000.3</v>
      </c>
      <c r="E686" s="12">
        <f>Modified_data[[#This Row],[Profit per unit]]*Modified_data[[#This Row],[Units Sold]]</f>
        <v>944141.6</v>
      </c>
      <c r="F686" s="14">
        <f>Modified_data[[#This Row],[TotalProfit]]/SUM(Modified_data[TotalProfit])</f>
        <v>2.8710846827371039E-4</v>
      </c>
      <c r="G686" s="1">
        <f>Modified_data[[#This Row],[TotalProfit]]/Modified_data[[#This Row],[Export Value]]</f>
        <v>0.12751030128715093</v>
      </c>
      <c r="H686" s="12">
        <v>7404433.9199999999</v>
      </c>
      <c r="I686" t="s">
        <v>33</v>
      </c>
      <c r="J686" t="s">
        <v>29</v>
      </c>
      <c r="K686" t="s">
        <v>37</v>
      </c>
      <c r="L686" t="s">
        <v>8</v>
      </c>
      <c r="M686">
        <v>2020</v>
      </c>
      <c r="N686" t="s">
        <v>55</v>
      </c>
      <c r="O686" t="s">
        <v>53</v>
      </c>
      <c r="P686" t="s">
        <v>54</v>
      </c>
    </row>
    <row r="687" spans="1:16" x14ac:dyDescent="0.35">
      <c r="A687" t="s">
        <v>13</v>
      </c>
      <c r="B687">
        <v>601</v>
      </c>
      <c r="C687" s="12">
        <f>Modified_data[[#This Row],[Export Value]]/Modified_data[[#This Row],[Units Sold]]</f>
        <v>45644.07</v>
      </c>
      <c r="D687" s="12">
        <v>4474.6400000000003</v>
      </c>
      <c r="E687" s="12">
        <f>Modified_data[[#This Row],[Profit per unit]]*Modified_data[[#This Row],[Units Sold]]</f>
        <v>2689258.64</v>
      </c>
      <c r="F687" s="14">
        <f>Modified_data[[#This Row],[TotalProfit]]/SUM(Modified_data[TotalProfit])</f>
        <v>8.1778933257706438E-4</v>
      </c>
      <c r="G687" s="1">
        <f>Modified_data[[#This Row],[TotalProfit]]/Modified_data[[#This Row],[Export Value]]</f>
        <v>9.8033326125387163E-2</v>
      </c>
      <c r="H687" s="12">
        <v>27432086.07</v>
      </c>
      <c r="I687" t="s">
        <v>31</v>
      </c>
      <c r="J687" t="s">
        <v>29</v>
      </c>
      <c r="K687" t="s">
        <v>34</v>
      </c>
      <c r="L687" t="s">
        <v>7</v>
      </c>
      <c r="M687">
        <v>2021</v>
      </c>
      <c r="N687" t="s">
        <v>62</v>
      </c>
      <c r="O687" t="s">
        <v>63</v>
      </c>
      <c r="P687" t="s">
        <v>49</v>
      </c>
    </row>
    <row r="688" spans="1:16" x14ac:dyDescent="0.35">
      <c r="A688" t="s">
        <v>16</v>
      </c>
      <c r="B688">
        <v>525</v>
      </c>
      <c r="C688" s="12">
        <f>Modified_data[[#This Row],[Export Value]]/Modified_data[[#This Row],[Units Sold]]</f>
        <v>33769.46</v>
      </c>
      <c r="D688" s="12">
        <v>4015.3</v>
      </c>
      <c r="E688" s="12">
        <f>Modified_data[[#This Row],[Profit per unit]]*Modified_data[[#This Row],[Units Sold]]</f>
        <v>2108032.5</v>
      </c>
      <c r="F688" s="14">
        <f>Modified_data[[#This Row],[TotalProfit]]/SUM(Modified_data[TotalProfit])</f>
        <v>6.4104153672097535E-4</v>
      </c>
      <c r="G688" s="1">
        <f>Modified_data[[#This Row],[TotalProfit]]/Modified_data[[#This Row],[Export Value]]</f>
        <v>0.11890329309381908</v>
      </c>
      <c r="H688" s="12">
        <v>17728966.5</v>
      </c>
      <c r="I688" t="s">
        <v>28</v>
      </c>
      <c r="J688" t="s">
        <v>29</v>
      </c>
      <c r="K688" t="s">
        <v>37</v>
      </c>
      <c r="L688" t="s">
        <v>9</v>
      </c>
      <c r="M688">
        <v>2020</v>
      </c>
      <c r="N688" t="s">
        <v>62</v>
      </c>
      <c r="O688" t="s">
        <v>63</v>
      </c>
      <c r="P688" t="s">
        <v>51</v>
      </c>
    </row>
    <row r="689" spans="1:16" x14ac:dyDescent="0.35">
      <c r="A689" t="s">
        <v>15</v>
      </c>
      <c r="B689">
        <v>669</v>
      </c>
      <c r="C689" s="12">
        <f>Modified_data[[#This Row],[Export Value]]/Modified_data[[#This Row],[Units Sold]]</f>
        <v>18940.329999999998</v>
      </c>
      <c r="D689" s="12">
        <v>2890.92</v>
      </c>
      <c r="E689" s="12">
        <f>Modified_data[[#This Row],[Profit per unit]]*Modified_data[[#This Row],[Units Sold]]</f>
        <v>1934025.48</v>
      </c>
      <c r="F689" s="14">
        <f>Modified_data[[#This Row],[TotalProfit]]/SUM(Modified_data[TotalProfit])</f>
        <v>5.8812692202644978E-4</v>
      </c>
      <c r="G689" s="1">
        <f>Modified_data[[#This Row],[TotalProfit]]/Modified_data[[#This Row],[Export Value]]</f>
        <v>0.15263303226501335</v>
      </c>
      <c r="H689" s="12">
        <v>12671080.77</v>
      </c>
      <c r="I689" t="s">
        <v>28</v>
      </c>
      <c r="J689" t="s">
        <v>29</v>
      </c>
      <c r="K689" t="s">
        <v>36</v>
      </c>
      <c r="L689" t="s">
        <v>5</v>
      </c>
      <c r="M689">
        <v>2021</v>
      </c>
      <c r="N689" t="s">
        <v>59</v>
      </c>
      <c r="O689" t="s">
        <v>60</v>
      </c>
      <c r="P689" t="s">
        <v>64</v>
      </c>
    </row>
    <row r="690" spans="1:16" x14ac:dyDescent="0.35">
      <c r="A690" t="s">
        <v>20</v>
      </c>
      <c r="B690">
        <v>142</v>
      </c>
      <c r="C690" s="12">
        <f>Modified_data[[#This Row],[Export Value]]/Modified_data[[#This Row],[Units Sold]]</f>
        <v>14677.15</v>
      </c>
      <c r="D690" s="12">
        <v>7760.44</v>
      </c>
      <c r="E690" s="12">
        <f>Modified_data[[#This Row],[Profit per unit]]*Modified_data[[#This Row],[Units Sold]]</f>
        <v>1101982.48</v>
      </c>
      <c r="F690" s="14">
        <f>Modified_data[[#This Row],[TotalProfit]]/SUM(Modified_data[TotalProfit])</f>
        <v>3.3510704527505694E-4</v>
      </c>
      <c r="G690" s="1">
        <f>Modified_data[[#This Row],[TotalProfit]]/Modified_data[[#This Row],[Export Value]]</f>
        <v>0.52874297803047587</v>
      </c>
      <c r="H690" s="12">
        <v>2084155.3</v>
      </c>
      <c r="I690" t="s">
        <v>31</v>
      </c>
      <c r="J690" t="s">
        <v>29</v>
      </c>
      <c r="K690" t="s">
        <v>35</v>
      </c>
      <c r="L690" t="s">
        <v>4</v>
      </c>
      <c r="M690">
        <v>2023</v>
      </c>
      <c r="N690" t="s">
        <v>67</v>
      </c>
      <c r="O690" t="s">
        <v>63</v>
      </c>
      <c r="P690" t="s">
        <v>51</v>
      </c>
    </row>
    <row r="691" spans="1:16" x14ac:dyDescent="0.35">
      <c r="A691" t="s">
        <v>17</v>
      </c>
      <c r="B691">
        <v>388</v>
      </c>
      <c r="C691" s="12">
        <f>Modified_data[[#This Row],[Export Value]]/Modified_data[[#This Row],[Units Sold]]</f>
        <v>43524.130000000005</v>
      </c>
      <c r="D691" s="12">
        <v>7427.72</v>
      </c>
      <c r="E691" s="12">
        <f>Modified_data[[#This Row],[Profit per unit]]*Modified_data[[#This Row],[Units Sold]]</f>
        <v>2881955.36</v>
      </c>
      <c r="F691" s="14">
        <f>Modified_data[[#This Row],[TotalProfit]]/SUM(Modified_data[TotalProfit])</f>
        <v>8.763873862170777E-4</v>
      </c>
      <c r="G691" s="1">
        <f>Modified_data[[#This Row],[TotalProfit]]/Modified_data[[#This Row],[Export Value]]</f>
        <v>0.17065751802505871</v>
      </c>
      <c r="H691" s="12">
        <v>16887362.440000001</v>
      </c>
      <c r="I691" t="s">
        <v>28</v>
      </c>
      <c r="J691" t="s">
        <v>29</v>
      </c>
      <c r="K691" t="s">
        <v>36</v>
      </c>
      <c r="L691" t="s">
        <v>3</v>
      </c>
      <c r="M691">
        <v>2023</v>
      </c>
      <c r="N691" t="s">
        <v>57</v>
      </c>
      <c r="O691" t="s">
        <v>53</v>
      </c>
      <c r="P691" t="s">
        <v>47</v>
      </c>
    </row>
    <row r="692" spans="1:16" x14ac:dyDescent="0.35">
      <c r="A692" t="s">
        <v>17</v>
      </c>
      <c r="B692">
        <v>357</v>
      </c>
      <c r="C692" s="12">
        <f>Modified_data[[#This Row],[Export Value]]/Modified_data[[#This Row],[Units Sold]]</f>
        <v>25681.710000000003</v>
      </c>
      <c r="D692" s="12">
        <v>5818.74</v>
      </c>
      <c r="E692" s="12">
        <f>Modified_data[[#This Row],[Profit per unit]]*Modified_data[[#This Row],[Units Sold]]</f>
        <v>2077290.18</v>
      </c>
      <c r="F692" s="14">
        <f>Modified_data[[#This Row],[TotalProfit]]/SUM(Modified_data[TotalProfit])</f>
        <v>6.3169295976347214E-4</v>
      </c>
      <c r="G692" s="1">
        <f>Modified_data[[#This Row],[TotalProfit]]/Modified_data[[#This Row],[Export Value]]</f>
        <v>0.22657136148644305</v>
      </c>
      <c r="H692" s="12">
        <v>9168370.4700000007</v>
      </c>
      <c r="I692" t="s">
        <v>28</v>
      </c>
      <c r="J692" t="s">
        <v>29</v>
      </c>
      <c r="K692" t="s">
        <v>30</v>
      </c>
      <c r="L692" t="s">
        <v>1</v>
      </c>
      <c r="M692">
        <v>2021</v>
      </c>
      <c r="N692" t="s">
        <v>59</v>
      </c>
      <c r="O692" t="s">
        <v>60</v>
      </c>
      <c r="P692" t="s">
        <v>49</v>
      </c>
    </row>
    <row r="693" spans="1:16" x14ac:dyDescent="0.35">
      <c r="A693" t="s">
        <v>18</v>
      </c>
      <c r="B693">
        <v>599</v>
      </c>
      <c r="C693" s="12">
        <f>Modified_data[[#This Row],[Export Value]]/Modified_data[[#This Row],[Units Sold]]</f>
        <v>46916.93</v>
      </c>
      <c r="D693" s="12">
        <v>8747.6</v>
      </c>
      <c r="E693" s="12">
        <f>Modified_data[[#This Row],[Profit per unit]]*Modified_data[[#This Row],[Units Sold]]</f>
        <v>5239812.4000000004</v>
      </c>
      <c r="F693" s="14">
        <f>Modified_data[[#This Row],[TotalProfit]]/SUM(Modified_data[TotalProfit])</f>
        <v>1.5933992445683936E-3</v>
      </c>
      <c r="G693" s="1">
        <f>Modified_data[[#This Row],[TotalProfit]]/Modified_data[[#This Row],[Export Value]]</f>
        <v>0.18644868707308856</v>
      </c>
      <c r="H693" s="12">
        <v>28103241.07</v>
      </c>
      <c r="I693" t="s">
        <v>28</v>
      </c>
      <c r="J693" t="s">
        <v>29</v>
      </c>
      <c r="K693" t="s">
        <v>36</v>
      </c>
      <c r="L693" t="s">
        <v>4</v>
      </c>
      <c r="M693">
        <v>2021</v>
      </c>
      <c r="N693" t="s">
        <v>61</v>
      </c>
      <c r="O693" t="s">
        <v>60</v>
      </c>
      <c r="P693" t="s">
        <v>47</v>
      </c>
    </row>
    <row r="694" spans="1:16" x14ac:dyDescent="0.35">
      <c r="A694" t="s">
        <v>19</v>
      </c>
      <c r="B694">
        <v>934</v>
      </c>
      <c r="C694" s="12">
        <f>Modified_data[[#This Row],[Export Value]]/Modified_data[[#This Row],[Units Sold]]</f>
        <v>19744.29</v>
      </c>
      <c r="D694" s="12">
        <v>8570.41</v>
      </c>
      <c r="E694" s="12">
        <f>Modified_data[[#This Row],[Profit per unit]]*Modified_data[[#This Row],[Units Sold]]</f>
        <v>8004762.9399999995</v>
      </c>
      <c r="F694" s="14">
        <f>Modified_data[[#This Row],[TotalProfit]]/SUM(Modified_data[TotalProfit])</f>
        <v>2.4342060837035068E-3</v>
      </c>
      <c r="G694" s="1">
        <f>Modified_data[[#This Row],[TotalProfit]]/Modified_data[[#This Row],[Export Value]]</f>
        <v>0.43407030589603374</v>
      </c>
      <c r="H694" s="12">
        <v>18441166.859999999</v>
      </c>
      <c r="I694" t="s">
        <v>31</v>
      </c>
      <c r="J694" t="s">
        <v>29</v>
      </c>
      <c r="K694" t="s">
        <v>35</v>
      </c>
      <c r="L694" t="s">
        <v>5</v>
      </c>
      <c r="M694">
        <v>2020</v>
      </c>
      <c r="N694" t="s">
        <v>52</v>
      </c>
      <c r="O694" t="s">
        <v>53</v>
      </c>
      <c r="P694" t="s">
        <v>54</v>
      </c>
    </row>
    <row r="695" spans="1:16" x14ac:dyDescent="0.35">
      <c r="A695" t="s">
        <v>15</v>
      </c>
      <c r="B695">
        <v>581</v>
      </c>
      <c r="C695" s="12">
        <f>Modified_data[[#This Row],[Export Value]]/Modified_data[[#This Row],[Units Sold]]</f>
        <v>36715.880000000005</v>
      </c>
      <c r="D695" s="12">
        <v>9369.14</v>
      </c>
      <c r="E695" s="12">
        <f>Modified_data[[#This Row],[Profit per unit]]*Modified_data[[#This Row],[Units Sold]]</f>
        <v>5443470.3399999999</v>
      </c>
      <c r="F695" s="14">
        <f>Modified_data[[#This Row],[TotalProfit]]/SUM(Modified_data[TotalProfit])</f>
        <v>1.6553305472513588E-3</v>
      </c>
      <c r="G695" s="1">
        <f>Modified_data[[#This Row],[TotalProfit]]/Modified_data[[#This Row],[Export Value]]</f>
        <v>0.25517950271108847</v>
      </c>
      <c r="H695" s="12">
        <v>21331926.280000001</v>
      </c>
      <c r="I695" t="s">
        <v>28</v>
      </c>
      <c r="J695" t="s">
        <v>29</v>
      </c>
      <c r="K695" t="s">
        <v>40</v>
      </c>
      <c r="L695" t="s">
        <v>7</v>
      </c>
      <c r="M695">
        <v>2023</v>
      </c>
      <c r="N695" t="s">
        <v>59</v>
      </c>
      <c r="O695" t="s">
        <v>60</v>
      </c>
      <c r="P695" t="s">
        <v>56</v>
      </c>
    </row>
    <row r="696" spans="1:16" x14ac:dyDescent="0.35">
      <c r="A696" t="s">
        <v>17</v>
      </c>
      <c r="B696">
        <v>807</v>
      </c>
      <c r="C696" s="12">
        <f>Modified_data[[#This Row],[Export Value]]/Modified_data[[#This Row],[Units Sold]]</f>
        <v>26045.19</v>
      </c>
      <c r="D696" s="12">
        <v>3752.77</v>
      </c>
      <c r="E696" s="12">
        <f>Modified_data[[#This Row],[Profit per unit]]*Modified_data[[#This Row],[Units Sold]]</f>
        <v>3028485.39</v>
      </c>
      <c r="F696" s="14">
        <f>Modified_data[[#This Row],[TotalProfit]]/SUM(Modified_data[TotalProfit])</f>
        <v>9.2094639354119189E-4</v>
      </c>
      <c r="G696" s="1">
        <f>Modified_data[[#This Row],[TotalProfit]]/Modified_data[[#This Row],[Export Value]]</f>
        <v>0.1440868736223464</v>
      </c>
      <c r="H696" s="12">
        <v>21018468.329999998</v>
      </c>
      <c r="I696" t="s">
        <v>28</v>
      </c>
      <c r="J696" t="s">
        <v>29</v>
      </c>
      <c r="K696" t="s">
        <v>32</v>
      </c>
      <c r="L696" t="s">
        <v>7</v>
      </c>
      <c r="M696">
        <v>2022</v>
      </c>
      <c r="N696" t="s">
        <v>45</v>
      </c>
      <c r="O696" t="s">
        <v>46</v>
      </c>
      <c r="P696" t="s">
        <v>58</v>
      </c>
    </row>
    <row r="697" spans="1:16" x14ac:dyDescent="0.35">
      <c r="A697" t="s">
        <v>17</v>
      </c>
      <c r="B697">
        <v>573</v>
      </c>
      <c r="C697" s="12">
        <f>Modified_data[[#This Row],[Export Value]]/Modified_data[[#This Row],[Units Sold]]</f>
        <v>47666.720000000001</v>
      </c>
      <c r="D697" s="12">
        <v>9323.9</v>
      </c>
      <c r="E697" s="12">
        <f>Modified_data[[#This Row],[Profit per unit]]*Modified_data[[#This Row],[Units Sold]]</f>
        <v>5342594.7</v>
      </c>
      <c r="F697" s="14">
        <f>Modified_data[[#This Row],[TotalProfit]]/SUM(Modified_data[TotalProfit])</f>
        <v>1.6246547985220049E-3</v>
      </c>
      <c r="G697" s="1">
        <f>Modified_data[[#This Row],[TotalProfit]]/Modified_data[[#This Row],[Export Value]]</f>
        <v>0.19560607484634984</v>
      </c>
      <c r="H697" s="12">
        <v>27313030.559999999</v>
      </c>
      <c r="I697" t="s">
        <v>28</v>
      </c>
      <c r="J697" t="s">
        <v>29</v>
      </c>
      <c r="K697" t="s">
        <v>40</v>
      </c>
      <c r="L697" t="s">
        <v>5</v>
      </c>
      <c r="M697">
        <v>2021</v>
      </c>
      <c r="N697" t="s">
        <v>59</v>
      </c>
      <c r="O697" t="s">
        <v>60</v>
      </c>
      <c r="P697" t="s">
        <v>58</v>
      </c>
    </row>
    <row r="698" spans="1:16" x14ac:dyDescent="0.35">
      <c r="A698" t="s">
        <v>21</v>
      </c>
      <c r="B698">
        <v>285</v>
      </c>
      <c r="C698" s="12">
        <f>Modified_data[[#This Row],[Export Value]]/Modified_data[[#This Row],[Units Sold]]</f>
        <v>31583.71</v>
      </c>
      <c r="D698" s="12">
        <v>7018.27</v>
      </c>
      <c r="E698" s="12">
        <f>Modified_data[[#This Row],[Profit per unit]]*Modified_data[[#This Row],[Units Sold]]</f>
        <v>2000206.9500000002</v>
      </c>
      <c r="F698" s="14">
        <f>Modified_data[[#This Row],[TotalProfit]]/SUM(Modified_data[TotalProfit])</f>
        <v>6.0825235710928332E-4</v>
      </c>
      <c r="G698" s="1">
        <f>Modified_data[[#This Row],[TotalProfit]]/Modified_data[[#This Row],[Export Value]]</f>
        <v>0.22221170343825983</v>
      </c>
      <c r="H698" s="12">
        <v>9001357.3499999996</v>
      </c>
      <c r="I698" t="s">
        <v>28</v>
      </c>
      <c r="J698" t="s">
        <v>29</v>
      </c>
      <c r="K698" t="s">
        <v>40</v>
      </c>
      <c r="L698" t="s">
        <v>2</v>
      </c>
      <c r="M698">
        <v>2022</v>
      </c>
      <c r="N698" t="s">
        <v>50</v>
      </c>
      <c r="O698" t="s">
        <v>46</v>
      </c>
      <c r="P698" t="s">
        <v>47</v>
      </c>
    </row>
    <row r="699" spans="1:16" x14ac:dyDescent="0.35">
      <c r="A699" t="s">
        <v>20</v>
      </c>
      <c r="B699">
        <v>360</v>
      </c>
      <c r="C699" s="12">
        <f>Modified_data[[#This Row],[Export Value]]/Modified_data[[#This Row],[Units Sold]]</f>
        <v>25745.26</v>
      </c>
      <c r="D699" s="12">
        <v>6592.49</v>
      </c>
      <c r="E699" s="12">
        <f>Modified_data[[#This Row],[Profit per unit]]*Modified_data[[#This Row],[Units Sold]]</f>
        <v>2373296.4</v>
      </c>
      <c r="F699" s="14">
        <f>Modified_data[[#This Row],[TotalProfit]]/SUM(Modified_data[TotalProfit])</f>
        <v>7.217068860894501E-4</v>
      </c>
      <c r="G699" s="1">
        <f>Modified_data[[#This Row],[TotalProfit]]/Modified_data[[#This Row],[Export Value]]</f>
        <v>0.25606616518924258</v>
      </c>
      <c r="H699" s="12">
        <v>9268293.5999999996</v>
      </c>
      <c r="I699" t="s">
        <v>28</v>
      </c>
      <c r="J699" t="s">
        <v>29</v>
      </c>
      <c r="K699" t="s">
        <v>38</v>
      </c>
      <c r="L699" t="s">
        <v>2</v>
      </c>
      <c r="M699">
        <v>2021</v>
      </c>
      <c r="N699" t="s">
        <v>50</v>
      </c>
      <c r="O699" t="s">
        <v>46</v>
      </c>
      <c r="P699" t="s">
        <v>64</v>
      </c>
    </row>
    <row r="700" spans="1:16" x14ac:dyDescent="0.35">
      <c r="A700" t="s">
        <v>13</v>
      </c>
      <c r="B700">
        <v>795</v>
      </c>
      <c r="C700" s="12">
        <f>Modified_data[[#This Row],[Export Value]]/Modified_data[[#This Row],[Units Sold]]</f>
        <v>31220.79</v>
      </c>
      <c r="D700" s="12">
        <v>4664.78</v>
      </c>
      <c r="E700" s="12">
        <f>Modified_data[[#This Row],[Profit per unit]]*Modified_data[[#This Row],[Units Sold]]</f>
        <v>3708500.0999999996</v>
      </c>
      <c r="F700" s="14">
        <f>Modified_data[[#This Row],[TotalProfit]]/SUM(Modified_data[TotalProfit])</f>
        <v>1.1277352711753213E-3</v>
      </c>
      <c r="G700" s="1">
        <f>Modified_data[[#This Row],[TotalProfit]]/Modified_data[[#This Row],[Export Value]]</f>
        <v>0.14941261896319727</v>
      </c>
      <c r="H700" s="12">
        <v>24820528.050000001</v>
      </c>
      <c r="I700" t="s">
        <v>33</v>
      </c>
      <c r="J700" t="s">
        <v>29</v>
      </c>
      <c r="K700" t="s">
        <v>30</v>
      </c>
      <c r="L700" t="s">
        <v>10</v>
      </c>
      <c r="M700">
        <v>2021</v>
      </c>
      <c r="N700" t="s">
        <v>62</v>
      </c>
      <c r="O700" t="s">
        <v>63</v>
      </c>
      <c r="P700" t="s">
        <v>47</v>
      </c>
    </row>
    <row r="701" spans="1:16" x14ac:dyDescent="0.35">
      <c r="A701" t="s">
        <v>18</v>
      </c>
      <c r="B701">
        <v>329</v>
      </c>
      <c r="C701" s="12">
        <f>Modified_data[[#This Row],[Export Value]]/Modified_data[[#This Row],[Units Sold]]</f>
        <v>41907.39</v>
      </c>
      <c r="D701" s="12">
        <v>3974.45</v>
      </c>
      <c r="E701" s="12">
        <f>Modified_data[[#This Row],[Profit per unit]]*Modified_data[[#This Row],[Units Sold]]</f>
        <v>1307594.05</v>
      </c>
      <c r="F701" s="14">
        <f>Modified_data[[#This Row],[TotalProfit]]/SUM(Modified_data[TotalProfit])</f>
        <v>3.9763243651091902E-4</v>
      </c>
      <c r="G701" s="1">
        <f>Modified_data[[#This Row],[TotalProfit]]/Modified_data[[#This Row],[Export Value]]</f>
        <v>9.4838881638775407E-2</v>
      </c>
      <c r="H701" s="12">
        <v>13787531.310000001</v>
      </c>
      <c r="I701" t="s">
        <v>39</v>
      </c>
      <c r="J701" t="s">
        <v>29</v>
      </c>
      <c r="K701" t="s">
        <v>35</v>
      </c>
      <c r="L701" t="s">
        <v>9</v>
      </c>
      <c r="M701">
        <v>2023</v>
      </c>
      <c r="N701" t="s">
        <v>66</v>
      </c>
      <c r="O701" t="s">
        <v>63</v>
      </c>
      <c r="P701" t="s">
        <v>64</v>
      </c>
    </row>
    <row r="702" spans="1:16" x14ac:dyDescent="0.35">
      <c r="A702" t="s">
        <v>15</v>
      </c>
      <c r="B702">
        <v>519</v>
      </c>
      <c r="C702" s="12">
        <f>Modified_data[[#This Row],[Export Value]]/Modified_data[[#This Row],[Units Sold]]</f>
        <v>33727.94</v>
      </c>
      <c r="D702" s="12">
        <v>6857.59</v>
      </c>
      <c r="E702" s="12">
        <f>Modified_data[[#This Row],[Profit per unit]]*Modified_data[[#This Row],[Units Sold]]</f>
        <v>3559089.21</v>
      </c>
      <c r="F702" s="14">
        <f>Modified_data[[#This Row],[TotalProfit]]/SUM(Modified_data[TotalProfit])</f>
        <v>1.0823002095581744E-3</v>
      </c>
      <c r="G702" s="1">
        <f>Modified_data[[#This Row],[TotalProfit]]/Modified_data[[#This Row],[Export Value]]</f>
        <v>0.20332074831727048</v>
      </c>
      <c r="H702" s="12">
        <v>17504800.859999999</v>
      </c>
      <c r="I702" t="s">
        <v>28</v>
      </c>
      <c r="J702" t="s">
        <v>29</v>
      </c>
      <c r="K702" t="s">
        <v>36</v>
      </c>
      <c r="L702" t="s">
        <v>3</v>
      </c>
      <c r="M702">
        <v>2020</v>
      </c>
      <c r="N702" t="s">
        <v>45</v>
      </c>
      <c r="O702" t="s">
        <v>46</v>
      </c>
      <c r="P702" t="s">
        <v>54</v>
      </c>
    </row>
    <row r="703" spans="1:16" x14ac:dyDescent="0.35">
      <c r="A703" t="s">
        <v>16</v>
      </c>
      <c r="B703">
        <v>811</v>
      </c>
      <c r="C703" s="12">
        <f>Modified_data[[#This Row],[Export Value]]/Modified_data[[#This Row],[Units Sold]]</f>
        <v>36623.160000000003</v>
      </c>
      <c r="D703" s="12">
        <v>8224.9</v>
      </c>
      <c r="E703" s="12">
        <f>Modified_data[[#This Row],[Profit per unit]]*Modified_data[[#This Row],[Units Sold]]</f>
        <v>6670393.8999999994</v>
      </c>
      <c r="F703" s="14">
        <f>Modified_data[[#This Row],[TotalProfit]]/SUM(Modified_data[TotalProfit])</f>
        <v>2.0284315143102491E-3</v>
      </c>
      <c r="G703" s="1">
        <f>Modified_data[[#This Row],[TotalProfit]]/Modified_data[[#This Row],[Export Value]]</f>
        <v>0.22458193121511083</v>
      </c>
      <c r="H703" s="12">
        <v>29701382.760000002</v>
      </c>
      <c r="I703" t="s">
        <v>28</v>
      </c>
      <c r="J703" t="s">
        <v>29</v>
      </c>
      <c r="K703" t="s">
        <v>35</v>
      </c>
      <c r="L703" t="s">
        <v>5</v>
      </c>
      <c r="M703">
        <v>2021</v>
      </c>
      <c r="N703" t="s">
        <v>67</v>
      </c>
      <c r="O703" t="s">
        <v>63</v>
      </c>
      <c r="P703" t="s">
        <v>54</v>
      </c>
    </row>
    <row r="704" spans="1:16" x14ac:dyDescent="0.35">
      <c r="A704" t="s">
        <v>20</v>
      </c>
      <c r="B704">
        <v>497</v>
      </c>
      <c r="C704" s="12">
        <f>Modified_data[[#This Row],[Export Value]]/Modified_data[[#This Row],[Units Sold]]</f>
        <v>36446.19</v>
      </c>
      <c r="D704" s="12">
        <v>6203.23</v>
      </c>
      <c r="E704" s="12">
        <f>Modified_data[[#This Row],[Profit per unit]]*Modified_data[[#This Row],[Units Sold]]</f>
        <v>3083005.3099999996</v>
      </c>
      <c r="F704" s="14">
        <f>Modified_data[[#This Row],[TotalProfit]]/SUM(Modified_data[TotalProfit])</f>
        <v>9.3752561293117005E-4</v>
      </c>
      <c r="G704" s="1">
        <f>Modified_data[[#This Row],[TotalProfit]]/Modified_data[[#This Row],[Export Value]]</f>
        <v>0.17020242719472184</v>
      </c>
      <c r="H704" s="12">
        <v>18113756.43</v>
      </c>
      <c r="I704" t="s">
        <v>31</v>
      </c>
      <c r="J704" t="s">
        <v>29</v>
      </c>
      <c r="K704" t="s">
        <v>35</v>
      </c>
      <c r="L704" t="s">
        <v>7</v>
      </c>
      <c r="M704">
        <v>2022</v>
      </c>
      <c r="N704" t="s">
        <v>59</v>
      </c>
      <c r="O704" t="s">
        <v>60</v>
      </c>
      <c r="P704" t="s">
        <v>47</v>
      </c>
    </row>
    <row r="705" spans="1:16" x14ac:dyDescent="0.35">
      <c r="A705" t="s">
        <v>17</v>
      </c>
      <c r="B705">
        <v>427</v>
      </c>
      <c r="C705" s="12">
        <f>Modified_data[[#This Row],[Export Value]]/Modified_data[[#This Row],[Units Sold]]</f>
        <v>18212.38</v>
      </c>
      <c r="D705" s="12">
        <v>3741.87</v>
      </c>
      <c r="E705" s="12">
        <f>Modified_data[[#This Row],[Profit per unit]]*Modified_data[[#This Row],[Units Sold]]</f>
        <v>1597778.49</v>
      </c>
      <c r="F705" s="14">
        <f>Modified_data[[#This Row],[TotalProfit]]/SUM(Modified_data[TotalProfit])</f>
        <v>4.8587599032240707E-4</v>
      </c>
      <c r="G705" s="1">
        <f>Modified_data[[#This Row],[TotalProfit]]/Modified_data[[#This Row],[Export Value]]</f>
        <v>0.20545749649414299</v>
      </c>
      <c r="H705" s="12">
        <v>7776686.2599999998</v>
      </c>
      <c r="I705" t="s">
        <v>28</v>
      </c>
      <c r="J705" t="s">
        <v>29</v>
      </c>
      <c r="K705" t="s">
        <v>37</v>
      </c>
      <c r="L705" t="s">
        <v>9</v>
      </c>
      <c r="M705">
        <v>2022</v>
      </c>
      <c r="N705" t="s">
        <v>48</v>
      </c>
      <c r="O705" t="s">
        <v>46</v>
      </c>
      <c r="P705" t="s">
        <v>58</v>
      </c>
    </row>
    <row r="706" spans="1:16" x14ac:dyDescent="0.35">
      <c r="A706" t="s">
        <v>16</v>
      </c>
      <c r="B706">
        <v>375</v>
      </c>
      <c r="C706" s="12">
        <f>Modified_data[[#This Row],[Export Value]]/Modified_data[[#This Row],[Units Sold]]</f>
        <v>47026.19</v>
      </c>
      <c r="D706" s="12">
        <v>3721.51</v>
      </c>
      <c r="E706" s="12">
        <f>Modified_data[[#This Row],[Profit per unit]]*Modified_data[[#This Row],[Units Sold]]</f>
        <v>1395566.25</v>
      </c>
      <c r="F706" s="14">
        <f>Modified_data[[#This Row],[TotalProfit]]/SUM(Modified_data[TotalProfit])</f>
        <v>4.243843173650923E-4</v>
      </c>
      <c r="G706" s="1">
        <f>Modified_data[[#This Row],[TotalProfit]]/Modified_data[[#This Row],[Export Value]]</f>
        <v>7.9136966018297464E-2</v>
      </c>
      <c r="H706" s="12">
        <v>17634821.25</v>
      </c>
      <c r="I706" t="s">
        <v>31</v>
      </c>
      <c r="J706" t="s">
        <v>29</v>
      </c>
      <c r="K706" t="s">
        <v>32</v>
      </c>
      <c r="L706" t="s">
        <v>9</v>
      </c>
      <c r="M706">
        <v>2021</v>
      </c>
      <c r="N706" t="s">
        <v>67</v>
      </c>
      <c r="O706" t="s">
        <v>63</v>
      </c>
      <c r="P706" t="s">
        <v>56</v>
      </c>
    </row>
    <row r="707" spans="1:16" x14ac:dyDescent="0.35">
      <c r="A707" t="s">
        <v>13</v>
      </c>
      <c r="B707">
        <v>132</v>
      </c>
      <c r="C707" s="12">
        <f>Modified_data[[#This Row],[Export Value]]/Modified_data[[#This Row],[Units Sold]]</f>
        <v>16159.220000000001</v>
      </c>
      <c r="D707" s="12">
        <v>8575.33</v>
      </c>
      <c r="E707" s="12">
        <f>Modified_data[[#This Row],[Profit per unit]]*Modified_data[[#This Row],[Units Sold]]</f>
        <v>1131943.56</v>
      </c>
      <c r="F707" s="14">
        <f>Modified_data[[#This Row],[TotalProfit]]/SUM(Modified_data[TotalProfit])</f>
        <v>3.4421805127948058E-4</v>
      </c>
      <c r="G707" s="1">
        <f>Modified_data[[#This Row],[TotalProfit]]/Modified_data[[#This Row],[Export Value]]</f>
        <v>0.53067722328181688</v>
      </c>
      <c r="H707" s="12">
        <v>2133017.04</v>
      </c>
      <c r="I707" t="s">
        <v>28</v>
      </c>
      <c r="J707" t="s">
        <v>29</v>
      </c>
      <c r="K707" t="s">
        <v>38</v>
      </c>
      <c r="L707" t="s">
        <v>10</v>
      </c>
      <c r="M707">
        <v>2023</v>
      </c>
      <c r="N707" t="s">
        <v>67</v>
      </c>
      <c r="O707" t="s">
        <v>63</v>
      </c>
      <c r="P707" t="s">
        <v>47</v>
      </c>
    </row>
    <row r="708" spans="1:16" x14ac:dyDescent="0.35">
      <c r="A708" t="s">
        <v>17</v>
      </c>
      <c r="B708">
        <v>525</v>
      </c>
      <c r="C708" s="12">
        <f>Modified_data[[#This Row],[Export Value]]/Modified_data[[#This Row],[Units Sold]]</f>
        <v>45333.56</v>
      </c>
      <c r="D708" s="12">
        <v>8558.6200000000008</v>
      </c>
      <c r="E708" s="12">
        <f>Modified_data[[#This Row],[Profit per unit]]*Modified_data[[#This Row],[Units Sold]]</f>
        <v>4493275.5</v>
      </c>
      <c r="F708" s="14">
        <f>Modified_data[[#This Row],[TotalProfit]]/SUM(Modified_data[TotalProfit])</f>
        <v>1.3663813207010372E-3</v>
      </c>
      <c r="G708" s="1">
        <f>Modified_data[[#This Row],[TotalProfit]]/Modified_data[[#This Row],[Export Value]]</f>
        <v>0.18879214427457275</v>
      </c>
      <c r="H708" s="12">
        <v>23800119</v>
      </c>
      <c r="I708" t="s">
        <v>28</v>
      </c>
      <c r="J708" t="s">
        <v>29</v>
      </c>
      <c r="K708" t="s">
        <v>37</v>
      </c>
      <c r="L708" t="s">
        <v>3</v>
      </c>
      <c r="M708">
        <v>2020</v>
      </c>
      <c r="N708" t="s">
        <v>66</v>
      </c>
      <c r="O708" t="s">
        <v>63</v>
      </c>
      <c r="P708" t="s">
        <v>47</v>
      </c>
    </row>
    <row r="709" spans="1:16" x14ac:dyDescent="0.35">
      <c r="A709" t="s">
        <v>20</v>
      </c>
      <c r="B709">
        <v>360</v>
      </c>
      <c r="C709" s="12">
        <f>Modified_data[[#This Row],[Export Value]]/Modified_data[[#This Row],[Units Sold]]</f>
        <v>26607.040000000001</v>
      </c>
      <c r="D709" s="12">
        <v>3144.34</v>
      </c>
      <c r="E709" s="12">
        <f>Modified_data[[#This Row],[Profit per unit]]*Modified_data[[#This Row],[Units Sold]]</f>
        <v>1131962.4000000001</v>
      </c>
      <c r="F709" s="14">
        <f>Modified_data[[#This Row],[TotalProfit]]/SUM(Modified_data[TotalProfit])</f>
        <v>3.4422378042386133E-4</v>
      </c>
      <c r="G709" s="1">
        <f>Modified_data[[#This Row],[TotalProfit]]/Modified_data[[#This Row],[Export Value]]</f>
        <v>0.118176993758043</v>
      </c>
      <c r="H709" s="12">
        <v>9578534.4000000004</v>
      </c>
      <c r="I709" t="s">
        <v>31</v>
      </c>
      <c r="J709" t="s">
        <v>29</v>
      </c>
      <c r="K709" t="s">
        <v>40</v>
      </c>
      <c r="L709" t="s">
        <v>8</v>
      </c>
      <c r="M709">
        <v>2020</v>
      </c>
      <c r="N709" t="s">
        <v>61</v>
      </c>
      <c r="O709" t="s">
        <v>60</v>
      </c>
      <c r="P709" t="s">
        <v>58</v>
      </c>
    </row>
    <row r="710" spans="1:16" x14ac:dyDescent="0.35">
      <c r="A710" t="s">
        <v>17</v>
      </c>
      <c r="B710">
        <v>104</v>
      </c>
      <c r="C710" s="12">
        <f>Modified_data[[#This Row],[Export Value]]/Modified_data[[#This Row],[Units Sold]]</f>
        <v>40095.35</v>
      </c>
      <c r="D710" s="12">
        <v>5633.91</v>
      </c>
      <c r="E710" s="12">
        <f>Modified_data[[#This Row],[Profit per unit]]*Modified_data[[#This Row],[Units Sold]]</f>
        <v>585926.64</v>
      </c>
      <c r="F710" s="14">
        <f>Modified_data[[#This Row],[TotalProfit]]/SUM(Modified_data[TotalProfit])</f>
        <v>1.7817719305151023E-4</v>
      </c>
      <c r="G710" s="1">
        <f>Modified_data[[#This Row],[TotalProfit]]/Modified_data[[#This Row],[Export Value]]</f>
        <v>0.14051280260678609</v>
      </c>
      <c r="H710" s="12">
        <v>4169916.4</v>
      </c>
      <c r="I710" t="s">
        <v>28</v>
      </c>
      <c r="J710" t="s">
        <v>29</v>
      </c>
      <c r="K710" t="s">
        <v>38</v>
      </c>
      <c r="L710" t="s">
        <v>3</v>
      </c>
      <c r="M710">
        <v>2023</v>
      </c>
      <c r="N710" t="s">
        <v>48</v>
      </c>
      <c r="O710" t="s">
        <v>46</v>
      </c>
      <c r="P710" t="s">
        <v>56</v>
      </c>
    </row>
    <row r="711" spans="1:16" x14ac:dyDescent="0.35">
      <c r="A711" t="s">
        <v>21</v>
      </c>
      <c r="B711">
        <v>991</v>
      </c>
      <c r="C711" s="12">
        <f>Modified_data[[#This Row],[Export Value]]/Modified_data[[#This Row],[Units Sold]]</f>
        <v>31527.16</v>
      </c>
      <c r="D711" s="12">
        <v>3766.01</v>
      </c>
      <c r="E711" s="12">
        <f>Modified_data[[#This Row],[Profit per unit]]*Modified_data[[#This Row],[Units Sold]]</f>
        <v>3732115.91</v>
      </c>
      <c r="F711" s="14">
        <f>Modified_data[[#This Row],[TotalProfit]]/SUM(Modified_data[TotalProfit])</f>
        <v>1.1349167141242848E-3</v>
      </c>
      <c r="G711" s="1">
        <f>Modified_data[[#This Row],[TotalProfit]]/Modified_data[[#This Row],[Export Value]]</f>
        <v>0.11945287808987554</v>
      </c>
      <c r="H711" s="12">
        <v>31243415.559999999</v>
      </c>
      <c r="I711" t="s">
        <v>33</v>
      </c>
      <c r="J711" t="s">
        <v>29</v>
      </c>
      <c r="K711" t="s">
        <v>34</v>
      </c>
      <c r="L711" t="s">
        <v>3</v>
      </c>
      <c r="M711">
        <v>2023</v>
      </c>
      <c r="N711" t="s">
        <v>45</v>
      </c>
      <c r="O711" t="s">
        <v>46</v>
      </c>
      <c r="P711" t="s">
        <v>58</v>
      </c>
    </row>
    <row r="712" spans="1:16" x14ac:dyDescent="0.35">
      <c r="A712" t="s">
        <v>14</v>
      </c>
      <c r="B712">
        <v>687</v>
      </c>
      <c r="C712" s="12">
        <f>Modified_data[[#This Row],[Export Value]]/Modified_data[[#This Row],[Units Sold]]</f>
        <v>31309.129999999997</v>
      </c>
      <c r="D712" s="12">
        <v>5015.01</v>
      </c>
      <c r="E712" s="12">
        <f>Modified_data[[#This Row],[Profit per unit]]*Modified_data[[#This Row],[Units Sold]]</f>
        <v>3445311.87</v>
      </c>
      <c r="F712" s="14">
        <f>Modified_data[[#This Row],[TotalProfit]]/SUM(Modified_data[TotalProfit])</f>
        <v>1.0477011220784392E-3</v>
      </c>
      <c r="G712" s="1">
        <f>Modified_data[[#This Row],[TotalProfit]]/Modified_data[[#This Row],[Export Value]]</f>
        <v>0.16017723903538683</v>
      </c>
      <c r="H712" s="12">
        <v>21509372.309999999</v>
      </c>
      <c r="I712" t="s">
        <v>28</v>
      </c>
      <c r="J712" t="s">
        <v>29</v>
      </c>
      <c r="K712" t="s">
        <v>36</v>
      </c>
      <c r="L712" t="s">
        <v>1</v>
      </c>
      <c r="M712">
        <v>2023</v>
      </c>
      <c r="N712" t="s">
        <v>57</v>
      </c>
      <c r="O712" t="s">
        <v>53</v>
      </c>
      <c r="P712" t="s">
        <v>58</v>
      </c>
    </row>
    <row r="713" spans="1:16" x14ac:dyDescent="0.35">
      <c r="A713" t="s">
        <v>16</v>
      </c>
      <c r="B713">
        <v>813</v>
      </c>
      <c r="C713" s="12">
        <f>Modified_data[[#This Row],[Export Value]]/Modified_data[[#This Row],[Units Sold]]</f>
        <v>17261.98</v>
      </c>
      <c r="D713" s="12">
        <v>4878.03</v>
      </c>
      <c r="E713" s="12">
        <f>Modified_data[[#This Row],[Profit per unit]]*Modified_data[[#This Row],[Units Sold]]</f>
        <v>3965838.3899999997</v>
      </c>
      <c r="F713" s="14">
        <f>Modified_data[[#This Row],[TotalProfit]]/SUM(Modified_data[TotalProfit])</f>
        <v>1.2059904844506138E-3</v>
      </c>
      <c r="G713" s="1">
        <f>Modified_data[[#This Row],[TotalProfit]]/Modified_data[[#This Row],[Export Value]]</f>
        <v>0.28258809244362465</v>
      </c>
      <c r="H713" s="12">
        <v>14033989.74</v>
      </c>
      <c r="I713" t="s">
        <v>28</v>
      </c>
      <c r="J713" t="s">
        <v>29</v>
      </c>
      <c r="K713" t="s">
        <v>40</v>
      </c>
      <c r="L713" t="s">
        <v>6</v>
      </c>
      <c r="M713">
        <v>2023</v>
      </c>
      <c r="N713" t="s">
        <v>57</v>
      </c>
      <c r="O713" t="s">
        <v>53</v>
      </c>
      <c r="P713" t="s">
        <v>64</v>
      </c>
    </row>
    <row r="714" spans="1:16" x14ac:dyDescent="0.35">
      <c r="A714" t="s">
        <v>18</v>
      </c>
      <c r="B714">
        <v>709</v>
      </c>
      <c r="C714" s="12">
        <f>Modified_data[[#This Row],[Export Value]]/Modified_data[[#This Row],[Units Sold]]</f>
        <v>23947.5</v>
      </c>
      <c r="D714" s="12">
        <v>6158.33</v>
      </c>
      <c r="E714" s="12">
        <f>Modified_data[[#This Row],[Profit per unit]]*Modified_data[[#This Row],[Units Sold]]</f>
        <v>4366255.97</v>
      </c>
      <c r="F714" s="14">
        <f>Modified_data[[#This Row],[TotalProfit]]/SUM(Modified_data[TotalProfit])</f>
        <v>1.327755353262311E-3</v>
      </c>
      <c r="G714" s="1">
        <f>Modified_data[[#This Row],[TotalProfit]]/Modified_data[[#This Row],[Export Value]]</f>
        <v>0.25715962000208786</v>
      </c>
      <c r="H714" s="12">
        <v>16978777.5</v>
      </c>
      <c r="I714" t="s">
        <v>33</v>
      </c>
      <c r="J714" t="s">
        <v>29</v>
      </c>
      <c r="K714" t="s">
        <v>30</v>
      </c>
      <c r="L714" t="s">
        <v>6</v>
      </c>
      <c r="M714">
        <v>2023</v>
      </c>
      <c r="N714" t="s">
        <v>55</v>
      </c>
      <c r="O714" t="s">
        <v>53</v>
      </c>
      <c r="P714" t="s">
        <v>49</v>
      </c>
    </row>
    <row r="715" spans="1:16" x14ac:dyDescent="0.35">
      <c r="A715" t="s">
        <v>19</v>
      </c>
      <c r="B715">
        <v>173</v>
      </c>
      <c r="C715" s="12">
        <f>Modified_data[[#This Row],[Export Value]]/Modified_data[[#This Row],[Units Sold]]</f>
        <v>48027.01</v>
      </c>
      <c r="D715" s="12">
        <v>4082.66</v>
      </c>
      <c r="E715" s="12">
        <f>Modified_data[[#This Row],[Profit per unit]]*Modified_data[[#This Row],[Units Sold]]</f>
        <v>706300.17999999993</v>
      </c>
      <c r="F715" s="14">
        <f>Modified_data[[#This Row],[TotalProfit]]/SUM(Modified_data[TotalProfit])</f>
        <v>2.1478215007287671E-4</v>
      </c>
      <c r="G715" s="1">
        <f>Modified_data[[#This Row],[TotalProfit]]/Modified_data[[#This Row],[Export Value]]</f>
        <v>8.500758219177082E-2</v>
      </c>
      <c r="H715" s="12">
        <v>8308672.7300000004</v>
      </c>
      <c r="I715" t="s">
        <v>31</v>
      </c>
      <c r="J715" t="s">
        <v>29</v>
      </c>
      <c r="K715" t="s">
        <v>30</v>
      </c>
      <c r="L715" t="s">
        <v>1</v>
      </c>
      <c r="M715">
        <v>2021</v>
      </c>
      <c r="N715" t="s">
        <v>45</v>
      </c>
      <c r="O715" t="s">
        <v>46</v>
      </c>
      <c r="P715" t="s">
        <v>47</v>
      </c>
    </row>
    <row r="716" spans="1:16" x14ac:dyDescent="0.35">
      <c r="A716" t="s">
        <v>12</v>
      </c>
      <c r="B716">
        <v>374</v>
      </c>
      <c r="C716" s="12">
        <f>Modified_data[[#This Row],[Export Value]]/Modified_data[[#This Row],[Units Sold]]</f>
        <v>37904.799999999996</v>
      </c>
      <c r="D716" s="12">
        <v>8329.34</v>
      </c>
      <c r="E716" s="12">
        <f>Modified_data[[#This Row],[Profit per unit]]*Modified_data[[#This Row],[Units Sold]]</f>
        <v>3115173.16</v>
      </c>
      <c r="F716" s="14">
        <f>Modified_data[[#This Row],[TotalProfit]]/SUM(Modified_data[TotalProfit])</f>
        <v>9.473076860239759E-4</v>
      </c>
      <c r="G716" s="1">
        <f>Modified_data[[#This Row],[TotalProfit]]/Modified_data[[#This Row],[Export Value]]</f>
        <v>0.21974367362444863</v>
      </c>
      <c r="H716" s="12">
        <v>14176395.199999999</v>
      </c>
      <c r="I716" t="s">
        <v>33</v>
      </c>
      <c r="J716" t="s">
        <v>29</v>
      </c>
      <c r="K716" t="s">
        <v>36</v>
      </c>
      <c r="L716" t="s">
        <v>1</v>
      </c>
      <c r="M716">
        <v>2023</v>
      </c>
      <c r="N716" t="s">
        <v>62</v>
      </c>
      <c r="O716" t="s">
        <v>63</v>
      </c>
      <c r="P716" t="s">
        <v>49</v>
      </c>
    </row>
    <row r="717" spans="1:16" x14ac:dyDescent="0.35">
      <c r="A717" t="s">
        <v>18</v>
      </c>
      <c r="B717">
        <v>378</v>
      </c>
      <c r="C717" s="12">
        <f>Modified_data[[#This Row],[Export Value]]/Modified_data[[#This Row],[Units Sold]]</f>
        <v>12485.68</v>
      </c>
      <c r="D717" s="12">
        <v>9250.08</v>
      </c>
      <c r="E717" s="12">
        <f>Modified_data[[#This Row],[Profit per unit]]*Modified_data[[#This Row],[Units Sold]]</f>
        <v>3496530.2399999998</v>
      </c>
      <c r="F717" s="14">
        <f>Modified_data[[#This Row],[TotalProfit]]/SUM(Modified_data[TotalProfit])</f>
        <v>1.0632763575708442E-3</v>
      </c>
      <c r="G717" s="1">
        <f>Modified_data[[#This Row],[TotalProfit]]/Modified_data[[#This Row],[Export Value]]</f>
        <v>0.74085512362963002</v>
      </c>
      <c r="H717" s="12">
        <v>4719587.04</v>
      </c>
      <c r="I717" t="s">
        <v>33</v>
      </c>
      <c r="J717" t="s">
        <v>29</v>
      </c>
      <c r="K717" t="s">
        <v>35</v>
      </c>
      <c r="L717" t="s">
        <v>7</v>
      </c>
      <c r="M717">
        <v>2021</v>
      </c>
      <c r="N717" t="s">
        <v>66</v>
      </c>
      <c r="O717" t="s">
        <v>63</v>
      </c>
      <c r="P717" t="s">
        <v>47</v>
      </c>
    </row>
    <row r="718" spans="1:16" x14ac:dyDescent="0.35">
      <c r="A718" t="s">
        <v>15</v>
      </c>
      <c r="B718">
        <v>883</v>
      </c>
      <c r="C718" s="12">
        <f>Modified_data[[#This Row],[Export Value]]/Modified_data[[#This Row],[Units Sold]]</f>
        <v>31735.91</v>
      </c>
      <c r="D718" s="12">
        <v>8581.08</v>
      </c>
      <c r="E718" s="12">
        <f>Modified_data[[#This Row],[Profit per unit]]*Modified_data[[#This Row],[Units Sold]]</f>
        <v>7577093.6399999997</v>
      </c>
      <c r="F718" s="14">
        <f>Modified_data[[#This Row],[TotalProfit]]/SUM(Modified_data[TotalProfit])</f>
        <v>2.3041541109372504E-3</v>
      </c>
      <c r="G718" s="1">
        <f>Modified_data[[#This Row],[TotalProfit]]/Modified_data[[#This Row],[Export Value]]</f>
        <v>0.27039022986894024</v>
      </c>
      <c r="H718" s="12">
        <v>28022808.530000001</v>
      </c>
      <c r="I718" t="s">
        <v>31</v>
      </c>
      <c r="J718" t="s">
        <v>29</v>
      </c>
      <c r="K718" t="s">
        <v>38</v>
      </c>
      <c r="L718" t="s">
        <v>10</v>
      </c>
      <c r="M718">
        <v>2020</v>
      </c>
      <c r="N718" t="s">
        <v>66</v>
      </c>
      <c r="O718" t="s">
        <v>63</v>
      </c>
      <c r="P718" t="s">
        <v>54</v>
      </c>
    </row>
    <row r="719" spans="1:16" x14ac:dyDescent="0.35">
      <c r="A719" t="s">
        <v>12</v>
      </c>
      <c r="B719">
        <v>491</v>
      </c>
      <c r="C719" s="12">
        <f>Modified_data[[#This Row],[Export Value]]/Modified_data[[#This Row],[Units Sold]]</f>
        <v>42937.24</v>
      </c>
      <c r="D719" s="12">
        <v>7776.41</v>
      </c>
      <c r="E719" s="12">
        <f>Modified_data[[#This Row],[Profit per unit]]*Modified_data[[#This Row],[Units Sold]]</f>
        <v>3818217.31</v>
      </c>
      <c r="F719" s="14">
        <f>Modified_data[[#This Row],[TotalProfit]]/SUM(Modified_data[TotalProfit])</f>
        <v>1.1610996945905856E-3</v>
      </c>
      <c r="G719" s="1">
        <f>Modified_data[[#This Row],[TotalProfit]]/Modified_data[[#This Row],[Export Value]]</f>
        <v>0.18111108212824112</v>
      </c>
      <c r="H719" s="12">
        <v>21082184.84</v>
      </c>
      <c r="I719" t="s">
        <v>28</v>
      </c>
      <c r="J719" t="s">
        <v>29</v>
      </c>
      <c r="K719" t="s">
        <v>36</v>
      </c>
      <c r="L719" t="s">
        <v>9</v>
      </c>
      <c r="M719">
        <v>2021</v>
      </c>
      <c r="N719" t="s">
        <v>45</v>
      </c>
      <c r="O719" t="s">
        <v>46</v>
      </c>
      <c r="P719" t="s">
        <v>51</v>
      </c>
    </row>
    <row r="720" spans="1:16" x14ac:dyDescent="0.35">
      <c r="A720" t="s">
        <v>16</v>
      </c>
      <c r="B720">
        <v>276</v>
      </c>
      <c r="C720" s="12">
        <f>Modified_data[[#This Row],[Export Value]]/Modified_data[[#This Row],[Units Sold]]</f>
        <v>47090.73</v>
      </c>
      <c r="D720" s="12">
        <v>7019.4</v>
      </c>
      <c r="E720" s="12">
        <f>Modified_data[[#This Row],[Profit per unit]]*Modified_data[[#This Row],[Units Sold]]</f>
        <v>1937354.4</v>
      </c>
      <c r="F720" s="14">
        <f>Modified_data[[#This Row],[TotalProfit]]/SUM(Modified_data[TotalProfit])</f>
        <v>5.8913922899630014E-4</v>
      </c>
      <c r="G720" s="1">
        <f>Modified_data[[#This Row],[TotalProfit]]/Modified_data[[#This Row],[Export Value]]</f>
        <v>0.14906118465354007</v>
      </c>
      <c r="H720" s="12">
        <v>12997041.48</v>
      </c>
      <c r="I720" t="s">
        <v>28</v>
      </c>
      <c r="J720" t="s">
        <v>29</v>
      </c>
      <c r="K720" t="s">
        <v>37</v>
      </c>
      <c r="L720" t="s">
        <v>7</v>
      </c>
      <c r="M720">
        <v>2022</v>
      </c>
      <c r="N720" t="s">
        <v>66</v>
      </c>
      <c r="O720" t="s">
        <v>63</v>
      </c>
      <c r="P720" t="s">
        <v>64</v>
      </c>
    </row>
    <row r="721" spans="1:16" x14ac:dyDescent="0.35">
      <c r="A721" t="s">
        <v>13</v>
      </c>
      <c r="B721">
        <v>192</v>
      </c>
      <c r="C721" s="12">
        <f>Modified_data[[#This Row],[Export Value]]/Modified_data[[#This Row],[Units Sold]]</f>
        <v>34074.97</v>
      </c>
      <c r="D721" s="12">
        <v>8717.5499999999993</v>
      </c>
      <c r="E721" s="12">
        <f>Modified_data[[#This Row],[Profit per unit]]*Modified_data[[#This Row],[Units Sold]]</f>
        <v>1673769.5999999999</v>
      </c>
      <c r="F721" s="14">
        <f>Modified_data[[#This Row],[TotalProfit]]/SUM(Modified_data[TotalProfit])</f>
        <v>5.0898448505933957E-4</v>
      </c>
      <c r="G721" s="1">
        <f>Modified_data[[#This Row],[TotalProfit]]/Modified_data[[#This Row],[Export Value]]</f>
        <v>0.25583441452773104</v>
      </c>
      <c r="H721" s="12">
        <v>6542394.2400000002</v>
      </c>
      <c r="I721" t="s">
        <v>28</v>
      </c>
      <c r="J721" t="s">
        <v>29</v>
      </c>
      <c r="K721" t="s">
        <v>38</v>
      </c>
      <c r="L721" t="s">
        <v>6</v>
      </c>
      <c r="M721">
        <v>2023</v>
      </c>
      <c r="N721" t="s">
        <v>65</v>
      </c>
      <c r="O721" t="s">
        <v>60</v>
      </c>
      <c r="P721" t="s">
        <v>49</v>
      </c>
    </row>
    <row r="722" spans="1:16" x14ac:dyDescent="0.35">
      <c r="A722" t="s">
        <v>15</v>
      </c>
      <c r="B722">
        <v>371</v>
      </c>
      <c r="C722" s="12">
        <f>Modified_data[[#This Row],[Export Value]]/Modified_data[[#This Row],[Units Sold]]</f>
        <v>36210.54</v>
      </c>
      <c r="D722" s="12">
        <v>3101.99</v>
      </c>
      <c r="E722" s="12">
        <f>Modified_data[[#This Row],[Profit per unit]]*Modified_data[[#This Row],[Units Sold]]</f>
        <v>1150838.2899999998</v>
      </c>
      <c r="F722" s="14">
        <f>Modified_data[[#This Row],[TotalProfit]]/SUM(Modified_data[TotalProfit])</f>
        <v>3.499638387638423E-4</v>
      </c>
      <c r="G722" s="1">
        <f>Modified_data[[#This Row],[TotalProfit]]/Modified_data[[#This Row],[Export Value]]</f>
        <v>8.5665389138079667E-2</v>
      </c>
      <c r="H722" s="12">
        <v>13434110.34</v>
      </c>
      <c r="I722" t="s">
        <v>33</v>
      </c>
      <c r="J722" t="s">
        <v>29</v>
      </c>
      <c r="K722" t="s">
        <v>40</v>
      </c>
      <c r="L722" t="s">
        <v>3</v>
      </c>
      <c r="M722">
        <v>2022</v>
      </c>
      <c r="N722" t="s">
        <v>52</v>
      </c>
      <c r="O722" t="s">
        <v>53</v>
      </c>
      <c r="P722" t="s">
        <v>51</v>
      </c>
    </row>
    <row r="723" spans="1:16" x14ac:dyDescent="0.35">
      <c r="A723" t="s">
        <v>20</v>
      </c>
      <c r="B723">
        <v>207</v>
      </c>
      <c r="C723" s="12">
        <f>Modified_data[[#This Row],[Export Value]]/Modified_data[[#This Row],[Units Sold]]</f>
        <v>14501.740000000002</v>
      </c>
      <c r="D723" s="12">
        <v>4713.01</v>
      </c>
      <c r="E723" s="12">
        <f>Modified_data[[#This Row],[Profit per unit]]*Modified_data[[#This Row],[Units Sold]]</f>
        <v>975593.07000000007</v>
      </c>
      <c r="F723" s="14">
        <f>Modified_data[[#This Row],[TotalProfit]]/SUM(Modified_data[TotalProfit])</f>
        <v>2.9667269399647974E-4</v>
      </c>
      <c r="G723" s="1">
        <f>Modified_data[[#This Row],[TotalProfit]]/Modified_data[[#This Row],[Export Value]]</f>
        <v>0.32499617287304833</v>
      </c>
      <c r="H723" s="12">
        <v>3001860.18</v>
      </c>
      <c r="I723" t="s">
        <v>28</v>
      </c>
      <c r="J723" t="s">
        <v>29</v>
      </c>
      <c r="K723" t="s">
        <v>40</v>
      </c>
      <c r="L723" t="s">
        <v>5</v>
      </c>
      <c r="M723">
        <v>2020</v>
      </c>
      <c r="N723" t="s">
        <v>55</v>
      </c>
      <c r="O723" t="s">
        <v>53</v>
      </c>
      <c r="P723" t="s">
        <v>47</v>
      </c>
    </row>
    <row r="724" spans="1:16" x14ac:dyDescent="0.35">
      <c r="A724" t="s">
        <v>17</v>
      </c>
      <c r="B724">
        <v>765</v>
      </c>
      <c r="C724" s="12">
        <f>Modified_data[[#This Row],[Export Value]]/Modified_data[[#This Row],[Units Sold]]</f>
        <v>38984.959999999999</v>
      </c>
      <c r="D724" s="12">
        <v>8638.35</v>
      </c>
      <c r="E724" s="12">
        <f>Modified_data[[#This Row],[Profit per unit]]*Modified_data[[#This Row],[Units Sold]]</f>
        <v>6608337.75</v>
      </c>
      <c r="F724" s="14">
        <f>Modified_data[[#This Row],[TotalProfit]]/SUM(Modified_data[TotalProfit])</f>
        <v>2.0095605672261849E-3</v>
      </c>
      <c r="G724" s="1">
        <f>Modified_data[[#This Row],[TotalProfit]]/Modified_data[[#This Row],[Export Value]]</f>
        <v>0.22158160480349345</v>
      </c>
      <c r="H724" s="12">
        <v>29823494.399999999</v>
      </c>
      <c r="I724" t="s">
        <v>31</v>
      </c>
      <c r="J724" t="s">
        <v>29</v>
      </c>
      <c r="K724" t="s">
        <v>34</v>
      </c>
      <c r="L724" t="s">
        <v>8</v>
      </c>
      <c r="M724">
        <v>2020</v>
      </c>
      <c r="N724" t="s">
        <v>61</v>
      </c>
      <c r="O724" t="s">
        <v>60</v>
      </c>
      <c r="P724" t="s">
        <v>51</v>
      </c>
    </row>
    <row r="725" spans="1:16" x14ac:dyDescent="0.35">
      <c r="A725" t="s">
        <v>15</v>
      </c>
      <c r="B725">
        <v>673</v>
      </c>
      <c r="C725" s="12">
        <f>Modified_data[[#This Row],[Export Value]]/Modified_data[[#This Row],[Units Sold]]</f>
        <v>49924.060000000005</v>
      </c>
      <c r="D725" s="12">
        <v>9726.7900000000009</v>
      </c>
      <c r="E725" s="12">
        <f>Modified_data[[#This Row],[Profit per unit]]*Modified_data[[#This Row],[Units Sold]]</f>
        <v>6546129.6700000009</v>
      </c>
      <c r="F725" s="14">
        <f>Modified_data[[#This Row],[TotalProfit]]/SUM(Modified_data[TotalProfit])</f>
        <v>1.9906434190324731E-3</v>
      </c>
      <c r="G725" s="1">
        <f>Modified_data[[#This Row],[TotalProfit]]/Modified_data[[#This Row],[Export Value]]</f>
        <v>0.1948317104017582</v>
      </c>
      <c r="H725" s="12">
        <v>33598892.380000003</v>
      </c>
      <c r="I725" t="s">
        <v>28</v>
      </c>
      <c r="J725" t="s">
        <v>29</v>
      </c>
      <c r="K725" t="s">
        <v>40</v>
      </c>
      <c r="L725" t="s">
        <v>5</v>
      </c>
      <c r="M725">
        <v>2021</v>
      </c>
      <c r="N725" t="s">
        <v>52</v>
      </c>
      <c r="O725" t="s">
        <v>53</v>
      </c>
      <c r="P725" t="s">
        <v>56</v>
      </c>
    </row>
    <row r="726" spans="1:16" x14ac:dyDescent="0.35">
      <c r="A726" t="s">
        <v>12</v>
      </c>
      <c r="B726">
        <v>884</v>
      </c>
      <c r="C726" s="12">
        <f>Modified_data[[#This Row],[Export Value]]/Modified_data[[#This Row],[Units Sold]]</f>
        <v>34327.58</v>
      </c>
      <c r="D726" s="12">
        <v>7035.55</v>
      </c>
      <c r="E726" s="12">
        <f>Modified_data[[#This Row],[Profit per unit]]*Modified_data[[#This Row],[Units Sold]]</f>
        <v>6219426.2000000002</v>
      </c>
      <c r="F726" s="14">
        <f>Modified_data[[#This Row],[TotalProfit]]/SUM(Modified_data[TotalProfit])</f>
        <v>1.8912946212976775E-3</v>
      </c>
      <c r="G726" s="1">
        <f>Modified_data[[#This Row],[TotalProfit]]/Modified_data[[#This Row],[Export Value]]</f>
        <v>0.20495327663645385</v>
      </c>
      <c r="H726" s="12">
        <v>30345580.719999999</v>
      </c>
      <c r="I726" t="s">
        <v>28</v>
      </c>
      <c r="J726" t="s">
        <v>29</v>
      </c>
      <c r="K726" t="s">
        <v>34</v>
      </c>
      <c r="L726" t="s">
        <v>8</v>
      </c>
      <c r="M726">
        <v>2021</v>
      </c>
      <c r="N726" t="s">
        <v>57</v>
      </c>
      <c r="O726" t="s">
        <v>53</v>
      </c>
      <c r="P726" t="s">
        <v>51</v>
      </c>
    </row>
    <row r="727" spans="1:16" x14ac:dyDescent="0.35">
      <c r="A727" t="s">
        <v>14</v>
      </c>
      <c r="B727">
        <v>951</v>
      </c>
      <c r="C727" s="12">
        <f>Modified_data[[#This Row],[Export Value]]/Modified_data[[#This Row],[Units Sold]]</f>
        <v>49548.71</v>
      </c>
      <c r="D727" s="12">
        <v>5274.5</v>
      </c>
      <c r="E727" s="12">
        <f>Modified_data[[#This Row],[Profit per unit]]*Modified_data[[#This Row],[Units Sold]]</f>
        <v>5016049.5</v>
      </c>
      <c r="F727" s="14">
        <f>Modified_data[[#This Row],[TotalProfit]]/SUM(Modified_data[TotalProfit])</f>
        <v>1.5253541298573339E-3</v>
      </c>
      <c r="G727" s="1">
        <f>Modified_data[[#This Row],[TotalProfit]]/Modified_data[[#This Row],[Export Value]]</f>
        <v>0.10645080366370789</v>
      </c>
      <c r="H727" s="12">
        <v>47120823.210000001</v>
      </c>
      <c r="I727" t="s">
        <v>28</v>
      </c>
      <c r="J727" t="s">
        <v>29</v>
      </c>
      <c r="K727" t="s">
        <v>40</v>
      </c>
      <c r="L727" t="s">
        <v>3</v>
      </c>
      <c r="M727">
        <v>2022</v>
      </c>
      <c r="N727" t="s">
        <v>66</v>
      </c>
      <c r="O727" t="s">
        <v>63</v>
      </c>
      <c r="P727" t="s">
        <v>64</v>
      </c>
    </row>
    <row r="728" spans="1:16" x14ac:dyDescent="0.35">
      <c r="A728" t="s">
        <v>17</v>
      </c>
      <c r="B728">
        <v>274</v>
      </c>
      <c r="C728" s="12">
        <f>Modified_data[[#This Row],[Export Value]]/Modified_data[[#This Row],[Units Sold]]</f>
        <v>46080.72</v>
      </c>
      <c r="D728" s="12">
        <v>5147.67</v>
      </c>
      <c r="E728" s="12">
        <f>Modified_data[[#This Row],[Profit per unit]]*Modified_data[[#This Row],[Units Sold]]</f>
        <v>1410461.58</v>
      </c>
      <c r="F728" s="14">
        <f>Modified_data[[#This Row],[TotalProfit]]/SUM(Modified_data[TotalProfit])</f>
        <v>4.2891390845686443E-4</v>
      </c>
      <c r="G728" s="1">
        <f>Modified_data[[#This Row],[TotalProfit]]/Modified_data[[#This Row],[Export Value]]</f>
        <v>0.11170984307536863</v>
      </c>
      <c r="H728" s="12">
        <v>12626117.279999999</v>
      </c>
      <c r="I728" t="s">
        <v>31</v>
      </c>
      <c r="J728" t="s">
        <v>29</v>
      </c>
      <c r="K728" t="s">
        <v>38</v>
      </c>
      <c r="L728" t="s">
        <v>2</v>
      </c>
      <c r="M728">
        <v>2020</v>
      </c>
      <c r="N728" t="s">
        <v>50</v>
      </c>
      <c r="O728" t="s">
        <v>46</v>
      </c>
      <c r="P728" t="s">
        <v>51</v>
      </c>
    </row>
    <row r="729" spans="1:16" x14ac:dyDescent="0.35">
      <c r="A729" t="s">
        <v>18</v>
      </c>
      <c r="B729">
        <v>397</v>
      </c>
      <c r="C729" s="12">
        <f>Modified_data[[#This Row],[Export Value]]/Modified_data[[#This Row],[Units Sold]]</f>
        <v>22969.040000000001</v>
      </c>
      <c r="D729" s="12">
        <v>2260.4499999999998</v>
      </c>
      <c r="E729" s="12">
        <f>Modified_data[[#This Row],[Profit per unit]]*Modified_data[[#This Row],[Units Sold]]</f>
        <v>897398.64999999991</v>
      </c>
      <c r="F729" s="14">
        <f>Modified_data[[#This Row],[TotalProfit]]/SUM(Modified_data[TotalProfit])</f>
        <v>2.7289418433886989E-4</v>
      </c>
      <c r="G729" s="1">
        <f>Modified_data[[#This Row],[TotalProfit]]/Modified_data[[#This Row],[Export Value]]</f>
        <v>9.8412907113227172E-2</v>
      </c>
      <c r="H729" s="12">
        <v>9118708.8800000008</v>
      </c>
      <c r="I729" t="s">
        <v>28</v>
      </c>
      <c r="J729" t="s">
        <v>29</v>
      </c>
      <c r="K729" t="s">
        <v>32</v>
      </c>
      <c r="L729" t="s">
        <v>2</v>
      </c>
      <c r="M729">
        <v>2021</v>
      </c>
      <c r="N729" t="s">
        <v>52</v>
      </c>
      <c r="O729" t="s">
        <v>53</v>
      </c>
      <c r="P729" t="s">
        <v>64</v>
      </c>
    </row>
    <row r="730" spans="1:16" x14ac:dyDescent="0.35">
      <c r="A730" t="s">
        <v>12</v>
      </c>
      <c r="B730">
        <v>615</v>
      </c>
      <c r="C730" s="12">
        <f>Modified_data[[#This Row],[Export Value]]/Modified_data[[#This Row],[Units Sold]]</f>
        <v>28067.85</v>
      </c>
      <c r="D730" s="12">
        <v>6284.55</v>
      </c>
      <c r="E730" s="12">
        <f>Modified_data[[#This Row],[Profit per unit]]*Modified_data[[#This Row],[Units Sold]]</f>
        <v>3864998.25</v>
      </c>
      <c r="F730" s="14">
        <f>Modified_data[[#This Row],[TotalProfit]]/SUM(Modified_data[TotalProfit])</f>
        <v>1.1753255310835485E-3</v>
      </c>
      <c r="G730" s="1">
        <f>Modified_data[[#This Row],[TotalProfit]]/Modified_data[[#This Row],[Export Value]]</f>
        <v>0.22390564293310675</v>
      </c>
      <c r="H730" s="12">
        <v>17261727.75</v>
      </c>
      <c r="I730" t="s">
        <v>39</v>
      </c>
      <c r="J730" t="s">
        <v>29</v>
      </c>
      <c r="K730" t="s">
        <v>30</v>
      </c>
      <c r="L730" t="s">
        <v>2</v>
      </c>
      <c r="M730">
        <v>2020</v>
      </c>
      <c r="N730" t="s">
        <v>50</v>
      </c>
      <c r="O730" t="s">
        <v>46</v>
      </c>
      <c r="P730" t="s">
        <v>47</v>
      </c>
    </row>
    <row r="731" spans="1:16" x14ac:dyDescent="0.35">
      <c r="A731" t="s">
        <v>17</v>
      </c>
      <c r="B731">
        <v>920</v>
      </c>
      <c r="C731" s="12">
        <f>Modified_data[[#This Row],[Export Value]]/Modified_data[[#This Row],[Units Sold]]</f>
        <v>44165.77</v>
      </c>
      <c r="D731" s="12">
        <v>4422.3500000000004</v>
      </c>
      <c r="E731" s="12">
        <f>Modified_data[[#This Row],[Profit per unit]]*Modified_data[[#This Row],[Units Sold]]</f>
        <v>4068562.0000000005</v>
      </c>
      <c r="F731" s="14">
        <f>Modified_data[[#This Row],[TotalProfit]]/SUM(Modified_data[TotalProfit])</f>
        <v>1.2372281910855575E-3</v>
      </c>
      <c r="G731" s="1">
        <f>Modified_data[[#This Row],[TotalProfit]]/Modified_data[[#This Row],[Export Value]]</f>
        <v>0.10013071208766429</v>
      </c>
      <c r="H731" s="12">
        <v>40632508.399999999</v>
      </c>
      <c r="I731" t="s">
        <v>28</v>
      </c>
      <c r="J731" t="s">
        <v>29</v>
      </c>
      <c r="K731" t="s">
        <v>34</v>
      </c>
      <c r="L731" t="s">
        <v>10</v>
      </c>
      <c r="M731">
        <v>2023</v>
      </c>
      <c r="N731" t="s">
        <v>48</v>
      </c>
      <c r="O731" t="s">
        <v>46</v>
      </c>
      <c r="P731" t="s">
        <v>58</v>
      </c>
    </row>
    <row r="732" spans="1:16" x14ac:dyDescent="0.35">
      <c r="A732" t="s">
        <v>12</v>
      </c>
      <c r="B732">
        <v>161</v>
      </c>
      <c r="C732" s="12">
        <f>Modified_data[[#This Row],[Export Value]]/Modified_data[[#This Row],[Units Sold]]</f>
        <v>22984.27</v>
      </c>
      <c r="D732" s="12">
        <v>7018.74</v>
      </c>
      <c r="E732" s="12">
        <f>Modified_data[[#This Row],[Profit per unit]]*Modified_data[[#This Row],[Units Sold]]</f>
        <v>1130017.1399999999</v>
      </c>
      <c r="F732" s="14">
        <f>Modified_data[[#This Row],[TotalProfit]]/SUM(Modified_data[TotalProfit])</f>
        <v>3.4363223714370698E-4</v>
      </c>
      <c r="G732" s="1">
        <f>Modified_data[[#This Row],[TotalProfit]]/Modified_data[[#This Row],[Export Value]]</f>
        <v>0.30537145621766532</v>
      </c>
      <c r="H732" s="12">
        <v>3700467.47</v>
      </c>
      <c r="I732" t="s">
        <v>28</v>
      </c>
      <c r="J732" t="s">
        <v>29</v>
      </c>
      <c r="K732" t="s">
        <v>38</v>
      </c>
      <c r="L732" t="s">
        <v>10</v>
      </c>
      <c r="M732">
        <v>2020</v>
      </c>
      <c r="N732" t="s">
        <v>45</v>
      </c>
      <c r="O732" t="s">
        <v>46</v>
      </c>
      <c r="P732" t="s">
        <v>64</v>
      </c>
    </row>
    <row r="733" spans="1:16" x14ac:dyDescent="0.35">
      <c r="A733" t="s">
        <v>19</v>
      </c>
      <c r="B733">
        <v>618</v>
      </c>
      <c r="C733" s="12">
        <f>Modified_data[[#This Row],[Export Value]]/Modified_data[[#This Row],[Units Sold]]</f>
        <v>12028.51</v>
      </c>
      <c r="D733" s="12">
        <v>9967.48</v>
      </c>
      <c r="E733" s="12">
        <f>Modified_data[[#This Row],[Profit per unit]]*Modified_data[[#This Row],[Units Sold]]</f>
        <v>6159902.6399999997</v>
      </c>
      <c r="F733" s="14">
        <f>Modified_data[[#This Row],[TotalProfit]]/SUM(Modified_data[TotalProfit])</f>
        <v>1.8731938214411746E-3</v>
      </c>
      <c r="G733" s="1">
        <f>Modified_data[[#This Row],[TotalProfit]]/Modified_data[[#This Row],[Export Value]]</f>
        <v>0.82865458814100834</v>
      </c>
      <c r="H733" s="12">
        <v>7433619.1799999997</v>
      </c>
      <c r="I733" t="s">
        <v>33</v>
      </c>
      <c r="J733" t="s">
        <v>29</v>
      </c>
      <c r="K733" t="s">
        <v>37</v>
      </c>
      <c r="L733" t="s">
        <v>7</v>
      </c>
      <c r="M733">
        <v>2021</v>
      </c>
      <c r="N733" t="s">
        <v>45</v>
      </c>
      <c r="O733" t="s">
        <v>46</v>
      </c>
      <c r="P733" t="s">
        <v>56</v>
      </c>
    </row>
    <row r="734" spans="1:16" x14ac:dyDescent="0.35">
      <c r="A734" t="s">
        <v>19</v>
      </c>
      <c r="B734">
        <v>109</v>
      </c>
      <c r="C734" s="12">
        <f>Modified_data[[#This Row],[Export Value]]/Modified_data[[#This Row],[Units Sold]]</f>
        <v>46963.79</v>
      </c>
      <c r="D734" s="12">
        <v>2316.44</v>
      </c>
      <c r="E734" s="12">
        <f>Modified_data[[#This Row],[Profit per unit]]*Modified_data[[#This Row],[Units Sold]]</f>
        <v>252491.96</v>
      </c>
      <c r="F734" s="14">
        <f>Modified_data[[#This Row],[TotalProfit]]/SUM(Modified_data[TotalProfit])</f>
        <v>7.678146994796857E-5</v>
      </c>
      <c r="G734" s="1">
        <f>Modified_data[[#This Row],[TotalProfit]]/Modified_data[[#This Row],[Export Value]]</f>
        <v>4.9323957883296896E-2</v>
      </c>
      <c r="H734" s="12">
        <v>5119053.1100000003</v>
      </c>
      <c r="I734" t="s">
        <v>39</v>
      </c>
      <c r="J734" t="s">
        <v>29</v>
      </c>
      <c r="K734" t="s">
        <v>32</v>
      </c>
      <c r="L734" t="s">
        <v>9</v>
      </c>
      <c r="M734">
        <v>2023</v>
      </c>
      <c r="N734" t="s">
        <v>66</v>
      </c>
      <c r="O734" t="s">
        <v>63</v>
      </c>
      <c r="P734" t="s">
        <v>58</v>
      </c>
    </row>
    <row r="735" spans="1:16" x14ac:dyDescent="0.35">
      <c r="A735" t="s">
        <v>19</v>
      </c>
      <c r="B735">
        <v>372</v>
      </c>
      <c r="C735" s="12">
        <f>Modified_data[[#This Row],[Export Value]]/Modified_data[[#This Row],[Units Sold]]</f>
        <v>43946.38</v>
      </c>
      <c r="D735" s="12">
        <v>6638.27</v>
      </c>
      <c r="E735" s="12">
        <f>Modified_data[[#This Row],[Profit per unit]]*Modified_data[[#This Row],[Units Sold]]</f>
        <v>2469436.44</v>
      </c>
      <c r="F735" s="14">
        <f>Modified_data[[#This Row],[TotalProfit]]/SUM(Modified_data[TotalProfit])</f>
        <v>7.5094256389897915E-4</v>
      </c>
      <c r="G735" s="1">
        <f>Modified_data[[#This Row],[TotalProfit]]/Modified_data[[#This Row],[Export Value]]</f>
        <v>0.15105385244472924</v>
      </c>
      <c r="H735" s="12">
        <v>16348053.359999999</v>
      </c>
      <c r="I735" t="s">
        <v>28</v>
      </c>
      <c r="J735" t="s">
        <v>29</v>
      </c>
      <c r="K735" t="s">
        <v>40</v>
      </c>
      <c r="L735" t="s">
        <v>2</v>
      </c>
      <c r="M735">
        <v>2023</v>
      </c>
      <c r="N735" t="s">
        <v>45</v>
      </c>
      <c r="O735" t="s">
        <v>46</v>
      </c>
      <c r="P735" t="s">
        <v>54</v>
      </c>
    </row>
    <row r="736" spans="1:16" x14ac:dyDescent="0.35">
      <c r="A736" t="s">
        <v>17</v>
      </c>
      <c r="B736">
        <v>662</v>
      </c>
      <c r="C736" s="12">
        <f>Modified_data[[#This Row],[Export Value]]/Modified_data[[#This Row],[Units Sold]]</f>
        <v>28089.29</v>
      </c>
      <c r="D736" s="12">
        <v>8576.5</v>
      </c>
      <c r="E736" s="12">
        <f>Modified_data[[#This Row],[Profit per unit]]*Modified_data[[#This Row],[Units Sold]]</f>
        <v>5677643</v>
      </c>
      <c r="F736" s="14">
        <f>Modified_data[[#This Row],[TotalProfit]]/SUM(Modified_data[TotalProfit])</f>
        <v>1.7265412149352957E-3</v>
      </c>
      <c r="G736" s="1">
        <f>Modified_data[[#This Row],[TotalProfit]]/Modified_data[[#This Row],[Export Value]]</f>
        <v>0.30532989619887152</v>
      </c>
      <c r="H736" s="12">
        <v>18595109.98</v>
      </c>
      <c r="I736" t="s">
        <v>31</v>
      </c>
      <c r="J736" t="s">
        <v>29</v>
      </c>
      <c r="K736" t="s">
        <v>38</v>
      </c>
      <c r="L736" t="s">
        <v>5</v>
      </c>
      <c r="M736">
        <v>2023</v>
      </c>
      <c r="N736" t="s">
        <v>67</v>
      </c>
      <c r="O736" t="s">
        <v>63</v>
      </c>
      <c r="P736" t="s">
        <v>47</v>
      </c>
    </row>
    <row r="737" spans="1:16" x14ac:dyDescent="0.35">
      <c r="A737" t="s">
        <v>17</v>
      </c>
      <c r="B737">
        <v>253</v>
      </c>
      <c r="C737" s="12">
        <f>Modified_data[[#This Row],[Export Value]]/Modified_data[[#This Row],[Units Sold]]</f>
        <v>13931.93</v>
      </c>
      <c r="D737" s="12">
        <v>2641.17</v>
      </c>
      <c r="E737" s="12">
        <f>Modified_data[[#This Row],[Profit per unit]]*Modified_data[[#This Row],[Units Sold]]</f>
        <v>668216.01</v>
      </c>
      <c r="F737" s="14">
        <f>Modified_data[[#This Row],[TotalProfit]]/SUM(Modified_data[TotalProfit])</f>
        <v>2.0320095535147521E-4</v>
      </c>
      <c r="G737" s="1">
        <f>Modified_data[[#This Row],[TotalProfit]]/Modified_data[[#This Row],[Export Value]]</f>
        <v>0.18957674923718393</v>
      </c>
      <c r="H737" s="12">
        <v>3524778.29</v>
      </c>
      <c r="I737" t="s">
        <v>31</v>
      </c>
      <c r="J737" t="s">
        <v>29</v>
      </c>
      <c r="K737" t="s">
        <v>38</v>
      </c>
      <c r="L737" t="s">
        <v>4</v>
      </c>
      <c r="M737">
        <v>2022</v>
      </c>
      <c r="N737" t="s">
        <v>57</v>
      </c>
      <c r="O737" t="s">
        <v>53</v>
      </c>
      <c r="P737" t="s">
        <v>56</v>
      </c>
    </row>
    <row r="738" spans="1:16" x14ac:dyDescent="0.35">
      <c r="A738" t="s">
        <v>13</v>
      </c>
      <c r="B738">
        <v>568</v>
      </c>
      <c r="C738" s="12">
        <f>Modified_data[[#This Row],[Export Value]]/Modified_data[[#This Row],[Units Sold]]</f>
        <v>37168.159999999996</v>
      </c>
      <c r="D738" s="12">
        <v>8052.61</v>
      </c>
      <c r="E738" s="12">
        <f>Modified_data[[#This Row],[Profit per unit]]*Modified_data[[#This Row],[Units Sold]]</f>
        <v>4573882.4799999995</v>
      </c>
      <c r="F738" s="14">
        <f>Modified_data[[#This Row],[TotalProfit]]/SUM(Modified_data[TotalProfit])</f>
        <v>1.3908934770978842E-3</v>
      </c>
      <c r="G738" s="1">
        <f>Modified_data[[#This Row],[TotalProfit]]/Modified_data[[#This Row],[Export Value]]</f>
        <v>0.2166534474668641</v>
      </c>
      <c r="H738" s="12">
        <v>21111514.879999999</v>
      </c>
      <c r="I738" t="s">
        <v>28</v>
      </c>
      <c r="J738" t="s">
        <v>29</v>
      </c>
      <c r="K738" t="s">
        <v>32</v>
      </c>
      <c r="L738" t="s">
        <v>4</v>
      </c>
      <c r="M738">
        <v>2021</v>
      </c>
      <c r="N738" t="s">
        <v>50</v>
      </c>
      <c r="O738" t="s">
        <v>46</v>
      </c>
      <c r="P738" t="s">
        <v>64</v>
      </c>
    </row>
    <row r="739" spans="1:16" x14ac:dyDescent="0.35">
      <c r="A739" t="s">
        <v>19</v>
      </c>
      <c r="B739">
        <v>336</v>
      </c>
      <c r="C739" s="12">
        <f>Modified_data[[#This Row],[Export Value]]/Modified_data[[#This Row],[Units Sold]]</f>
        <v>35609.270000000004</v>
      </c>
      <c r="D739" s="12">
        <v>7905.08</v>
      </c>
      <c r="E739" s="12">
        <f>Modified_data[[#This Row],[Profit per unit]]*Modified_data[[#This Row],[Units Sold]]</f>
        <v>2656106.88</v>
      </c>
      <c r="F739" s="14">
        <f>Modified_data[[#This Row],[TotalProfit]]/SUM(Modified_data[TotalProfit])</f>
        <v>8.0770805765582616E-4</v>
      </c>
      <c r="G739" s="1">
        <f>Modified_data[[#This Row],[TotalProfit]]/Modified_data[[#This Row],[Export Value]]</f>
        <v>0.22199500298658184</v>
      </c>
      <c r="H739" s="12">
        <v>11964714.720000001</v>
      </c>
      <c r="I739" t="s">
        <v>39</v>
      </c>
      <c r="J739" t="s">
        <v>29</v>
      </c>
      <c r="K739" t="s">
        <v>32</v>
      </c>
      <c r="L739" t="s">
        <v>3</v>
      </c>
      <c r="M739">
        <v>2023</v>
      </c>
      <c r="N739" t="s">
        <v>66</v>
      </c>
      <c r="O739" t="s">
        <v>63</v>
      </c>
      <c r="P739" t="s">
        <v>54</v>
      </c>
    </row>
    <row r="740" spans="1:16" x14ac:dyDescent="0.35">
      <c r="A740" t="s">
        <v>21</v>
      </c>
      <c r="B740">
        <v>720</v>
      </c>
      <c r="C740" s="12">
        <f>Modified_data[[#This Row],[Export Value]]/Modified_data[[#This Row],[Units Sold]]</f>
        <v>20018.86</v>
      </c>
      <c r="D740" s="12">
        <v>3870.9</v>
      </c>
      <c r="E740" s="12">
        <f>Modified_data[[#This Row],[Profit per unit]]*Modified_data[[#This Row],[Units Sold]]</f>
        <v>2787048</v>
      </c>
      <c r="F740" s="14">
        <f>Modified_data[[#This Row],[TotalProfit]]/SUM(Modified_data[TotalProfit])</f>
        <v>8.4752655987757348E-4</v>
      </c>
      <c r="G740" s="1">
        <f>Modified_data[[#This Row],[TotalProfit]]/Modified_data[[#This Row],[Export Value]]</f>
        <v>0.19336265901255117</v>
      </c>
      <c r="H740" s="12">
        <v>14413579.199999999</v>
      </c>
      <c r="I740" t="s">
        <v>28</v>
      </c>
      <c r="J740" t="s">
        <v>29</v>
      </c>
      <c r="K740" t="s">
        <v>36</v>
      </c>
      <c r="L740" t="s">
        <v>1</v>
      </c>
      <c r="M740">
        <v>2022</v>
      </c>
      <c r="N740" t="s">
        <v>55</v>
      </c>
      <c r="O740" t="s">
        <v>53</v>
      </c>
      <c r="P740" t="s">
        <v>49</v>
      </c>
    </row>
    <row r="741" spans="1:16" x14ac:dyDescent="0.35">
      <c r="A741" t="s">
        <v>12</v>
      </c>
      <c r="B741">
        <v>192</v>
      </c>
      <c r="C741" s="12">
        <f>Modified_data[[#This Row],[Export Value]]/Modified_data[[#This Row],[Units Sold]]</f>
        <v>38775.730000000003</v>
      </c>
      <c r="D741" s="12">
        <v>5076.82</v>
      </c>
      <c r="E741" s="12">
        <f>Modified_data[[#This Row],[Profit per unit]]*Modified_data[[#This Row],[Units Sold]]</f>
        <v>974749.44</v>
      </c>
      <c r="F741" s="14">
        <f>Modified_data[[#This Row],[TotalProfit]]/SUM(Modified_data[TotalProfit])</f>
        <v>2.9641615057429623E-4</v>
      </c>
      <c r="G741" s="1">
        <f>Modified_data[[#This Row],[TotalProfit]]/Modified_data[[#This Row],[Export Value]]</f>
        <v>0.13092777363572522</v>
      </c>
      <c r="H741" s="12">
        <v>7444940.1600000001</v>
      </c>
      <c r="I741" t="s">
        <v>28</v>
      </c>
      <c r="J741" t="s">
        <v>29</v>
      </c>
      <c r="K741" t="s">
        <v>34</v>
      </c>
      <c r="L741" t="s">
        <v>1</v>
      </c>
      <c r="M741">
        <v>2020</v>
      </c>
      <c r="N741" t="s">
        <v>66</v>
      </c>
      <c r="O741" t="s">
        <v>63</v>
      </c>
      <c r="P741" t="s">
        <v>56</v>
      </c>
    </row>
    <row r="742" spans="1:16" x14ac:dyDescent="0.35">
      <c r="A742" t="s">
        <v>21</v>
      </c>
      <c r="B742">
        <v>729</v>
      </c>
      <c r="C742" s="12">
        <f>Modified_data[[#This Row],[Export Value]]/Modified_data[[#This Row],[Units Sold]]</f>
        <v>43688.56</v>
      </c>
      <c r="D742" s="12">
        <v>7472</v>
      </c>
      <c r="E742" s="12">
        <f>Modified_data[[#This Row],[Profit per unit]]*Modified_data[[#This Row],[Units Sold]]</f>
        <v>5447088</v>
      </c>
      <c r="F742" s="14">
        <f>Modified_data[[#This Row],[TotalProfit]]/SUM(Modified_data[TotalProfit])</f>
        <v>1.6564306585284546E-3</v>
      </c>
      <c r="G742" s="1">
        <f>Modified_data[[#This Row],[TotalProfit]]/Modified_data[[#This Row],[Export Value]]</f>
        <v>0.17102875443823282</v>
      </c>
      <c r="H742" s="12">
        <v>31848960.239999998</v>
      </c>
      <c r="I742" t="s">
        <v>39</v>
      </c>
      <c r="J742" t="s">
        <v>29</v>
      </c>
      <c r="K742" t="s">
        <v>36</v>
      </c>
      <c r="L742" t="s">
        <v>1</v>
      </c>
      <c r="M742">
        <v>2020</v>
      </c>
      <c r="N742" t="s">
        <v>65</v>
      </c>
      <c r="O742" t="s">
        <v>60</v>
      </c>
      <c r="P742" t="s">
        <v>47</v>
      </c>
    </row>
    <row r="743" spans="1:16" x14ac:dyDescent="0.35">
      <c r="A743" t="s">
        <v>12</v>
      </c>
      <c r="B743">
        <v>490</v>
      </c>
      <c r="C743" s="12">
        <f>Modified_data[[#This Row],[Export Value]]/Modified_data[[#This Row],[Units Sold]]</f>
        <v>30620.6</v>
      </c>
      <c r="D743" s="12">
        <v>8193.51</v>
      </c>
      <c r="E743" s="12">
        <f>Modified_data[[#This Row],[Profit per unit]]*Modified_data[[#This Row],[Units Sold]]</f>
        <v>4014819.9</v>
      </c>
      <c r="F743" s="14">
        <f>Modified_data[[#This Row],[TotalProfit]]/SUM(Modified_data[TotalProfit])</f>
        <v>1.2208855026447423E-3</v>
      </c>
      <c r="G743" s="1">
        <f>Modified_data[[#This Row],[TotalProfit]]/Modified_data[[#This Row],[Export Value]]</f>
        <v>0.26758162805431635</v>
      </c>
      <c r="H743" s="12">
        <v>15004094</v>
      </c>
      <c r="I743" t="s">
        <v>33</v>
      </c>
      <c r="J743" t="s">
        <v>29</v>
      </c>
      <c r="K743" t="s">
        <v>35</v>
      </c>
      <c r="L743" t="s">
        <v>6</v>
      </c>
      <c r="M743">
        <v>2021</v>
      </c>
      <c r="N743" t="s">
        <v>45</v>
      </c>
      <c r="O743" t="s">
        <v>46</v>
      </c>
      <c r="P743" t="s">
        <v>49</v>
      </c>
    </row>
    <row r="744" spans="1:16" x14ac:dyDescent="0.35">
      <c r="A744" t="s">
        <v>12</v>
      </c>
      <c r="B744">
        <v>455</v>
      </c>
      <c r="C744" s="12">
        <f>Modified_data[[#This Row],[Export Value]]/Modified_data[[#This Row],[Units Sold]]</f>
        <v>42779.72</v>
      </c>
      <c r="D744" s="12">
        <v>6985.57</v>
      </c>
      <c r="E744" s="12">
        <f>Modified_data[[#This Row],[Profit per unit]]*Modified_data[[#This Row],[Units Sold]]</f>
        <v>3178434.35</v>
      </c>
      <c r="F744" s="14">
        <f>Modified_data[[#This Row],[TotalProfit]]/SUM(Modified_data[TotalProfit])</f>
        <v>9.6654507940021543E-4</v>
      </c>
      <c r="G744" s="1">
        <f>Modified_data[[#This Row],[TotalProfit]]/Modified_data[[#This Row],[Export Value]]</f>
        <v>0.16329162509712544</v>
      </c>
      <c r="H744" s="12">
        <v>19464772.600000001</v>
      </c>
      <c r="I744" t="s">
        <v>28</v>
      </c>
      <c r="J744" t="s">
        <v>29</v>
      </c>
      <c r="K744" t="s">
        <v>38</v>
      </c>
      <c r="L744" t="s">
        <v>9</v>
      </c>
      <c r="M744">
        <v>2021</v>
      </c>
      <c r="N744" t="s">
        <v>59</v>
      </c>
      <c r="O744" t="s">
        <v>60</v>
      </c>
      <c r="P744" t="s">
        <v>47</v>
      </c>
    </row>
    <row r="745" spans="1:16" x14ac:dyDescent="0.35">
      <c r="A745" t="s">
        <v>16</v>
      </c>
      <c r="B745">
        <v>613</v>
      </c>
      <c r="C745" s="12">
        <f>Modified_data[[#This Row],[Export Value]]/Modified_data[[#This Row],[Units Sold]]</f>
        <v>43133.82</v>
      </c>
      <c r="D745" s="12">
        <v>8333.2000000000007</v>
      </c>
      <c r="E745" s="12">
        <f>Modified_data[[#This Row],[Profit per unit]]*Modified_data[[#This Row],[Units Sold]]</f>
        <v>5108251.6000000006</v>
      </c>
      <c r="F745" s="14">
        <f>Modified_data[[#This Row],[TotalProfit]]/SUM(Modified_data[TotalProfit])</f>
        <v>1.5533923009352947E-3</v>
      </c>
      <c r="G745" s="1">
        <f>Modified_data[[#This Row],[TotalProfit]]/Modified_data[[#This Row],[Export Value]]</f>
        <v>0.19319411079287671</v>
      </c>
      <c r="H745" s="12">
        <v>26441031.66</v>
      </c>
      <c r="I745" t="s">
        <v>28</v>
      </c>
      <c r="J745" t="s">
        <v>29</v>
      </c>
      <c r="K745" t="s">
        <v>35</v>
      </c>
      <c r="L745" t="s">
        <v>4</v>
      </c>
      <c r="M745">
        <v>2020</v>
      </c>
      <c r="N745" t="s">
        <v>65</v>
      </c>
      <c r="O745" t="s">
        <v>60</v>
      </c>
      <c r="P745" t="s">
        <v>51</v>
      </c>
    </row>
    <row r="746" spans="1:16" x14ac:dyDescent="0.35">
      <c r="A746" t="s">
        <v>17</v>
      </c>
      <c r="B746">
        <v>807</v>
      </c>
      <c r="C746" s="12">
        <f>Modified_data[[#This Row],[Export Value]]/Modified_data[[#This Row],[Units Sold]]</f>
        <v>38087.660000000003</v>
      </c>
      <c r="D746" s="12">
        <v>6847.72</v>
      </c>
      <c r="E746" s="12">
        <f>Modified_data[[#This Row],[Profit per unit]]*Modified_data[[#This Row],[Units Sold]]</f>
        <v>5526110.04</v>
      </c>
      <c r="F746" s="14">
        <f>Modified_data[[#This Row],[TotalProfit]]/SUM(Modified_data[TotalProfit])</f>
        <v>1.680460843051903E-3</v>
      </c>
      <c r="G746" s="1">
        <f>Modified_data[[#This Row],[TotalProfit]]/Modified_data[[#This Row],[Export Value]]</f>
        <v>0.17978841441033658</v>
      </c>
      <c r="H746" s="12">
        <v>30736741.620000001</v>
      </c>
      <c r="I746" t="s">
        <v>28</v>
      </c>
      <c r="J746" t="s">
        <v>29</v>
      </c>
      <c r="K746" t="s">
        <v>30</v>
      </c>
      <c r="L746" t="s">
        <v>1</v>
      </c>
      <c r="M746">
        <v>2021</v>
      </c>
      <c r="N746" t="s">
        <v>66</v>
      </c>
      <c r="O746" t="s">
        <v>63</v>
      </c>
      <c r="P746" t="s">
        <v>58</v>
      </c>
    </row>
    <row r="747" spans="1:16" x14ac:dyDescent="0.35">
      <c r="A747" t="s">
        <v>15</v>
      </c>
      <c r="B747">
        <v>259</v>
      </c>
      <c r="C747" s="12">
        <f>Modified_data[[#This Row],[Export Value]]/Modified_data[[#This Row],[Units Sold]]</f>
        <v>12895.17</v>
      </c>
      <c r="D747" s="12">
        <v>8669.42</v>
      </c>
      <c r="E747" s="12">
        <f>Modified_data[[#This Row],[Profit per unit]]*Modified_data[[#This Row],[Units Sold]]</f>
        <v>2245379.7799999998</v>
      </c>
      <c r="F747" s="14">
        <f>Modified_data[[#This Row],[TotalProfit]]/SUM(Modified_data[TotalProfit])</f>
        <v>6.8280811832521814E-4</v>
      </c>
      <c r="G747" s="1">
        <f>Modified_data[[#This Row],[TotalProfit]]/Modified_data[[#This Row],[Export Value]]</f>
        <v>0.67229978356237252</v>
      </c>
      <c r="H747" s="12">
        <v>3339849.03</v>
      </c>
      <c r="I747" t="s">
        <v>39</v>
      </c>
      <c r="J747" t="s">
        <v>29</v>
      </c>
      <c r="K747" t="s">
        <v>34</v>
      </c>
      <c r="L747" t="s">
        <v>2</v>
      </c>
      <c r="M747">
        <v>2022</v>
      </c>
      <c r="N747" t="s">
        <v>48</v>
      </c>
      <c r="O747" t="s">
        <v>46</v>
      </c>
      <c r="P747" t="s">
        <v>51</v>
      </c>
    </row>
    <row r="748" spans="1:16" x14ac:dyDescent="0.35">
      <c r="A748" t="s">
        <v>20</v>
      </c>
      <c r="B748">
        <v>389</v>
      </c>
      <c r="C748" s="12">
        <f>Modified_data[[#This Row],[Export Value]]/Modified_data[[#This Row],[Units Sold]]</f>
        <v>22294.640000000003</v>
      </c>
      <c r="D748" s="12">
        <v>3359.32</v>
      </c>
      <c r="E748" s="12">
        <f>Modified_data[[#This Row],[Profit per unit]]*Modified_data[[#This Row],[Units Sold]]</f>
        <v>1306775.48</v>
      </c>
      <c r="F748" s="14">
        <f>Modified_data[[#This Row],[TotalProfit]]/SUM(Modified_data[TotalProfit])</f>
        <v>3.973835137022272E-4</v>
      </c>
      <c r="G748" s="1">
        <f>Modified_data[[#This Row],[TotalProfit]]/Modified_data[[#This Row],[Export Value]]</f>
        <v>0.15067836933002729</v>
      </c>
      <c r="H748" s="12">
        <v>8672614.9600000009</v>
      </c>
      <c r="I748" t="s">
        <v>33</v>
      </c>
      <c r="J748" t="s">
        <v>29</v>
      </c>
      <c r="K748" t="s">
        <v>36</v>
      </c>
      <c r="L748" t="s">
        <v>9</v>
      </c>
      <c r="M748">
        <v>2022</v>
      </c>
      <c r="N748" t="s">
        <v>66</v>
      </c>
      <c r="O748" t="s">
        <v>63</v>
      </c>
      <c r="P748" t="s">
        <v>56</v>
      </c>
    </row>
    <row r="749" spans="1:16" x14ac:dyDescent="0.35">
      <c r="A749" t="s">
        <v>18</v>
      </c>
      <c r="B749">
        <v>821</v>
      </c>
      <c r="C749" s="12">
        <f>Modified_data[[#This Row],[Export Value]]/Modified_data[[#This Row],[Units Sold]]</f>
        <v>27842.04</v>
      </c>
      <c r="D749" s="12">
        <v>3404.09</v>
      </c>
      <c r="E749" s="12">
        <f>Modified_data[[#This Row],[Profit per unit]]*Modified_data[[#This Row],[Units Sold]]</f>
        <v>2794757.89</v>
      </c>
      <c r="F749" s="14">
        <f>Modified_data[[#This Row],[TotalProfit]]/SUM(Modified_data[TotalProfit])</f>
        <v>8.498710966594067E-4</v>
      </c>
      <c r="G749" s="1">
        <f>Modified_data[[#This Row],[TotalProfit]]/Modified_data[[#This Row],[Export Value]]</f>
        <v>0.1222643886726691</v>
      </c>
      <c r="H749" s="12">
        <v>22858314.84</v>
      </c>
      <c r="I749" t="s">
        <v>28</v>
      </c>
      <c r="J749" t="s">
        <v>29</v>
      </c>
      <c r="K749" t="s">
        <v>30</v>
      </c>
      <c r="L749" t="s">
        <v>7</v>
      </c>
      <c r="M749">
        <v>2021</v>
      </c>
      <c r="N749" t="s">
        <v>62</v>
      </c>
      <c r="O749" t="s">
        <v>63</v>
      </c>
      <c r="P749" t="s">
        <v>56</v>
      </c>
    </row>
    <row r="750" spans="1:16" x14ac:dyDescent="0.35">
      <c r="A750" t="s">
        <v>17</v>
      </c>
      <c r="B750">
        <v>965</v>
      </c>
      <c r="C750" s="12">
        <f>Modified_data[[#This Row],[Export Value]]/Modified_data[[#This Row],[Units Sold]]</f>
        <v>27453.95</v>
      </c>
      <c r="D750" s="12">
        <v>3730.14</v>
      </c>
      <c r="E750" s="12">
        <f>Modified_data[[#This Row],[Profit per unit]]*Modified_data[[#This Row],[Units Sold]]</f>
        <v>3599585.1</v>
      </c>
      <c r="F750" s="14">
        <f>Modified_data[[#This Row],[TotalProfit]]/SUM(Modified_data[TotalProfit])</f>
        <v>1.0946147955792551E-3</v>
      </c>
      <c r="G750" s="1">
        <f>Modified_data[[#This Row],[TotalProfit]]/Modified_data[[#This Row],[Export Value]]</f>
        <v>0.13586897331713652</v>
      </c>
      <c r="H750" s="12">
        <v>26493061.75</v>
      </c>
      <c r="I750" t="s">
        <v>31</v>
      </c>
      <c r="J750" t="s">
        <v>29</v>
      </c>
      <c r="K750" t="s">
        <v>37</v>
      </c>
      <c r="L750" t="s">
        <v>3</v>
      </c>
      <c r="M750">
        <v>2021</v>
      </c>
      <c r="N750" t="s">
        <v>50</v>
      </c>
      <c r="O750" t="s">
        <v>46</v>
      </c>
      <c r="P750" t="s">
        <v>51</v>
      </c>
    </row>
    <row r="751" spans="1:16" x14ac:dyDescent="0.35">
      <c r="A751" t="s">
        <v>13</v>
      </c>
      <c r="B751">
        <v>962</v>
      </c>
      <c r="C751" s="12">
        <f>Modified_data[[#This Row],[Export Value]]/Modified_data[[#This Row],[Units Sold]]</f>
        <v>12987.93</v>
      </c>
      <c r="D751" s="12">
        <v>6995.2</v>
      </c>
      <c r="E751" s="12">
        <f>Modified_data[[#This Row],[Profit per unit]]*Modified_data[[#This Row],[Units Sold]]</f>
        <v>6729382.3999999994</v>
      </c>
      <c r="F751" s="14">
        <f>Modified_data[[#This Row],[TotalProfit]]/SUM(Modified_data[TotalProfit])</f>
        <v>2.0463696052499592E-3</v>
      </c>
      <c r="G751" s="1">
        <f>Modified_data[[#This Row],[TotalProfit]]/Modified_data[[#This Row],[Export Value]]</f>
        <v>0.53859236999275473</v>
      </c>
      <c r="H751" s="12">
        <v>12494388.66</v>
      </c>
      <c r="I751" t="s">
        <v>28</v>
      </c>
      <c r="J751" t="s">
        <v>29</v>
      </c>
      <c r="K751" t="s">
        <v>35</v>
      </c>
      <c r="L751" t="s">
        <v>5</v>
      </c>
      <c r="M751">
        <v>2021</v>
      </c>
      <c r="N751" t="s">
        <v>50</v>
      </c>
      <c r="O751" t="s">
        <v>46</v>
      </c>
      <c r="P751" t="s">
        <v>64</v>
      </c>
    </row>
    <row r="752" spans="1:16" x14ac:dyDescent="0.35">
      <c r="A752" t="s">
        <v>14</v>
      </c>
      <c r="B752">
        <v>661</v>
      </c>
      <c r="C752" s="12">
        <f>Modified_data[[#This Row],[Export Value]]/Modified_data[[#This Row],[Units Sold]]</f>
        <v>44200.43</v>
      </c>
      <c r="D752" s="12">
        <v>6749.68</v>
      </c>
      <c r="E752" s="12">
        <f>Modified_data[[#This Row],[Profit per unit]]*Modified_data[[#This Row],[Units Sold]]</f>
        <v>4461538.4800000004</v>
      </c>
      <c r="F752" s="14">
        <f>Modified_data[[#This Row],[TotalProfit]]/SUM(Modified_data[TotalProfit])</f>
        <v>1.3567302607331551E-3</v>
      </c>
      <c r="G752" s="1">
        <f>Modified_data[[#This Row],[TotalProfit]]/Modified_data[[#This Row],[Export Value]]</f>
        <v>0.15270620670432394</v>
      </c>
      <c r="H752" s="12">
        <v>29216484.23</v>
      </c>
      <c r="I752" t="s">
        <v>33</v>
      </c>
      <c r="J752" t="s">
        <v>29</v>
      </c>
      <c r="K752" t="s">
        <v>30</v>
      </c>
      <c r="L752" t="s">
        <v>9</v>
      </c>
      <c r="M752">
        <v>2022</v>
      </c>
      <c r="N752" t="s">
        <v>52</v>
      </c>
      <c r="O752" t="s">
        <v>53</v>
      </c>
      <c r="P752" t="s">
        <v>58</v>
      </c>
    </row>
    <row r="753" spans="1:16" x14ac:dyDescent="0.35">
      <c r="A753" t="s">
        <v>16</v>
      </c>
      <c r="B753">
        <v>113</v>
      </c>
      <c r="C753" s="12">
        <f>Modified_data[[#This Row],[Export Value]]/Modified_data[[#This Row],[Units Sold]]</f>
        <v>47220.35</v>
      </c>
      <c r="D753" s="12">
        <v>6292.5</v>
      </c>
      <c r="E753" s="12">
        <f>Modified_data[[#This Row],[Profit per unit]]*Modified_data[[#This Row],[Units Sold]]</f>
        <v>711052.5</v>
      </c>
      <c r="F753" s="14">
        <f>Modified_data[[#This Row],[TotalProfit]]/SUM(Modified_data[TotalProfit])</f>
        <v>2.1622730545629222E-4</v>
      </c>
      <c r="G753" s="1">
        <f>Modified_data[[#This Row],[TotalProfit]]/Modified_data[[#This Row],[Export Value]]</f>
        <v>0.13325822447313501</v>
      </c>
      <c r="H753" s="12">
        <v>5335899.55</v>
      </c>
      <c r="I753" t="s">
        <v>28</v>
      </c>
      <c r="J753" t="s">
        <v>29</v>
      </c>
      <c r="K753" t="s">
        <v>40</v>
      </c>
      <c r="L753" t="s">
        <v>9</v>
      </c>
      <c r="M753">
        <v>2022</v>
      </c>
      <c r="N753" t="s">
        <v>57</v>
      </c>
      <c r="O753" t="s">
        <v>53</v>
      </c>
      <c r="P753" t="s">
        <v>54</v>
      </c>
    </row>
    <row r="754" spans="1:16" x14ac:dyDescent="0.35">
      <c r="A754" t="s">
        <v>20</v>
      </c>
      <c r="B754">
        <v>459</v>
      </c>
      <c r="C754" s="12">
        <f>Modified_data[[#This Row],[Export Value]]/Modified_data[[#This Row],[Units Sold]]</f>
        <v>46065.869999999995</v>
      </c>
      <c r="D754" s="12">
        <v>9128.74</v>
      </c>
      <c r="E754" s="12">
        <f>Modified_data[[#This Row],[Profit per unit]]*Modified_data[[#This Row],[Units Sold]]</f>
        <v>4190091.6599999997</v>
      </c>
      <c r="F754" s="14">
        <f>Modified_data[[#This Row],[TotalProfit]]/SUM(Modified_data[TotalProfit])</f>
        <v>1.2741847180857708E-3</v>
      </c>
      <c r="G754" s="1">
        <f>Modified_data[[#This Row],[TotalProfit]]/Modified_data[[#This Row],[Export Value]]</f>
        <v>0.19816710288984013</v>
      </c>
      <c r="H754" s="12">
        <v>21144234.329999998</v>
      </c>
      <c r="I754" t="s">
        <v>28</v>
      </c>
      <c r="J754" t="s">
        <v>29</v>
      </c>
      <c r="K754" t="s">
        <v>32</v>
      </c>
      <c r="L754" t="s">
        <v>8</v>
      </c>
      <c r="M754">
        <v>2023</v>
      </c>
      <c r="N754" t="s">
        <v>59</v>
      </c>
      <c r="O754" t="s">
        <v>60</v>
      </c>
      <c r="P754" t="s">
        <v>58</v>
      </c>
    </row>
    <row r="755" spans="1:16" x14ac:dyDescent="0.35">
      <c r="A755" t="s">
        <v>21</v>
      </c>
      <c r="B755">
        <v>978</v>
      </c>
      <c r="C755" s="12">
        <f>Modified_data[[#This Row],[Export Value]]/Modified_data[[#This Row],[Units Sold]]</f>
        <v>42445.04</v>
      </c>
      <c r="D755" s="12">
        <v>4024.2</v>
      </c>
      <c r="E755" s="12">
        <f>Modified_data[[#This Row],[Profit per unit]]*Modified_data[[#This Row],[Units Sold]]</f>
        <v>3935667.5999999996</v>
      </c>
      <c r="F755" s="14">
        <f>Modified_data[[#This Row],[TotalProfit]]/SUM(Modified_data[TotalProfit])</f>
        <v>1.1968157067440625E-3</v>
      </c>
      <c r="G755" s="1">
        <f>Modified_data[[#This Row],[TotalProfit]]/Modified_data[[#This Row],[Export Value]]</f>
        <v>9.4809664450781525E-2</v>
      </c>
      <c r="H755" s="12">
        <v>41511249.119999997</v>
      </c>
      <c r="I755" t="s">
        <v>28</v>
      </c>
      <c r="J755" t="s">
        <v>29</v>
      </c>
      <c r="K755" t="s">
        <v>40</v>
      </c>
      <c r="L755" t="s">
        <v>4</v>
      </c>
      <c r="M755">
        <v>2021</v>
      </c>
      <c r="N755" t="s">
        <v>48</v>
      </c>
      <c r="O755" t="s">
        <v>46</v>
      </c>
      <c r="P755" t="s">
        <v>54</v>
      </c>
    </row>
    <row r="756" spans="1:16" x14ac:dyDescent="0.35">
      <c r="A756" t="s">
        <v>12</v>
      </c>
      <c r="B756">
        <v>258</v>
      </c>
      <c r="C756" s="12">
        <f>Modified_data[[#This Row],[Export Value]]/Modified_data[[#This Row],[Units Sold]]</f>
        <v>38709.409999999996</v>
      </c>
      <c r="D756" s="12">
        <v>6434.73</v>
      </c>
      <c r="E756" s="12">
        <f>Modified_data[[#This Row],[Profit per unit]]*Modified_data[[#This Row],[Units Sold]]</f>
        <v>1660160.3399999999</v>
      </c>
      <c r="F756" s="14">
        <f>Modified_data[[#This Row],[TotalProfit]]/SUM(Modified_data[TotalProfit])</f>
        <v>5.0484598105428487E-4</v>
      </c>
      <c r="G756" s="1">
        <f>Modified_data[[#This Row],[TotalProfit]]/Modified_data[[#This Row],[Export Value]]</f>
        <v>0.16623167338381029</v>
      </c>
      <c r="H756" s="12">
        <v>9987027.7799999993</v>
      </c>
      <c r="I756" t="s">
        <v>28</v>
      </c>
      <c r="J756" t="s">
        <v>29</v>
      </c>
      <c r="K756" t="s">
        <v>32</v>
      </c>
      <c r="L756" t="s">
        <v>5</v>
      </c>
      <c r="M756">
        <v>2020</v>
      </c>
      <c r="N756" t="s">
        <v>65</v>
      </c>
      <c r="O756" t="s">
        <v>60</v>
      </c>
      <c r="P756" t="s">
        <v>56</v>
      </c>
    </row>
    <row r="757" spans="1:16" x14ac:dyDescent="0.35">
      <c r="A757" t="s">
        <v>18</v>
      </c>
      <c r="B757">
        <v>194</v>
      </c>
      <c r="C757" s="12">
        <f>Modified_data[[#This Row],[Export Value]]/Modified_data[[#This Row],[Units Sold]]</f>
        <v>13561.519999999999</v>
      </c>
      <c r="D757" s="12">
        <v>9366.61</v>
      </c>
      <c r="E757" s="12">
        <f>Modified_data[[#This Row],[Profit per unit]]*Modified_data[[#This Row],[Units Sold]]</f>
        <v>1817122.34</v>
      </c>
      <c r="F757" s="14">
        <f>Modified_data[[#This Row],[TotalProfit]]/SUM(Modified_data[TotalProfit])</f>
        <v>5.5257729529483758E-4</v>
      </c>
      <c r="G757" s="1">
        <f>Modified_data[[#This Row],[TotalProfit]]/Modified_data[[#This Row],[Export Value]]</f>
        <v>0.69067552899674967</v>
      </c>
      <c r="H757" s="12">
        <v>2630934.88</v>
      </c>
      <c r="I757" t="s">
        <v>33</v>
      </c>
      <c r="J757" t="s">
        <v>29</v>
      </c>
      <c r="K757" t="s">
        <v>34</v>
      </c>
      <c r="L757" t="s">
        <v>6</v>
      </c>
      <c r="M757">
        <v>2021</v>
      </c>
      <c r="N757" t="s">
        <v>65</v>
      </c>
      <c r="O757" t="s">
        <v>60</v>
      </c>
      <c r="P757" t="s">
        <v>54</v>
      </c>
    </row>
    <row r="758" spans="1:16" x14ac:dyDescent="0.35">
      <c r="A758" t="s">
        <v>14</v>
      </c>
      <c r="B758">
        <v>648</v>
      </c>
      <c r="C758" s="12">
        <f>Modified_data[[#This Row],[Export Value]]/Modified_data[[#This Row],[Units Sold]]</f>
        <v>32276.010000000002</v>
      </c>
      <c r="D758" s="12">
        <v>3180.07</v>
      </c>
      <c r="E758" s="12">
        <f>Modified_data[[#This Row],[Profit per unit]]*Modified_data[[#This Row],[Units Sold]]</f>
        <v>2060685.36</v>
      </c>
      <c r="F758" s="14">
        <f>Modified_data[[#This Row],[TotalProfit]]/SUM(Modified_data[TotalProfit])</f>
        <v>6.266435218018775E-4</v>
      </c>
      <c r="G758" s="1">
        <f>Modified_data[[#This Row],[TotalProfit]]/Modified_data[[#This Row],[Export Value]]</f>
        <v>9.852735824533454E-2</v>
      </c>
      <c r="H758" s="12">
        <v>20914854.48</v>
      </c>
      <c r="I758" t="s">
        <v>28</v>
      </c>
      <c r="J758" t="s">
        <v>29</v>
      </c>
      <c r="K758" t="s">
        <v>40</v>
      </c>
      <c r="L758" t="s">
        <v>3</v>
      </c>
      <c r="M758">
        <v>2021</v>
      </c>
      <c r="N758" t="s">
        <v>61</v>
      </c>
      <c r="O758" t="s">
        <v>60</v>
      </c>
      <c r="P758" t="s">
        <v>56</v>
      </c>
    </row>
    <row r="759" spans="1:16" x14ac:dyDescent="0.35">
      <c r="A759" t="s">
        <v>16</v>
      </c>
      <c r="B759">
        <v>212</v>
      </c>
      <c r="C759" s="12">
        <f>Modified_data[[#This Row],[Export Value]]/Modified_data[[#This Row],[Units Sold]]</f>
        <v>18804.84</v>
      </c>
      <c r="D759" s="12">
        <v>4332.0200000000004</v>
      </c>
      <c r="E759" s="12">
        <f>Modified_data[[#This Row],[Profit per unit]]*Modified_data[[#This Row],[Units Sold]]</f>
        <v>918388.24000000011</v>
      </c>
      <c r="F759" s="14">
        <f>Modified_data[[#This Row],[TotalProfit]]/SUM(Modified_data[TotalProfit])</f>
        <v>2.7927700767235421E-4</v>
      </c>
      <c r="G759" s="1">
        <f>Modified_data[[#This Row],[TotalProfit]]/Modified_data[[#This Row],[Export Value]]</f>
        <v>0.23036728842149151</v>
      </c>
      <c r="H759" s="12">
        <v>3986626.08</v>
      </c>
      <c r="I759" t="s">
        <v>28</v>
      </c>
      <c r="J759" t="s">
        <v>29</v>
      </c>
      <c r="K759" t="s">
        <v>40</v>
      </c>
      <c r="L759" t="s">
        <v>2</v>
      </c>
      <c r="M759">
        <v>2023</v>
      </c>
      <c r="N759" t="s">
        <v>62</v>
      </c>
      <c r="O759" t="s">
        <v>63</v>
      </c>
      <c r="P759" t="s">
        <v>49</v>
      </c>
    </row>
    <row r="760" spans="1:16" x14ac:dyDescent="0.35">
      <c r="A760" t="s">
        <v>16</v>
      </c>
      <c r="B760">
        <v>283</v>
      </c>
      <c r="C760" s="12">
        <f>Modified_data[[#This Row],[Export Value]]/Modified_data[[#This Row],[Units Sold]]</f>
        <v>18829.439999999999</v>
      </c>
      <c r="D760" s="12">
        <v>3188.06</v>
      </c>
      <c r="E760" s="12">
        <f>Modified_data[[#This Row],[Profit per unit]]*Modified_data[[#This Row],[Units Sold]]</f>
        <v>902220.98</v>
      </c>
      <c r="F760" s="14">
        <f>Modified_data[[#This Row],[TotalProfit]]/SUM(Modified_data[TotalProfit])</f>
        <v>2.7436062939309729E-4</v>
      </c>
      <c r="G760" s="1">
        <f>Modified_data[[#This Row],[TotalProfit]]/Modified_data[[#This Row],[Export Value]]</f>
        <v>0.16931252336766256</v>
      </c>
      <c r="H760" s="12">
        <v>5328731.5199999996</v>
      </c>
      <c r="I760" t="s">
        <v>28</v>
      </c>
      <c r="J760" t="s">
        <v>29</v>
      </c>
      <c r="K760" t="s">
        <v>32</v>
      </c>
      <c r="L760" t="s">
        <v>4</v>
      </c>
      <c r="M760">
        <v>2021</v>
      </c>
      <c r="N760" t="s">
        <v>55</v>
      </c>
      <c r="O760" t="s">
        <v>53</v>
      </c>
      <c r="P760" t="s">
        <v>56</v>
      </c>
    </row>
    <row r="761" spans="1:16" x14ac:dyDescent="0.35">
      <c r="A761" t="s">
        <v>20</v>
      </c>
      <c r="B761">
        <v>565</v>
      </c>
      <c r="C761" s="12">
        <f>Modified_data[[#This Row],[Export Value]]/Modified_data[[#This Row],[Units Sold]]</f>
        <v>39969.300000000003</v>
      </c>
      <c r="D761" s="12">
        <v>7847.11</v>
      </c>
      <c r="E761" s="12">
        <f>Modified_data[[#This Row],[Profit per unit]]*Modified_data[[#This Row],[Units Sold]]</f>
        <v>4433617.1499999994</v>
      </c>
      <c r="F761" s="14">
        <f>Modified_data[[#This Row],[TotalProfit]]/SUM(Modified_data[TotalProfit])</f>
        <v>1.348239531918256E-3</v>
      </c>
      <c r="G761" s="1">
        <f>Modified_data[[#This Row],[TotalProfit]]/Modified_data[[#This Row],[Export Value]]</f>
        <v>0.19632843207161493</v>
      </c>
      <c r="H761" s="12">
        <v>22582654.5</v>
      </c>
      <c r="I761" t="s">
        <v>28</v>
      </c>
      <c r="J761" t="s">
        <v>29</v>
      </c>
      <c r="K761" t="s">
        <v>32</v>
      </c>
      <c r="L761" t="s">
        <v>7</v>
      </c>
      <c r="M761">
        <v>2022</v>
      </c>
      <c r="N761" t="s">
        <v>45</v>
      </c>
      <c r="O761" t="s">
        <v>46</v>
      </c>
      <c r="P761" t="s">
        <v>49</v>
      </c>
    </row>
    <row r="762" spans="1:16" x14ac:dyDescent="0.35">
      <c r="A762" t="s">
        <v>12</v>
      </c>
      <c r="B762">
        <v>422</v>
      </c>
      <c r="C762" s="12">
        <f>Modified_data[[#This Row],[Export Value]]/Modified_data[[#This Row],[Units Sold]]</f>
        <v>19028.66</v>
      </c>
      <c r="D762" s="12">
        <v>9601.94</v>
      </c>
      <c r="E762" s="12">
        <f>Modified_data[[#This Row],[Profit per unit]]*Modified_data[[#This Row],[Units Sold]]</f>
        <v>4052018.68</v>
      </c>
      <c r="F762" s="14">
        <f>Modified_data[[#This Row],[TotalProfit]]/SUM(Modified_data[TotalProfit])</f>
        <v>1.2321974549487724E-3</v>
      </c>
      <c r="G762" s="1">
        <f>Modified_data[[#This Row],[TotalProfit]]/Modified_data[[#This Row],[Export Value]]</f>
        <v>0.50460410769859787</v>
      </c>
      <c r="H762" s="12">
        <v>8030094.5199999996</v>
      </c>
      <c r="I762" t="s">
        <v>28</v>
      </c>
      <c r="J762" t="s">
        <v>29</v>
      </c>
      <c r="K762" t="s">
        <v>35</v>
      </c>
      <c r="L762" t="s">
        <v>4</v>
      </c>
      <c r="M762">
        <v>2020</v>
      </c>
      <c r="N762" t="s">
        <v>55</v>
      </c>
      <c r="O762" t="s">
        <v>53</v>
      </c>
      <c r="P762" t="s">
        <v>64</v>
      </c>
    </row>
    <row r="763" spans="1:16" x14ac:dyDescent="0.35">
      <c r="A763" t="s">
        <v>21</v>
      </c>
      <c r="B763">
        <v>980</v>
      </c>
      <c r="C763" s="12">
        <f>Modified_data[[#This Row],[Export Value]]/Modified_data[[#This Row],[Units Sold]]</f>
        <v>36784.33</v>
      </c>
      <c r="D763" s="12">
        <v>3862.81</v>
      </c>
      <c r="E763" s="12">
        <f>Modified_data[[#This Row],[Profit per unit]]*Modified_data[[#This Row],[Units Sold]]</f>
        <v>3785553.8</v>
      </c>
      <c r="F763" s="14">
        <f>Modified_data[[#This Row],[TotalProfit]]/SUM(Modified_data[TotalProfit])</f>
        <v>1.1511668939126545E-3</v>
      </c>
      <c r="G763" s="1">
        <f>Modified_data[[#This Row],[TotalProfit]]/Modified_data[[#This Row],[Export Value]]</f>
        <v>0.10501237891243363</v>
      </c>
      <c r="H763" s="12">
        <v>36048643.399999999</v>
      </c>
      <c r="I763" t="s">
        <v>28</v>
      </c>
      <c r="J763" t="s">
        <v>29</v>
      </c>
      <c r="K763" t="s">
        <v>40</v>
      </c>
      <c r="L763" t="s">
        <v>2</v>
      </c>
      <c r="M763">
        <v>2022</v>
      </c>
      <c r="N763" t="s">
        <v>62</v>
      </c>
      <c r="O763" t="s">
        <v>63</v>
      </c>
      <c r="P763" t="s">
        <v>54</v>
      </c>
    </row>
    <row r="764" spans="1:16" x14ac:dyDescent="0.35">
      <c r="A764" t="s">
        <v>17</v>
      </c>
      <c r="B764">
        <v>486</v>
      </c>
      <c r="C764" s="12">
        <f>Modified_data[[#This Row],[Export Value]]/Modified_data[[#This Row],[Units Sold]]</f>
        <v>31281.06</v>
      </c>
      <c r="D764" s="12">
        <v>3986.65</v>
      </c>
      <c r="E764" s="12">
        <f>Modified_data[[#This Row],[Profit per unit]]*Modified_data[[#This Row],[Units Sold]]</f>
        <v>1937511.9000000001</v>
      </c>
      <c r="F764" s="14">
        <f>Modified_data[[#This Row],[TotalProfit]]/SUM(Modified_data[TotalProfit])</f>
        <v>5.8918712391349602E-4</v>
      </c>
      <c r="G764" s="1">
        <f>Modified_data[[#This Row],[TotalProfit]]/Modified_data[[#This Row],[Export Value]]</f>
        <v>0.12744612874371905</v>
      </c>
      <c r="H764" s="12">
        <v>15202595.16</v>
      </c>
      <c r="I764" t="s">
        <v>28</v>
      </c>
      <c r="J764" t="s">
        <v>29</v>
      </c>
      <c r="K764" t="s">
        <v>32</v>
      </c>
      <c r="L764" t="s">
        <v>10</v>
      </c>
      <c r="M764">
        <v>2023</v>
      </c>
      <c r="N764" t="s">
        <v>61</v>
      </c>
      <c r="O764" t="s">
        <v>60</v>
      </c>
      <c r="P764" t="s">
        <v>54</v>
      </c>
    </row>
    <row r="765" spans="1:16" x14ac:dyDescent="0.35">
      <c r="A765" t="s">
        <v>18</v>
      </c>
      <c r="B765">
        <v>930</v>
      </c>
      <c r="C765" s="12">
        <f>Modified_data[[#This Row],[Export Value]]/Modified_data[[#This Row],[Units Sold]]</f>
        <v>10155.64</v>
      </c>
      <c r="D765" s="12">
        <v>7680.1</v>
      </c>
      <c r="E765" s="12">
        <f>Modified_data[[#This Row],[Profit per unit]]*Modified_data[[#This Row],[Units Sold]]</f>
        <v>7142493</v>
      </c>
      <c r="F765" s="14">
        <f>Modified_data[[#This Row],[TotalProfit]]/SUM(Modified_data[TotalProfit])</f>
        <v>2.1719943543274641E-3</v>
      </c>
      <c r="G765" s="1">
        <f>Modified_data[[#This Row],[TotalProfit]]/Modified_data[[#This Row],[Export Value]]</f>
        <v>0.75623988246924867</v>
      </c>
      <c r="H765" s="12">
        <v>9444745.1999999993</v>
      </c>
      <c r="I765" t="s">
        <v>28</v>
      </c>
      <c r="J765" t="s">
        <v>29</v>
      </c>
      <c r="K765" t="s">
        <v>40</v>
      </c>
      <c r="L765" t="s">
        <v>8</v>
      </c>
      <c r="M765">
        <v>2022</v>
      </c>
      <c r="N765" t="s">
        <v>61</v>
      </c>
      <c r="O765" t="s">
        <v>60</v>
      </c>
      <c r="P765" t="s">
        <v>51</v>
      </c>
    </row>
    <row r="766" spans="1:16" x14ac:dyDescent="0.35">
      <c r="A766" t="s">
        <v>17</v>
      </c>
      <c r="B766">
        <v>517</v>
      </c>
      <c r="C766" s="12">
        <f>Modified_data[[#This Row],[Export Value]]/Modified_data[[#This Row],[Units Sold]]</f>
        <v>35729.89</v>
      </c>
      <c r="D766" s="12">
        <v>7932.64</v>
      </c>
      <c r="E766" s="12">
        <f>Modified_data[[#This Row],[Profit per unit]]*Modified_data[[#This Row],[Units Sold]]</f>
        <v>4101174.8800000004</v>
      </c>
      <c r="F766" s="14">
        <f>Modified_data[[#This Row],[TotalProfit]]/SUM(Modified_data[TotalProfit])</f>
        <v>1.2471455954482021E-3</v>
      </c>
      <c r="G766" s="1">
        <f>Modified_data[[#This Row],[TotalProfit]]/Modified_data[[#This Row],[Export Value]]</f>
        <v>0.22201691636890014</v>
      </c>
      <c r="H766" s="12">
        <v>18472353.129999999</v>
      </c>
      <c r="I766" t="s">
        <v>28</v>
      </c>
      <c r="J766" t="s">
        <v>29</v>
      </c>
      <c r="K766" t="s">
        <v>32</v>
      </c>
      <c r="L766" t="s">
        <v>9</v>
      </c>
      <c r="M766">
        <v>2021</v>
      </c>
      <c r="N766" t="s">
        <v>57</v>
      </c>
      <c r="O766" t="s">
        <v>53</v>
      </c>
      <c r="P766" t="s">
        <v>49</v>
      </c>
    </row>
    <row r="767" spans="1:16" x14ac:dyDescent="0.35">
      <c r="A767" t="s">
        <v>20</v>
      </c>
      <c r="B767">
        <v>828</v>
      </c>
      <c r="C767" s="12">
        <f>Modified_data[[#This Row],[Export Value]]/Modified_data[[#This Row],[Units Sold]]</f>
        <v>33820.94</v>
      </c>
      <c r="D767" s="12">
        <v>4963.47</v>
      </c>
      <c r="E767" s="12">
        <f>Modified_data[[#This Row],[Profit per unit]]*Modified_data[[#This Row],[Units Sold]]</f>
        <v>4109753.16</v>
      </c>
      <c r="F767" s="14">
        <f>Modified_data[[#This Row],[TotalProfit]]/SUM(Modified_data[TotalProfit])</f>
        <v>1.2497542050372964E-3</v>
      </c>
      <c r="G767" s="1">
        <f>Modified_data[[#This Row],[TotalProfit]]/Modified_data[[#This Row],[Export Value]]</f>
        <v>0.14675730479401222</v>
      </c>
      <c r="H767" s="12">
        <v>28003738.32</v>
      </c>
      <c r="I767" t="s">
        <v>28</v>
      </c>
      <c r="J767" t="s">
        <v>29</v>
      </c>
      <c r="K767" t="s">
        <v>38</v>
      </c>
      <c r="L767" t="s">
        <v>7</v>
      </c>
      <c r="M767">
        <v>2023</v>
      </c>
      <c r="N767" t="s">
        <v>57</v>
      </c>
      <c r="O767" t="s">
        <v>53</v>
      </c>
      <c r="P767" t="s">
        <v>49</v>
      </c>
    </row>
    <row r="768" spans="1:16" x14ac:dyDescent="0.35">
      <c r="A768" t="s">
        <v>15</v>
      </c>
      <c r="B768">
        <v>323</v>
      </c>
      <c r="C768" s="12">
        <f>Modified_data[[#This Row],[Export Value]]/Modified_data[[#This Row],[Units Sold]]</f>
        <v>17650.489999999998</v>
      </c>
      <c r="D768" s="12">
        <v>7102.23</v>
      </c>
      <c r="E768" s="12">
        <f>Modified_data[[#This Row],[Profit per unit]]*Modified_data[[#This Row],[Units Sold]]</f>
        <v>2294020.29</v>
      </c>
      <c r="F768" s="14">
        <f>Modified_data[[#This Row],[TotalProfit]]/SUM(Modified_data[TotalProfit])</f>
        <v>6.9759944022243373E-4</v>
      </c>
      <c r="G768" s="1">
        <f>Modified_data[[#This Row],[TotalProfit]]/Modified_data[[#This Row],[Export Value]]</f>
        <v>0.40238146363075478</v>
      </c>
      <c r="H768" s="12">
        <v>5701108.2699999996</v>
      </c>
      <c r="I768" t="s">
        <v>28</v>
      </c>
      <c r="J768" t="s">
        <v>29</v>
      </c>
      <c r="K768" t="s">
        <v>32</v>
      </c>
      <c r="L768" t="s">
        <v>8</v>
      </c>
      <c r="M768">
        <v>2021</v>
      </c>
      <c r="N768" t="s">
        <v>45</v>
      </c>
      <c r="O768" t="s">
        <v>46</v>
      </c>
      <c r="P768" t="s">
        <v>64</v>
      </c>
    </row>
    <row r="769" spans="1:16" x14ac:dyDescent="0.35">
      <c r="A769" t="s">
        <v>21</v>
      </c>
      <c r="B769">
        <v>649</v>
      </c>
      <c r="C769" s="12">
        <f>Modified_data[[#This Row],[Export Value]]/Modified_data[[#This Row],[Units Sold]]</f>
        <v>20845.14</v>
      </c>
      <c r="D769" s="12">
        <v>2479.19</v>
      </c>
      <c r="E769" s="12">
        <f>Modified_data[[#This Row],[Profit per unit]]*Modified_data[[#This Row],[Units Sold]]</f>
        <v>1608994.31</v>
      </c>
      <c r="F769" s="14">
        <f>Modified_data[[#This Row],[TotalProfit]]/SUM(Modified_data[TotalProfit])</f>
        <v>4.8928666187912444E-4</v>
      </c>
      <c r="G769" s="1">
        <f>Modified_data[[#This Row],[TotalProfit]]/Modified_data[[#This Row],[Export Value]]</f>
        <v>0.11893371788340112</v>
      </c>
      <c r="H769" s="12">
        <v>13528495.859999999</v>
      </c>
      <c r="I769" t="s">
        <v>39</v>
      </c>
      <c r="J769" t="s">
        <v>29</v>
      </c>
      <c r="K769" t="s">
        <v>38</v>
      </c>
      <c r="L769" t="s">
        <v>4</v>
      </c>
      <c r="M769">
        <v>2023</v>
      </c>
      <c r="N769" t="s">
        <v>61</v>
      </c>
      <c r="O769" t="s">
        <v>60</v>
      </c>
      <c r="P769" t="s">
        <v>56</v>
      </c>
    </row>
    <row r="770" spans="1:16" x14ac:dyDescent="0.35">
      <c r="A770" t="s">
        <v>12</v>
      </c>
      <c r="B770">
        <v>604</v>
      </c>
      <c r="C770" s="12">
        <f>Modified_data[[#This Row],[Export Value]]/Modified_data[[#This Row],[Units Sold]]</f>
        <v>10944.17</v>
      </c>
      <c r="D770" s="12">
        <v>5479.31</v>
      </c>
      <c r="E770" s="12">
        <f>Modified_data[[#This Row],[Profit per unit]]*Modified_data[[#This Row],[Units Sold]]</f>
        <v>3309503.24</v>
      </c>
      <c r="F770" s="14">
        <f>Modified_data[[#This Row],[TotalProfit]]/SUM(Modified_data[TotalProfit])</f>
        <v>1.0064024358033604E-3</v>
      </c>
      <c r="G770" s="1">
        <f>Modified_data[[#This Row],[TotalProfit]]/Modified_data[[#This Row],[Export Value]]</f>
        <v>0.50066016883875164</v>
      </c>
      <c r="H770" s="12">
        <v>6610278.6799999997</v>
      </c>
      <c r="I770" t="s">
        <v>28</v>
      </c>
      <c r="J770" t="s">
        <v>29</v>
      </c>
      <c r="K770" t="s">
        <v>37</v>
      </c>
      <c r="L770" t="s">
        <v>9</v>
      </c>
      <c r="M770">
        <v>2021</v>
      </c>
      <c r="N770" t="s">
        <v>45</v>
      </c>
      <c r="O770" t="s">
        <v>46</v>
      </c>
      <c r="P770" t="s">
        <v>49</v>
      </c>
    </row>
    <row r="771" spans="1:16" x14ac:dyDescent="0.35">
      <c r="A771" t="s">
        <v>15</v>
      </c>
      <c r="B771">
        <v>749</v>
      </c>
      <c r="C771" s="12">
        <f>Modified_data[[#This Row],[Export Value]]/Modified_data[[#This Row],[Units Sold]]</f>
        <v>28798.52</v>
      </c>
      <c r="D771" s="12">
        <v>6193.18</v>
      </c>
      <c r="E771" s="12">
        <f>Modified_data[[#This Row],[Profit per unit]]*Modified_data[[#This Row],[Units Sold]]</f>
        <v>4638691.82</v>
      </c>
      <c r="F771" s="14">
        <f>Modified_data[[#This Row],[TotalProfit]]/SUM(Modified_data[TotalProfit])</f>
        <v>1.4106016547030553E-3</v>
      </c>
      <c r="G771" s="1">
        <f>Modified_data[[#This Row],[TotalProfit]]/Modified_data[[#This Row],[Export Value]]</f>
        <v>0.21505202350676356</v>
      </c>
      <c r="H771" s="12">
        <v>21570091.48</v>
      </c>
      <c r="I771" t="s">
        <v>28</v>
      </c>
      <c r="J771" t="s">
        <v>29</v>
      </c>
      <c r="K771" t="s">
        <v>36</v>
      </c>
      <c r="L771" t="s">
        <v>2</v>
      </c>
      <c r="M771">
        <v>2022</v>
      </c>
      <c r="N771" t="s">
        <v>55</v>
      </c>
      <c r="O771" t="s">
        <v>53</v>
      </c>
      <c r="P771" t="s">
        <v>49</v>
      </c>
    </row>
    <row r="772" spans="1:16" x14ac:dyDescent="0.35">
      <c r="A772" t="s">
        <v>21</v>
      </c>
      <c r="B772">
        <v>989</v>
      </c>
      <c r="C772" s="12">
        <f>Modified_data[[#This Row],[Export Value]]/Modified_data[[#This Row],[Units Sold]]</f>
        <v>24274.45</v>
      </c>
      <c r="D772" s="12">
        <v>7019.72</v>
      </c>
      <c r="E772" s="12">
        <f>Modified_data[[#This Row],[Profit per unit]]*Modified_data[[#This Row],[Units Sold]]</f>
        <v>6942503.0800000001</v>
      </c>
      <c r="F772" s="14">
        <f>Modified_data[[#This Row],[TotalProfit]]/SUM(Modified_data[TotalProfit])</f>
        <v>2.1111784771313084E-3</v>
      </c>
      <c r="G772" s="1">
        <f>Modified_data[[#This Row],[TotalProfit]]/Modified_data[[#This Row],[Export Value]]</f>
        <v>0.28918142326602664</v>
      </c>
      <c r="H772" s="12">
        <v>24007431.050000001</v>
      </c>
      <c r="I772" t="s">
        <v>28</v>
      </c>
      <c r="J772" t="s">
        <v>29</v>
      </c>
      <c r="K772" t="s">
        <v>40</v>
      </c>
      <c r="L772" t="s">
        <v>3</v>
      </c>
      <c r="M772">
        <v>2020</v>
      </c>
      <c r="N772" t="s">
        <v>50</v>
      </c>
      <c r="O772" t="s">
        <v>46</v>
      </c>
      <c r="P772" t="s">
        <v>47</v>
      </c>
    </row>
    <row r="773" spans="1:16" x14ac:dyDescent="0.35">
      <c r="A773" t="s">
        <v>17</v>
      </c>
      <c r="B773">
        <v>474</v>
      </c>
      <c r="C773" s="12">
        <f>Modified_data[[#This Row],[Export Value]]/Modified_data[[#This Row],[Units Sold]]</f>
        <v>30841.129999999997</v>
      </c>
      <c r="D773" s="12">
        <v>4757.91</v>
      </c>
      <c r="E773" s="12">
        <f>Modified_data[[#This Row],[Profit per unit]]*Modified_data[[#This Row],[Units Sold]]</f>
        <v>2255249.34</v>
      </c>
      <c r="F773" s="14">
        <f>Modified_data[[#This Row],[TotalProfit]]/SUM(Modified_data[TotalProfit])</f>
        <v>6.858093993344815E-4</v>
      </c>
      <c r="G773" s="1">
        <f>Modified_data[[#This Row],[TotalProfit]]/Modified_data[[#This Row],[Export Value]]</f>
        <v>0.15427158473116906</v>
      </c>
      <c r="H773" s="12">
        <v>14618695.619999999</v>
      </c>
      <c r="I773" t="s">
        <v>31</v>
      </c>
      <c r="J773" t="s">
        <v>29</v>
      </c>
      <c r="K773" t="s">
        <v>32</v>
      </c>
      <c r="L773" t="s">
        <v>5</v>
      </c>
      <c r="M773">
        <v>2023</v>
      </c>
      <c r="N773" t="s">
        <v>62</v>
      </c>
      <c r="O773" t="s">
        <v>63</v>
      </c>
      <c r="P773" t="s">
        <v>54</v>
      </c>
    </row>
    <row r="774" spans="1:16" x14ac:dyDescent="0.35">
      <c r="A774" t="s">
        <v>13</v>
      </c>
      <c r="B774">
        <v>204</v>
      </c>
      <c r="C774" s="12">
        <f>Modified_data[[#This Row],[Export Value]]/Modified_data[[#This Row],[Units Sold]]</f>
        <v>17510.170000000002</v>
      </c>
      <c r="D774" s="12">
        <v>9636.0400000000009</v>
      </c>
      <c r="E774" s="12">
        <f>Modified_data[[#This Row],[Profit per unit]]*Modified_data[[#This Row],[Units Sold]]</f>
        <v>1965752.1600000001</v>
      </c>
      <c r="F774" s="14">
        <f>Modified_data[[#This Row],[TotalProfit]]/SUM(Modified_data[TotalProfit])</f>
        <v>5.9777483765500615E-4</v>
      </c>
      <c r="G774" s="1">
        <f>Modified_data[[#This Row],[TotalProfit]]/Modified_data[[#This Row],[Export Value]]</f>
        <v>0.5503110478082166</v>
      </c>
      <c r="H774" s="12">
        <v>3572074.68</v>
      </c>
      <c r="I774" t="s">
        <v>39</v>
      </c>
      <c r="J774" t="s">
        <v>29</v>
      </c>
      <c r="K774" t="s">
        <v>34</v>
      </c>
      <c r="L774" t="s">
        <v>4</v>
      </c>
      <c r="M774">
        <v>2022</v>
      </c>
      <c r="N774" t="s">
        <v>59</v>
      </c>
      <c r="O774" t="s">
        <v>60</v>
      </c>
      <c r="P774" t="s">
        <v>47</v>
      </c>
    </row>
    <row r="775" spans="1:16" x14ac:dyDescent="0.35">
      <c r="A775" t="s">
        <v>19</v>
      </c>
      <c r="B775">
        <v>622</v>
      </c>
      <c r="C775" s="12">
        <f>Modified_data[[#This Row],[Export Value]]/Modified_data[[#This Row],[Units Sold]]</f>
        <v>11709.51</v>
      </c>
      <c r="D775" s="12">
        <v>2043.12</v>
      </c>
      <c r="E775" s="12">
        <f>Modified_data[[#This Row],[Profit per unit]]*Modified_data[[#This Row],[Units Sold]]</f>
        <v>1270820.6399999999</v>
      </c>
      <c r="F775" s="14">
        <f>Modified_data[[#This Row],[TotalProfit]]/SUM(Modified_data[TotalProfit])</f>
        <v>3.8644983697468295E-4</v>
      </c>
      <c r="G775" s="1">
        <f>Modified_data[[#This Row],[TotalProfit]]/Modified_data[[#This Row],[Export Value]]</f>
        <v>0.17448381700002819</v>
      </c>
      <c r="H775" s="12">
        <v>7283315.2199999997</v>
      </c>
      <c r="I775" t="s">
        <v>33</v>
      </c>
      <c r="J775" t="s">
        <v>29</v>
      </c>
      <c r="K775" t="s">
        <v>35</v>
      </c>
      <c r="L775" t="s">
        <v>5</v>
      </c>
      <c r="M775">
        <v>2022</v>
      </c>
      <c r="N775" t="s">
        <v>45</v>
      </c>
      <c r="O775" t="s">
        <v>46</v>
      </c>
      <c r="P775" t="s">
        <v>64</v>
      </c>
    </row>
    <row r="776" spans="1:16" x14ac:dyDescent="0.35">
      <c r="A776" t="s">
        <v>19</v>
      </c>
      <c r="B776">
        <v>378</v>
      </c>
      <c r="C776" s="12">
        <f>Modified_data[[#This Row],[Export Value]]/Modified_data[[#This Row],[Units Sold]]</f>
        <v>12746.62</v>
      </c>
      <c r="D776" s="12">
        <v>6086.46</v>
      </c>
      <c r="E776" s="12">
        <f>Modified_data[[#This Row],[Profit per unit]]*Modified_data[[#This Row],[Units Sold]]</f>
        <v>2300681.88</v>
      </c>
      <c r="F776" s="14">
        <f>Modified_data[[#This Row],[TotalProfit]]/SUM(Modified_data[TotalProfit])</f>
        <v>6.9962519451730585E-4</v>
      </c>
      <c r="G776" s="1">
        <f>Modified_data[[#This Row],[TotalProfit]]/Modified_data[[#This Row],[Export Value]]</f>
        <v>0.47749599501671808</v>
      </c>
      <c r="H776" s="12">
        <v>4818222.3600000003</v>
      </c>
      <c r="I776" t="s">
        <v>28</v>
      </c>
      <c r="J776" t="s">
        <v>29</v>
      </c>
      <c r="K776" t="s">
        <v>37</v>
      </c>
      <c r="L776" t="s">
        <v>10</v>
      </c>
      <c r="M776">
        <v>2023</v>
      </c>
      <c r="N776" t="s">
        <v>50</v>
      </c>
      <c r="O776" t="s">
        <v>46</v>
      </c>
      <c r="P776" t="s">
        <v>54</v>
      </c>
    </row>
    <row r="777" spans="1:16" x14ac:dyDescent="0.35">
      <c r="A777" t="s">
        <v>15</v>
      </c>
      <c r="B777">
        <v>516</v>
      </c>
      <c r="C777" s="12">
        <f>Modified_data[[#This Row],[Export Value]]/Modified_data[[#This Row],[Units Sold]]</f>
        <v>48437.82</v>
      </c>
      <c r="D777" s="12">
        <v>7508.61</v>
      </c>
      <c r="E777" s="12">
        <f>Modified_data[[#This Row],[Profit per unit]]*Modified_data[[#This Row],[Units Sold]]</f>
        <v>3874442.76</v>
      </c>
      <c r="F777" s="14">
        <f>Modified_data[[#This Row],[TotalProfit]]/SUM(Modified_data[TotalProfit])</f>
        <v>1.1781975566353257E-3</v>
      </c>
      <c r="G777" s="1">
        <f>Modified_data[[#This Row],[TotalProfit]]/Modified_data[[#This Row],[Export Value]]</f>
        <v>0.15501544041412266</v>
      </c>
      <c r="H777" s="12">
        <v>24993915.120000001</v>
      </c>
      <c r="I777" t="s">
        <v>31</v>
      </c>
      <c r="J777" t="s">
        <v>29</v>
      </c>
      <c r="K777" t="s">
        <v>38</v>
      </c>
      <c r="L777" t="s">
        <v>4</v>
      </c>
      <c r="M777">
        <v>2021</v>
      </c>
      <c r="N777" t="s">
        <v>52</v>
      </c>
      <c r="O777" t="s">
        <v>53</v>
      </c>
      <c r="P777" t="s">
        <v>56</v>
      </c>
    </row>
    <row r="778" spans="1:16" x14ac:dyDescent="0.35">
      <c r="A778" t="s">
        <v>20</v>
      </c>
      <c r="B778">
        <v>893</v>
      </c>
      <c r="C778" s="12">
        <f>Modified_data[[#This Row],[Export Value]]/Modified_data[[#This Row],[Units Sold]]</f>
        <v>32511.33</v>
      </c>
      <c r="D778" s="12">
        <v>6398.44</v>
      </c>
      <c r="E778" s="12">
        <f>Modified_data[[#This Row],[Profit per unit]]*Modified_data[[#This Row],[Units Sold]]</f>
        <v>5713806.9199999999</v>
      </c>
      <c r="F778" s="14">
        <f>Modified_data[[#This Row],[TotalProfit]]/SUM(Modified_data[TotalProfit])</f>
        <v>1.737538471785299E-3</v>
      </c>
      <c r="G778" s="1">
        <f>Modified_data[[#This Row],[TotalProfit]]/Modified_data[[#This Row],[Export Value]]</f>
        <v>0.19680646716083283</v>
      </c>
      <c r="H778" s="12">
        <v>29032617.690000001</v>
      </c>
      <c r="I778" t="s">
        <v>28</v>
      </c>
      <c r="J778" t="s">
        <v>29</v>
      </c>
      <c r="K778" t="s">
        <v>38</v>
      </c>
      <c r="L778" t="s">
        <v>3</v>
      </c>
      <c r="M778">
        <v>2023</v>
      </c>
      <c r="N778" t="s">
        <v>67</v>
      </c>
      <c r="O778" t="s">
        <v>63</v>
      </c>
      <c r="P778" t="s">
        <v>47</v>
      </c>
    </row>
    <row r="779" spans="1:16" x14ac:dyDescent="0.35">
      <c r="A779" t="s">
        <v>12</v>
      </c>
      <c r="B779">
        <v>431</v>
      </c>
      <c r="C779" s="12">
        <f>Modified_data[[#This Row],[Export Value]]/Modified_data[[#This Row],[Units Sold]]</f>
        <v>30944.440000000002</v>
      </c>
      <c r="D779" s="12">
        <v>4854.76</v>
      </c>
      <c r="E779" s="12">
        <f>Modified_data[[#This Row],[Profit per unit]]*Modified_data[[#This Row],[Units Sold]]</f>
        <v>2092401.56</v>
      </c>
      <c r="F779" s="14">
        <f>Modified_data[[#This Row],[TotalProfit]]/SUM(Modified_data[TotalProfit])</f>
        <v>6.3628825051784837E-4</v>
      </c>
      <c r="G779" s="1">
        <f>Modified_data[[#This Row],[TotalProfit]]/Modified_data[[#This Row],[Export Value]]</f>
        <v>0.15688634210216762</v>
      </c>
      <c r="H779" s="12">
        <v>13337053.640000001</v>
      </c>
      <c r="I779" t="s">
        <v>39</v>
      </c>
      <c r="J779" t="s">
        <v>29</v>
      </c>
      <c r="K779" t="s">
        <v>35</v>
      </c>
      <c r="L779" t="s">
        <v>1</v>
      </c>
      <c r="M779">
        <v>2022</v>
      </c>
      <c r="N779" t="s">
        <v>48</v>
      </c>
      <c r="O779" t="s">
        <v>46</v>
      </c>
      <c r="P779" t="s">
        <v>58</v>
      </c>
    </row>
    <row r="780" spans="1:16" x14ac:dyDescent="0.35">
      <c r="A780" t="s">
        <v>12</v>
      </c>
      <c r="B780">
        <v>963</v>
      </c>
      <c r="C780" s="12">
        <f>Modified_data[[#This Row],[Export Value]]/Modified_data[[#This Row],[Units Sold]]</f>
        <v>16009.91</v>
      </c>
      <c r="D780" s="12">
        <v>7849.5</v>
      </c>
      <c r="E780" s="12">
        <f>Modified_data[[#This Row],[Profit per unit]]*Modified_data[[#This Row],[Units Sold]]</f>
        <v>7559068.5</v>
      </c>
      <c r="F780" s="14">
        <f>Modified_data[[#This Row],[TotalProfit]]/SUM(Modified_data[TotalProfit])</f>
        <v>2.2986727611738048E-3</v>
      </c>
      <c r="G780" s="1">
        <f>Modified_data[[#This Row],[TotalProfit]]/Modified_data[[#This Row],[Export Value]]</f>
        <v>0.4902900765838159</v>
      </c>
      <c r="H780" s="12">
        <v>15417543.33</v>
      </c>
      <c r="I780" t="s">
        <v>31</v>
      </c>
      <c r="J780" t="s">
        <v>29</v>
      </c>
      <c r="K780" t="s">
        <v>36</v>
      </c>
      <c r="L780" t="s">
        <v>2</v>
      </c>
      <c r="M780">
        <v>2021</v>
      </c>
      <c r="N780" t="s">
        <v>48</v>
      </c>
      <c r="O780" t="s">
        <v>46</v>
      </c>
      <c r="P780" t="s">
        <v>54</v>
      </c>
    </row>
    <row r="781" spans="1:16" x14ac:dyDescent="0.35">
      <c r="A781" t="s">
        <v>20</v>
      </c>
      <c r="B781">
        <v>597</v>
      </c>
      <c r="C781" s="12">
        <f>Modified_data[[#This Row],[Export Value]]/Modified_data[[#This Row],[Units Sold]]</f>
        <v>41654.949999999997</v>
      </c>
      <c r="D781" s="12">
        <v>3911.88</v>
      </c>
      <c r="E781" s="12">
        <f>Modified_data[[#This Row],[Profit per unit]]*Modified_data[[#This Row],[Units Sold]]</f>
        <v>2335392.36</v>
      </c>
      <c r="F781" s="14">
        <f>Modified_data[[#This Row],[TotalProfit]]/SUM(Modified_data[TotalProfit])</f>
        <v>7.1018046794858486E-4</v>
      </c>
      <c r="G781" s="1">
        <f>Modified_data[[#This Row],[TotalProfit]]/Modified_data[[#This Row],[Export Value]]</f>
        <v>9.3911527921651569E-2</v>
      </c>
      <c r="H781" s="12">
        <v>24868005.149999999</v>
      </c>
      <c r="I781" t="s">
        <v>28</v>
      </c>
      <c r="J781" t="s">
        <v>29</v>
      </c>
      <c r="K781" t="s">
        <v>32</v>
      </c>
      <c r="L781" t="s">
        <v>1</v>
      </c>
      <c r="M781">
        <v>2023</v>
      </c>
      <c r="N781" t="s">
        <v>59</v>
      </c>
      <c r="O781" t="s">
        <v>60</v>
      </c>
      <c r="P781" t="s">
        <v>64</v>
      </c>
    </row>
    <row r="782" spans="1:16" x14ac:dyDescent="0.35">
      <c r="A782" t="s">
        <v>16</v>
      </c>
      <c r="B782">
        <v>512</v>
      </c>
      <c r="C782" s="12">
        <f>Modified_data[[#This Row],[Export Value]]/Modified_data[[#This Row],[Units Sold]]</f>
        <v>40616.94</v>
      </c>
      <c r="D782" s="12">
        <v>8997.44</v>
      </c>
      <c r="E782" s="12">
        <f>Modified_data[[#This Row],[Profit per unit]]*Modified_data[[#This Row],[Units Sold]]</f>
        <v>4606689.2800000003</v>
      </c>
      <c r="F782" s="14">
        <f>Modified_data[[#This Row],[TotalProfit]]/SUM(Modified_data[TotalProfit])</f>
        <v>1.400869851507149E-3</v>
      </c>
      <c r="G782" s="1">
        <f>Modified_data[[#This Row],[TotalProfit]]/Modified_data[[#This Row],[Export Value]]</f>
        <v>0.22151939560193357</v>
      </c>
      <c r="H782" s="12">
        <v>20795873.280000001</v>
      </c>
      <c r="I782" t="s">
        <v>28</v>
      </c>
      <c r="J782" t="s">
        <v>29</v>
      </c>
      <c r="K782" t="s">
        <v>40</v>
      </c>
      <c r="L782" t="s">
        <v>9</v>
      </c>
      <c r="M782">
        <v>2022</v>
      </c>
      <c r="N782" t="s">
        <v>65</v>
      </c>
      <c r="O782" t="s">
        <v>60</v>
      </c>
      <c r="P782" t="s">
        <v>64</v>
      </c>
    </row>
    <row r="783" spans="1:16" x14ac:dyDescent="0.35">
      <c r="A783" t="s">
        <v>21</v>
      </c>
      <c r="B783">
        <v>256</v>
      </c>
      <c r="C783" s="12">
        <f>Modified_data[[#This Row],[Export Value]]/Modified_data[[#This Row],[Units Sold]]</f>
        <v>17418.61</v>
      </c>
      <c r="D783" s="12">
        <v>4900.83</v>
      </c>
      <c r="E783" s="12">
        <f>Modified_data[[#This Row],[Profit per unit]]*Modified_data[[#This Row],[Units Sold]]</f>
        <v>1254612.48</v>
      </c>
      <c r="F783" s="14">
        <f>Modified_data[[#This Row],[TotalProfit]]/SUM(Modified_data[TotalProfit])</f>
        <v>3.8152102122169081E-4</v>
      </c>
      <c r="G783" s="1">
        <f>Modified_data[[#This Row],[TotalProfit]]/Modified_data[[#This Row],[Export Value]]</f>
        <v>0.28135597501752435</v>
      </c>
      <c r="H783" s="12">
        <v>4459164.16</v>
      </c>
      <c r="I783" t="s">
        <v>33</v>
      </c>
      <c r="J783" t="s">
        <v>29</v>
      </c>
      <c r="K783" t="s">
        <v>35</v>
      </c>
      <c r="L783" t="s">
        <v>10</v>
      </c>
      <c r="M783">
        <v>2023</v>
      </c>
      <c r="N783" t="s">
        <v>52</v>
      </c>
      <c r="O783" t="s">
        <v>53</v>
      </c>
      <c r="P783" t="s">
        <v>51</v>
      </c>
    </row>
    <row r="784" spans="1:16" x14ac:dyDescent="0.35">
      <c r="A784" t="s">
        <v>16</v>
      </c>
      <c r="B784">
        <v>433</v>
      </c>
      <c r="C784" s="12">
        <f>Modified_data[[#This Row],[Export Value]]/Modified_data[[#This Row],[Units Sold]]</f>
        <v>23950.53</v>
      </c>
      <c r="D784" s="12">
        <v>9015.9699999999993</v>
      </c>
      <c r="E784" s="12">
        <f>Modified_data[[#This Row],[Profit per unit]]*Modified_data[[#This Row],[Units Sold]]</f>
        <v>3903915.01</v>
      </c>
      <c r="F784" s="14">
        <f>Modified_data[[#This Row],[TotalProfit]]/SUM(Modified_data[TotalProfit])</f>
        <v>1.187159912021509E-3</v>
      </c>
      <c r="G784" s="1">
        <f>Modified_data[[#This Row],[TotalProfit]]/Modified_data[[#This Row],[Export Value]]</f>
        <v>0.37644135641257204</v>
      </c>
      <c r="H784" s="12">
        <v>10370579.49</v>
      </c>
      <c r="I784" t="s">
        <v>28</v>
      </c>
      <c r="J784" t="s">
        <v>29</v>
      </c>
      <c r="K784" t="s">
        <v>35</v>
      </c>
      <c r="L784" t="s">
        <v>10</v>
      </c>
      <c r="M784">
        <v>2020</v>
      </c>
      <c r="N784" t="s">
        <v>61</v>
      </c>
      <c r="O784" t="s">
        <v>60</v>
      </c>
      <c r="P784" t="s">
        <v>64</v>
      </c>
    </row>
    <row r="785" spans="1:16" x14ac:dyDescent="0.35">
      <c r="A785" t="s">
        <v>14</v>
      </c>
      <c r="B785">
        <v>957</v>
      </c>
      <c r="C785" s="12">
        <f>Modified_data[[#This Row],[Export Value]]/Modified_data[[#This Row],[Units Sold]]</f>
        <v>37340.11</v>
      </c>
      <c r="D785" s="12">
        <v>8532.3799999999992</v>
      </c>
      <c r="E785" s="12">
        <f>Modified_data[[#This Row],[Profit per unit]]*Modified_data[[#This Row],[Units Sold]]</f>
        <v>8165487.6599999992</v>
      </c>
      <c r="F785" s="14">
        <f>Modified_data[[#This Row],[TotalProfit]]/SUM(Modified_data[TotalProfit])</f>
        <v>2.4830816212001289E-3</v>
      </c>
      <c r="G785" s="1">
        <f>Modified_data[[#This Row],[TotalProfit]]/Modified_data[[#This Row],[Export Value]]</f>
        <v>0.22850441522534343</v>
      </c>
      <c r="H785" s="12">
        <v>35734485.270000003</v>
      </c>
      <c r="I785" t="s">
        <v>28</v>
      </c>
      <c r="J785" t="s">
        <v>29</v>
      </c>
      <c r="K785" t="s">
        <v>38</v>
      </c>
      <c r="L785" t="s">
        <v>8</v>
      </c>
      <c r="M785">
        <v>2021</v>
      </c>
      <c r="N785" t="s">
        <v>48</v>
      </c>
      <c r="O785" t="s">
        <v>46</v>
      </c>
      <c r="P785" t="s">
        <v>54</v>
      </c>
    </row>
    <row r="786" spans="1:16" x14ac:dyDescent="0.35">
      <c r="A786" t="s">
        <v>21</v>
      </c>
      <c r="B786">
        <v>226</v>
      </c>
      <c r="C786" s="12">
        <f>Modified_data[[#This Row],[Export Value]]/Modified_data[[#This Row],[Units Sold]]</f>
        <v>12314.65</v>
      </c>
      <c r="D786" s="12">
        <v>3962.41</v>
      </c>
      <c r="E786" s="12">
        <f>Modified_data[[#This Row],[Profit per unit]]*Modified_data[[#This Row],[Units Sold]]</f>
        <v>895504.65999999992</v>
      </c>
      <c r="F786" s="14">
        <f>Modified_data[[#This Row],[TotalProfit]]/SUM(Modified_data[TotalProfit])</f>
        <v>2.7231823199461798E-4</v>
      </c>
      <c r="G786" s="1">
        <f>Modified_data[[#This Row],[TotalProfit]]/Modified_data[[#This Row],[Export Value]]</f>
        <v>0.32176391533661125</v>
      </c>
      <c r="H786" s="12">
        <v>2783110.9</v>
      </c>
      <c r="I786" t="s">
        <v>28</v>
      </c>
      <c r="J786" t="s">
        <v>29</v>
      </c>
      <c r="K786" t="s">
        <v>38</v>
      </c>
      <c r="L786" t="s">
        <v>9</v>
      </c>
      <c r="M786">
        <v>2023</v>
      </c>
      <c r="N786" t="s">
        <v>57</v>
      </c>
      <c r="O786" t="s">
        <v>53</v>
      </c>
      <c r="P786" t="s">
        <v>56</v>
      </c>
    </row>
    <row r="787" spans="1:16" x14ac:dyDescent="0.35">
      <c r="A787" t="s">
        <v>17</v>
      </c>
      <c r="B787">
        <v>519</v>
      </c>
      <c r="C787" s="12">
        <f>Modified_data[[#This Row],[Export Value]]/Modified_data[[#This Row],[Units Sold]]</f>
        <v>10348.61</v>
      </c>
      <c r="D787" s="12">
        <v>4190.3100000000004</v>
      </c>
      <c r="E787" s="12">
        <f>Modified_data[[#This Row],[Profit per unit]]*Modified_data[[#This Row],[Units Sold]]</f>
        <v>2174770.89</v>
      </c>
      <c r="F787" s="14">
        <f>Modified_data[[#This Row],[TotalProfit]]/SUM(Modified_data[TotalProfit])</f>
        <v>6.6133632823101322E-4</v>
      </c>
      <c r="G787" s="1">
        <f>Modified_data[[#This Row],[TotalProfit]]/Modified_data[[#This Row],[Export Value]]</f>
        <v>0.40491524948761237</v>
      </c>
      <c r="H787" s="12">
        <v>5370928.5899999999</v>
      </c>
      <c r="I787" t="s">
        <v>28</v>
      </c>
      <c r="J787" t="s">
        <v>29</v>
      </c>
      <c r="K787" t="s">
        <v>32</v>
      </c>
      <c r="L787" t="s">
        <v>8</v>
      </c>
      <c r="M787">
        <v>2022</v>
      </c>
      <c r="N787" t="s">
        <v>45</v>
      </c>
      <c r="O787" t="s">
        <v>46</v>
      </c>
      <c r="P787" t="s">
        <v>58</v>
      </c>
    </row>
    <row r="788" spans="1:16" x14ac:dyDescent="0.35">
      <c r="A788" t="s">
        <v>20</v>
      </c>
      <c r="B788">
        <v>922</v>
      </c>
      <c r="C788" s="12">
        <f>Modified_data[[#This Row],[Export Value]]/Modified_data[[#This Row],[Units Sold]]</f>
        <v>41854.170000000006</v>
      </c>
      <c r="D788" s="12">
        <v>4970.7299999999996</v>
      </c>
      <c r="E788" s="12">
        <f>Modified_data[[#This Row],[Profit per unit]]*Modified_data[[#This Row],[Units Sold]]</f>
        <v>4583013.0599999996</v>
      </c>
      <c r="F788" s="14">
        <f>Modified_data[[#This Row],[TotalProfit]]/SUM(Modified_data[TotalProfit])</f>
        <v>1.393670038196612E-3</v>
      </c>
      <c r="G788" s="1">
        <f>Modified_data[[#This Row],[TotalProfit]]/Modified_data[[#This Row],[Export Value]]</f>
        <v>0.1187630766540108</v>
      </c>
      <c r="H788" s="12">
        <v>38589544.740000002</v>
      </c>
      <c r="I788" t="s">
        <v>28</v>
      </c>
      <c r="J788" t="s">
        <v>29</v>
      </c>
      <c r="K788" t="s">
        <v>32</v>
      </c>
      <c r="L788" t="s">
        <v>1</v>
      </c>
      <c r="M788">
        <v>2022</v>
      </c>
      <c r="N788" t="s">
        <v>52</v>
      </c>
      <c r="O788" t="s">
        <v>53</v>
      </c>
      <c r="P788" t="s">
        <v>49</v>
      </c>
    </row>
    <row r="789" spans="1:16" x14ac:dyDescent="0.35">
      <c r="A789" t="s">
        <v>17</v>
      </c>
      <c r="B789">
        <v>508</v>
      </c>
      <c r="C789" s="12">
        <f>Modified_data[[#This Row],[Export Value]]/Modified_data[[#This Row],[Units Sold]]</f>
        <v>31225.600000000002</v>
      </c>
      <c r="D789" s="12">
        <v>8159.69</v>
      </c>
      <c r="E789" s="12">
        <f>Modified_data[[#This Row],[Profit per unit]]*Modified_data[[#This Row],[Units Sold]]</f>
        <v>4145122.52</v>
      </c>
      <c r="F789" s="14">
        <f>Modified_data[[#This Row],[TotalProfit]]/SUM(Modified_data[TotalProfit])</f>
        <v>1.2605098403926515E-3</v>
      </c>
      <c r="G789" s="1">
        <f>Modified_data[[#This Row],[TotalProfit]]/Modified_data[[#This Row],[Export Value]]</f>
        <v>0.26131411406025823</v>
      </c>
      <c r="H789" s="12">
        <v>15862604.800000001</v>
      </c>
      <c r="I789" t="s">
        <v>31</v>
      </c>
      <c r="J789" t="s">
        <v>29</v>
      </c>
      <c r="K789" t="s">
        <v>32</v>
      </c>
      <c r="L789" t="s">
        <v>4</v>
      </c>
      <c r="M789">
        <v>2022</v>
      </c>
      <c r="N789" t="s">
        <v>57</v>
      </c>
      <c r="O789" t="s">
        <v>53</v>
      </c>
      <c r="P789" t="s">
        <v>51</v>
      </c>
    </row>
    <row r="790" spans="1:16" x14ac:dyDescent="0.35">
      <c r="A790" t="s">
        <v>15</v>
      </c>
      <c r="B790">
        <v>385</v>
      </c>
      <c r="C790" s="12">
        <f>Modified_data[[#This Row],[Export Value]]/Modified_data[[#This Row],[Units Sold]]</f>
        <v>42207.48</v>
      </c>
      <c r="D790" s="12">
        <v>2035.1</v>
      </c>
      <c r="E790" s="12">
        <f>Modified_data[[#This Row],[Profit per unit]]*Modified_data[[#This Row],[Units Sold]]</f>
        <v>783513.5</v>
      </c>
      <c r="F790" s="14">
        <f>Modified_data[[#This Row],[TotalProfit]]/SUM(Modified_data[TotalProfit])</f>
        <v>2.3826231240819577E-4</v>
      </c>
      <c r="G790" s="1">
        <f>Modified_data[[#This Row],[TotalProfit]]/Modified_data[[#This Row],[Export Value]]</f>
        <v>4.8216572038889786E-2</v>
      </c>
      <c r="H790" s="12">
        <v>16249879.800000001</v>
      </c>
      <c r="I790" t="s">
        <v>28</v>
      </c>
      <c r="J790" t="s">
        <v>29</v>
      </c>
      <c r="K790" t="s">
        <v>40</v>
      </c>
      <c r="L790" t="s">
        <v>8</v>
      </c>
      <c r="M790">
        <v>2021</v>
      </c>
      <c r="N790" t="s">
        <v>45</v>
      </c>
      <c r="O790" t="s">
        <v>46</v>
      </c>
      <c r="P790" t="s">
        <v>54</v>
      </c>
    </row>
    <row r="791" spans="1:16" x14ac:dyDescent="0.35">
      <c r="A791" t="s">
        <v>12</v>
      </c>
      <c r="B791">
        <v>586</v>
      </c>
      <c r="C791" s="12">
        <f>Modified_data[[#This Row],[Export Value]]/Modified_data[[#This Row],[Units Sold]]</f>
        <v>24919.56</v>
      </c>
      <c r="D791" s="12">
        <v>9611.18</v>
      </c>
      <c r="E791" s="12">
        <f>Modified_data[[#This Row],[Profit per unit]]*Modified_data[[#This Row],[Units Sold]]</f>
        <v>5632151.4800000004</v>
      </c>
      <c r="F791" s="14">
        <f>Modified_data[[#This Row],[TotalProfit]]/SUM(Modified_data[TotalProfit])</f>
        <v>1.7127074842463368E-3</v>
      </c>
      <c r="G791" s="1">
        <f>Modified_data[[#This Row],[TotalProfit]]/Modified_data[[#This Row],[Export Value]]</f>
        <v>0.38568819032117746</v>
      </c>
      <c r="H791" s="12">
        <v>14602862.16</v>
      </c>
      <c r="I791" t="s">
        <v>31</v>
      </c>
      <c r="J791" t="s">
        <v>29</v>
      </c>
      <c r="K791" t="s">
        <v>32</v>
      </c>
      <c r="L791" t="s">
        <v>5</v>
      </c>
      <c r="M791">
        <v>2021</v>
      </c>
      <c r="N791" t="s">
        <v>52</v>
      </c>
      <c r="O791" t="s">
        <v>53</v>
      </c>
      <c r="P791" t="s">
        <v>54</v>
      </c>
    </row>
    <row r="792" spans="1:16" x14ac:dyDescent="0.35">
      <c r="A792" t="s">
        <v>18</v>
      </c>
      <c r="B792">
        <v>270</v>
      </c>
      <c r="C792" s="12">
        <f>Modified_data[[#This Row],[Export Value]]/Modified_data[[#This Row],[Units Sold]]</f>
        <v>14740.11</v>
      </c>
      <c r="D792" s="12">
        <v>4400.0600000000004</v>
      </c>
      <c r="E792" s="12">
        <f>Modified_data[[#This Row],[Profit per unit]]*Modified_data[[#This Row],[Units Sold]]</f>
        <v>1188016.2000000002</v>
      </c>
      <c r="F792" s="14">
        <f>Modified_data[[#This Row],[TotalProfit]]/SUM(Modified_data[TotalProfit])</f>
        <v>3.6126944461122577E-4</v>
      </c>
      <c r="G792" s="1">
        <f>Modified_data[[#This Row],[TotalProfit]]/Modified_data[[#This Row],[Export Value]]</f>
        <v>0.29850930556149174</v>
      </c>
      <c r="H792" s="12">
        <v>3979829.7</v>
      </c>
      <c r="I792" t="s">
        <v>28</v>
      </c>
      <c r="J792" t="s">
        <v>29</v>
      </c>
      <c r="K792" t="s">
        <v>40</v>
      </c>
      <c r="L792" t="s">
        <v>10</v>
      </c>
      <c r="M792">
        <v>2022</v>
      </c>
      <c r="N792" t="s">
        <v>50</v>
      </c>
      <c r="O792" t="s">
        <v>46</v>
      </c>
      <c r="P792" t="s">
        <v>51</v>
      </c>
    </row>
    <row r="793" spans="1:16" x14ac:dyDescent="0.35">
      <c r="A793" t="s">
        <v>17</v>
      </c>
      <c r="B793">
        <v>810</v>
      </c>
      <c r="C793" s="12">
        <f>Modified_data[[#This Row],[Export Value]]/Modified_data[[#This Row],[Units Sold]]</f>
        <v>29162.35</v>
      </c>
      <c r="D793" s="12">
        <v>8685.33</v>
      </c>
      <c r="E793" s="12">
        <f>Modified_data[[#This Row],[Profit per unit]]*Modified_data[[#This Row],[Units Sold]]</f>
        <v>7035117.2999999998</v>
      </c>
      <c r="F793" s="14">
        <f>Modified_data[[#This Row],[TotalProfit]]/SUM(Modified_data[TotalProfit])</f>
        <v>2.1393419717221245E-3</v>
      </c>
      <c r="G793" s="1">
        <f>Modified_data[[#This Row],[TotalProfit]]/Modified_data[[#This Row],[Export Value]]</f>
        <v>0.29782682122668441</v>
      </c>
      <c r="H793" s="12">
        <v>23621503.5</v>
      </c>
      <c r="I793" t="s">
        <v>28</v>
      </c>
      <c r="J793" t="s">
        <v>29</v>
      </c>
      <c r="K793" t="s">
        <v>35</v>
      </c>
      <c r="L793" t="s">
        <v>8</v>
      </c>
      <c r="M793">
        <v>2021</v>
      </c>
      <c r="N793" t="s">
        <v>48</v>
      </c>
      <c r="O793" t="s">
        <v>46</v>
      </c>
      <c r="P793" t="s">
        <v>56</v>
      </c>
    </row>
    <row r="794" spans="1:16" x14ac:dyDescent="0.35">
      <c r="A794" t="s">
        <v>19</v>
      </c>
      <c r="B794">
        <v>320</v>
      </c>
      <c r="C794" s="12">
        <f>Modified_data[[#This Row],[Export Value]]/Modified_data[[#This Row],[Units Sold]]</f>
        <v>18171.760000000002</v>
      </c>
      <c r="D794" s="12">
        <v>8433.08</v>
      </c>
      <c r="E794" s="12">
        <f>Modified_data[[#This Row],[Profit per unit]]*Modified_data[[#This Row],[Units Sold]]</f>
        <v>2698585.6</v>
      </c>
      <c r="F794" s="14">
        <f>Modified_data[[#This Row],[TotalProfit]]/SUM(Modified_data[TotalProfit])</f>
        <v>8.2062561179540422E-4</v>
      </c>
      <c r="G794" s="1">
        <f>Modified_data[[#This Row],[TotalProfit]]/Modified_data[[#This Row],[Export Value]]</f>
        <v>0.46407612691340849</v>
      </c>
      <c r="H794" s="12">
        <v>5814963.2000000002</v>
      </c>
      <c r="I794" t="s">
        <v>31</v>
      </c>
      <c r="J794" t="s">
        <v>29</v>
      </c>
      <c r="K794" t="s">
        <v>35</v>
      </c>
      <c r="L794" t="s">
        <v>8</v>
      </c>
      <c r="M794">
        <v>2021</v>
      </c>
      <c r="N794" t="s">
        <v>62</v>
      </c>
      <c r="O794" t="s">
        <v>63</v>
      </c>
      <c r="P794" t="s">
        <v>64</v>
      </c>
    </row>
    <row r="795" spans="1:16" x14ac:dyDescent="0.35">
      <c r="A795" t="s">
        <v>15</v>
      </c>
      <c r="B795">
        <v>871</v>
      </c>
      <c r="C795" s="12">
        <f>Modified_data[[#This Row],[Export Value]]/Modified_data[[#This Row],[Units Sold]]</f>
        <v>44322.340000000004</v>
      </c>
      <c r="D795" s="12">
        <v>4441.17</v>
      </c>
      <c r="E795" s="12">
        <f>Modified_data[[#This Row],[Profit per unit]]*Modified_data[[#This Row],[Units Sold]]</f>
        <v>3868259.07</v>
      </c>
      <c r="F795" s="14">
        <f>Modified_data[[#This Row],[TotalProfit]]/SUM(Modified_data[TotalProfit])</f>
        <v>1.1763171292034876E-3</v>
      </c>
      <c r="G795" s="1">
        <f>Modified_data[[#This Row],[TotalProfit]]/Modified_data[[#This Row],[Export Value]]</f>
        <v>0.10020161390395904</v>
      </c>
      <c r="H795" s="12">
        <v>38604758.140000001</v>
      </c>
      <c r="I795" t="s">
        <v>28</v>
      </c>
      <c r="J795" t="s">
        <v>29</v>
      </c>
      <c r="K795" t="s">
        <v>40</v>
      </c>
      <c r="L795" t="s">
        <v>2</v>
      </c>
      <c r="M795">
        <v>2021</v>
      </c>
      <c r="N795" t="s">
        <v>45</v>
      </c>
      <c r="O795" t="s">
        <v>46</v>
      </c>
      <c r="P795" t="s">
        <v>47</v>
      </c>
    </row>
    <row r="796" spans="1:16" x14ac:dyDescent="0.35">
      <c r="A796" t="s">
        <v>12</v>
      </c>
      <c r="B796">
        <v>172</v>
      </c>
      <c r="C796" s="12">
        <f>Modified_data[[#This Row],[Export Value]]/Modified_data[[#This Row],[Units Sold]]</f>
        <v>44869.36</v>
      </c>
      <c r="D796" s="12">
        <v>9892.2999999999993</v>
      </c>
      <c r="E796" s="12">
        <f>Modified_data[[#This Row],[Profit per unit]]*Modified_data[[#This Row],[Units Sold]]</f>
        <v>1701475.5999999999</v>
      </c>
      <c r="F796" s="14">
        <f>Modified_data[[#This Row],[TotalProfit]]/SUM(Modified_data[TotalProfit])</f>
        <v>5.1740973315982726E-4</v>
      </c>
      <c r="G796" s="1">
        <f>Modified_data[[#This Row],[TotalProfit]]/Modified_data[[#This Row],[Export Value]]</f>
        <v>0.22046893470287962</v>
      </c>
      <c r="H796" s="12">
        <v>7717529.9199999999</v>
      </c>
      <c r="I796" t="s">
        <v>39</v>
      </c>
      <c r="J796" t="s">
        <v>29</v>
      </c>
      <c r="K796" t="s">
        <v>38</v>
      </c>
      <c r="L796" t="s">
        <v>6</v>
      </c>
      <c r="M796">
        <v>2023</v>
      </c>
      <c r="N796" t="s">
        <v>50</v>
      </c>
      <c r="O796" t="s">
        <v>46</v>
      </c>
      <c r="P796" t="s">
        <v>58</v>
      </c>
    </row>
    <row r="797" spans="1:16" x14ac:dyDescent="0.35">
      <c r="A797" t="s">
        <v>21</v>
      </c>
      <c r="B797">
        <v>692</v>
      </c>
      <c r="C797" s="12">
        <f>Modified_data[[#This Row],[Export Value]]/Modified_data[[#This Row],[Units Sold]]</f>
        <v>20019.73</v>
      </c>
      <c r="D797" s="12">
        <v>4532.37</v>
      </c>
      <c r="E797" s="12">
        <f>Modified_data[[#This Row],[Profit per unit]]*Modified_data[[#This Row],[Units Sold]]</f>
        <v>3136400.04</v>
      </c>
      <c r="F797" s="14">
        <f>Modified_data[[#This Row],[TotalProfit]]/SUM(Modified_data[TotalProfit])</f>
        <v>9.5376266799175472E-4</v>
      </c>
      <c r="G797" s="1">
        <f>Modified_data[[#This Row],[TotalProfit]]/Modified_data[[#This Row],[Export Value]]</f>
        <v>0.22639516117350234</v>
      </c>
      <c r="H797" s="12">
        <v>13853653.16</v>
      </c>
      <c r="I797" t="s">
        <v>28</v>
      </c>
      <c r="J797" t="s">
        <v>29</v>
      </c>
      <c r="K797" t="s">
        <v>36</v>
      </c>
      <c r="L797" t="s">
        <v>10</v>
      </c>
      <c r="M797">
        <v>2021</v>
      </c>
      <c r="N797" t="s">
        <v>52</v>
      </c>
      <c r="O797" t="s">
        <v>53</v>
      </c>
      <c r="P797" t="s">
        <v>54</v>
      </c>
    </row>
    <row r="798" spans="1:16" x14ac:dyDescent="0.35">
      <c r="A798" t="s">
        <v>19</v>
      </c>
      <c r="B798">
        <v>370</v>
      </c>
      <c r="C798" s="12">
        <f>Modified_data[[#This Row],[Export Value]]/Modified_data[[#This Row],[Units Sold]]</f>
        <v>11067.380000000001</v>
      </c>
      <c r="D798" s="12">
        <v>3708.85</v>
      </c>
      <c r="E798" s="12">
        <f>Modified_data[[#This Row],[Profit per unit]]*Modified_data[[#This Row],[Units Sold]]</f>
        <v>1372274.5</v>
      </c>
      <c r="F798" s="14">
        <f>Modified_data[[#This Row],[TotalProfit]]/SUM(Modified_data[TotalProfit])</f>
        <v>4.1730141934861445E-4</v>
      </c>
      <c r="G798" s="1">
        <f>Modified_data[[#This Row],[TotalProfit]]/Modified_data[[#This Row],[Export Value]]</f>
        <v>0.33511544737778948</v>
      </c>
      <c r="H798" s="12">
        <v>4094930.6</v>
      </c>
      <c r="I798" t="s">
        <v>39</v>
      </c>
      <c r="J798" t="s">
        <v>29</v>
      </c>
      <c r="K798" t="s">
        <v>34</v>
      </c>
      <c r="L798" t="s">
        <v>1</v>
      </c>
      <c r="M798">
        <v>2022</v>
      </c>
      <c r="N798" t="s">
        <v>61</v>
      </c>
      <c r="O798" t="s">
        <v>60</v>
      </c>
      <c r="P798" t="s">
        <v>58</v>
      </c>
    </row>
    <row r="799" spans="1:16" x14ac:dyDescent="0.35">
      <c r="A799" t="s">
        <v>21</v>
      </c>
      <c r="B799">
        <v>354</v>
      </c>
      <c r="C799" s="12">
        <f>Modified_data[[#This Row],[Export Value]]/Modified_data[[#This Row],[Units Sold]]</f>
        <v>16810.169999999998</v>
      </c>
      <c r="D799" s="12">
        <v>7303.36</v>
      </c>
      <c r="E799" s="12">
        <f>Modified_data[[#This Row],[Profit per unit]]*Modified_data[[#This Row],[Units Sold]]</f>
        <v>2585389.44</v>
      </c>
      <c r="F799" s="14">
        <f>Modified_data[[#This Row],[TotalProfit]]/SUM(Modified_data[TotalProfit])</f>
        <v>7.8620325808059506E-4</v>
      </c>
      <c r="G799" s="1">
        <f>Modified_data[[#This Row],[TotalProfit]]/Modified_data[[#This Row],[Export Value]]</f>
        <v>0.43446080557186512</v>
      </c>
      <c r="H799" s="12">
        <v>5950800.1799999997</v>
      </c>
      <c r="I799" t="s">
        <v>39</v>
      </c>
      <c r="J799" t="s">
        <v>29</v>
      </c>
      <c r="K799" t="s">
        <v>40</v>
      </c>
      <c r="L799" t="s">
        <v>3</v>
      </c>
      <c r="M799">
        <v>2023</v>
      </c>
      <c r="N799" t="s">
        <v>50</v>
      </c>
      <c r="O799" t="s">
        <v>46</v>
      </c>
      <c r="P799" t="s">
        <v>51</v>
      </c>
    </row>
    <row r="800" spans="1:16" x14ac:dyDescent="0.35">
      <c r="A800" t="s">
        <v>14</v>
      </c>
      <c r="B800">
        <v>769</v>
      </c>
      <c r="C800" s="12">
        <f>Modified_data[[#This Row],[Export Value]]/Modified_data[[#This Row],[Units Sold]]</f>
        <v>48785.860000000008</v>
      </c>
      <c r="D800" s="12">
        <v>9075.51</v>
      </c>
      <c r="E800" s="12">
        <f>Modified_data[[#This Row],[Profit per unit]]*Modified_data[[#This Row],[Units Sold]]</f>
        <v>6979067.1900000004</v>
      </c>
      <c r="F800" s="14">
        <f>Modified_data[[#This Row],[TotalProfit]]/SUM(Modified_data[TotalProfit])</f>
        <v>2.1222974296442485E-3</v>
      </c>
      <c r="G800" s="1">
        <f>Modified_data[[#This Row],[TotalProfit]]/Modified_data[[#This Row],[Export Value]]</f>
        <v>0.18602746779497173</v>
      </c>
      <c r="H800" s="12">
        <v>37516326.340000004</v>
      </c>
      <c r="I800" t="s">
        <v>28</v>
      </c>
      <c r="J800" t="s">
        <v>29</v>
      </c>
      <c r="K800" t="s">
        <v>35</v>
      </c>
      <c r="L800" t="s">
        <v>4</v>
      </c>
      <c r="M800">
        <v>2021</v>
      </c>
      <c r="N800" t="s">
        <v>66</v>
      </c>
      <c r="O800" t="s">
        <v>63</v>
      </c>
      <c r="P800" t="s">
        <v>54</v>
      </c>
    </row>
    <row r="801" spans="1:16" x14ac:dyDescent="0.35">
      <c r="A801" t="s">
        <v>14</v>
      </c>
      <c r="B801">
        <v>732</v>
      </c>
      <c r="C801" s="12">
        <f>Modified_data[[#This Row],[Export Value]]/Modified_data[[#This Row],[Units Sold]]</f>
        <v>11168.28</v>
      </c>
      <c r="D801" s="12">
        <v>6791.68</v>
      </c>
      <c r="E801" s="12">
        <f>Modified_data[[#This Row],[Profit per unit]]*Modified_data[[#This Row],[Units Sold]]</f>
        <v>4971509.7599999998</v>
      </c>
      <c r="F801" s="14">
        <f>Modified_data[[#This Row],[TotalProfit]]/SUM(Modified_data[TotalProfit])</f>
        <v>1.5118098304336995E-3</v>
      </c>
      <c r="G801" s="1">
        <f>Modified_data[[#This Row],[TotalProfit]]/Modified_data[[#This Row],[Export Value]]</f>
        <v>0.60812228919762035</v>
      </c>
      <c r="H801" s="12">
        <v>8175180.96</v>
      </c>
      <c r="I801" t="s">
        <v>31</v>
      </c>
      <c r="J801" t="s">
        <v>29</v>
      </c>
      <c r="K801" t="s">
        <v>37</v>
      </c>
      <c r="L801" t="s">
        <v>3</v>
      </c>
      <c r="M801">
        <v>2020</v>
      </c>
      <c r="N801" t="s">
        <v>62</v>
      </c>
      <c r="O801" t="s">
        <v>63</v>
      </c>
      <c r="P801" t="s">
        <v>58</v>
      </c>
    </row>
    <row r="802" spans="1:16" x14ac:dyDescent="0.35">
      <c r="A802" t="s">
        <v>18</v>
      </c>
      <c r="B802">
        <v>507</v>
      </c>
      <c r="C802" s="12">
        <f>Modified_data[[#This Row],[Export Value]]/Modified_data[[#This Row],[Units Sold]]</f>
        <v>31022.3</v>
      </c>
      <c r="D802" s="12">
        <v>9376.5</v>
      </c>
      <c r="E802" s="12">
        <f>Modified_data[[#This Row],[Profit per unit]]*Modified_data[[#This Row],[Units Sold]]</f>
        <v>4753885.5</v>
      </c>
      <c r="F802" s="14">
        <f>Modified_data[[#This Row],[TotalProfit]]/SUM(Modified_data[TotalProfit])</f>
        <v>1.4456314436876862E-3</v>
      </c>
      <c r="G802" s="1">
        <f>Modified_data[[#This Row],[TotalProfit]]/Modified_data[[#This Row],[Export Value]]</f>
        <v>0.30225031670765867</v>
      </c>
      <c r="H802" s="12">
        <v>15728306.1</v>
      </c>
      <c r="I802" t="s">
        <v>28</v>
      </c>
      <c r="J802" t="s">
        <v>29</v>
      </c>
      <c r="K802" t="s">
        <v>35</v>
      </c>
      <c r="L802" t="s">
        <v>5</v>
      </c>
      <c r="M802">
        <v>2020</v>
      </c>
      <c r="N802" t="s">
        <v>52</v>
      </c>
      <c r="O802" t="s">
        <v>53</v>
      </c>
      <c r="P802" t="s">
        <v>58</v>
      </c>
    </row>
    <row r="803" spans="1:16" x14ac:dyDescent="0.35">
      <c r="A803" t="s">
        <v>15</v>
      </c>
      <c r="B803">
        <v>727</v>
      </c>
      <c r="C803" s="12">
        <f>Modified_data[[#This Row],[Export Value]]/Modified_data[[#This Row],[Units Sold]]</f>
        <v>38141.67</v>
      </c>
      <c r="D803" s="12">
        <v>2962.13</v>
      </c>
      <c r="E803" s="12">
        <f>Modified_data[[#This Row],[Profit per unit]]*Modified_data[[#This Row],[Units Sold]]</f>
        <v>2153468.5100000002</v>
      </c>
      <c r="F803" s="14">
        <f>Modified_data[[#This Row],[TotalProfit]]/SUM(Modified_data[TotalProfit])</f>
        <v>6.5485838711245171E-4</v>
      </c>
      <c r="G803" s="1">
        <f>Modified_data[[#This Row],[TotalProfit]]/Modified_data[[#This Row],[Export Value]]</f>
        <v>7.766125604883059E-2</v>
      </c>
      <c r="H803" s="12">
        <v>27728994.09</v>
      </c>
      <c r="I803" t="s">
        <v>28</v>
      </c>
      <c r="J803" t="s">
        <v>29</v>
      </c>
      <c r="K803" t="s">
        <v>30</v>
      </c>
      <c r="L803" t="s">
        <v>1</v>
      </c>
      <c r="M803">
        <v>2022</v>
      </c>
      <c r="N803" t="s">
        <v>67</v>
      </c>
      <c r="O803" t="s">
        <v>63</v>
      </c>
      <c r="P803" t="s">
        <v>56</v>
      </c>
    </row>
    <row r="804" spans="1:16" x14ac:dyDescent="0.35">
      <c r="A804" t="s">
        <v>13</v>
      </c>
      <c r="B804">
        <v>141</v>
      </c>
      <c r="C804" s="12">
        <f>Modified_data[[#This Row],[Export Value]]/Modified_data[[#This Row],[Units Sold]]</f>
        <v>46391.24</v>
      </c>
      <c r="D804" s="12">
        <v>5976.25</v>
      </c>
      <c r="E804" s="12">
        <f>Modified_data[[#This Row],[Profit per unit]]*Modified_data[[#This Row],[Units Sold]]</f>
        <v>842651.25</v>
      </c>
      <c r="F804" s="14">
        <f>Modified_data[[#This Row],[TotalProfit]]/SUM(Modified_data[TotalProfit])</f>
        <v>2.5624578948372514E-4</v>
      </c>
      <c r="G804" s="1">
        <f>Modified_data[[#This Row],[TotalProfit]]/Modified_data[[#This Row],[Export Value]]</f>
        <v>0.12882281223782766</v>
      </c>
      <c r="H804" s="12">
        <v>6541164.8399999999</v>
      </c>
      <c r="I804" t="s">
        <v>39</v>
      </c>
      <c r="J804" t="s">
        <v>29</v>
      </c>
      <c r="K804" t="s">
        <v>38</v>
      </c>
      <c r="L804" t="s">
        <v>2</v>
      </c>
      <c r="M804">
        <v>2020</v>
      </c>
      <c r="N804" t="s">
        <v>59</v>
      </c>
      <c r="O804" t="s">
        <v>60</v>
      </c>
      <c r="P804" t="s">
        <v>58</v>
      </c>
    </row>
    <row r="805" spans="1:16" x14ac:dyDescent="0.35">
      <c r="A805" t="s">
        <v>19</v>
      </c>
      <c r="B805">
        <v>316</v>
      </c>
      <c r="C805" s="12">
        <f>Modified_data[[#This Row],[Export Value]]/Modified_data[[#This Row],[Units Sold]]</f>
        <v>35104.26</v>
      </c>
      <c r="D805" s="12">
        <v>2739.19</v>
      </c>
      <c r="E805" s="12">
        <f>Modified_data[[#This Row],[Profit per unit]]*Modified_data[[#This Row],[Units Sold]]</f>
        <v>865584.04</v>
      </c>
      <c r="F805" s="14">
        <f>Modified_data[[#This Row],[TotalProfit]]/SUM(Modified_data[TotalProfit])</f>
        <v>2.6321952966225625E-4</v>
      </c>
      <c r="G805" s="1">
        <f>Modified_data[[#This Row],[TotalProfit]]/Modified_data[[#This Row],[Export Value]]</f>
        <v>7.8030130816032023E-2</v>
      </c>
      <c r="H805" s="12">
        <v>11092946.16</v>
      </c>
      <c r="I805" t="s">
        <v>28</v>
      </c>
      <c r="J805" t="s">
        <v>29</v>
      </c>
      <c r="K805" t="s">
        <v>36</v>
      </c>
      <c r="L805" t="s">
        <v>8</v>
      </c>
      <c r="M805">
        <v>2020</v>
      </c>
      <c r="N805" t="s">
        <v>50</v>
      </c>
      <c r="O805" t="s">
        <v>46</v>
      </c>
      <c r="P805" t="s">
        <v>54</v>
      </c>
    </row>
    <row r="806" spans="1:16" x14ac:dyDescent="0.35">
      <c r="A806" t="s">
        <v>12</v>
      </c>
      <c r="B806">
        <v>448</v>
      </c>
      <c r="C806" s="12">
        <f>Modified_data[[#This Row],[Export Value]]/Modified_data[[#This Row],[Units Sold]]</f>
        <v>22088.53</v>
      </c>
      <c r="D806" s="12">
        <v>2968.57</v>
      </c>
      <c r="E806" s="12">
        <f>Modified_data[[#This Row],[Profit per unit]]*Modified_data[[#This Row],[Units Sold]]</f>
        <v>1329919.3600000001</v>
      </c>
      <c r="F806" s="14">
        <f>Modified_data[[#This Row],[TotalProfit]]/SUM(Modified_data[TotalProfit])</f>
        <v>4.0442144523358922E-4</v>
      </c>
      <c r="G806" s="1">
        <f>Modified_data[[#This Row],[TotalProfit]]/Modified_data[[#This Row],[Export Value]]</f>
        <v>0.13439418557957458</v>
      </c>
      <c r="H806" s="12">
        <v>9895661.4399999995</v>
      </c>
      <c r="I806" t="s">
        <v>33</v>
      </c>
      <c r="J806" t="s">
        <v>29</v>
      </c>
      <c r="K806" t="s">
        <v>32</v>
      </c>
      <c r="L806" t="s">
        <v>9</v>
      </c>
      <c r="M806">
        <v>2020</v>
      </c>
      <c r="N806" t="s">
        <v>57</v>
      </c>
      <c r="O806" t="s">
        <v>53</v>
      </c>
      <c r="P806" t="s">
        <v>51</v>
      </c>
    </row>
    <row r="807" spans="1:16" x14ac:dyDescent="0.35">
      <c r="A807" t="s">
        <v>15</v>
      </c>
      <c r="B807">
        <v>786</v>
      </c>
      <c r="C807" s="12">
        <f>Modified_data[[#This Row],[Export Value]]/Modified_data[[#This Row],[Units Sold]]</f>
        <v>16810.37</v>
      </c>
      <c r="D807" s="12">
        <v>2778.06</v>
      </c>
      <c r="E807" s="12">
        <f>Modified_data[[#This Row],[Profit per unit]]*Modified_data[[#This Row],[Units Sold]]</f>
        <v>2183555.16</v>
      </c>
      <c r="F807" s="14">
        <f>Modified_data[[#This Row],[TotalProfit]]/SUM(Modified_data[TotalProfit])</f>
        <v>6.6400757828990553E-4</v>
      </c>
      <c r="G807" s="1">
        <f>Modified_data[[#This Row],[TotalProfit]]/Modified_data[[#This Row],[Export Value]]</f>
        <v>0.16525870638183454</v>
      </c>
      <c r="H807" s="12">
        <v>13212950.82</v>
      </c>
      <c r="I807" t="s">
        <v>33</v>
      </c>
      <c r="J807" t="s">
        <v>29</v>
      </c>
      <c r="K807" t="s">
        <v>34</v>
      </c>
      <c r="L807" t="s">
        <v>3</v>
      </c>
      <c r="M807">
        <v>2022</v>
      </c>
      <c r="N807" t="s">
        <v>50</v>
      </c>
      <c r="O807" t="s">
        <v>46</v>
      </c>
      <c r="P807" t="s">
        <v>56</v>
      </c>
    </row>
    <row r="808" spans="1:16" x14ac:dyDescent="0.35">
      <c r="A808" t="s">
        <v>13</v>
      </c>
      <c r="B808">
        <v>825</v>
      </c>
      <c r="C808" s="12">
        <f>Modified_data[[#This Row],[Export Value]]/Modified_data[[#This Row],[Units Sold]]</f>
        <v>40168.050000000003</v>
      </c>
      <c r="D808" s="12">
        <v>4338.22</v>
      </c>
      <c r="E808" s="12">
        <f>Modified_data[[#This Row],[Profit per unit]]*Modified_data[[#This Row],[Units Sold]]</f>
        <v>3579031.5</v>
      </c>
      <c r="F808" s="14">
        <f>Modified_data[[#This Row],[TotalProfit]]/SUM(Modified_data[TotalProfit])</f>
        <v>1.08836455449941E-3</v>
      </c>
      <c r="G808" s="1">
        <f>Modified_data[[#This Row],[TotalProfit]]/Modified_data[[#This Row],[Export Value]]</f>
        <v>0.10800175761581655</v>
      </c>
      <c r="H808" s="12">
        <v>33138641.25</v>
      </c>
      <c r="I808" t="s">
        <v>39</v>
      </c>
      <c r="J808" t="s">
        <v>29</v>
      </c>
      <c r="K808" t="s">
        <v>36</v>
      </c>
      <c r="L808" t="s">
        <v>4</v>
      </c>
      <c r="M808">
        <v>2020</v>
      </c>
      <c r="N808" t="s">
        <v>62</v>
      </c>
      <c r="O808" t="s">
        <v>63</v>
      </c>
      <c r="P808" t="s">
        <v>64</v>
      </c>
    </row>
    <row r="809" spans="1:16" x14ac:dyDescent="0.35">
      <c r="A809" t="s">
        <v>21</v>
      </c>
      <c r="B809">
        <v>471</v>
      </c>
      <c r="C809" s="12">
        <f>Modified_data[[#This Row],[Export Value]]/Modified_data[[#This Row],[Units Sold]]</f>
        <v>46139.689999999995</v>
      </c>
      <c r="D809" s="12">
        <v>4274.55</v>
      </c>
      <c r="E809" s="12">
        <f>Modified_data[[#This Row],[Profit per unit]]*Modified_data[[#This Row],[Units Sold]]</f>
        <v>2013313.05</v>
      </c>
      <c r="F809" s="14">
        <f>Modified_data[[#This Row],[TotalProfit]]/SUM(Modified_data[TotalProfit])</f>
        <v>6.1223785281886974E-4</v>
      </c>
      <c r="G809" s="1">
        <f>Modified_data[[#This Row],[TotalProfit]]/Modified_data[[#This Row],[Export Value]]</f>
        <v>9.2643665356225854E-2</v>
      </c>
      <c r="H809" s="12">
        <v>21731793.989999998</v>
      </c>
      <c r="I809" t="s">
        <v>28</v>
      </c>
      <c r="J809" t="s">
        <v>29</v>
      </c>
      <c r="K809" t="s">
        <v>30</v>
      </c>
      <c r="L809" t="s">
        <v>10</v>
      </c>
      <c r="M809">
        <v>2021</v>
      </c>
      <c r="N809" t="s">
        <v>52</v>
      </c>
      <c r="O809" t="s">
        <v>53</v>
      </c>
      <c r="P809" t="s">
        <v>64</v>
      </c>
    </row>
    <row r="810" spans="1:16" x14ac:dyDescent="0.35">
      <c r="A810" t="s">
        <v>18</v>
      </c>
      <c r="B810">
        <v>354</v>
      </c>
      <c r="C810" s="12">
        <f>Modified_data[[#This Row],[Export Value]]/Modified_data[[#This Row],[Units Sold]]</f>
        <v>31027.21</v>
      </c>
      <c r="D810" s="12">
        <v>9520.25</v>
      </c>
      <c r="E810" s="12">
        <f>Modified_data[[#This Row],[Profit per unit]]*Modified_data[[#This Row],[Units Sold]]</f>
        <v>3370168.5</v>
      </c>
      <c r="F810" s="14">
        <f>Modified_data[[#This Row],[TotalProfit]]/SUM(Modified_data[TotalProfit])</f>
        <v>1.0248504205929579E-3</v>
      </c>
      <c r="G810" s="1">
        <f>Modified_data[[#This Row],[TotalProfit]]/Modified_data[[#This Row],[Export Value]]</f>
        <v>0.30683551630971656</v>
      </c>
      <c r="H810" s="12">
        <v>10983632.34</v>
      </c>
      <c r="I810" t="s">
        <v>31</v>
      </c>
      <c r="J810" t="s">
        <v>29</v>
      </c>
      <c r="K810" t="s">
        <v>32</v>
      </c>
      <c r="L810" t="s">
        <v>4</v>
      </c>
      <c r="M810">
        <v>2023</v>
      </c>
      <c r="N810" t="s">
        <v>61</v>
      </c>
      <c r="O810" t="s">
        <v>60</v>
      </c>
      <c r="P810" t="s">
        <v>58</v>
      </c>
    </row>
    <row r="811" spans="1:16" x14ac:dyDescent="0.35">
      <c r="A811" t="s">
        <v>12</v>
      </c>
      <c r="B811">
        <v>342</v>
      </c>
      <c r="C811" s="12">
        <f>Modified_data[[#This Row],[Export Value]]/Modified_data[[#This Row],[Units Sold]]</f>
        <v>32818.79</v>
      </c>
      <c r="D811" s="12">
        <v>3272.06</v>
      </c>
      <c r="E811" s="12">
        <f>Modified_data[[#This Row],[Profit per unit]]*Modified_data[[#This Row],[Units Sold]]</f>
        <v>1119044.52</v>
      </c>
      <c r="F811" s="14">
        <f>Modified_data[[#This Row],[TotalProfit]]/SUM(Modified_data[TotalProfit])</f>
        <v>3.4029552142103418E-4</v>
      </c>
      <c r="G811" s="1">
        <f>Modified_data[[#This Row],[TotalProfit]]/Modified_data[[#This Row],[Export Value]]</f>
        <v>9.9700811638698442E-2</v>
      </c>
      <c r="H811" s="12">
        <v>11224026.18</v>
      </c>
      <c r="I811" t="s">
        <v>31</v>
      </c>
      <c r="J811" t="s">
        <v>29</v>
      </c>
      <c r="K811" t="s">
        <v>30</v>
      </c>
      <c r="L811" t="s">
        <v>3</v>
      </c>
      <c r="M811">
        <v>2020</v>
      </c>
      <c r="N811" t="s">
        <v>48</v>
      </c>
      <c r="O811" t="s">
        <v>46</v>
      </c>
      <c r="P811" t="s">
        <v>47</v>
      </c>
    </row>
    <row r="812" spans="1:16" x14ac:dyDescent="0.35">
      <c r="A812" t="s">
        <v>17</v>
      </c>
      <c r="B812">
        <v>869</v>
      </c>
      <c r="C812" s="12">
        <f>Modified_data[[#This Row],[Export Value]]/Modified_data[[#This Row],[Units Sold]]</f>
        <v>25911.15</v>
      </c>
      <c r="D812" s="12">
        <v>6977.8</v>
      </c>
      <c r="E812" s="12">
        <f>Modified_data[[#This Row],[Profit per unit]]*Modified_data[[#This Row],[Units Sold]]</f>
        <v>6063708.2000000002</v>
      </c>
      <c r="F812" s="14">
        <f>Modified_data[[#This Row],[TotalProfit]]/SUM(Modified_data[TotalProfit])</f>
        <v>1.8439416008792938E-3</v>
      </c>
      <c r="G812" s="1">
        <f>Modified_data[[#This Row],[TotalProfit]]/Modified_data[[#This Row],[Export Value]]</f>
        <v>0.2692971944510375</v>
      </c>
      <c r="H812" s="12">
        <v>22516789.350000001</v>
      </c>
      <c r="I812" t="s">
        <v>33</v>
      </c>
      <c r="J812" t="s">
        <v>29</v>
      </c>
      <c r="K812" t="s">
        <v>32</v>
      </c>
      <c r="L812" t="s">
        <v>3</v>
      </c>
      <c r="M812">
        <v>2023</v>
      </c>
      <c r="N812" t="s">
        <v>45</v>
      </c>
      <c r="O812" t="s">
        <v>46</v>
      </c>
      <c r="P812" t="s">
        <v>49</v>
      </c>
    </row>
    <row r="813" spans="1:16" x14ac:dyDescent="0.35">
      <c r="A813" t="s">
        <v>18</v>
      </c>
      <c r="B813">
        <v>670</v>
      </c>
      <c r="C813" s="12">
        <f>Modified_data[[#This Row],[Export Value]]/Modified_data[[#This Row],[Units Sold]]</f>
        <v>20355.66</v>
      </c>
      <c r="D813" s="12">
        <v>7635</v>
      </c>
      <c r="E813" s="12">
        <f>Modified_data[[#This Row],[Profit per unit]]*Modified_data[[#This Row],[Units Sold]]</f>
        <v>5115450</v>
      </c>
      <c r="F813" s="14">
        <f>Modified_data[[#This Row],[TotalProfit]]/SUM(Modified_data[TotalProfit])</f>
        <v>1.5555812963127056E-3</v>
      </c>
      <c r="G813" s="1">
        <f>Modified_data[[#This Row],[TotalProfit]]/Modified_data[[#This Row],[Export Value]]</f>
        <v>0.37507995319237991</v>
      </c>
      <c r="H813" s="12">
        <v>13638292.199999999</v>
      </c>
      <c r="I813" t="s">
        <v>28</v>
      </c>
      <c r="J813" t="s">
        <v>29</v>
      </c>
      <c r="K813" t="s">
        <v>30</v>
      </c>
      <c r="L813" t="s">
        <v>3</v>
      </c>
      <c r="M813">
        <v>2020</v>
      </c>
      <c r="N813" t="s">
        <v>65</v>
      </c>
      <c r="O813" t="s">
        <v>60</v>
      </c>
      <c r="P813" t="s">
        <v>58</v>
      </c>
    </row>
    <row r="814" spans="1:16" x14ac:dyDescent="0.35">
      <c r="A814" t="s">
        <v>13</v>
      </c>
      <c r="B814">
        <v>606</v>
      </c>
      <c r="C814" s="12">
        <f>Modified_data[[#This Row],[Export Value]]/Modified_data[[#This Row],[Units Sold]]</f>
        <v>13144.689999999999</v>
      </c>
      <c r="D814" s="12">
        <v>5052.79</v>
      </c>
      <c r="E814" s="12">
        <f>Modified_data[[#This Row],[Profit per unit]]*Modified_data[[#This Row],[Units Sold]]</f>
        <v>3061990.7399999998</v>
      </c>
      <c r="F814" s="14">
        <f>Modified_data[[#This Row],[TotalProfit]]/SUM(Modified_data[TotalProfit])</f>
        <v>9.3113519331177125E-4</v>
      </c>
      <c r="G814" s="1">
        <f>Modified_data[[#This Row],[TotalProfit]]/Modified_data[[#This Row],[Export Value]]</f>
        <v>0.38439780626245273</v>
      </c>
      <c r="H814" s="12">
        <v>7965682.1399999997</v>
      </c>
      <c r="I814" t="s">
        <v>28</v>
      </c>
      <c r="J814" t="s">
        <v>29</v>
      </c>
      <c r="K814" t="s">
        <v>32</v>
      </c>
      <c r="L814" t="s">
        <v>5</v>
      </c>
      <c r="M814">
        <v>2023</v>
      </c>
      <c r="N814" t="s">
        <v>59</v>
      </c>
      <c r="O814" t="s">
        <v>60</v>
      </c>
      <c r="P814" t="s">
        <v>51</v>
      </c>
    </row>
    <row r="815" spans="1:16" x14ac:dyDescent="0.35">
      <c r="A815" t="s">
        <v>18</v>
      </c>
      <c r="B815">
        <v>860</v>
      </c>
      <c r="C815" s="12">
        <f>Modified_data[[#This Row],[Export Value]]/Modified_data[[#This Row],[Units Sold]]</f>
        <v>39176.400000000001</v>
      </c>
      <c r="D815" s="12">
        <v>7591.77</v>
      </c>
      <c r="E815" s="12">
        <f>Modified_data[[#This Row],[Profit per unit]]*Modified_data[[#This Row],[Units Sold]]</f>
        <v>6528922.2000000002</v>
      </c>
      <c r="F815" s="14">
        <f>Modified_data[[#This Row],[TotalProfit]]/SUM(Modified_data[TotalProfit])</f>
        <v>1.9854107183924783E-3</v>
      </c>
      <c r="G815" s="1">
        <f>Modified_data[[#This Row],[TotalProfit]]/Modified_data[[#This Row],[Export Value]]</f>
        <v>0.19378426807976232</v>
      </c>
      <c r="H815" s="12">
        <v>33691704</v>
      </c>
      <c r="I815" t="s">
        <v>31</v>
      </c>
      <c r="J815" t="s">
        <v>29</v>
      </c>
      <c r="K815" t="s">
        <v>35</v>
      </c>
      <c r="L815" t="s">
        <v>10</v>
      </c>
      <c r="M815">
        <v>2021</v>
      </c>
      <c r="N815" t="s">
        <v>52</v>
      </c>
      <c r="O815" t="s">
        <v>53</v>
      </c>
      <c r="P815" t="s">
        <v>56</v>
      </c>
    </row>
    <row r="816" spans="1:16" x14ac:dyDescent="0.35">
      <c r="A816" t="s">
        <v>17</v>
      </c>
      <c r="B816">
        <v>474</v>
      </c>
      <c r="C816" s="12">
        <f>Modified_data[[#This Row],[Export Value]]/Modified_data[[#This Row],[Units Sold]]</f>
        <v>18544.440000000002</v>
      </c>
      <c r="D816" s="12">
        <v>5802.97</v>
      </c>
      <c r="E816" s="12">
        <f>Modified_data[[#This Row],[Profit per unit]]*Modified_data[[#This Row],[Units Sold]]</f>
        <v>2750607.7800000003</v>
      </c>
      <c r="F816" s="14">
        <f>Modified_data[[#This Row],[TotalProfit]]/SUM(Modified_data[TotalProfit])</f>
        <v>8.3644528165854686E-4</v>
      </c>
      <c r="G816" s="1">
        <f>Modified_data[[#This Row],[TotalProfit]]/Modified_data[[#This Row],[Export Value]]</f>
        <v>0.31292236379205846</v>
      </c>
      <c r="H816" s="12">
        <v>8790064.5600000005</v>
      </c>
      <c r="I816" t="s">
        <v>28</v>
      </c>
      <c r="J816" t="s">
        <v>29</v>
      </c>
      <c r="K816" t="s">
        <v>32</v>
      </c>
      <c r="L816" t="s">
        <v>10</v>
      </c>
      <c r="M816">
        <v>2021</v>
      </c>
      <c r="N816" t="s">
        <v>59</v>
      </c>
      <c r="O816" t="s">
        <v>60</v>
      </c>
      <c r="P816" t="s">
        <v>47</v>
      </c>
    </row>
    <row r="817" spans="1:16" x14ac:dyDescent="0.35">
      <c r="A817" t="s">
        <v>18</v>
      </c>
      <c r="B817">
        <v>604</v>
      </c>
      <c r="C817" s="12">
        <f>Modified_data[[#This Row],[Export Value]]/Modified_data[[#This Row],[Units Sold]]</f>
        <v>37692.51</v>
      </c>
      <c r="D817" s="12">
        <v>5514.53</v>
      </c>
      <c r="E817" s="12">
        <f>Modified_data[[#This Row],[Profit per unit]]*Modified_data[[#This Row],[Units Sold]]</f>
        <v>3330776.1199999996</v>
      </c>
      <c r="F817" s="14">
        <f>Modified_data[[#This Row],[TotalProfit]]/SUM(Modified_data[TotalProfit])</f>
        <v>1.0128714061279072E-3</v>
      </c>
      <c r="G817" s="1">
        <f>Modified_data[[#This Row],[TotalProfit]]/Modified_data[[#This Row],[Export Value]]</f>
        <v>0.14630307188351213</v>
      </c>
      <c r="H817" s="12">
        <v>22766276.039999999</v>
      </c>
      <c r="I817" t="s">
        <v>39</v>
      </c>
      <c r="J817" t="s">
        <v>29</v>
      </c>
      <c r="K817" t="s">
        <v>40</v>
      </c>
      <c r="L817" t="s">
        <v>5</v>
      </c>
      <c r="M817">
        <v>2022</v>
      </c>
      <c r="N817" t="s">
        <v>48</v>
      </c>
      <c r="O817" t="s">
        <v>46</v>
      </c>
      <c r="P817" t="s">
        <v>56</v>
      </c>
    </row>
    <row r="818" spans="1:16" x14ac:dyDescent="0.35">
      <c r="A818" t="s">
        <v>12</v>
      </c>
      <c r="B818">
        <v>579</v>
      </c>
      <c r="C818" s="12">
        <f>Modified_data[[#This Row],[Export Value]]/Modified_data[[#This Row],[Units Sold]]</f>
        <v>40723.75</v>
      </c>
      <c r="D818" s="12">
        <v>7020.3</v>
      </c>
      <c r="E818" s="12">
        <f>Modified_data[[#This Row],[Profit per unit]]*Modified_data[[#This Row],[Units Sold]]</f>
        <v>4064753.7</v>
      </c>
      <c r="F818" s="14">
        <f>Modified_data[[#This Row],[TotalProfit]]/SUM(Modified_data[TotalProfit])</f>
        <v>1.2360701071924985E-3</v>
      </c>
      <c r="G818" s="1">
        <f>Modified_data[[#This Row],[TotalProfit]]/Modified_data[[#This Row],[Export Value]]</f>
        <v>0.17238834832253908</v>
      </c>
      <c r="H818" s="12">
        <v>23579051.25</v>
      </c>
      <c r="I818" t="s">
        <v>33</v>
      </c>
      <c r="J818" t="s">
        <v>29</v>
      </c>
      <c r="K818" t="s">
        <v>40</v>
      </c>
      <c r="L818" t="s">
        <v>5</v>
      </c>
      <c r="M818">
        <v>2020</v>
      </c>
      <c r="N818" t="s">
        <v>50</v>
      </c>
      <c r="O818" t="s">
        <v>46</v>
      </c>
      <c r="P818" t="s">
        <v>49</v>
      </c>
    </row>
    <row r="819" spans="1:16" x14ac:dyDescent="0.35">
      <c r="A819" t="s">
        <v>16</v>
      </c>
      <c r="B819">
        <v>121</v>
      </c>
      <c r="C819" s="12">
        <f>Modified_data[[#This Row],[Export Value]]/Modified_data[[#This Row],[Units Sold]]</f>
        <v>39676.69</v>
      </c>
      <c r="D819" s="12">
        <v>4143.1899999999996</v>
      </c>
      <c r="E819" s="12">
        <f>Modified_data[[#This Row],[Profit per unit]]*Modified_data[[#This Row],[Units Sold]]</f>
        <v>501325.98999999993</v>
      </c>
      <c r="F819" s="14">
        <f>Modified_data[[#This Row],[TotalProfit]]/SUM(Modified_data[TotalProfit])</f>
        <v>1.5245058272477503E-4</v>
      </c>
      <c r="G819" s="1">
        <f>Modified_data[[#This Row],[TotalProfit]]/Modified_data[[#This Row],[Export Value]]</f>
        <v>0.1044237813184517</v>
      </c>
      <c r="H819" s="12">
        <v>4800879.49</v>
      </c>
      <c r="I819" t="s">
        <v>28</v>
      </c>
      <c r="J819" t="s">
        <v>29</v>
      </c>
      <c r="K819" t="s">
        <v>40</v>
      </c>
      <c r="L819" t="s">
        <v>9</v>
      </c>
      <c r="M819">
        <v>2020</v>
      </c>
      <c r="N819" t="s">
        <v>66</v>
      </c>
      <c r="O819" t="s">
        <v>63</v>
      </c>
      <c r="P819" t="s">
        <v>64</v>
      </c>
    </row>
    <row r="820" spans="1:16" x14ac:dyDescent="0.35">
      <c r="A820" t="s">
        <v>14</v>
      </c>
      <c r="B820">
        <v>420</v>
      </c>
      <c r="C820" s="12">
        <f>Modified_data[[#This Row],[Export Value]]/Modified_data[[#This Row],[Units Sold]]</f>
        <v>28193.75</v>
      </c>
      <c r="D820" s="12">
        <v>6419.32</v>
      </c>
      <c r="E820" s="12">
        <f>Modified_data[[#This Row],[Profit per unit]]*Modified_data[[#This Row],[Units Sold]]</f>
        <v>2696114.4</v>
      </c>
      <c r="F820" s="14">
        <f>Modified_data[[#This Row],[TotalProfit]]/SUM(Modified_data[TotalProfit])</f>
        <v>8.1987413294223421E-4</v>
      </c>
      <c r="G820" s="1">
        <f>Modified_data[[#This Row],[TotalProfit]]/Modified_data[[#This Row],[Export Value]]</f>
        <v>0.2276859232986034</v>
      </c>
      <c r="H820" s="12">
        <v>11841375</v>
      </c>
      <c r="I820" t="s">
        <v>31</v>
      </c>
      <c r="J820" t="s">
        <v>29</v>
      </c>
      <c r="K820" t="s">
        <v>32</v>
      </c>
      <c r="L820" t="s">
        <v>4</v>
      </c>
      <c r="M820">
        <v>2023</v>
      </c>
      <c r="N820" t="s">
        <v>48</v>
      </c>
      <c r="O820" t="s">
        <v>46</v>
      </c>
      <c r="P820" t="s">
        <v>58</v>
      </c>
    </row>
    <row r="821" spans="1:16" x14ac:dyDescent="0.35">
      <c r="A821" t="s">
        <v>20</v>
      </c>
      <c r="B821">
        <v>987</v>
      </c>
      <c r="C821" s="12">
        <f>Modified_data[[#This Row],[Export Value]]/Modified_data[[#This Row],[Units Sold]]</f>
        <v>42840.929999999993</v>
      </c>
      <c r="D821" s="12">
        <v>7044.67</v>
      </c>
      <c r="E821" s="12">
        <f>Modified_data[[#This Row],[Profit per unit]]*Modified_data[[#This Row],[Units Sold]]</f>
        <v>6953089.29</v>
      </c>
      <c r="F821" s="14">
        <f>Modified_data[[#This Row],[TotalProfit]]/SUM(Modified_data[TotalProfit])</f>
        <v>2.1143976876161802E-3</v>
      </c>
      <c r="G821" s="1">
        <f>Modified_data[[#This Row],[TotalProfit]]/Modified_data[[#This Row],[Export Value]]</f>
        <v>0.16443784016826901</v>
      </c>
      <c r="H821" s="12">
        <v>42283997.909999996</v>
      </c>
      <c r="I821" t="s">
        <v>28</v>
      </c>
      <c r="J821" t="s">
        <v>29</v>
      </c>
      <c r="K821" t="s">
        <v>34</v>
      </c>
      <c r="L821" t="s">
        <v>1</v>
      </c>
      <c r="M821">
        <v>2021</v>
      </c>
      <c r="N821" t="s">
        <v>48</v>
      </c>
      <c r="O821" t="s">
        <v>46</v>
      </c>
      <c r="P821" t="s">
        <v>56</v>
      </c>
    </row>
    <row r="822" spans="1:16" x14ac:dyDescent="0.35">
      <c r="A822" t="s">
        <v>20</v>
      </c>
      <c r="B822">
        <v>249</v>
      </c>
      <c r="C822" s="12">
        <f>Modified_data[[#This Row],[Export Value]]/Modified_data[[#This Row],[Units Sold]]</f>
        <v>28428.84</v>
      </c>
      <c r="D822" s="12">
        <v>5844.67</v>
      </c>
      <c r="E822" s="12">
        <f>Modified_data[[#This Row],[Profit per unit]]*Modified_data[[#This Row],[Units Sold]]</f>
        <v>1455322.83</v>
      </c>
      <c r="F822" s="14">
        <f>Modified_data[[#This Row],[TotalProfit]]/SUM(Modified_data[TotalProfit])</f>
        <v>4.425559773714679E-4</v>
      </c>
      <c r="G822" s="1">
        <f>Modified_data[[#This Row],[TotalProfit]]/Modified_data[[#This Row],[Export Value]]</f>
        <v>0.20558946478294576</v>
      </c>
      <c r="H822" s="12">
        <v>7078781.1600000001</v>
      </c>
      <c r="I822" t="s">
        <v>28</v>
      </c>
      <c r="J822" t="s">
        <v>29</v>
      </c>
      <c r="K822" t="s">
        <v>38</v>
      </c>
      <c r="L822" t="s">
        <v>10</v>
      </c>
      <c r="M822">
        <v>2022</v>
      </c>
      <c r="N822" t="s">
        <v>65</v>
      </c>
      <c r="O822" t="s">
        <v>60</v>
      </c>
      <c r="P822" t="s">
        <v>54</v>
      </c>
    </row>
    <row r="823" spans="1:16" x14ac:dyDescent="0.35">
      <c r="A823" t="s">
        <v>18</v>
      </c>
      <c r="B823">
        <v>905</v>
      </c>
      <c r="C823" s="12">
        <f>Modified_data[[#This Row],[Export Value]]/Modified_data[[#This Row],[Units Sold]]</f>
        <v>13158.97</v>
      </c>
      <c r="D823" s="12">
        <v>3692.93</v>
      </c>
      <c r="E823" s="12">
        <f>Modified_data[[#This Row],[Profit per unit]]*Modified_data[[#This Row],[Units Sold]]</f>
        <v>3342101.65</v>
      </c>
      <c r="F823" s="14">
        <f>Modified_data[[#This Row],[TotalProfit]]/SUM(Modified_data[TotalProfit])</f>
        <v>1.016315439915517E-3</v>
      </c>
      <c r="G823" s="1">
        <f>Modified_data[[#This Row],[TotalProfit]]/Modified_data[[#This Row],[Export Value]]</f>
        <v>0.28063974611994708</v>
      </c>
      <c r="H823" s="12">
        <v>11908867.85</v>
      </c>
      <c r="I823" t="s">
        <v>28</v>
      </c>
      <c r="J823" t="s">
        <v>29</v>
      </c>
      <c r="K823" t="s">
        <v>35</v>
      </c>
      <c r="L823" t="s">
        <v>4</v>
      </c>
      <c r="M823">
        <v>2022</v>
      </c>
      <c r="N823" t="s">
        <v>55</v>
      </c>
      <c r="O823" t="s">
        <v>53</v>
      </c>
      <c r="P823" t="s">
        <v>58</v>
      </c>
    </row>
    <row r="824" spans="1:16" x14ac:dyDescent="0.35">
      <c r="A824" t="s">
        <v>13</v>
      </c>
      <c r="B824">
        <v>583</v>
      </c>
      <c r="C824" s="12">
        <f>Modified_data[[#This Row],[Export Value]]/Modified_data[[#This Row],[Units Sold]]</f>
        <v>31350.910000000003</v>
      </c>
      <c r="D824" s="12">
        <v>7272.46</v>
      </c>
      <c r="E824" s="12">
        <f>Modified_data[[#This Row],[Profit per unit]]*Modified_data[[#This Row],[Units Sold]]</f>
        <v>4239844.18</v>
      </c>
      <c r="F824" s="14">
        <f>Modified_data[[#This Row],[TotalProfit]]/SUM(Modified_data[TotalProfit])</f>
        <v>1.2893141963440714E-3</v>
      </c>
      <c r="G824" s="1">
        <f>Modified_data[[#This Row],[TotalProfit]]/Modified_data[[#This Row],[Export Value]]</f>
        <v>0.23196966212464004</v>
      </c>
      <c r="H824" s="12">
        <v>18277580.530000001</v>
      </c>
      <c r="I824" t="s">
        <v>28</v>
      </c>
      <c r="J824" t="s">
        <v>29</v>
      </c>
      <c r="K824" t="s">
        <v>40</v>
      </c>
      <c r="L824" t="s">
        <v>1</v>
      </c>
      <c r="M824">
        <v>2022</v>
      </c>
      <c r="N824" t="s">
        <v>59</v>
      </c>
      <c r="O824" t="s">
        <v>60</v>
      </c>
      <c r="P824" t="s">
        <v>47</v>
      </c>
    </row>
    <row r="825" spans="1:16" x14ac:dyDescent="0.35">
      <c r="A825" t="s">
        <v>20</v>
      </c>
      <c r="B825">
        <v>171</v>
      </c>
      <c r="C825" s="12">
        <f>Modified_data[[#This Row],[Export Value]]/Modified_data[[#This Row],[Units Sold]]</f>
        <v>33855.64</v>
      </c>
      <c r="D825" s="12">
        <v>2088.86</v>
      </c>
      <c r="E825" s="12">
        <f>Modified_data[[#This Row],[Profit per unit]]*Modified_data[[#This Row],[Units Sold]]</f>
        <v>357195.06</v>
      </c>
      <c r="F825" s="14">
        <f>Modified_data[[#This Row],[TotalProfit]]/SUM(Modified_data[TotalProfit])</f>
        <v>1.0862112902507006E-4</v>
      </c>
      <c r="G825" s="1">
        <f>Modified_data[[#This Row],[TotalProfit]]/Modified_data[[#This Row],[Export Value]]</f>
        <v>6.1699025627635448E-2</v>
      </c>
      <c r="H825" s="12">
        <v>5789314.4400000004</v>
      </c>
      <c r="I825" t="s">
        <v>28</v>
      </c>
      <c r="J825" t="s">
        <v>29</v>
      </c>
      <c r="K825" t="s">
        <v>38</v>
      </c>
      <c r="L825" t="s">
        <v>7</v>
      </c>
      <c r="M825">
        <v>2021</v>
      </c>
      <c r="N825" t="s">
        <v>48</v>
      </c>
      <c r="O825" t="s">
        <v>46</v>
      </c>
      <c r="P825" t="s">
        <v>64</v>
      </c>
    </row>
    <row r="826" spans="1:16" x14ac:dyDescent="0.35">
      <c r="A826" t="s">
        <v>16</v>
      </c>
      <c r="B826">
        <v>414</v>
      </c>
      <c r="C826" s="12">
        <f>Modified_data[[#This Row],[Export Value]]/Modified_data[[#This Row],[Units Sold]]</f>
        <v>26446.32</v>
      </c>
      <c r="D826" s="12">
        <v>9849.4500000000007</v>
      </c>
      <c r="E826" s="12">
        <f>Modified_data[[#This Row],[Profit per unit]]*Modified_data[[#This Row],[Units Sold]]</f>
        <v>4077672.3000000003</v>
      </c>
      <c r="F826" s="14">
        <f>Modified_data[[#This Row],[TotalProfit]]/SUM(Modified_data[TotalProfit])</f>
        <v>1.2399985851435187E-3</v>
      </c>
      <c r="G826" s="1">
        <f>Modified_data[[#This Row],[TotalProfit]]/Modified_data[[#This Row],[Export Value]]</f>
        <v>0.37243177878812628</v>
      </c>
      <c r="H826" s="12">
        <v>10948776.48</v>
      </c>
      <c r="I826" t="s">
        <v>31</v>
      </c>
      <c r="J826" t="s">
        <v>29</v>
      </c>
      <c r="K826" t="s">
        <v>37</v>
      </c>
      <c r="L826" t="s">
        <v>1</v>
      </c>
      <c r="M826">
        <v>2021</v>
      </c>
      <c r="N826" t="s">
        <v>62</v>
      </c>
      <c r="O826" t="s">
        <v>63</v>
      </c>
      <c r="P826" t="s">
        <v>49</v>
      </c>
    </row>
    <row r="827" spans="1:16" x14ac:dyDescent="0.35">
      <c r="A827" t="s">
        <v>16</v>
      </c>
      <c r="B827">
        <v>940</v>
      </c>
      <c r="C827" s="12">
        <f>Modified_data[[#This Row],[Export Value]]/Modified_data[[#This Row],[Units Sold]]</f>
        <v>31473.119999999999</v>
      </c>
      <c r="D827" s="12">
        <v>6282.47</v>
      </c>
      <c r="E827" s="12">
        <f>Modified_data[[#This Row],[Profit per unit]]*Modified_data[[#This Row],[Units Sold]]</f>
        <v>5905521.7999999998</v>
      </c>
      <c r="F827" s="14">
        <f>Modified_data[[#This Row],[TotalProfit]]/SUM(Modified_data[TotalProfit])</f>
        <v>1.7958379530729344E-3</v>
      </c>
      <c r="G827" s="1">
        <f>Modified_data[[#This Row],[TotalProfit]]/Modified_data[[#This Row],[Export Value]]</f>
        <v>0.19961382919774079</v>
      </c>
      <c r="H827" s="12">
        <v>29584732.800000001</v>
      </c>
      <c r="I827" t="s">
        <v>28</v>
      </c>
      <c r="J827" t="s">
        <v>29</v>
      </c>
      <c r="K827" t="s">
        <v>35</v>
      </c>
      <c r="L827" t="s">
        <v>5</v>
      </c>
      <c r="M827">
        <v>2023</v>
      </c>
      <c r="N827" t="s">
        <v>65</v>
      </c>
      <c r="O827" t="s">
        <v>60</v>
      </c>
      <c r="P827" t="s">
        <v>47</v>
      </c>
    </row>
    <row r="828" spans="1:16" x14ac:dyDescent="0.35">
      <c r="A828" t="s">
        <v>12</v>
      </c>
      <c r="B828">
        <v>859</v>
      </c>
      <c r="C828" s="12">
        <f>Modified_data[[#This Row],[Export Value]]/Modified_data[[#This Row],[Units Sold]]</f>
        <v>20798.68</v>
      </c>
      <c r="D828" s="12">
        <v>9677.49</v>
      </c>
      <c r="E828" s="12">
        <f>Modified_data[[#This Row],[Profit per unit]]*Modified_data[[#This Row],[Units Sold]]</f>
        <v>8312963.9100000001</v>
      </c>
      <c r="F828" s="14">
        <f>Modified_data[[#This Row],[TotalProfit]]/SUM(Modified_data[TotalProfit])</f>
        <v>2.5279283690229672E-3</v>
      </c>
      <c r="G828" s="1">
        <f>Modified_data[[#This Row],[TotalProfit]]/Modified_data[[#This Row],[Export Value]]</f>
        <v>0.4652934705471693</v>
      </c>
      <c r="H828" s="12">
        <v>17866066.120000001</v>
      </c>
      <c r="I828" t="s">
        <v>39</v>
      </c>
      <c r="J828" t="s">
        <v>29</v>
      </c>
      <c r="K828" t="s">
        <v>32</v>
      </c>
      <c r="L828" t="s">
        <v>7</v>
      </c>
      <c r="M828">
        <v>2020</v>
      </c>
      <c r="N828" t="s">
        <v>66</v>
      </c>
      <c r="O828" t="s">
        <v>63</v>
      </c>
      <c r="P828" t="s">
        <v>56</v>
      </c>
    </row>
    <row r="829" spans="1:16" x14ac:dyDescent="0.35">
      <c r="A829" t="s">
        <v>12</v>
      </c>
      <c r="B829">
        <v>606</v>
      </c>
      <c r="C829" s="12">
        <f>Modified_data[[#This Row],[Export Value]]/Modified_data[[#This Row],[Units Sold]]</f>
        <v>27024.300000000003</v>
      </c>
      <c r="D829" s="12">
        <v>3236.49</v>
      </c>
      <c r="E829" s="12">
        <f>Modified_data[[#This Row],[Profit per unit]]*Modified_data[[#This Row],[Units Sold]]</f>
        <v>1961312.94</v>
      </c>
      <c r="F829" s="14">
        <f>Modified_data[[#This Row],[TotalProfit]]/SUM(Modified_data[TotalProfit])</f>
        <v>5.9642489432602873E-4</v>
      </c>
      <c r="G829" s="1">
        <f>Modified_data[[#This Row],[TotalProfit]]/Modified_data[[#This Row],[Export Value]]</f>
        <v>0.11976221400739334</v>
      </c>
      <c r="H829" s="12">
        <v>16376725.800000001</v>
      </c>
      <c r="I829" t="s">
        <v>28</v>
      </c>
      <c r="J829" t="s">
        <v>29</v>
      </c>
      <c r="K829" t="s">
        <v>36</v>
      </c>
      <c r="L829" t="s">
        <v>6</v>
      </c>
      <c r="M829">
        <v>2022</v>
      </c>
      <c r="N829" t="s">
        <v>52</v>
      </c>
      <c r="O829" t="s">
        <v>53</v>
      </c>
      <c r="P829" t="s">
        <v>51</v>
      </c>
    </row>
    <row r="830" spans="1:16" x14ac:dyDescent="0.35">
      <c r="A830" t="s">
        <v>20</v>
      </c>
      <c r="B830">
        <v>915</v>
      </c>
      <c r="C830" s="12">
        <f>Modified_data[[#This Row],[Export Value]]/Modified_data[[#This Row],[Units Sold]]</f>
        <v>42823.71</v>
      </c>
      <c r="D830" s="12">
        <v>9917.77</v>
      </c>
      <c r="E830" s="12">
        <f>Modified_data[[#This Row],[Profit per unit]]*Modified_data[[#This Row],[Units Sold]]</f>
        <v>9074759.5500000007</v>
      </c>
      <c r="F830" s="14">
        <f>Modified_data[[#This Row],[TotalProfit]]/SUM(Modified_data[TotalProfit])</f>
        <v>2.7595863950415126E-3</v>
      </c>
      <c r="G830" s="1">
        <f>Modified_data[[#This Row],[TotalProfit]]/Modified_data[[#This Row],[Export Value]]</f>
        <v>0.2315953008275089</v>
      </c>
      <c r="H830" s="12">
        <v>39183694.649999999</v>
      </c>
      <c r="I830" t="s">
        <v>28</v>
      </c>
      <c r="J830" t="s">
        <v>29</v>
      </c>
      <c r="K830" t="s">
        <v>30</v>
      </c>
      <c r="L830" t="s">
        <v>7</v>
      </c>
      <c r="M830">
        <v>2020</v>
      </c>
      <c r="N830" t="s">
        <v>45</v>
      </c>
      <c r="O830" t="s">
        <v>46</v>
      </c>
      <c r="P830" t="s">
        <v>54</v>
      </c>
    </row>
    <row r="831" spans="1:16" x14ac:dyDescent="0.35">
      <c r="A831" t="s">
        <v>14</v>
      </c>
      <c r="B831">
        <v>588</v>
      </c>
      <c r="C831" s="12">
        <f>Modified_data[[#This Row],[Export Value]]/Modified_data[[#This Row],[Units Sold]]</f>
        <v>36758.759999999995</v>
      </c>
      <c r="D831" s="12">
        <v>4729.76</v>
      </c>
      <c r="E831" s="12">
        <f>Modified_data[[#This Row],[Profit per unit]]*Modified_data[[#This Row],[Units Sold]]</f>
        <v>2781098.8800000004</v>
      </c>
      <c r="F831" s="14">
        <f>Modified_data[[#This Row],[TotalProfit]]/SUM(Modified_data[TotalProfit])</f>
        <v>8.4571746394241254E-4</v>
      </c>
      <c r="G831" s="1">
        <f>Modified_data[[#This Row],[TotalProfit]]/Modified_data[[#This Row],[Export Value]]</f>
        <v>0.12867028158730057</v>
      </c>
      <c r="H831" s="12">
        <v>21614150.879999999</v>
      </c>
      <c r="I831" t="s">
        <v>28</v>
      </c>
      <c r="J831" t="s">
        <v>29</v>
      </c>
      <c r="K831" t="s">
        <v>35</v>
      </c>
      <c r="L831" t="s">
        <v>10</v>
      </c>
      <c r="M831">
        <v>2023</v>
      </c>
      <c r="N831" t="s">
        <v>52</v>
      </c>
      <c r="O831" t="s">
        <v>53</v>
      </c>
      <c r="P831" t="s">
        <v>51</v>
      </c>
    </row>
    <row r="832" spans="1:16" x14ac:dyDescent="0.35">
      <c r="A832" t="s">
        <v>12</v>
      </c>
      <c r="B832">
        <v>305</v>
      </c>
      <c r="C832" s="12">
        <f>Modified_data[[#This Row],[Export Value]]/Modified_data[[#This Row],[Units Sold]]</f>
        <v>21673.21</v>
      </c>
      <c r="D832" s="12">
        <v>7611.27</v>
      </c>
      <c r="E832" s="12">
        <f>Modified_data[[#This Row],[Profit per unit]]*Modified_data[[#This Row],[Units Sold]]</f>
        <v>2321437.35</v>
      </c>
      <c r="F832" s="14">
        <f>Modified_data[[#This Row],[TotalProfit]]/SUM(Modified_data[TotalProfit])</f>
        <v>7.0593682319673387E-4</v>
      </c>
      <c r="G832" s="1">
        <f>Modified_data[[#This Row],[TotalProfit]]/Modified_data[[#This Row],[Export Value]]</f>
        <v>0.35118332725055496</v>
      </c>
      <c r="H832" s="12">
        <v>6610329.0499999998</v>
      </c>
      <c r="I832" t="s">
        <v>28</v>
      </c>
      <c r="J832" t="s">
        <v>29</v>
      </c>
      <c r="K832" t="s">
        <v>40</v>
      </c>
      <c r="L832" t="s">
        <v>4</v>
      </c>
      <c r="M832">
        <v>2022</v>
      </c>
      <c r="N832" t="s">
        <v>52</v>
      </c>
      <c r="O832" t="s">
        <v>53</v>
      </c>
      <c r="P832" t="s">
        <v>54</v>
      </c>
    </row>
    <row r="833" spans="1:16" x14ac:dyDescent="0.35">
      <c r="A833" t="s">
        <v>17</v>
      </c>
      <c r="B833">
        <v>215</v>
      </c>
      <c r="C833" s="12">
        <f>Modified_data[[#This Row],[Export Value]]/Modified_data[[#This Row],[Units Sold]]</f>
        <v>17273.349999999999</v>
      </c>
      <c r="D833" s="12">
        <v>8601.77</v>
      </c>
      <c r="E833" s="12">
        <f>Modified_data[[#This Row],[Profit per unit]]*Modified_data[[#This Row],[Units Sold]]</f>
        <v>1849380.55</v>
      </c>
      <c r="F833" s="14">
        <f>Modified_data[[#This Row],[TotalProfit]]/SUM(Modified_data[TotalProfit])</f>
        <v>5.623868463858516E-4</v>
      </c>
      <c r="G833" s="1">
        <f>Modified_data[[#This Row],[TotalProfit]]/Modified_data[[#This Row],[Export Value]]</f>
        <v>0.49797925706362695</v>
      </c>
      <c r="H833" s="12">
        <v>3713770.25</v>
      </c>
      <c r="I833" t="s">
        <v>28</v>
      </c>
      <c r="J833" t="s">
        <v>29</v>
      </c>
      <c r="K833" t="s">
        <v>32</v>
      </c>
      <c r="L833" t="s">
        <v>4</v>
      </c>
      <c r="M833">
        <v>2021</v>
      </c>
      <c r="N833" t="s">
        <v>67</v>
      </c>
      <c r="O833" t="s">
        <v>63</v>
      </c>
      <c r="P833" t="s">
        <v>54</v>
      </c>
    </row>
    <row r="834" spans="1:16" x14ac:dyDescent="0.35">
      <c r="A834" t="s">
        <v>21</v>
      </c>
      <c r="B834">
        <v>949</v>
      </c>
      <c r="C834" s="12">
        <f>Modified_data[[#This Row],[Export Value]]/Modified_data[[#This Row],[Units Sold]]</f>
        <v>20213.71</v>
      </c>
      <c r="D834" s="12">
        <v>6290.74</v>
      </c>
      <c r="E834" s="12">
        <f>Modified_data[[#This Row],[Profit per unit]]*Modified_data[[#This Row],[Units Sold]]</f>
        <v>5969912.2599999998</v>
      </c>
      <c r="F834" s="14">
        <f>Modified_data[[#This Row],[TotalProfit]]/SUM(Modified_data[TotalProfit])</f>
        <v>1.8154187514849941E-3</v>
      </c>
      <c r="G834" s="1">
        <f>Modified_data[[#This Row],[TotalProfit]]/Modified_data[[#This Row],[Export Value]]</f>
        <v>0.31121154899323283</v>
      </c>
      <c r="H834" s="12">
        <v>19182810.789999999</v>
      </c>
      <c r="I834" t="s">
        <v>28</v>
      </c>
      <c r="J834" t="s">
        <v>29</v>
      </c>
      <c r="K834" t="s">
        <v>34</v>
      </c>
      <c r="L834" t="s">
        <v>1</v>
      </c>
      <c r="M834">
        <v>2023</v>
      </c>
      <c r="N834" t="s">
        <v>45</v>
      </c>
      <c r="O834" t="s">
        <v>46</v>
      </c>
      <c r="P834" t="s">
        <v>58</v>
      </c>
    </row>
    <row r="835" spans="1:16" x14ac:dyDescent="0.35">
      <c r="A835" t="s">
        <v>15</v>
      </c>
      <c r="B835">
        <v>309</v>
      </c>
      <c r="C835" s="12">
        <f>Modified_data[[#This Row],[Export Value]]/Modified_data[[#This Row],[Units Sold]]</f>
        <v>17372.98</v>
      </c>
      <c r="D835" s="12">
        <v>4275.1000000000004</v>
      </c>
      <c r="E835" s="12">
        <f>Modified_data[[#This Row],[Profit per unit]]*Modified_data[[#This Row],[Units Sold]]</f>
        <v>1321005.9000000001</v>
      </c>
      <c r="F835" s="14">
        <f>Modified_data[[#This Row],[TotalProfit]]/SUM(Modified_data[TotalProfit])</f>
        <v>4.0171090917880782E-4</v>
      </c>
      <c r="G835" s="1">
        <f>Modified_data[[#This Row],[TotalProfit]]/Modified_data[[#This Row],[Export Value]]</f>
        <v>0.24607752958905152</v>
      </c>
      <c r="H835" s="12">
        <v>5368250.82</v>
      </c>
      <c r="I835" t="s">
        <v>28</v>
      </c>
      <c r="J835" t="s">
        <v>29</v>
      </c>
      <c r="K835" t="s">
        <v>30</v>
      </c>
      <c r="L835" t="s">
        <v>10</v>
      </c>
      <c r="M835">
        <v>2022</v>
      </c>
      <c r="N835" t="s">
        <v>52</v>
      </c>
      <c r="O835" t="s">
        <v>53</v>
      </c>
      <c r="P835" t="s">
        <v>47</v>
      </c>
    </row>
    <row r="836" spans="1:16" x14ac:dyDescent="0.35">
      <c r="A836" t="s">
        <v>12</v>
      </c>
      <c r="B836">
        <v>647</v>
      </c>
      <c r="C836" s="12">
        <f>Modified_data[[#This Row],[Export Value]]/Modified_data[[#This Row],[Units Sold]]</f>
        <v>49738</v>
      </c>
      <c r="D836" s="12">
        <v>9900.98</v>
      </c>
      <c r="E836" s="12">
        <f>Modified_data[[#This Row],[Profit per unit]]*Modified_data[[#This Row],[Units Sold]]</f>
        <v>6405934.0599999996</v>
      </c>
      <c r="F836" s="14">
        <f>Modified_data[[#This Row],[TotalProfit]]/SUM(Modified_data[TotalProfit])</f>
        <v>1.9480106753361898E-3</v>
      </c>
      <c r="G836" s="1">
        <f>Modified_data[[#This Row],[TotalProfit]]/Modified_data[[#This Row],[Export Value]]</f>
        <v>0.19906268848767542</v>
      </c>
      <c r="H836" s="12">
        <v>32180486</v>
      </c>
      <c r="I836" t="s">
        <v>28</v>
      </c>
      <c r="J836" t="s">
        <v>29</v>
      </c>
      <c r="K836" t="s">
        <v>30</v>
      </c>
      <c r="L836" t="s">
        <v>1</v>
      </c>
      <c r="M836">
        <v>2022</v>
      </c>
      <c r="N836" t="s">
        <v>48</v>
      </c>
      <c r="O836" t="s">
        <v>46</v>
      </c>
      <c r="P836" t="s">
        <v>47</v>
      </c>
    </row>
    <row r="837" spans="1:16" x14ac:dyDescent="0.35">
      <c r="A837" t="s">
        <v>18</v>
      </c>
      <c r="B837">
        <v>938</v>
      </c>
      <c r="C837" s="12">
        <f>Modified_data[[#This Row],[Export Value]]/Modified_data[[#This Row],[Units Sold]]</f>
        <v>29055.81</v>
      </c>
      <c r="D837" s="12">
        <v>3557.94</v>
      </c>
      <c r="E837" s="12">
        <f>Modified_data[[#This Row],[Profit per unit]]*Modified_data[[#This Row],[Units Sold]]</f>
        <v>3337347.72</v>
      </c>
      <c r="F837" s="14">
        <f>Modified_data[[#This Row],[TotalProfit]]/SUM(Modified_data[TotalProfit])</f>
        <v>1.0148697949396148E-3</v>
      </c>
      <c r="G837" s="1">
        <f>Modified_data[[#This Row],[TotalProfit]]/Modified_data[[#This Row],[Export Value]]</f>
        <v>0.12245192957966067</v>
      </c>
      <c r="H837" s="12">
        <v>27254349.780000001</v>
      </c>
      <c r="I837" t="s">
        <v>33</v>
      </c>
      <c r="J837" t="s">
        <v>29</v>
      </c>
      <c r="K837" t="s">
        <v>40</v>
      </c>
      <c r="L837" t="s">
        <v>4</v>
      </c>
      <c r="M837">
        <v>2023</v>
      </c>
      <c r="N837" t="s">
        <v>57</v>
      </c>
      <c r="O837" t="s">
        <v>53</v>
      </c>
      <c r="P837" t="s">
        <v>58</v>
      </c>
    </row>
    <row r="838" spans="1:16" x14ac:dyDescent="0.35">
      <c r="A838" t="s">
        <v>16</v>
      </c>
      <c r="B838">
        <v>669</v>
      </c>
      <c r="C838" s="12">
        <f>Modified_data[[#This Row],[Export Value]]/Modified_data[[#This Row],[Units Sold]]</f>
        <v>27099.760000000002</v>
      </c>
      <c r="D838" s="12">
        <v>9279.52</v>
      </c>
      <c r="E838" s="12">
        <f>Modified_data[[#This Row],[Profit per unit]]*Modified_data[[#This Row],[Units Sold]]</f>
        <v>6207998.8799999999</v>
      </c>
      <c r="F838" s="14">
        <f>Modified_data[[#This Row],[TotalProfit]]/SUM(Modified_data[TotalProfit])</f>
        <v>1.8878196337092971E-3</v>
      </c>
      <c r="G838" s="1">
        <f>Modified_data[[#This Row],[TotalProfit]]/Modified_data[[#This Row],[Export Value]]</f>
        <v>0.34242074468556177</v>
      </c>
      <c r="H838" s="12">
        <v>18129739.440000001</v>
      </c>
      <c r="I838" t="s">
        <v>31</v>
      </c>
      <c r="J838" t="s">
        <v>29</v>
      </c>
      <c r="K838" t="s">
        <v>35</v>
      </c>
      <c r="L838" t="s">
        <v>8</v>
      </c>
      <c r="M838">
        <v>2022</v>
      </c>
      <c r="N838" t="s">
        <v>62</v>
      </c>
      <c r="O838" t="s">
        <v>63</v>
      </c>
      <c r="P838" t="s">
        <v>64</v>
      </c>
    </row>
    <row r="839" spans="1:16" x14ac:dyDescent="0.35">
      <c r="A839" t="s">
        <v>16</v>
      </c>
      <c r="B839">
        <v>511</v>
      </c>
      <c r="C839" s="12">
        <f>Modified_data[[#This Row],[Export Value]]/Modified_data[[#This Row],[Units Sold]]</f>
        <v>25221.34</v>
      </c>
      <c r="D839" s="12">
        <v>4876.26</v>
      </c>
      <c r="E839" s="12">
        <f>Modified_data[[#This Row],[Profit per unit]]*Modified_data[[#This Row],[Units Sold]]</f>
        <v>2491768.8600000003</v>
      </c>
      <c r="F839" s="14">
        <f>Modified_data[[#This Row],[TotalProfit]]/SUM(Modified_data[TotalProfit])</f>
        <v>7.5773373473505417E-4</v>
      </c>
      <c r="G839" s="1">
        <f>Modified_data[[#This Row],[TotalProfit]]/Modified_data[[#This Row],[Export Value]]</f>
        <v>0.19333865686755741</v>
      </c>
      <c r="H839" s="12">
        <v>12888104.74</v>
      </c>
      <c r="I839" t="s">
        <v>28</v>
      </c>
      <c r="J839" t="s">
        <v>29</v>
      </c>
      <c r="K839" t="s">
        <v>37</v>
      </c>
      <c r="L839" t="s">
        <v>8</v>
      </c>
      <c r="M839">
        <v>2023</v>
      </c>
      <c r="N839" t="s">
        <v>65</v>
      </c>
      <c r="O839" t="s">
        <v>60</v>
      </c>
      <c r="P839" t="s">
        <v>47</v>
      </c>
    </row>
    <row r="840" spans="1:16" x14ac:dyDescent="0.35">
      <c r="A840" t="s">
        <v>15</v>
      </c>
      <c r="B840">
        <v>586</v>
      </c>
      <c r="C840" s="12">
        <f>Modified_data[[#This Row],[Export Value]]/Modified_data[[#This Row],[Units Sold]]</f>
        <v>11765.54</v>
      </c>
      <c r="D840" s="12">
        <v>6000.81</v>
      </c>
      <c r="E840" s="12">
        <f>Modified_data[[#This Row],[Profit per unit]]*Modified_data[[#This Row],[Units Sold]]</f>
        <v>3516474.66</v>
      </c>
      <c r="F840" s="14">
        <f>Modified_data[[#This Row],[TotalProfit]]/SUM(Modified_data[TotalProfit])</f>
        <v>1.0693413502338173E-3</v>
      </c>
      <c r="G840" s="1">
        <f>Modified_data[[#This Row],[TotalProfit]]/Modified_data[[#This Row],[Export Value]]</f>
        <v>0.51003268868237239</v>
      </c>
      <c r="H840" s="12">
        <v>6894606.4400000004</v>
      </c>
      <c r="I840" t="s">
        <v>28</v>
      </c>
      <c r="J840" t="s">
        <v>29</v>
      </c>
      <c r="K840" t="s">
        <v>32</v>
      </c>
      <c r="L840" t="s">
        <v>1</v>
      </c>
      <c r="M840">
        <v>2020</v>
      </c>
      <c r="N840" t="s">
        <v>55</v>
      </c>
      <c r="O840" t="s">
        <v>53</v>
      </c>
      <c r="P840" t="s">
        <v>51</v>
      </c>
    </row>
    <row r="841" spans="1:16" x14ac:dyDescent="0.35">
      <c r="A841" t="s">
        <v>15</v>
      </c>
      <c r="B841">
        <v>439</v>
      </c>
      <c r="C841" s="12">
        <f>Modified_data[[#This Row],[Export Value]]/Modified_data[[#This Row],[Units Sold]]</f>
        <v>40861.039999999994</v>
      </c>
      <c r="D841" s="12">
        <v>6133.39</v>
      </c>
      <c r="E841" s="12">
        <f>Modified_data[[#This Row],[Profit per unit]]*Modified_data[[#This Row],[Units Sold]]</f>
        <v>2692558.21</v>
      </c>
      <c r="F841" s="14">
        <f>Modified_data[[#This Row],[TotalProfit]]/SUM(Modified_data[TotalProfit])</f>
        <v>8.1879271436710707E-4</v>
      </c>
      <c r="G841" s="1">
        <f>Modified_data[[#This Row],[TotalProfit]]/Modified_data[[#This Row],[Export Value]]</f>
        <v>0.15010361948692447</v>
      </c>
      <c r="H841" s="12">
        <v>17937996.559999999</v>
      </c>
      <c r="I841" t="s">
        <v>33</v>
      </c>
      <c r="J841" t="s">
        <v>29</v>
      </c>
      <c r="K841" t="s">
        <v>30</v>
      </c>
      <c r="L841" t="s">
        <v>3</v>
      </c>
      <c r="M841">
        <v>2021</v>
      </c>
      <c r="N841" t="s">
        <v>57</v>
      </c>
      <c r="O841" t="s">
        <v>53</v>
      </c>
      <c r="P841" t="s">
        <v>47</v>
      </c>
    </row>
    <row r="842" spans="1:16" x14ac:dyDescent="0.35">
      <c r="A842" t="s">
        <v>19</v>
      </c>
      <c r="B842">
        <v>763</v>
      </c>
      <c r="C842" s="12">
        <f>Modified_data[[#This Row],[Export Value]]/Modified_data[[#This Row],[Units Sold]]</f>
        <v>42458.700000000004</v>
      </c>
      <c r="D842" s="12">
        <v>6325.82</v>
      </c>
      <c r="E842" s="12">
        <f>Modified_data[[#This Row],[Profit per unit]]*Modified_data[[#This Row],[Units Sold]]</f>
        <v>4826600.66</v>
      </c>
      <c r="F842" s="14">
        <f>Modified_data[[#This Row],[TotalProfit]]/SUM(Modified_data[TotalProfit])</f>
        <v>1.4677437393516817E-3</v>
      </c>
      <c r="G842" s="1">
        <f>Modified_data[[#This Row],[TotalProfit]]/Modified_data[[#This Row],[Export Value]]</f>
        <v>0.14898760442500594</v>
      </c>
      <c r="H842" s="12">
        <v>32395988.100000001</v>
      </c>
      <c r="I842" t="s">
        <v>33</v>
      </c>
      <c r="J842" t="s">
        <v>29</v>
      </c>
      <c r="K842" t="s">
        <v>37</v>
      </c>
      <c r="L842" t="s">
        <v>2</v>
      </c>
      <c r="M842">
        <v>2021</v>
      </c>
      <c r="N842" t="s">
        <v>66</v>
      </c>
      <c r="O842" t="s">
        <v>63</v>
      </c>
      <c r="P842" t="s">
        <v>54</v>
      </c>
    </row>
    <row r="843" spans="1:16" x14ac:dyDescent="0.35">
      <c r="A843" t="s">
        <v>17</v>
      </c>
      <c r="B843">
        <v>177</v>
      </c>
      <c r="C843" s="12">
        <f>Modified_data[[#This Row],[Export Value]]/Modified_data[[#This Row],[Units Sold]]</f>
        <v>36589.22</v>
      </c>
      <c r="D843" s="12">
        <v>3427.72</v>
      </c>
      <c r="E843" s="12">
        <f>Modified_data[[#This Row],[Profit per unit]]*Modified_data[[#This Row],[Units Sold]]</f>
        <v>606706.43999999994</v>
      </c>
      <c r="F843" s="14">
        <f>Modified_data[[#This Row],[TotalProfit]]/SUM(Modified_data[TotalProfit])</f>
        <v>1.8449622035528968E-4</v>
      </c>
      <c r="G843" s="1">
        <f>Modified_data[[#This Row],[TotalProfit]]/Modified_data[[#This Row],[Export Value]]</f>
        <v>9.3681144337047897E-2</v>
      </c>
      <c r="H843" s="12">
        <v>6476291.9400000004</v>
      </c>
      <c r="I843" t="s">
        <v>28</v>
      </c>
      <c r="J843" t="s">
        <v>29</v>
      </c>
      <c r="K843" t="s">
        <v>30</v>
      </c>
      <c r="L843" t="s">
        <v>10</v>
      </c>
      <c r="M843">
        <v>2021</v>
      </c>
      <c r="N843" t="s">
        <v>52</v>
      </c>
      <c r="O843" t="s">
        <v>53</v>
      </c>
      <c r="P843" t="s">
        <v>49</v>
      </c>
    </row>
    <row r="844" spans="1:16" x14ac:dyDescent="0.35">
      <c r="A844" t="s">
        <v>18</v>
      </c>
      <c r="B844">
        <v>531</v>
      </c>
      <c r="C844" s="12">
        <f>Modified_data[[#This Row],[Export Value]]/Modified_data[[#This Row],[Units Sold]]</f>
        <v>32237.75</v>
      </c>
      <c r="D844" s="12">
        <v>7713.03</v>
      </c>
      <c r="E844" s="12">
        <f>Modified_data[[#This Row],[Profit per unit]]*Modified_data[[#This Row],[Units Sold]]</f>
        <v>4095618.9299999997</v>
      </c>
      <c r="F844" s="14">
        <f>Modified_data[[#This Row],[TotalProfit]]/SUM(Modified_data[TotalProfit])</f>
        <v>1.245456060431097E-3</v>
      </c>
      <c r="G844" s="1">
        <f>Modified_data[[#This Row],[TotalProfit]]/Modified_data[[#This Row],[Export Value]]</f>
        <v>0.2392546005847182</v>
      </c>
      <c r="H844" s="12">
        <v>17118245.25</v>
      </c>
      <c r="I844" t="s">
        <v>39</v>
      </c>
      <c r="J844" t="s">
        <v>29</v>
      </c>
      <c r="K844" t="s">
        <v>30</v>
      </c>
      <c r="L844" t="s">
        <v>6</v>
      </c>
      <c r="M844">
        <v>2023</v>
      </c>
      <c r="N844" t="s">
        <v>48</v>
      </c>
      <c r="O844" t="s">
        <v>46</v>
      </c>
      <c r="P844" t="s">
        <v>58</v>
      </c>
    </row>
    <row r="845" spans="1:16" x14ac:dyDescent="0.35">
      <c r="A845" t="s">
        <v>15</v>
      </c>
      <c r="B845">
        <v>402</v>
      </c>
      <c r="C845" s="12">
        <f>Modified_data[[#This Row],[Export Value]]/Modified_data[[#This Row],[Units Sold]]</f>
        <v>14516.009999999998</v>
      </c>
      <c r="D845" s="12">
        <v>7997.27</v>
      </c>
      <c r="E845" s="12">
        <f>Modified_data[[#This Row],[Profit per unit]]*Modified_data[[#This Row],[Units Sold]]</f>
        <v>3214902.54</v>
      </c>
      <c r="F845" s="14">
        <f>Modified_data[[#This Row],[TotalProfit]]/SUM(Modified_data[TotalProfit])</f>
        <v>9.7763486314834665E-4</v>
      </c>
      <c r="G845" s="1">
        <f>Modified_data[[#This Row],[TotalProfit]]/Modified_data[[#This Row],[Export Value]]</f>
        <v>0.55092756205045335</v>
      </c>
      <c r="H845" s="12">
        <v>5835436.0199999996</v>
      </c>
      <c r="I845" t="s">
        <v>31</v>
      </c>
      <c r="J845" t="s">
        <v>29</v>
      </c>
      <c r="K845" t="s">
        <v>35</v>
      </c>
      <c r="L845" t="s">
        <v>4</v>
      </c>
      <c r="M845">
        <v>2020</v>
      </c>
      <c r="N845" t="s">
        <v>65</v>
      </c>
      <c r="O845" t="s">
        <v>60</v>
      </c>
      <c r="P845" t="s">
        <v>47</v>
      </c>
    </row>
    <row r="846" spans="1:16" x14ac:dyDescent="0.35">
      <c r="A846" t="s">
        <v>13</v>
      </c>
      <c r="B846">
        <v>741</v>
      </c>
      <c r="C846" s="12">
        <f>Modified_data[[#This Row],[Export Value]]/Modified_data[[#This Row],[Units Sold]]</f>
        <v>29609.45</v>
      </c>
      <c r="D846" s="12">
        <v>7089.59</v>
      </c>
      <c r="E846" s="12">
        <f>Modified_data[[#This Row],[Profit per unit]]*Modified_data[[#This Row],[Units Sold]]</f>
        <v>5253386.1900000004</v>
      </c>
      <c r="F846" s="14">
        <f>Modified_data[[#This Row],[TotalProfit]]/SUM(Modified_data[TotalProfit])</f>
        <v>1.5975269623340011E-3</v>
      </c>
      <c r="G846" s="1">
        <f>Modified_data[[#This Row],[TotalProfit]]/Modified_data[[#This Row],[Export Value]]</f>
        <v>0.23943673388056858</v>
      </c>
      <c r="H846" s="12">
        <v>21940602.449999999</v>
      </c>
      <c r="I846" t="s">
        <v>39</v>
      </c>
      <c r="J846" t="s">
        <v>29</v>
      </c>
      <c r="K846" t="s">
        <v>40</v>
      </c>
      <c r="L846" t="s">
        <v>3</v>
      </c>
      <c r="M846">
        <v>2021</v>
      </c>
      <c r="N846" t="s">
        <v>62</v>
      </c>
      <c r="O846" t="s">
        <v>63</v>
      </c>
      <c r="P846" t="s">
        <v>49</v>
      </c>
    </row>
    <row r="847" spans="1:16" x14ac:dyDescent="0.35">
      <c r="A847" t="s">
        <v>17</v>
      </c>
      <c r="B847">
        <v>469</v>
      </c>
      <c r="C847" s="12">
        <f>Modified_data[[#This Row],[Export Value]]/Modified_data[[#This Row],[Units Sold]]</f>
        <v>28403.99</v>
      </c>
      <c r="D847" s="12">
        <v>4747.66</v>
      </c>
      <c r="E847" s="12">
        <f>Modified_data[[#This Row],[Profit per unit]]*Modified_data[[#This Row],[Units Sold]]</f>
        <v>2226652.54</v>
      </c>
      <c r="F847" s="14">
        <f>Modified_data[[#This Row],[TotalProfit]]/SUM(Modified_data[TotalProfit])</f>
        <v>6.7711326366422871E-4</v>
      </c>
      <c r="G847" s="1">
        <f>Modified_data[[#This Row],[TotalProfit]]/Modified_data[[#This Row],[Export Value]]</f>
        <v>0.16714764369372048</v>
      </c>
      <c r="H847" s="12">
        <v>13321471.310000001</v>
      </c>
      <c r="I847" t="s">
        <v>39</v>
      </c>
      <c r="J847" t="s">
        <v>29</v>
      </c>
      <c r="K847" t="s">
        <v>32</v>
      </c>
      <c r="L847" t="s">
        <v>4</v>
      </c>
      <c r="M847">
        <v>2020</v>
      </c>
      <c r="N847" t="s">
        <v>45</v>
      </c>
      <c r="O847" t="s">
        <v>46</v>
      </c>
      <c r="P847" t="s">
        <v>54</v>
      </c>
    </row>
    <row r="848" spans="1:16" x14ac:dyDescent="0.35">
      <c r="A848" t="s">
        <v>20</v>
      </c>
      <c r="B848">
        <v>796</v>
      </c>
      <c r="C848" s="12">
        <f>Modified_data[[#This Row],[Export Value]]/Modified_data[[#This Row],[Units Sold]]</f>
        <v>49695.31</v>
      </c>
      <c r="D848" s="12">
        <v>6588.39</v>
      </c>
      <c r="E848" s="12">
        <f>Modified_data[[#This Row],[Profit per unit]]*Modified_data[[#This Row],[Units Sold]]</f>
        <v>5244358.4400000004</v>
      </c>
      <c r="F848" s="14">
        <f>Modified_data[[#This Row],[TotalProfit]]/SUM(Modified_data[TotalProfit])</f>
        <v>1.5947816712945447E-3</v>
      </c>
      <c r="G848" s="1">
        <f>Modified_data[[#This Row],[TotalProfit]]/Modified_data[[#This Row],[Export Value]]</f>
        <v>0.13257568973812622</v>
      </c>
      <c r="H848" s="12">
        <v>39557466.759999998</v>
      </c>
      <c r="I848" t="s">
        <v>31</v>
      </c>
      <c r="J848" t="s">
        <v>29</v>
      </c>
      <c r="K848" t="s">
        <v>32</v>
      </c>
      <c r="L848" t="s">
        <v>2</v>
      </c>
      <c r="M848">
        <v>2022</v>
      </c>
      <c r="N848" t="s">
        <v>59</v>
      </c>
      <c r="O848" t="s">
        <v>60</v>
      </c>
      <c r="P848" t="s">
        <v>49</v>
      </c>
    </row>
    <row r="849" spans="1:16" x14ac:dyDescent="0.35">
      <c r="A849" t="s">
        <v>18</v>
      </c>
      <c r="B849">
        <v>464</v>
      </c>
      <c r="C849" s="12">
        <f>Modified_data[[#This Row],[Export Value]]/Modified_data[[#This Row],[Units Sold]]</f>
        <v>17947.18</v>
      </c>
      <c r="D849" s="12">
        <v>4171.95</v>
      </c>
      <c r="E849" s="12">
        <f>Modified_data[[#This Row],[Profit per unit]]*Modified_data[[#This Row],[Units Sold]]</f>
        <v>1935784.7999999998</v>
      </c>
      <c r="F849" s="14">
        <f>Modified_data[[#This Row],[TotalProfit]]/SUM(Modified_data[TotalProfit])</f>
        <v>5.8866192193578887E-4</v>
      </c>
      <c r="G849" s="1">
        <f>Modified_data[[#This Row],[TotalProfit]]/Modified_data[[#This Row],[Export Value]]</f>
        <v>0.23245713254115688</v>
      </c>
      <c r="H849" s="12">
        <v>8327491.5199999996</v>
      </c>
      <c r="I849" t="s">
        <v>28</v>
      </c>
      <c r="J849" t="s">
        <v>29</v>
      </c>
      <c r="K849" t="s">
        <v>40</v>
      </c>
      <c r="L849" t="s">
        <v>4</v>
      </c>
      <c r="M849">
        <v>2020</v>
      </c>
      <c r="N849" t="s">
        <v>50</v>
      </c>
      <c r="O849" t="s">
        <v>46</v>
      </c>
      <c r="P849" t="s">
        <v>54</v>
      </c>
    </row>
    <row r="850" spans="1:16" x14ac:dyDescent="0.35">
      <c r="A850" t="s">
        <v>16</v>
      </c>
      <c r="B850">
        <v>228</v>
      </c>
      <c r="C850" s="12">
        <f>Modified_data[[#This Row],[Export Value]]/Modified_data[[#This Row],[Units Sold]]</f>
        <v>41382.33</v>
      </c>
      <c r="D850" s="12">
        <v>6303.59</v>
      </c>
      <c r="E850" s="12">
        <f>Modified_data[[#This Row],[Profit per unit]]*Modified_data[[#This Row],[Units Sold]]</f>
        <v>1437218.52</v>
      </c>
      <c r="F850" s="14">
        <f>Modified_data[[#This Row],[TotalProfit]]/SUM(Modified_data[TotalProfit])</f>
        <v>4.3705055242964513E-4</v>
      </c>
      <c r="G850" s="1">
        <f>Modified_data[[#This Row],[TotalProfit]]/Modified_data[[#This Row],[Export Value]]</f>
        <v>0.1523256423695814</v>
      </c>
      <c r="H850" s="12">
        <v>9435171.2400000002</v>
      </c>
      <c r="I850" t="s">
        <v>28</v>
      </c>
      <c r="J850" t="s">
        <v>29</v>
      </c>
      <c r="K850" t="s">
        <v>35</v>
      </c>
      <c r="L850" t="s">
        <v>7</v>
      </c>
      <c r="M850">
        <v>2021</v>
      </c>
      <c r="N850" t="s">
        <v>50</v>
      </c>
      <c r="O850" t="s">
        <v>46</v>
      </c>
      <c r="P850" t="s">
        <v>47</v>
      </c>
    </row>
    <row r="851" spans="1:16" x14ac:dyDescent="0.35">
      <c r="A851" t="s">
        <v>15</v>
      </c>
      <c r="B851">
        <v>262</v>
      </c>
      <c r="C851" s="12">
        <f>Modified_data[[#This Row],[Export Value]]/Modified_data[[#This Row],[Units Sold]]</f>
        <v>13664.689999999999</v>
      </c>
      <c r="D851" s="12">
        <v>7725.31</v>
      </c>
      <c r="E851" s="12">
        <f>Modified_data[[#This Row],[Profit per unit]]*Modified_data[[#This Row],[Units Sold]]</f>
        <v>2024031.2200000002</v>
      </c>
      <c r="F851" s="14">
        <f>Modified_data[[#This Row],[TotalProfit]]/SUM(Modified_data[TotalProfit])</f>
        <v>6.1549719164198408E-4</v>
      </c>
      <c r="G851" s="1">
        <f>Modified_data[[#This Row],[TotalProfit]]/Modified_data[[#This Row],[Export Value]]</f>
        <v>0.56534835404242623</v>
      </c>
      <c r="H851" s="12">
        <v>3580148.78</v>
      </c>
      <c r="I851" t="s">
        <v>31</v>
      </c>
      <c r="J851" t="s">
        <v>29</v>
      </c>
      <c r="K851" t="s">
        <v>30</v>
      </c>
      <c r="L851" t="s">
        <v>3</v>
      </c>
      <c r="M851">
        <v>2021</v>
      </c>
      <c r="N851" t="s">
        <v>52</v>
      </c>
      <c r="O851" t="s">
        <v>53</v>
      </c>
      <c r="P851" t="s">
        <v>51</v>
      </c>
    </row>
    <row r="852" spans="1:16" x14ac:dyDescent="0.35">
      <c r="A852" t="s">
        <v>18</v>
      </c>
      <c r="B852">
        <v>768</v>
      </c>
      <c r="C852" s="12">
        <f>Modified_data[[#This Row],[Export Value]]/Modified_data[[#This Row],[Units Sold]]</f>
        <v>39606.639999999999</v>
      </c>
      <c r="D852" s="12">
        <v>7529.98</v>
      </c>
      <c r="E852" s="12">
        <f>Modified_data[[#This Row],[Profit per unit]]*Modified_data[[#This Row],[Units Sold]]</f>
        <v>5783024.6399999997</v>
      </c>
      <c r="F852" s="14">
        <f>Modified_data[[#This Row],[TotalProfit]]/SUM(Modified_data[TotalProfit])</f>
        <v>1.758587214438518E-3</v>
      </c>
      <c r="G852" s="1">
        <f>Modified_data[[#This Row],[TotalProfit]]/Modified_data[[#This Row],[Export Value]]</f>
        <v>0.19011913153956003</v>
      </c>
      <c r="H852" s="12">
        <v>30417899.52</v>
      </c>
      <c r="I852" t="s">
        <v>28</v>
      </c>
      <c r="J852" t="s">
        <v>29</v>
      </c>
      <c r="K852" t="s">
        <v>36</v>
      </c>
      <c r="L852" t="s">
        <v>10</v>
      </c>
      <c r="M852">
        <v>2023</v>
      </c>
      <c r="N852" t="s">
        <v>50</v>
      </c>
      <c r="O852" t="s">
        <v>46</v>
      </c>
      <c r="P852" t="s">
        <v>56</v>
      </c>
    </row>
    <row r="853" spans="1:16" x14ac:dyDescent="0.35">
      <c r="A853" t="s">
        <v>12</v>
      </c>
      <c r="B853">
        <v>433</v>
      </c>
      <c r="C853" s="12">
        <f>Modified_data[[#This Row],[Export Value]]/Modified_data[[#This Row],[Units Sold]]</f>
        <v>45138.759999999995</v>
      </c>
      <c r="D853" s="12">
        <v>8830.9599999999991</v>
      </c>
      <c r="E853" s="12">
        <f>Modified_data[[#This Row],[Profit per unit]]*Modified_data[[#This Row],[Units Sold]]</f>
        <v>3823805.6799999997</v>
      </c>
      <c r="F853" s="14">
        <f>Modified_data[[#This Row],[TotalProfit]]/SUM(Modified_data[TotalProfit])</f>
        <v>1.1627990883582649E-3</v>
      </c>
      <c r="G853" s="1">
        <f>Modified_data[[#This Row],[TotalProfit]]/Modified_data[[#This Row],[Export Value]]</f>
        <v>0.19564028785903734</v>
      </c>
      <c r="H853" s="12">
        <v>19545083.079999998</v>
      </c>
      <c r="I853" t="s">
        <v>33</v>
      </c>
      <c r="J853" t="s">
        <v>29</v>
      </c>
      <c r="K853" t="s">
        <v>30</v>
      </c>
      <c r="L853" t="s">
        <v>6</v>
      </c>
      <c r="M853">
        <v>2023</v>
      </c>
      <c r="N853" t="s">
        <v>55</v>
      </c>
      <c r="O853" t="s">
        <v>53</v>
      </c>
      <c r="P853" t="s">
        <v>51</v>
      </c>
    </row>
    <row r="854" spans="1:16" x14ac:dyDescent="0.35">
      <c r="A854" t="s">
        <v>12</v>
      </c>
      <c r="B854">
        <v>605</v>
      </c>
      <c r="C854" s="12">
        <f>Modified_data[[#This Row],[Export Value]]/Modified_data[[#This Row],[Units Sold]]</f>
        <v>32275.270000000004</v>
      </c>
      <c r="D854" s="12">
        <v>4331.41</v>
      </c>
      <c r="E854" s="12">
        <f>Modified_data[[#This Row],[Profit per unit]]*Modified_data[[#This Row],[Units Sold]]</f>
        <v>2620503.0499999998</v>
      </c>
      <c r="F854" s="14">
        <f>Modified_data[[#This Row],[TotalProfit]]/SUM(Modified_data[TotalProfit])</f>
        <v>7.9688112121326538E-4</v>
      </c>
      <c r="G854" s="1">
        <f>Modified_data[[#This Row],[TotalProfit]]/Modified_data[[#This Row],[Export Value]]</f>
        <v>0.13420213060959674</v>
      </c>
      <c r="H854" s="12">
        <v>19526538.350000001</v>
      </c>
      <c r="I854" t="s">
        <v>28</v>
      </c>
      <c r="J854" t="s">
        <v>29</v>
      </c>
      <c r="K854" t="s">
        <v>40</v>
      </c>
      <c r="L854" t="s">
        <v>3</v>
      </c>
      <c r="M854">
        <v>2021</v>
      </c>
      <c r="N854" t="s">
        <v>50</v>
      </c>
      <c r="O854" t="s">
        <v>46</v>
      </c>
      <c r="P854" t="s">
        <v>58</v>
      </c>
    </row>
    <row r="855" spans="1:16" x14ac:dyDescent="0.35">
      <c r="A855" t="s">
        <v>15</v>
      </c>
      <c r="B855">
        <v>340</v>
      </c>
      <c r="C855" s="12">
        <f>Modified_data[[#This Row],[Export Value]]/Modified_data[[#This Row],[Units Sold]]</f>
        <v>32039.53</v>
      </c>
      <c r="D855" s="12">
        <v>4656.6099999999997</v>
      </c>
      <c r="E855" s="12">
        <f>Modified_data[[#This Row],[Profit per unit]]*Modified_data[[#This Row],[Units Sold]]</f>
        <v>1583247.4</v>
      </c>
      <c r="F855" s="14">
        <f>Modified_data[[#This Row],[TotalProfit]]/SUM(Modified_data[TotalProfit])</f>
        <v>4.8145716268866291E-4</v>
      </c>
      <c r="G855" s="1">
        <f>Modified_data[[#This Row],[TotalProfit]]/Modified_data[[#This Row],[Export Value]]</f>
        <v>0.14533952277077722</v>
      </c>
      <c r="H855" s="12">
        <v>10893440.199999999</v>
      </c>
      <c r="I855" t="s">
        <v>39</v>
      </c>
      <c r="J855" t="s">
        <v>29</v>
      </c>
      <c r="K855" t="s">
        <v>38</v>
      </c>
      <c r="L855" t="s">
        <v>5</v>
      </c>
      <c r="M855">
        <v>2021</v>
      </c>
      <c r="N855" t="s">
        <v>45</v>
      </c>
      <c r="O855" t="s">
        <v>46</v>
      </c>
      <c r="P855" t="s">
        <v>54</v>
      </c>
    </row>
    <row r="856" spans="1:16" x14ac:dyDescent="0.35">
      <c r="A856" t="s">
        <v>17</v>
      </c>
      <c r="B856">
        <v>501</v>
      </c>
      <c r="C856" s="12">
        <f>Modified_data[[#This Row],[Export Value]]/Modified_data[[#This Row],[Units Sold]]</f>
        <v>39715.39</v>
      </c>
      <c r="D856" s="12">
        <v>6170.93</v>
      </c>
      <c r="E856" s="12">
        <f>Modified_data[[#This Row],[Profit per unit]]*Modified_data[[#This Row],[Units Sold]]</f>
        <v>3091635.93</v>
      </c>
      <c r="F856" s="14">
        <f>Modified_data[[#This Row],[TotalProfit]]/SUM(Modified_data[TotalProfit])</f>
        <v>9.4015013883750936E-4</v>
      </c>
      <c r="G856" s="1">
        <f>Modified_data[[#This Row],[TotalProfit]]/Modified_data[[#This Row],[Export Value]]</f>
        <v>0.15537880907124418</v>
      </c>
      <c r="H856" s="12">
        <v>19897410.390000001</v>
      </c>
      <c r="I856" t="s">
        <v>33</v>
      </c>
      <c r="J856" t="s">
        <v>29</v>
      </c>
      <c r="K856" t="s">
        <v>34</v>
      </c>
      <c r="L856" t="s">
        <v>6</v>
      </c>
      <c r="M856">
        <v>2021</v>
      </c>
      <c r="N856" t="s">
        <v>62</v>
      </c>
      <c r="O856" t="s">
        <v>63</v>
      </c>
      <c r="P856" t="s">
        <v>58</v>
      </c>
    </row>
    <row r="857" spans="1:16" x14ac:dyDescent="0.35">
      <c r="A857" t="s">
        <v>21</v>
      </c>
      <c r="B857">
        <v>105</v>
      </c>
      <c r="C857" s="12">
        <f>Modified_data[[#This Row],[Export Value]]/Modified_data[[#This Row],[Units Sold]]</f>
        <v>47676.69</v>
      </c>
      <c r="D857" s="12">
        <v>6392.49</v>
      </c>
      <c r="E857" s="12">
        <f>Modified_data[[#This Row],[Profit per unit]]*Modified_data[[#This Row],[Units Sold]]</f>
        <v>671211.45</v>
      </c>
      <c r="F857" s="14">
        <f>Modified_data[[#This Row],[TotalProfit]]/SUM(Modified_data[TotalProfit])</f>
        <v>2.0411185281664969E-4</v>
      </c>
      <c r="G857" s="1">
        <f>Modified_data[[#This Row],[TotalProfit]]/Modified_data[[#This Row],[Export Value]]</f>
        <v>0.13407998751591185</v>
      </c>
      <c r="H857" s="12">
        <v>5006052.45</v>
      </c>
      <c r="I857" t="s">
        <v>28</v>
      </c>
      <c r="J857" t="s">
        <v>29</v>
      </c>
      <c r="K857" t="s">
        <v>37</v>
      </c>
      <c r="L857" t="s">
        <v>3</v>
      </c>
      <c r="M857">
        <v>2022</v>
      </c>
      <c r="N857" t="s">
        <v>62</v>
      </c>
      <c r="O857" t="s">
        <v>63</v>
      </c>
      <c r="P857" t="s">
        <v>49</v>
      </c>
    </row>
    <row r="858" spans="1:16" x14ac:dyDescent="0.35">
      <c r="A858" t="s">
        <v>12</v>
      </c>
      <c r="B858">
        <v>220</v>
      </c>
      <c r="C858" s="12">
        <f>Modified_data[[#This Row],[Export Value]]/Modified_data[[#This Row],[Units Sold]]</f>
        <v>18365.32</v>
      </c>
      <c r="D858" s="12">
        <v>9655.52</v>
      </c>
      <c r="E858" s="12">
        <f>Modified_data[[#This Row],[Profit per unit]]*Modified_data[[#This Row],[Units Sold]]</f>
        <v>2124214.4</v>
      </c>
      <c r="F858" s="14">
        <f>Modified_data[[#This Row],[TotalProfit]]/SUM(Modified_data[TotalProfit])</f>
        <v>6.4596236694682105E-4</v>
      </c>
      <c r="G858" s="1">
        <f>Modified_data[[#This Row],[TotalProfit]]/Modified_data[[#This Row],[Export Value]]</f>
        <v>0.52574744137319684</v>
      </c>
      <c r="H858" s="12">
        <v>4040370.4</v>
      </c>
      <c r="I858" t="s">
        <v>33</v>
      </c>
      <c r="J858" t="s">
        <v>29</v>
      </c>
      <c r="K858" t="s">
        <v>35</v>
      </c>
      <c r="L858" t="s">
        <v>2</v>
      </c>
      <c r="M858">
        <v>2021</v>
      </c>
      <c r="N858" t="s">
        <v>50</v>
      </c>
      <c r="O858" t="s">
        <v>46</v>
      </c>
      <c r="P858" t="s">
        <v>51</v>
      </c>
    </row>
    <row r="859" spans="1:16" x14ac:dyDescent="0.35">
      <c r="A859" t="s">
        <v>17</v>
      </c>
      <c r="B859">
        <v>516</v>
      </c>
      <c r="C859" s="12">
        <f>Modified_data[[#This Row],[Export Value]]/Modified_data[[#This Row],[Units Sold]]</f>
        <v>35244.870000000003</v>
      </c>
      <c r="D859" s="12">
        <v>6455.99</v>
      </c>
      <c r="E859" s="12">
        <f>Modified_data[[#This Row],[Profit per unit]]*Modified_data[[#This Row],[Units Sold]]</f>
        <v>3331290.84</v>
      </c>
      <c r="F859" s="14">
        <f>Modified_data[[#This Row],[TotalProfit]]/SUM(Modified_data[TotalProfit])</f>
        <v>1.0130279297582503E-3</v>
      </c>
      <c r="G859" s="1">
        <f>Modified_data[[#This Row],[TotalProfit]]/Modified_data[[#This Row],[Export Value]]</f>
        <v>0.18317531033594389</v>
      </c>
      <c r="H859" s="12">
        <v>18186352.920000002</v>
      </c>
      <c r="I859" t="s">
        <v>28</v>
      </c>
      <c r="J859" t="s">
        <v>29</v>
      </c>
      <c r="K859" t="s">
        <v>34</v>
      </c>
      <c r="L859" t="s">
        <v>9</v>
      </c>
      <c r="M859">
        <v>2022</v>
      </c>
      <c r="N859" t="s">
        <v>57</v>
      </c>
      <c r="O859" t="s">
        <v>53</v>
      </c>
      <c r="P859" t="s">
        <v>58</v>
      </c>
    </row>
    <row r="860" spans="1:16" x14ac:dyDescent="0.35">
      <c r="A860" t="s">
        <v>15</v>
      </c>
      <c r="B860">
        <v>204</v>
      </c>
      <c r="C860" s="12">
        <f>Modified_data[[#This Row],[Export Value]]/Modified_data[[#This Row],[Units Sold]]</f>
        <v>22765.81</v>
      </c>
      <c r="D860" s="12">
        <v>5848.05</v>
      </c>
      <c r="E860" s="12">
        <f>Modified_data[[#This Row],[Profit per unit]]*Modified_data[[#This Row],[Units Sold]]</f>
        <v>1193002.2</v>
      </c>
      <c r="F860" s="14">
        <f>Modified_data[[#This Row],[TotalProfit]]/SUM(Modified_data[TotalProfit])</f>
        <v>3.6278566084702415E-4</v>
      </c>
      <c r="G860" s="1">
        <f>Modified_data[[#This Row],[TotalProfit]]/Modified_data[[#This Row],[Export Value]]</f>
        <v>0.25687862632605646</v>
      </c>
      <c r="H860" s="12">
        <v>4644225.24</v>
      </c>
      <c r="I860" t="s">
        <v>28</v>
      </c>
      <c r="J860" t="s">
        <v>29</v>
      </c>
      <c r="K860" t="s">
        <v>36</v>
      </c>
      <c r="L860" t="s">
        <v>1</v>
      </c>
      <c r="M860">
        <v>2020</v>
      </c>
      <c r="N860" t="s">
        <v>55</v>
      </c>
      <c r="O860" t="s">
        <v>53</v>
      </c>
      <c r="P860" t="s">
        <v>51</v>
      </c>
    </row>
    <row r="861" spans="1:16" x14ac:dyDescent="0.35">
      <c r="A861" t="s">
        <v>21</v>
      </c>
      <c r="B861">
        <v>359</v>
      </c>
      <c r="C861" s="12">
        <f>Modified_data[[#This Row],[Export Value]]/Modified_data[[#This Row],[Units Sold]]</f>
        <v>19044.29</v>
      </c>
      <c r="D861" s="12">
        <v>6879.43</v>
      </c>
      <c r="E861" s="12">
        <f>Modified_data[[#This Row],[Profit per unit]]*Modified_data[[#This Row],[Units Sold]]</f>
        <v>2469715.37</v>
      </c>
      <c r="F861" s="14">
        <f>Modified_data[[#This Row],[TotalProfit]]/SUM(Modified_data[TotalProfit])</f>
        <v>7.510273850370961E-4</v>
      </c>
      <c r="G861" s="1">
        <f>Modified_data[[#This Row],[TotalProfit]]/Modified_data[[#This Row],[Export Value]]</f>
        <v>0.36123320953419635</v>
      </c>
      <c r="H861" s="12">
        <v>6836900.1100000003</v>
      </c>
      <c r="I861" t="s">
        <v>28</v>
      </c>
      <c r="J861" t="s">
        <v>29</v>
      </c>
      <c r="K861" t="s">
        <v>36</v>
      </c>
      <c r="L861" t="s">
        <v>8</v>
      </c>
      <c r="M861">
        <v>2021</v>
      </c>
      <c r="N861" t="s">
        <v>57</v>
      </c>
      <c r="O861" t="s">
        <v>53</v>
      </c>
      <c r="P861" t="s">
        <v>56</v>
      </c>
    </row>
    <row r="862" spans="1:16" x14ac:dyDescent="0.35">
      <c r="A862" t="s">
        <v>12</v>
      </c>
      <c r="B862">
        <v>509</v>
      </c>
      <c r="C862" s="12">
        <f>Modified_data[[#This Row],[Export Value]]/Modified_data[[#This Row],[Units Sold]]</f>
        <v>37586.950000000004</v>
      </c>
      <c r="D862" s="12">
        <v>3011.25</v>
      </c>
      <c r="E862" s="12">
        <f>Modified_data[[#This Row],[Profit per unit]]*Modified_data[[#This Row],[Units Sold]]</f>
        <v>1532726.25</v>
      </c>
      <c r="F862" s="14">
        <f>Modified_data[[#This Row],[TotalProfit]]/SUM(Modified_data[TotalProfit])</f>
        <v>4.6609394811160545E-4</v>
      </c>
      <c r="G862" s="1">
        <f>Modified_data[[#This Row],[TotalProfit]]/Modified_data[[#This Row],[Export Value]]</f>
        <v>8.0114241778063922E-2</v>
      </c>
      <c r="H862" s="12">
        <v>19131757.550000001</v>
      </c>
      <c r="I862" t="s">
        <v>28</v>
      </c>
      <c r="J862" t="s">
        <v>29</v>
      </c>
      <c r="K862" t="s">
        <v>36</v>
      </c>
      <c r="L862" t="s">
        <v>4</v>
      </c>
      <c r="M862">
        <v>2022</v>
      </c>
      <c r="N862" t="s">
        <v>45</v>
      </c>
      <c r="O862" t="s">
        <v>46</v>
      </c>
      <c r="P862" t="s">
        <v>47</v>
      </c>
    </row>
    <row r="863" spans="1:16" x14ac:dyDescent="0.35">
      <c r="A863" t="s">
        <v>19</v>
      </c>
      <c r="B863">
        <v>893</v>
      </c>
      <c r="C863" s="12">
        <f>Modified_data[[#This Row],[Export Value]]/Modified_data[[#This Row],[Units Sold]]</f>
        <v>39070.74</v>
      </c>
      <c r="D863" s="12">
        <v>3989.22</v>
      </c>
      <c r="E863" s="12">
        <f>Modified_data[[#This Row],[Profit per unit]]*Modified_data[[#This Row],[Units Sold]]</f>
        <v>3562373.46</v>
      </c>
      <c r="F863" s="14">
        <f>Modified_data[[#This Row],[TotalProfit]]/SUM(Modified_data[TotalProfit])</f>
        <v>1.083298932617224E-3</v>
      </c>
      <c r="G863" s="1">
        <f>Modified_data[[#This Row],[TotalProfit]]/Modified_data[[#This Row],[Export Value]]</f>
        <v>0.10210249409148636</v>
      </c>
      <c r="H863" s="12">
        <v>34890170.82</v>
      </c>
      <c r="I863" t="s">
        <v>28</v>
      </c>
      <c r="J863" t="s">
        <v>29</v>
      </c>
      <c r="K863" t="s">
        <v>38</v>
      </c>
      <c r="L863" t="s">
        <v>4</v>
      </c>
      <c r="M863">
        <v>2023</v>
      </c>
      <c r="N863" t="s">
        <v>50</v>
      </c>
      <c r="O863" t="s">
        <v>46</v>
      </c>
      <c r="P863" t="s">
        <v>56</v>
      </c>
    </row>
    <row r="864" spans="1:16" x14ac:dyDescent="0.35">
      <c r="A864" t="s">
        <v>12</v>
      </c>
      <c r="B864">
        <v>210</v>
      </c>
      <c r="C864" s="12">
        <f>Modified_data[[#This Row],[Export Value]]/Modified_data[[#This Row],[Units Sold]]</f>
        <v>16164.039999999999</v>
      </c>
      <c r="D864" s="12">
        <v>5948.16</v>
      </c>
      <c r="E864" s="12">
        <f>Modified_data[[#This Row],[Profit per unit]]*Modified_data[[#This Row],[Units Sold]]</f>
        <v>1249113.5999999999</v>
      </c>
      <c r="F864" s="14">
        <f>Modified_data[[#This Row],[TotalProfit]]/SUM(Modified_data[TotalProfit])</f>
        <v>3.7984884088982008E-4</v>
      </c>
      <c r="G864" s="1">
        <f>Modified_data[[#This Row],[TotalProfit]]/Modified_data[[#This Row],[Export Value]]</f>
        <v>0.36798721111801252</v>
      </c>
      <c r="H864" s="12">
        <v>3394448.4</v>
      </c>
      <c r="I864" t="s">
        <v>28</v>
      </c>
      <c r="J864" t="s">
        <v>29</v>
      </c>
      <c r="K864" t="s">
        <v>30</v>
      </c>
      <c r="L864" t="s">
        <v>1</v>
      </c>
      <c r="M864">
        <v>2021</v>
      </c>
      <c r="N864" t="s">
        <v>48</v>
      </c>
      <c r="O864" t="s">
        <v>46</v>
      </c>
      <c r="P864" t="s">
        <v>49</v>
      </c>
    </row>
    <row r="865" spans="1:16" x14ac:dyDescent="0.35">
      <c r="A865" t="s">
        <v>15</v>
      </c>
      <c r="B865">
        <v>906</v>
      </c>
      <c r="C865" s="12">
        <f>Modified_data[[#This Row],[Export Value]]/Modified_data[[#This Row],[Units Sold]]</f>
        <v>42689.170000000006</v>
      </c>
      <c r="D865" s="12">
        <v>3042.07</v>
      </c>
      <c r="E865" s="12">
        <f>Modified_data[[#This Row],[Profit per unit]]*Modified_data[[#This Row],[Units Sold]]</f>
        <v>2756115.42</v>
      </c>
      <c r="F865" s="14">
        <f>Modified_data[[#This Row],[TotalProfit]]/SUM(Modified_data[TotalProfit])</f>
        <v>8.3812012586009777E-4</v>
      </c>
      <c r="G865" s="1">
        <f>Modified_data[[#This Row],[TotalProfit]]/Modified_data[[#This Row],[Export Value]]</f>
        <v>7.1260931051130752E-2</v>
      </c>
      <c r="H865" s="12">
        <v>38676388.020000003</v>
      </c>
      <c r="I865" t="s">
        <v>28</v>
      </c>
      <c r="J865" t="s">
        <v>29</v>
      </c>
      <c r="K865" t="s">
        <v>32</v>
      </c>
      <c r="L865" t="s">
        <v>2</v>
      </c>
      <c r="M865">
        <v>2020</v>
      </c>
      <c r="N865" t="s">
        <v>50</v>
      </c>
      <c r="O865" t="s">
        <v>46</v>
      </c>
      <c r="P865" t="s">
        <v>64</v>
      </c>
    </row>
    <row r="866" spans="1:16" x14ac:dyDescent="0.35">
      <c r="A866" t="s">
        <v>17</v>
      </c>
      <c r="B866">
        <v>911</v>
      </c>
      <c r="C866" s="12">
        <f>Modified_data[[#This Row],[Export Value]]/Modified_data[[#This Row],[Units Sold]]</f>
        <v>31182.01</v>
      </c>
      <c r="D866" s="12">
        <v>7840.19</v>
      </c>
      <c r="E866" s="12">
        <f>Modified_data[[#This Row],[Profit per unit]]*Modified_data[[#This Row],[Units Sold]]</f>
        <v>7142413.0899999999</v>
      </c>
      <c r="F866" s="14">
        <f>Modified_data[[#This Row],[TotalProfit]]/SUM(Modified_data[TotalProfit])</f>
        <v>2.1719700541189997E-3</v>
      </c>
      <c r="G866" s="1">
        <f>Modified_data[[#This Row],[TotalProfit]]/Modified_data[[#This Row],[Export Value]]</f>
        <v>0.25143311800618368</v>
      </c>
      <c r="H866" s="12">
        <v>28406811.109999999</v>
      </c>
      <c r="I866" t="s">
        <v>31</v>
      </c>
      <c r="J866" t="s">
        <v>29</v>
      </c>
      <c r="K866" t="s">
        <v>30</v>
      </c>
      <c r="L866" t="s">
        <v>1</v>
      </c>
      <c r="M866">
        <v>2022</v>
      </c>
      <c r="N866" t="s">
        <v>62</v>
      </c>
      <c r="O866" t="s">
        <v>63</v>
      </c>
      <c r="P866" t="s">
        <v>64</v>
      </c>
    </row>
    <row r="867" spans="1:16" x14ac:dyDescent="0.35">
      <c r="A867" t="s">
        <v>15</v>
      </c>
      <c r="B867">
        <v>800</v>
      </c>
      <c r="C867" s="12">
        <f>Modified_data[[#This Row],[Export Value]]/Modified_data[[#This Row],[Units Sold]]</f>
        <v>44815.63</v>
      </c>
      <c r="D867" s="12">
        <v>8719.48</v>
      </c>
      <c r="E867" s="12">
        <f>Modified_data[[#This Row],[Profit per unit]]*Modified_data[[#This Row],[Units Sold]]</f>
        <v>6975584</v>
      </c>
      <c r="F867" s="14">
        <f>Modified_data[[#This Row],[TotalProfit]]/SUM(Modified_data[TotalProfit])</f>
        <v>2.1212382099831235E-3</v>
      </c>
      <c r="G867" s="1">
        <f>Modified_data[[#This Row],[TotalProfit]]/Modified_data[[#This Row],[Export Value]]</f>
        <v>0.19456336996712978</v>
      </c>
      <c r="H867" s="12">
        <v>35852504</v>
      </c>
      <c r="I867" t="s">
        <v>31</v>
      </c>
      <c r="J867" t="s">
        <v>29</v>
      </c>
      <c r="K867" t="s">
        <v>40</v>
      </c>
      <c r="L867" t="s">
        <v>2</v>
      </c>
      <c r="M867">
        <v>2023</v>
      </c>
      <c r="N867" t="s">
        <v>50</v>
      </c>
      <c r="O867" t="s">
        <v>46</v>
      </c>
      <c r="P867" t="s">
        <v>51</v>
      </c>
    </row>
    <row r="868" spans="1:16" x14ac:dyDescent="0.35">
      <c r="A868" t="s">
        <v>15</v>
      </c>
      <c r="B868">
        <v>662</v>
      </c>
      <c r="C868" s="12">
        <f>Modified_data[[#This Row],[Export Value]]/Modified_data[[#This Row],[Units Sold]]</f>
        <v>29217.410000000003</v>
      </c>
      <c r="D868" s="12">
        <v>4929.24</v>
      </c>
      <c r="E868" s="12">
        <f>Modified_data[[#This Row],[Profit per unit]]*Modified_data[[#This Row],[Units Sold]]</f>
        <v>3263156.88</v>
      </c>
      <c r="F868" s="14">
        <f>Modified_data[[#This Row],[TotalProfit]]/SUM(Modified_data[TotalProfit])</f>
        <v>9.9230875279049217E-4</v>
      </c>
      <c r="G868" s="1">
        <f>Modified_data[[#This Row],[TotalProfit]]/Modified_data[[#This Row],[Export Value]]</f>
        <v>0.16870899918918206</v>
      </c>
      <c r="H868" s="12">
        <v>19341925.420000002</v>
      </c>
      <c r="I868" t="s">
        <v>31</v>
      </c>
      <c r="J868" t="s">
        <v>29</v>
      </c>
      <c r="K868" t="s">
        <v>32</v>
      </c>
      <c r="L868" t="s">
        <v>5</v>
      </c>
      <c r="M868">
        <v>2023</v>
      </c>
      <c r="N868" t="s">
        <v>61</v>
      </c>
      <c r="O868" t="s">
        <v>60</v>
      </c>
      <c r="P868" t="s">
        <v>54</v>
      </c>
    </row>
    <row r="869" spans="1:16" x14ac:dyDescent="0.35">
      <c r="A869" t="s">
        <v>14</v>
      </c>
      <c r="B869">
        <v>969</v>
      </c>
      <c r="C869" s="12">
        <f>Modified_data[[#This Row],[Export Value]]/Modified_data[[#This Row],[Units Sold]]</f>
        <v>18970.620000000003</v>
      </c>
      <c r="D869" s="12">
        <v>4948.6899999999996</v>
      </c>
      <c r="E869" s="12">
        <f>Modified_data[[#This Row],[Profit per unit]]*Modified_data[[#This Row],[Units Sold]]</f>
        <v>4795280.6099999994</v>
      </c>
      <c r="F869" s="14">
        <f>Modified_data[[#This Row],[TotalProfit]]/SUM(Modified_data[TotalProfit])</f>
        <v>1.4582194777560098E-3</v>
      </c>
      <c r="G869" s="1">
        <f>Modified_data[[#This Row],[TotalProfit]]/Modified_data[[#This Row],[Export Value]]</f>
        <v>0.26086074150449479</v>
      </c>
      <c r="H869" s="12">
        <v>18382530.780000001</v>
      </c>
      <c r="I869" t="s">
        <v>28</v>
      </c>
      <c r="J869" t="s">
        <v>29</v>
      </c>
      <c r="K869" t="s">
        <v>36</v>
      </c>
      <c r="L869" t="s">
        <v>2</v>
      </c>
      <c r="M869">
        <v>2022</v>
      </c>
      <c r="N869" t="s">
        <v>66</v>
      </c>
      <c r="O869" t="s">
        <v>63</v>
      </c>
      <c r="P869" t="s">
        <v>47</v>
      </c>
    </row>
    <row r="870" spans="1:16" x14ac:dyDescent="0.35">
      <c r="A870" t="s">
        <v>18</v>
      </c>
      <c r="B870">
        <v>315</v>
      </c>
      <c r="C870" s="12">
        <f>Modified_data[[#This Row],[Export Value]]/Modified_data[[#This Row],[Units Sold]]</f>
        <v>30068.36</v>
      </c>
      <c r="D870" s="12">
        <v>5296.72</v>
      </c>
      <c r="E870" s="12">
        <f>Modified_data[[#This Row],[Profit per unit]]*Modified_data[[#This Row],[Units Sold]]</f>
        <v>1668466.8</v>
      </c>
      <c r="F870" s="14">
        <f>Modified_data[[#This Row],[TotalProfit]]/SUM(Modified_data[TotalProfit])</f>
        <v>5.0737193161866736E-4</v>
      </c>
      <c r="G870" s="1">
        <f>Modified_data[[#This Row],[TotalProfit]]/Modified_data[[#This Row],[Export Value]]</f>
        <v>0.17615593268139665</v>
      </c>
      <c r="H870" s="12">
        <v>9471533.4000000004</v>
      </c>
      <c r="I870" t="s">
        <v>28</v>
      </c>
      <c r="J870" t="s">
        <v>29</v>
      </c>
      <c r="K870" t="s">
        <v>37</v>
      </c>
      <c r="L870" t="s">
        <v>4</v>
      </c>
      <c r="M870">
        <v>2022</v>
      </c>
      <c r="N870" t="s">
        <v>66</v>
      </c>
      <c r="O870" t="s">
        <v>63</v>
      </c>
      <c r="P870" t="s">
        <v>56</v>
      </c>
    </row>
    <row r="871" spans="1:16" x14ac:dyDescent="0.35">
      <c r="A871" t="s">
        <v>19</v>
      </c>
      <c r="B871">
        <v>708</v>
      </c>
      <c r="C871" s="12">
        <f>Modified_data[[#This Row],[Export Value]]/Modified_data[[#This Row],[Units Sold]]</f>
        <v>30535.43</v>
      </c>
      <c r="D871" s="12">
        <v>9607.32</v>
      </c>
      <c r="E871" s="12">
        <f>Modified_data[[#This Row],[Profit per unit]]*Modified_data[[#This Row],[Units Sold]]</f>
        <v>6801982.5599999996</v>
      </c>
      <c r="F871" s="14">
        <f>Modified_data[[#This Row],[TotalProfit]]/SUM(Modified_data[TotalProfit])</f>
        <v>2.068446930022034E-3</v>
      </c>
      <c r="G871" s="1">
        <f>Modified_data[[#This Row],[TotalProfit]]/Modified_data[[#This Row],[Export Value]]</f>
        <v>0.31462861338451753</v>
      </c>
      <c r="H871" s="12">
        <v>21619084.440000001</v>
      </c>
      <c r="I871" t="s">
        <v>39</v>
      </c>
      <c r="J871" t="s">
        <v>29</v>
      </c>
      <c r="K871" t="s">
        <v>38</v>
      </c>
      <c r="L871" t="s">
        <v>4</v>
      </c>
      <c r="M871">
        <v>2022</v>
      </c>
      <c r="N871" t="s">
        <v>62</v>
      </c>
      <c r="O871" t="s">
        <v>63</v>
      </c>
      <c r="P871" t="s">
        <v>56</v>
      </c>
    </row>
    <row r="872" spans="1:16" x14ac:dyDescent="0.35">
      <c r="A872" t="s">
        <v>20</v>
      </c>
      <c r="B872">
        <v>287</v>
      </c>
      <c r="C872" s="12">
        <f>Modified_data[[#This Row],[Export Value]]/Modified_data[[#This Row],[Units Sold]]</f>
        <v>16862.170000000002</v>
      </c>
      <c r="D872" s="12">
        <v>4233.25</v>
      </c>
      <c r="E872" s="12">
        <f>Modified_data[[#This Row],[Profit per unit]]*Modified_data[[#This Row],[Units Sold]]</f>
        <v>1214942.75</v>
      </c>
      <c r="F872" s="14">
        <f>Modified_data[[#This Row],[TotalProfit]]/SUM(Modified_data[TotalProfit])</f>
        <v>3.6945766608816884E-4</v>
      </c>
      <c r="G872" s="1">
        <f>Modified_data[[#This Row],[TotalProfit]]/Modified_data[[#This Row],[Export Value]]</f>
        <v>0.25105013174460938</v>
      </c>
      <c r="H872" s="12">
        <v>4839442.79</v>
      </c>
      <c r="I872" t="s">
        <v>39</v>
      </c>
      <c r="J872" t="s">
        <v>29</v>
      </c>
      <c r="K872" t="s">
        <v>36</v>
      </c>
      <c r="L872" t="s">
        <v>9</v>
      </c>
      <c r="M872">
        <v>2023</v>
      </c>
      <c r="N872" t="s">
        <v>65</v>
      </c>
      <c r="O872" t="s">
        <v>60</v>
      </c>
      <c r="P872" t="s">
        <v>56</v>
      </c>
    </row>
    <row r="873" spans="1:16" x14ac:dyDescent="0.35">
      <c r="A873" t="s">
        <v>16</v>
      </c>
      <c r="B873">
        <v>563</v>
      </c>
      <c r="C873" s="12">
        <f>Modified_data[[#This Row],[Export Value]]/Modified_data[[#This Row],[Units Sold]]</f>
        <v>41130.939999999995</v>
      </c>
      <c r="D873" s="12">
        <v>6706.05</v>
      </c>
      <c r="E873" s="12">
        <f>Modified_data[[#This Row],[Profit per unit]]*Modified_data[[#This Row],[Units Sold]]</f>
        <v>3775506.15</v>
      </c>
      <c r="F873" s="14">
        <f>Modified_data[[#This Row],[TotalProfit]]/SUM(Modified_data[TotalProfit])</f>
        <v>1.1481114566760681E-3</v>
      </c>
      <c r="G873" s="1">
        <f>Modified_data[[#This Row],[TotalProfit]]/Modified_data[[#This Row],[Export Value]]</f>
        <v>0.16304149625561681</v>
      </c>
      <c r="H873" s="12">
        <v>23156719.219999999</v>
      </c>
      <c r="I873" t="s">
        <v>28</v>
      </c>
      <c r="J873" t="s">
        <v>29</v>
      </c>
      <c r="K873" t="s">
        <v>37</v>
      </c>
      <c r="L873" t="s">
        <v>9</v>
      </c>
      <c r="M873">
        <v>2022</v>
      </c>
      <c r="N873" t="s">
        <v>55</v>
      </c>
      <c r="O873" t="s">
        <v>53</v>
      </c>
      <c r="P873" t="s">
        <v>47</v>
      </c>
    </row>
    <row r="874" spans="1:16" x14ac:dyDescent="0.35">
      <c r="A874" t="s">
        <v>13</v>
      </c>
      <c r="B874">
        <v>778</v>
      </c>
      <c r="C874" s="12">
        <f>Modified_data[[#This Row],[Export Value]]/Modified_data[[#This Row],[Units Sold]]</f>
        <v>24299.399999999998</v>
      </c>
      <c r="D874" s="12">
        <v>7503.95</v>
      </c>
      <c r="E874" s="12">
        <f>Modified_data[[#This Row],[Profit per unit]]*Modified_data[[#This Row],[Units Sold]]</f>
        <v>5838073.0999999996</v>
      </c>
      <c r="F874" s="14">
        <f>Modified_data[[#This Row],[TotalProfit]]/SUM(Modified_data[TotalProfit])</f>
        <v>1.775327160047764E-3</v>
      </c>
      <c r="G874" s="1">
        <f>Modified_data[[#This Row],[TotalProfit]]/Modified_data[[#This Row],[Export Value]]</f>
        <v>0.30881215174037219</v>
      </c>
      <c r="H874" s="12">
        <v>18904933.199999999</v>
      </c>
      <c r="I874" t="s">
        <v>28</v>
      </c>
      <c r="J874" t="s">
        <v>29</v>
      </c>
      <c r="K874" t="s">
        <v>40</v>
      </c>
      <c r="L874" t="s">
        <v>10</v>
      </c>
      <c r="M874">
        <v>2022</v>
      </c>
      <c r="N874" t="s">
        <v>57</v>
      </c>
      <c r="O874" t="s">
        <v>53</v>
      </c>
      <c r="P874" t="s">
        <v>51</v>
      </c>
    </row>
    <row r="875" spans="1:16" x14ac:dyDescent="0.35">
      <c r="A875" t="s">
        <v>19</v>
      </c>
      <c r="B875">
        <v>289</v>
      </c>
      <c r="C875" s="12">
        <f>Modified_data[[#This Row],[Export Value]]/Modified_data[[#This Row],[Units Sold]]</f>
        <v>42097.15</v>
      </c>
      <c r="D875" s="12">
        <v>6008.62</v>
      </c>
      <c r="E875" s="12">
        <f>Modified_data[[#This Row],[Profit per unit]]*Modified_data[[#This Row],[Units Sold]]</f>
        <v>1736491.18</v>
      </c>
      <c r="F875" s="14">
        <f>Modified_data[[#This Row],[TotalProfit]]/SUM(Modified_data[TotalProfit])</f>
        <v>5.2805778588784554E-4</v>
      </c>
      <c r="G875" s="1">
        <f>Modified_data[[#This Row],[TotalProfit]]/Modified_data[[#This Row],[Export Value]]</f>
        <v>0.14273222771612806</v>
      </c>
      <c r="H875" s="12">
        <v>12166076.35</v>
      </c>
      <c r="I875" t="s">
        <v>28</v>
      </c>
      <c r="J875" t="s">
        <v>29</v>
      </c>
      <c r="K875" t="s">
        <v>32</v>
      </c>
      <c r="L875" t="s">
        <v>10</v>
      </c>
      <c r="M875">
        <v>2020</v>
      </c>
      <c r="N875" t="s">
        <v>55</v>
      </c>
      <c r="O875" t="s">
        <v>53</v>
      </c>
      <c r="P875" t="s">
        <v>64</v>
      </c>
    </row>
    <row r="876" spans="1:16" x14ac:dyDescent="0.35">
      <c r="A876" t="s">
        <v>16</v>
      </c>
      <c r="B876">
        <v>272</v>
      </c>
      <c r="C876" s="12">
        <f>Modified_data[[#This Row],[Export Value]]/Modified_data[[#This Row],[Units Sold]]</f>
        <v>14549.25</v>
      </c>
      <c r="D876" s="12">
        <v>7569.65</v>
      </c>
      <c r="E876" s="12">
        <f>Modified_data[[#This Row],[Profit per unit]]*Modified_data[[#This Row],[Units Sold]]</f>
        <v>2058944.7999999998</v>
      </c>
      <c r="F876" s="14">
        <f>Modified_data[[#This Row],[TotalProfit]]/SUM(Modified_data[TotalProfit])</f>
        <v>6.2611422670934215E-4</v>
      </c>
      <c r="G876" s="1">
        <f>Modified_data[[#This Row],[TotalProfit]]/Modified_data[[#This Row],[Export Value]]</f>
        <v>0.52027767754351595</v>
      </c>
      <c r="H876" s="12">
        <v>3957396</v>
      </c>
      <c r="I876" t="s">
        <v>39</v>
      </c>
      <c r="J876" t="s">
        <v>29</v>
      </c>
      <c r="K876" t="s">
        <v>35</v>
      </c>
      <c r="L876" t="s">
        <v>2</v>
      </c>
      <c r="M876">
        <v>2023</v>
      </c>
      <c r="N876" t="s">
        <v>59</v>
      </c>
      <c r="O876" t="s">
        <v>60</v>
      </c>
      <c r="P876" t="s">
        <v>58</v>
      </c>
    </row>
    <row r="877" spans="1:16" x14ac:dyDescent="0.35">
      <c r="A877" t="s">
        <v>13</v>
      </c>
      <c r="B877">
        <v>690</v>
      </c>
      <c r="C877" s="12">
        <f>Modified_data[[#This Row],[Export Value]]/Modified_data[[#This Row],[Units Sold]]</f>
        <v>32888.270000000004</v>
      </c>
      <c r="D877" s="12">
        <v>8503.9699999999993</v>
      </c>
      <c r="E877" s="12">
        <f>Modified_data[[#This Row],[Profit per unit]]*Modified_data[[#This Row],[Units Sold]]</f>
        <v>5867739.2999999998</v>
      </c>
      <c r="F877" s="14">
        <f>Modified_data[[#This Row],[TotalProfit]]/SUM(Modified_data[TotalProfit])</f>
        <v>1.7843484946034088E-3</v>
      </c>
      <c r="G877" s="1">
        <f>Modified_data[[#This Row],[TotalProfit]]/Modified_data[[#This Row],[Export Value]]</f>
        <v>0.25857152109247461</v>
      </c>
      <c r="H877" s="12">
        <v>22692906.300000001</v>
      </c>
      <c r="I877" t="s">
        <v>28</v>
      </c>
      <c r="J877" t="s">
        <v>29</v>
      </c>
      <c r="K877" t="s">
        <v>34</v>
      </c>
      <c r="L877" t="s">
        <v>4</v>
      </c>
      <c r="M877">
        <v>2020</v>
      </c>
      <c r="N877" t="s">
        <v>61</v>
      </c>
      <c r="O877" t="s">
        <v>60</v>
      </c>
      <c r="P877" t="s">
        <v>47</v>
      </c>
    </row>
    <row r="878" spans="1:16" x14ac:dyDescent="0.35">
      <c r="A878" t="s">
        <v>15</v>
      </c>
      <c r="B878">
        <v>248</v>
      </c>
      <c r="C878" s="12">
        <f>Modified_data[[#This Row],[Export Value]]/Modified_data[[#This Row],[Units Sold]]</f>
        <v>47005.310000000005</v>
      </c>
      <c r="D878" s="12">
        <v>9451.99</v>
      </c>
      <c r="E878" s="12">
        <f>Modified_data[[#This Row],[Profit per unit]]*Modified_data[[#This Row],[Units Sold]]</f>
        <v>2344093.52</v>
      </c>
      <c r="F878" s="14">
        <f>Modified_data[[#This Row],[TotalProfit]]/SUM(Modified_data[TotalProfit])</f>
        <v>7.1282644469593346E-4</v>
      </c>
      <c r="G878" s="1">
        <f>Modified_data[[#This Row],[TotalProfit]]/Modified_data[[#This Row],[Export Value]]</f>
        <v>0.20108345206105438</v>
      </c>
      <c r="H878" s="12">
        <v>11657316.880000001</v>
      </c>
      <c r="I878" t="s">
        <v>28</v>
      </c>
      <c r="J878" t="s">
        <v>29</v>
      </c>
      <c r="K878" t="s">
        <v>40</v>
      </c>
      <c r="L878" t="s">
        <v>6</v>
      </c>
      <c r="M878">
        <v>2022</v>
      </c>
      <c r="N878" t="s">
        <v>59</v>
      </c>
      <c r="O878" t="s">
        <v>60</v>
      </c>
      <c r="P878" t="s">
        <v>49</v>
      </c>
    </row>
    <row r="879" spans="1:16" x14ac:dyDescent="0.35">
      <c r="A879" t="s">
        <v>15</v>
      </c>
      <c r="B879">
        <v>733</v>
      </c>
      <c r="C879" s="12">
        <f>Modified_data[[#This Row],[Export Value]]/Modified_data[[#This Row],[Units Sold]]</f>
        <v>33421.870000000003</v>
      </c>
      <c r="D879" s="12">
        <v>2554.29</v>
      </c>
      <c r="E879" s="12">
        <f>Modified_data[[#This Row],[Profit per unit]]*Modified_data[[#This Row],[Units Sold]]</f>
        <v>1872294.57</v>
      </c>
      <c r="F879" s="14">
        <f>Modified_data[[#This Row],[TotalProfit]]/SUM(Modified_data[TotalProfit])</f>
        <v>5.6935487870663187E-4</v>
      </c>
      <c r="G879" s="1">
        <f>Modified_data[[#This Row],[TotalProfit]]/Modified_data[[#This Row],[Export Value]]</f>
        <v>7.6425705683135031E-2</v>
      </c>
      <c r="H879" s="12">
        <v>24498230.710000001</v>
      </c>
      <c r="I879" t="s">
        <v>39</v>
      </c>
      <c r="J879" t="s">
        <v>29</v>
      </c>
      <c r="K879" t="s">
        <v>32</v>
      </c>
      <c r="L879" t="s">
        <v>7</v>
      </c>
      <c r="M879">
        <v>2023</v>
      </c>
      <c r="N879" t="s">
        <v>50</v>
      </c>
      <c r="O879" t="s">
        <v>46</v>
      </c>
      <c r="P879" t="s">
        <v>56</v>
      </c>
    </row>
    <row r="880" spans="1:16" x14ac:dyDescent="0.35">
      <c r="A880" t="s">
        <v>14</v>
      </c>
      <c r="B880">
        <v>291</v>
      </c>
      <c r="C880" s="12">
        <f>Modified_data[[#This Row],[Export Value]]/Modified_data[[#This Row],[Units Sold]]</f>
        <v>46984.32</v>
      </c>
      <c r="D880" s="12">
        <v>3639.36</v>
      </c>
      <c r="E880" s="12">
        <f>Modified_data[[#This Row],[Profit per unit]]*Modified_data[[#This Row],[Units Sold]]</f>
        <v>1059053.76</v>
      </c>
      <c r="F880" s="14">
        <f>Modified_data[[#This Row],[TotalProfit]]/SUM(Modified_data[TotalProfit])</f>
        <v>3.2205264851491953E-4</v>
      </c>
      <c r="G880" s="1">
        <f>Modified_data[[#This Row],[TotalProfit]]/Modified_data[[#This Row],[Export Value]]</f>
        <v>7.7459033141269257E-2</v>
      </c>
      <c r="H880" s="12">
        <v>13672437.119999999</v>
      </c>
      <c r="I880" t="s">
        <v>28</v>
      </c>
      <c r="J880" t="s">
        <v>29</v>
      </c>
      <c r="K880" t="s">
        <v>35</v>
      </c>
      <c r="L880" t="s">
        <v>7</v>
      </c>
      <c r="M880">
        <v>2021</v>
      </c>
      <c r="N880" t="s">
        <v>50</v>
      </c>
      <c r="O880" t="s">
        <v>46</v>
      </c>
      <c r="P880" t="s">
        <v>49</v>
      </c>
    </row>
    <row r="881" spans="1:16" x14ac:dyDescent="0.35">
      <c r="A881" t="s">
        <v>12</v>
      </c>
      <c r="B881">
        <v>295</v>
      </c>
      <c r="C881" s="12">
        <f>Modified_data[[#This Row],[Export Value]]/Modified_data[[#This Row],[Units Sold]]</f>
        <v>37960.85</v>
      </c>
      <c r="D881" s="12">
        <v>4804.0200000000004</v>
      </c>
      <c r="E881" s="12">
        <f>Modified_data[[#This Row],[Profit per unit]]*Modified_data[[#This Row],[Units Sold]]</f>
        <v>1417185.9000000001</v>
      </c>
      <c r="F881" s="14">
        <f>Modified_data[[#This Row],[TotalProfit]]/SUM(Modified_data[TotalProfit])</f>
        <v>4.3095873861304258E-4</v>
      </c>
      <c r="G881" s="1">
        <f>Modified_data[[#This Row],[TotalProfit]]/Modified_data[[#This Row],[Export Value]]</f>
        <v>0.12655196077010922</v>
      </c>
      <c r="H881" s="12">
        <v>11198450.75</v>
      </c>
      <c r="I881" t="s">
        <v>31</v>
      </c>
      <c r="J881" t="s">
        <v>29</v>
      </c>
      <c r="K881" t="s">
        <v>37</v>
      </c>
      <c r="L881" t="s">
        <v>3</v>
      </c>
      <c r="M881">
        <v>2020</v>
      </c>
      <c r="N881" t="s">
        <v>50</v>
      </c>
      <c r="O881" t="s">
        <v>46</v>
      </c>
      <c r="P881" t="s">
        <v>49</v>
      </c>
    </row>
    <row r="882" spans="1:16" x14ac:dyDescent="0.35">
      <c r="A882" t="s">
        <v>17</v>
      </c>
      <c r="B882">
        <v>507</v>
      </c>
      <c r="C882" s="12">
        <f>Modified_data[[#This Row],[Export Value]]/Modified_data[[#This Row],[Units Sold]]</f>
        <v>38930.959999999999</v>
      </c>
      <c r="D882" s="12">
        <v>9986.2000000000007</v>
      </c>
      <c r="E882" s="12">
        <f>Modified_data[[#This Row],[Profit per unit]]*Modified_data[[#This Row],[Units Sold]]</f>
        <v>5063003.4000000004</v>
      </c>
      <c r="F882" s="14">
        <f>Modified_data[[#This Row],[TotalProfit]]/SUM(Modified_data[TotalProfit])</f>
        <v>1.5396325625717457E-3</v>
      </c>
      <c r="G882" s="1">
        <f>Modified_data[[#This Row],[TotalProfit]]/Modified_data[[#This Row],[Export Value]]</f>
        <v>0.25651049961264766</v>
      </c>
      <c r="H882" s="12">
        <v>19737996.719999999</v>
      </c>
      <c r="I882" t="s">
        <v>31</v>
      </c>
      <c r="J882" t="s">
        <v>29</v>
      </c>
      <c r="K882" t="s">
        <v>38</v>
      </c>
      <c r="L882" t="s">
        <v>4</v>
      </c>
      <c r="M882">
        <v>2023</v>
      </c>
      <c r="N882" t="s">
        <v>45</v>
      </c>
      <c r="O882" t="s">
        <v>46</v>
      </c>
      <c r="P882" t="s">
        <v>49</v>
      </c>
    </row>
    <row r="883" spans="1:16" x14ac:dyDescent="0.35">
      <c r="A883" t="s">
        <v>19</v>
      </c>
      <c r="B883">
        <v>666</v>
      </c>
      <c r="C883" s="12">
        <f>Modified_data[[#This Row],[Export Value]]/Modified_data[[#This Row],[Units Sold]]</f>
        <v>16418.88</v>
      </c>
      <c r="D883" s="12">
        <v>5763.85</v>
      </c>
      <c r="E883" s="12">
        <f>Modified_data[[#This Row],[Profit per unit]]*Modified_data[[#This Row],[Units Sold]]</f>
        <v>3838724.1</v>
      </c>
      <c r="F883" s="14">
        <f>Modified_data[[#This Row],[TotalProfit]]/SUM(Modified_data[TotalProfit])</f>
        <v>1.1673357009969454E-3</v>
      </c>
      <c r="G883" s="1">
        <f>Modified_data[[#This Row],[TotalProfit]]/Modified_data[[#This Row],[Export Value]]</f>
        <v>0.35105013253035533</v>
      </c>
      <c r="H883" s="12">
        <v>10934974.08</v>
      </c>
      <c r="I883" t="s">
        <v>28</v>
      </c>
      <c r="J883" t="s">
        <v>29</v>
      </c>
      <c r="K883" t="s">
        <v>32</v>
      </c>
      <c r="L883" t="s">
        <v>1</v>
      </c>
      <c r="M883">
        <v>2021</v>
      </c>
      <c r="N883" t="s">
        <v>62</v>
      </c>
      <c r="O883" t="s">
        <v>63</v>
      </c>
      <c r="P883" t="s">
        <v>49</v>
      </c>
    </row>
    <row r="884" spans="1:16" x14ac:dyDescent="0.35">
      <c r="A884" t="s">
        <v>16</v>
      </c>
      <c r="B884">
        <v>924</v>
      </c>
      <c r="C884" s="12">
        <f>Modified_data[[#This Row],[Export Value]]/Modified_data[[#This Row],[Units Sold]]</f>
        <v>12339.82</v>
      </c>
      <c r="D884" s="12">
        <v>6441.71</v>
      </c>
      <c r="E884" s="12">
        <f>Modified_data[[#This Row],[Profit per unit]]*Modified_data[[#This Row],[Units Sold]]</f>
        <v>5952140.04</v>
      </c>
      <c r="F884" s="14">
        <f>Modified_data[[#This Row],[TotalProfit]]/SUM(Modified_data[TotalProfit])</f>
        <v>1.8100143133561973E-3</v>
      </c>
      <c r="G884" s="1">
        <f>Modified_data[[#This Row],[TotalProfit]]/Modified_data[[#This Row],[Export Value]]</f>
        <v>0.52202625321925278</v>
      </c>
      <c r="H884" s="12">
        <v>11401993.68</v>
      </c>
      <c r="I884" t="s">
        <v>33</v>
      </c>
      <c r="J884" t="s">
        <v>29</v>
      </c>
      <c r="K884" t="s">
        <v>30</v>
      </c>
      <c r="L884" t="s">
        <v>5</v>
      </c>
      <c r="M884">
        <v>2020</v>
      </c>
      <c r="N884" t="s">
        <v>55</v>
      </c>
      <c r="O884" t="s">
        <v>53</v>
      </c>
      <c r="P884" t="s">
        <v>64</v>
      </c>
    </row>
    <row r="885" spans="1:16" x14ac:dyDescent="0.35">
      <c r="A885" t="s">
        <v>20</v>
      </c>
      <c r="B885">
        <v>419</v>
      </c>
      <c r="C885" s="12">
        <f>Modified_data[[#This Row],[Export Value]]/Modified_data[[#This Row],[Units Sold]]</f>
        <v>11329.85</v>
      </c>
      <c r="D885" s="12">
        <v>3545.89</v>
      </c>
      <c r="E885" s="12">
        <f>Modified_data[[#This Row],[Profit per unit]]*Modified_data[[#This Row],[Units Sold]]</f>
        <v>1485727.91</v>
      </c>
      <c r="F885" s="14">
        <f>Modified_data[[#This Row],[TotalProfit]]/SUM(Modified_data[TotalProfit])</f>
        <v>4.518020014281767E-4</v>
      </c>
      <c r="G885" s="1">
        <f>Modified_data[[#This Row],[TotalProfit]]/Modified_data[[#This Row],[Export Value]]</f>
        <v>0.31296883895197197</v>
      </c>
      <c r="H885" s="12">
        <v>4747207.1500000004</v>
      </c>
      <c r="I885" t="s">
        <v>28</v>
      </c>
      <c r="J885" t="s">
        <v>29</v>
      </c>
      <c r="K885" t="s">
        <v>37</v>
      </c>
      <c r="L885" t="s">
        <v>10</v>
      </c>
      <c r="M885">
        <v>2020</v>
      </c>
      <c r="N885" t="s">
        <v>45</v>
      </c>
      <c r="O885" t="s">
        <v>46</v>
      </c>
      <c r="P885" t="s">
        <v>56</v>
      </c>
    </row>
    <row r="886" spans="1:16" x14ac:dyDescent="0.35">
      <c r="A886" t="s">
        <v>21</v>
      </c>
      <c r="B886">
        <v>913</v>
      </c>
      <c r="C886" s="12">
        <f>Modified_data[[#This Row],[Export Value]]/Modified_data[[#This Row],[Units Sold]]</f>
        <v>30290.13</v>
      </c>
      <c r="D886" s="12">
        <v>9751.19</v>
      </c>
      <c r="E886" s="12">
        <f>Modified_data[[#This Row],[Profit per unit]]*Modified_data[[#This Row],[Units Sold]]</f>
        <v>8902836.4700000007</v>
      </c>
      <c r="F886" s="14">
        <f>Modified_data[[#This Row],[TotalProfit]]/SUM(Modified_data[TotalProfit])</f>
        <v>2.7073054954818506E-3</v>
      </c>
      <c r="G886" s="1">
        <f>Modified_data[[#This Row],[TotalProfit]]/Modified_data[[#This Row],[Export Value]]</f>
        <v>0.32192631725251758</v>
      </c>
      <c r="H886" s="12">
        <v>27654888.690000001</v>
      </c>
      <c r="I886" t="s">
        <v>28</v>
      </c>
      <c r="J886" t="s">
        <v>29</v>
      </c>
      <c r="K886" t="s">
        <v>32</v>
      </c>
      <c r="L886" t="s">
        <v>3</v>
      </c>
      <c r="M886">
        <v>2023</v>
      </c>
      <c r="N886" t="s">
        <v>52</v>
      </c>
      <c r="O886" t="s">
        <v>53</v>
      </c>
      <c r="P886" t="s">
        <v>56</v>
      </c>
    </row>
    <row r="887" spans="1:16" x14ac:dyDescent="0.35">
      <c r="A887" t="s">
        <v>14</v>
      </c>
      <c r="B887">
        <v>710</v>
      </c>
      <c r="C887" s="12">
        <f>Modified_data[[#This Row],[Export Value]]/Modified_data[[#This Row],[Units Sold]]</f>
        <v>30593.52</v>
      </c>
      <c r="D887" s="12">
        <v>8558.98</v>
      </c>
      <c r="E887" s="12">
        <f>Modified_data[[#This Row],[Profit per unit]]*Modified_data[[#This Row],[Units Sold]]</f>
        <v>6076875.7999999998</v>
      </c>
      <c r="F887" s="14">
        <f>Modified_data[[#This Row],[TotalProfit]]/SUM(Modified_data[TotalProfit])</f>
        <v>1.8479457984136899E-3</v>
      </c>
      <c r="G887" s="1">
        <f>Modified_data[[#This Row],[TotalProfit]]/Modified_data[[#This Row],[Export Value]]</f>
        <v>0.27976447299951102</v>
      </c>
      <c r="H887" s="12">
        <v>21721399.199999999</v>
      </c>
      <c r="I887" t="s">
        <v>28</v>
      </c>
      <c r="J887" t="s">
        <v>29</v>
      </c>
      <c r="K887" t="s">
        <v>37</v>
      </c>
      <c r="L887" t="s">
        <v>9</v>
      </c>
      <c r="M887">
        <v>2022</v>
      </c>
      <c r="N887" t="s">
        <v>48</v>
      </c>
      <c r="O887" t="s">
        <v>46</v>
      </c>
      <c r="P887" t="s">
        <v>47</v>
      </c>
    </row>
    <row r="888" spans="1:16" x14ac:dyDescent="0.35">
      <c r="A888" t="s">
        <v>13</v>
      </c>
      <c r="B888">
        <v>142</v>
      </c>
      <c r="C888" s="12">
        <f>Modified_data[[#This Row],[Export Value]]/Modified_data[[#This Row],[Units Sold]]</f>
        <v>28251.37</v>
      </c>
      <c r="D888" s="12">
        <v>7796.85</v>
      </c>
      <c r="E888" s="12">
        <f>Modified_data[[#This Row],[Profit per unit]]*Modified_data[[#This Row],[Units Sold]]</f>
        <v>1107152.7</v>
      </c>
      <c r="F888" s="14">
        <f>Modified_data[[#This Row],[TotalProfit]]/SUM(Modified_data[TotalProfit])</f>
        <v>3.3667928183876532E-4</v>
      </c>
      <c r="G888" s="1">
        <f>Modified_data[[#This Row],[TotalProfit]]/Modified_data[[#This Row],[Export Value]]</f>
        <v>0.27598130639328283</v>
      </c>
      <c r="H888" s="12">
        <v>4011694.54</v>
      </c>
      <c r="I888" t="s">
        <v>28</v>
      </c>
      <c r="J888" t="s">
        <v>29</v>
      </c>
      <c r="K888" t="s">
        <v>34</v>
      </c>
      <c r="L888" t="s">
        <v>10</v>
      </c>
      <c r="M888">
        <v>2022</v>
      </c>
      <c r="N888" t="s">
        <v>61</v>
      </c>
      <c r="O888" t="s">
        <v>60</v>
      </c>
      <c r="P888" t="s">
        <v>49</v>
      </c>
    </row>
    <row r="889" spans="1:16" x14ac:dyDescent="0.35">
      <c r="A889" t="s">
        <v>16</v>
      </c>
      <c r="B889">
        <v>291</v>
      </c>
      <c r="C889" s="12">
        <f>Modified_data[[#This Row],[Export Value]]/Modified_data[[#This Row],[Units Sold]]</f>
        <v>24012.91</v>
      </c>
      <c r="D889" s="12">
        <v>8318.99</v>
      </c>
      <c r="E889" s="12">
        <f>Modified_data[[#This Row],[Profit per unit]]*Modified_data[[#This Row],[Units Sold]]</f>
        <v>2420826.09</v>
      </c>
      <c r="F889" s="14">
        <f>Modified_data[[#This Row],[TotalProfit]]/SUM(Modified_data[TotalProfit])</f>
        <v>7.3616041349828815E-4</v>
      </c>
      <c r="G889" s="1">
        <f>Modified_data[[#This Row],[TotalProfit]]/Modified_data[[#This Row],[Export Value]]</f>
        <v>0.34643822843628697</v>
      </c>
      <c r="H889" s="12">
        <v>6987756.8099999996</v>
      </c>
      <c r="I889" t="s">
        <v>28</v>
      </c>
      <c r="J889" t="s">
        <v>29</v>
      </c>
      <c r="K889" t="s">
        <v>30</v>
      </c>
      <c r="L889" t="s">
        <v>8</v>
      </c>
      <c r="M889">
        <v>2022</v>
      </c>
      <c r="N889" t="s">
        <v>48</v>
      </c>
      <c r="O889" t="s">
        <v>46</v>
      </c>
      <c r="P889" t="s">
        <v>54</v>
      </c>
    </row>
    <row r="890" spans="1:16" x14ac:dyDescent="0.35">
      <c r="A890" t="s">
        <v>19</v>
      </c>
      <c r="B890">
        <v>410</v>
      </c>
      <c r="C890" s="12">
        <f>Modified_data[[#This Row],[Export Value]]/Modified_data[[#This Row],[Units Sold]]</f>
        <v>33864.480000000003</v>
      </c>
      <c r="D890" s="12">
        <v>7060.48</v>
      </c>
      <c r="E890" s="12">
        <f>Modified_data[[#This Row],[Profit per unit]]*Modified_data[[#This Row],[Units Sold]]</f>
        <v>2894796.7999999998</v>
      </c>
      <c r="F890" s="14">
        <f>Modified_data[[#This Row],[TotalProfit]]/SUM(Modified_data[TotalProfit])</f>
        <v>8.8029240022009239E-4</v>
      </c>
      <c r="G890" s="1">
        <f>Modified_data[[#This Row],[TotalProfit]]/Modified_data[[#This Row],[Export Value]]</f>
        <v>0.20849220185870265</v>
      </c>
      <c r="H890" s="12">
        <v>13884436.800000001</v>
      </c>
      <c r="I890" t="s">
        <v>28</v>
      </c>
      <c r="J890" t="s">
        <v>29</v>
      </c>
      <c r="K890" t="s">
        <v>40</v>
      </c>
      <c r="L890" t="s">
        <v>10</v>
      </c>
      <c r="M890">
        <v>2023</v>
      </c>
      <c r="N890" t="s">
        <v>45</v>
      </c>
      <c r="O890" t="s">
        <v>46</v>
      </c>
      <c r="P890" t="s">
        <v>47</v>
      </c>
    </row>
    <row r="891" spans="1:16" x14ac:dyDescent="0.35">
      <c r="A891" t="s">
        <v>18</v>
      </c>
      <c r="B891">
        <v>941</v>
      </c>
      <c r="C891" s="12">
        <f>Modified_data[[#This Row],[Export Value]]/Modified_data[[#This Row],[Units Sold]]</f>
        <v>27078.720000000001</v>
      </c>
      <c r="D891" s="12">
        <v>4676.04</v>
      </c>
      <c r="E891" s="12">
        <f>Modified_data[[#This Row],[Profit per unit]]*Modified_data[[#This Row],[Units Sold]]</f>
        <v>4400153.6399999997</v>
      </c>
      <c r="F891" s="14">
        <f>Modified_data[[#This Row],[TotalProfit]]/SUM(Modified_data[TotalProfit])</f>
        <v>1.3380634554704413E-3</v>
      </c>
      <c r="G891" s="1">
        <f>Modified_data[[#This Row],[TotalProfit]]/Modified_data[[#This Row],[Export Value]]</f>
        <v>0.17268319920587089</v>
      </c>
      <c r="H891" s="12">
        <v>25481075.52</v>
      </c>
      <c r="I891" t="s">
        <v>28</v>
      </c>
      <c r="J891" t="s">
        <v>29</v>
      </c>
      <c r="K891" t="s">
        <v>40</v>
      </c>
      <c r="L891" t="s">
        <v>3</v>
      </c>
      <c r="M891">
        <v>2020</v>
      </c>
      <c r="N891" t="s">
        <v>52</v>
      </c>
      <c r="O891" t="s">
        <v>53</v>
      </c>
      <c r="P891" t="s">
        <v>54</v>
      </c>
    </row>
    <row r="892" spans="1:16" x14ac:dyDescent="0.35">
      <c r="A892" t="s">
        <v>17</v>
      </c>
      <c r="B892">
        <v>323</v>
      </c>
      <c r="C892" s="12">
        <f>Modified_data[[#This Row],[Export Value]]/Modified_data[[#This Row],[Units Sold]]</f>
        <v>41562.659999999996</v>
      </c>
      <c r="D892" s="12">
        <v>7492.8</v>
      </c>
      <c r="E892" s="12">
        <f>Modified_data[[#This Row],[Profit per unit]]*Modified_data[[#This Row],[Units Sold]]</f>
        <v>2420174.4</v>
      </c>
      <c r="F892" s="14">
        <f>Modified_data[[#This Row],[TotalProfit]]/SUM(Modified_data[TotalProfit])</f>
        <v>7.3596223801519398E-4</v>
      </c>
      <c r="G892" s="1">
        <f>Modified_data[[#This Row],[TotalProfit]]/Modified_data[[#This Row],[Export Value]]</f>
        <v>0.18027720073739265</v>
      </c>
      <c r="H892" s="12">
        <v>13424739.18</v>
      </c>
      <c r="I892" t="s">
        <v>28</v>
      </c>
      <c r="J892" t="s">
        <v>29</v>
      </c>
      <c r="K892" t="s">
        <v>34</v>
      </c>
      <c r="L892" t="s">
        <v>4</v>
      </c>
      <c r="M892">
        <v>2022</v>
      </c>
      <c r="N892" t="s">
        <v>45</v>
      </c>
      <c r="O892" t="s">
        <v>46</v>
      </c>
      <c r="P892" t="s">
        <v>58</v>
      </c>
    </row>
    <row r="893" spans="1:16" x14ac:dyDescent="0.35">
      <c r="A893" t="s">
        <v>20</v>
      </c>
      <c r="B893">
        <v>662</v>
      </c>
      <c r="C893" s="12">
        <f>Modified_data[[#This Row],[Export Value]]/Modified_data[[#This Row],[Units Sold]]</f>
        <v>33103.72</v>
      </c>
      <c r="D893" s="12">
        <v>8786.6</v>
      </c>
      <c r="E893" s="12">
        <f>Modified_data[[#This Row],[Profit per unit]]*Modified_data[[#This Row],[Units Sold]]</f>
        <v>5816729.2000000002</v>
      </c>
      <c r="F893" s="14">
        <f>Modified_data[[#This Row],[TotalProfit]]/SUM(Modified_data[TotalProfit])</f>
        <v>1.7688365929167458E-3</v>
      </c>
      <c r="G893" s="1">
        <f>Modified_data[[#This Row],[TotalProfit]]/Modified_data[[#This Row],[Export Value]]</f>
        <v>0.26542636295860406</v>
      </c>
      <c r="H893" s="12">
        <v>21914662.640000001</v>
      </c>
      <c r="I893" t="s">
        <v>39</v>
      </c>
      <c r="J893" t="s">
        <v>29</v>
      </c>
      <c r="K893" t="s">
        <v>35</v>
      </c>
      <c r="L893" t="s">
        <v>6</v>
      </c>
      <c r="M893">
        <v>2022</v>
      </c>
      <c r="N893" t="s">
        <v>45</v>
      </c>
      <c r="O893" t="s">
        <v>46</v>
      </c>
      <c r="P893" t="s">
        <v>56</v>
      </c>
    </row>
    <row r="894" spans="1:16" x14ac:dyDescent="0.35">
      <c r="A894" t="s">
        <v>16</v>
      </c>
      <c r="B894">
        <v>568</v>
      </c>
      <c r="C894" s="12">
        <f>Modified_data[[#This Row],[Export Value]]/Modified_data[[#This Row],[Units Sold]]</f>
        <v>37507.870000000003</v>
      </c>
      <c r="D894" s="12">
        <v>4346.03</v>
      </c>
      <c r="E894" s="12">
        <f>Modified_data[[#This Row],[Profit per unit]]*Modified_data[[#This Row],[Units Sold]]</f>
        <v>2468545.04</v>
      </c>
      <c r="F894" s="14">
        <f>Modified_data[[#This Row],[TotalProfit]]/SUM(Modified_data[TotalProfit])</f>
        <v>7.5067149387238652E-4</v>
      </c>
      <c r="G894" s="1">
        <f>Modified_data[[#This Row],[TotalProfit]]/Modified_data[[#This Row],[Export Value]]</f>
        <v>0.11586981612125669</v>
      </c>
      <c r="H894" s="12">
        <v>21304470.16</v>
      </c>
      <c r="I894" t="s">
        <v>28</v>
      </c>
      <c r="J894" t="s">
        <v>29</v>
      </c>
      <c r="K894" t="s">
        <v>37</v>
      </c>
      <c r="L894" t="s">
        <v>1</v>
      </c>
      <c r="M894">
        <v>2021</v>
      </c>
      <c r="N894" t="s">
        <v>67</v>
      </c>
      <c r="O894" t="s">
        <v>63</v>
      </c>
      <c r="P894" t="s">
        <v>54</v>
      </c>
    </row>
    <row r="895" spans="1:16" x14ac:dyDescent="0.35">
      <c r="A895" t="s">
        <v>16</v>
      </c>
      <c r="B895">
        <v>794</v>
      </c>
      <c r="C895" s="12">
        <f>Modified_data[[#This Row],[Export Value]]/Modified_data[[#This Row],[Units Sold]]</f>
        <v>38459.71</v>
      </c>
      <c r="D895" s="12">
        <v>6427.82</v>
      </c>
      <c r="E895" s="12">
        <f>Modified_data[[#This Row],[Profit per unit]]*Modified_data[[#This Row],[Units Sold]]</f>
        <v>5103689.08</v>
      </c>
      <c r="F895" s="14">
        <f>Modified_data[[#This Row],[TotalProfit]]/SUM(Modified_data[TotalProfit])</f>
        <v>1.5520048627282838E-3</v>
      </c>
      <c r="G895" s="1">
        <f>Modified_data[[#This Row],[TotalProfit]]/Modified_data[[#This Row],[Export Value]]</f>
        <v>0.16713126542035808</v>
      </c>
      <c r="H895" s="12">
        <v>30537009.739999998</v>
      </c>
      <c r="I895" t="s">
        <v>28</v>
      </c>
      <c r="J895" t="s">
        <v>29</v>
      </c>
      <c r="K895" t="s">
        <v>38</v>
      </c>
      <c r="L895" t="s">
        <v>6</v>
      </c>
      <c r="M895">
        <v>2021</v>
      </c>
      <c r="N895" t="s">
        <v>67</v>
      </c>
      <c r="O895" t="s">
        <v>63</v>
      </c>
      <c r="P895" t="s">
        <v>47</v>
      </c>
    </row>
    <row r="896" spans="1:16" x14ac:dyDescent="0.35">
      <c r="A896" t="s">
        <v>13</v>
      </c>
      <c r="B896">
        <v>545</v>
      </c>
      <c r="C896" s="12">
        <f>Modified_data[[#This Row],[Export Value]]/Modified_data[[#This Row],[Units Sold]]</f>
        <v>36328.030000000006</v>
      </c>
      <c r="D896" s="12">
        <v>9914.9500000000007</v>
      </c>
      <c r="E896" s="12">
        <f>Modified_data[[#This Row],[Profit per unit]]*Modified_data[[#This Row],[Units Sold]]</f>
        <v>5403647.75</v>
      </c>
      <c r="F896" s="14">
        <f>Modified_data[[#This Row],[TotalProfit]]/SUM(Modified_data[TotalProfit])</f>
        <v>1.6432207082001066E-3</v>
      </c>
      <c r="G896" s="1">
        <f>Modified_data[[#This Row],[TotalProfit]]/Modified_data[[#This Row],[Export Value]]</f>
        <v>0.27292836963633865</v>
      </c>
      <c r="H896" s="12">
        <v>19798776.350000001</v>
      </c>
      <c r="I896" t="s">
        <v>28</v>
      </c>
      <c r="J896" t="s">
        <v>29</v>
      </c>
      <c r="K896" t="s">
        <v>35</v>
      </c>
      <c r="L896" t="s">
        <v>10</v>
      </c>
      <c r="M896">
        <v>2020</v>
      </c>
      <c r="N896" t="s">
        <v>65</v>
      </c>
      <c r="O896" t="s">
        <v>60</v>
      </c>
      <c r="P896" t="s">
        <v>56</v>
      </c>
    </row>
    <row r="897" spans="1:16" x14ac:dyDescent="0.35">
      <c r="A897" t="s">
        <v>20</v>
      </c>
      <c r="B897">
        <v>778</v>
      </c>
      <c r="C897" s="12">
        <f>Modified_data[[#This Row],[Export Value]]/Modified_data[[#This Row],[Units Sold]]</f>
        <v>49985.86</v>
      </c>
      <c r="D897" s="12">
        <v>8415.43</v>
      </c>
      <c r="E897" s="12">
        <f>Modified_data[[#This Row],[Profit per unit]]*Modified_data[[#This Row],[Units Sold]]</f>
        <v>6547204.54</v>
      </c>
      <c r="F897" s="14">
        <f>Modified_data[[#This Row],[TotalProfit]]/SUM(Modified_data[TotalProfit])</f>
        <v>1.9909702813159414E-3</v>
      </c>
      <c r="G897" s="1">
        <f>Modified_data[[#This Row],[TotalProfit]]/Modified_data[[#This Row],[Export Value]]</f>
        <v>0.16835621113650942</v>
      </c>
      <c r="H897" s="12">
        <v>38888999.079999998</v>
      </c>
      <c r="I897" t="s">
        <v>31</v>
      </c>
      <c r="J897" t="s">
        <v>29</v>
      </c>
      <c r="K897" t="s">
        <v>34</v>
      </c>
      <c r="L897" t="s">
        <v>7</v>
      </c>
      <c r="M897">
        <v>2022</v>
      </c>
      <c r="N897" t="s">
        <v>65</v>
      </c>
      <c r="O897" t="s">
        <v>60</v>
      </c>
      <c r="P897" t="s">
        <v>51</v>
      </c>
    </row>
    <row r="898" spans="1:16" x14ac:dyDescent="0.35">
      <c r="A898" t="s">
        <v>17</v>
      </c>
      <c r="B898">
        <v>930</v>
      </c>
      <c r="C898" s="12">
        <f>Modified_data[[#This Row],[Export Value]]/Modified_data[[#This Row],[Units Sold]]</f>
        <v>37216.609999999993</v>
      </c>
      <c r="D898" s="12">
        <v>4076.71</v>
      </c>
      <c r="E898" s="12">
        <f>Modified_data[[#This Row],[Profit per unit]]*Modified_data[[#This Row],[Units Sold]]</f>
        <v>3791340.3</v>
      </c>
      <c r="F898" s="14">
        <f>Modified_data[[#This Row],[TotalProfit]]/SUM(Modified_data[TotalProfit])</f>
        <v>1.1529265379656925E-3</v>
      </c>
      <c r="G898" s="1">
        <f>Modified_data[[#This Row],[TotalProfit]]/Modified_data[[#This Row],[Export Value]]</f>
        <v>0.10954006826521814</v>
      </c>
      <c r="H898" s="12">
        <v>34611447.299999997</v>
      </c>
      <c r="I898" t="s">
        <v>31</v>
      </c>
      <c r="J898" t="s">
        <v>29</v>
      </c>
      <c r="K898" t="s">
        <v>36</v>
      </c>
      <c r="L898" t="s">
        <v>6</v>
      </c>
      <c r="M898">
        <v>2022</v>
      </c>
      <c r="N898" t="s">
        <v>67</v>
      </c>
      <c r="O898" t="s">
        <v>63</v>
      </c>
      <c r="P898" t="s">
        <v>64</v>
      </c>
    </row>
    <row r="899" spans="1:16" x14ac:dyDescent="0.35">
      <c r="A899" t="s">
        <v>19</v>
      </c>
      <c r="B899">
        <v>193</v>
      </c>
      <c r="C899" s="12">
        <f>Modified_data[[#This Row],[Export Value]]/Modified_data[[#This Row],[Units Sold]]</f>
        <v>31525.279999999999</v>
      </c>
      <c r="D899" s="12">
        <v>7795.99</v>
      </c>
      <c r="E899" s="12">
        <f>Modified_data[[#This Row],[Profit per unit]]*Modified_data[[#This Row],[Units Sold]]</f>
        <v>1504626.07</v>
      </c>
      <c r="F899" s="14">
        <f>Modified_data[[#This Row],[TotalProfit]]/SUM(Modified_data[TotalProfit])</f>
        <v>4.5754883195740195E-4</v>
      </c>
      <c r="G899" s="1">
        <f>Modified_data[[#This Row],[TotalProfit]]/Modified_data[[#This Row],[Export Value]]</f>
        <v>0.24729328335862522</v>
      </c>
      <c r="H899" s="12">
        <v>6084379.04</v>
      </c>
      <c r="I899" t="s">
        <v>31</v>
      </c>
      <c r="J899" t="s">
        <v>29</v>
      </c>
      <c r="K899" t="s">
        <v>32</v>
      </c>
      <c r="L899" t="s">
        <v>2</v>
      </c>
      <c r="M899">
        <v>2020</v>
      </c>
      <c r="N899" t="s">
        <v>67</v>
      </c>
      <c r="O899" t="s">
        <v>63</v>
      </c>
      <c r="P899" t="s">
        <v>54</v>
      </c>
    </row>
    <row r="900" spans="1:16" x14ac:dyDescent="0.35">
      <c r="A900" t="s">
        <v>14</v>
      </c>
      <c r="B900">
        <v>131</v>
      </c>
      <c r="C900" s="12">
        <f>Modified_data[[#This Row],[Export Value]]/Modified_data[[#This Row],[Units Sold]]</f>
        <v>33882.159999999996</v>
      </c>
      <c r="D900" s="12">
        <v>5708.85</v>
      </c>
      <c r="E900" s="12">
        <f>Modified_data[[#This Row],[Profit per unit]]*Modified_data[[#This Row],[Units Sold]]</f>
        <v>747859.35000000009</v>
      </c>
      <c r="F900" s="14">
        <f>Modified_data[[#This Row],[TotalProfit]]/SUM(Modified_data[TotalProfit])</f>
        <v>2.2742007391970943E-4</v>
      </c>
      <c r="G900" s="1">
        <f>Modified_data[[#This Row],[TotalProfit]]/Modified_data[[#This Row],[Export Value]]</f>
        <v>0.16849132404781753</v>
      </c>
      <c r="H900" s="12">
        <v>4438562.96</v>
      </c>
      <c r="I900" t="s">
        <v>28</v>
      </c>
      <c r="J900" t="s">
        <v>29</v>
      </c>
      <c r="K900" t="s">
        <v>30</v>
      </c>
      <c r="L900" t="s">
        <v>2</v>
      </c>
      <c r="M900">
        <v>2023</v>
      </c>
      <c r="N900" t="s">
        <v>45</v>
      </c>
      <c r="O900" t="s">
        <v>46</v>
      </c>
      <c r="P900" t="s">
        <v>47</v>
      </c>
    </row>
    <row r="901" spans="1:16" x14ac:dyDescent="0.35">
      <c r="A901" t="s">
        <v>21</v>
      </c>
      <c r="B901">
        <v>634</v>
      </c>
      <c r="C901" s="12">
        <f>Modified_data[[#This Row],[Export Value]]/Modified_data[[#This Row],[Units Sold]]</f>
        <v>24679.190000000002</v>
      </c>
      <c r="D901" s="12">
        <v>3215.36</v>
      </c>
      <c r="E901" s="12">
        <f>Modified_data[[#This Row],[Profit per unit]]*Modified_data[[#This Row],[Units Sold]]</f>
        <v>2038538.24</v>
      </c>
      <c r="F901" s="14">
        <f>Modified_data[[#This Row],[TotalProfit]]/SUM(Modified_data[TotalProfit])</f>
        <v>6.1990869971600179E-4</v>
      </c>
      <c r="G901" s="1">
        <f>Modified_data[[#This Row],[TotalProfit]]/Modified_data[[#This Row],[Export Value]]</f>
        <v>0.13028628573304066</v>
      </c>
      <c r="H901" s="12">
        <v>15646606.460000001</v>
      </c>
      <c r="I901" t="s">
        <v>28</v>
      </c>
      <c r="J901" t="s">
        <v>29</v>
      </c>
      <c r="K901" t="s">
        <v>34</v>
      </c>
      <c r="L901" t="s">
        <v>8</v>
      </c>
      <c r="M901">
        <v>2023</v>
      </c>
      <c r="N901" t="s">
        <v>50</v>
      </c>
      <c r="O901" t="s">
        <v>46</v>
      </c>
      <c r="P901" t="s">
        <v>64</v>
      </c>
    </row>
    <row r="902" spans="1:16" x14ac:dyDescent="0.35">
      <c r="A902" t="s">
        <v>12</v>
      </c>
      <c r="B902">
        <v>377</v>
      </c>
      <c r="C902" s="12">
        <f>Modified_data[[#This Row],[Export Value]]/Modified_data[[#This Row],[Units Sold]]</f>
        <v>28535.67</v>
      </c>
      <c r="D902" s="12">
        <v>6210.24</v>
      </c>
      <c r="E902" s="12">
        <f>Modified_data[[#This Row],[Profit per unit]]*Modified_data[[#This Row],[Units Sold]]</f>
        <v>2341260.48</v>
      </c>
      <c r="F902" s="14">
        <f>Modified_data[[#This Row],[TotalProfit]]/SUM(Modified_data[TotalProfit])</f>
        <v>7.1196493221204534E-4</v>
      </c>
      <c r="G902" s="1">
        <f>Modified_data[[#This Row],[TotalProfit]]/Modified_data[[#This Row],[Export Value]]</f>
        <v>0.2176307757974493</v>
      </c>
      <c r="H902" s="12">
        <v>10757947.59</v>
      </c>
      <c r="I902" t="s">
        <v>31</v>
      </c>
      <c r="J902" t="s">
        <v>29</v>
      </c>
      <c r="K902" t="s">
        <v>35</v>
      </c>
      <c r="L902" t="s">
        <v>1</v>
      </c>
      <c r="M902">
        <v>2021</v>
      </c>
      <c r="N902" t="s">
        <v>55</v>
      </c>
      <c r="O902" t="s">
        <v>53</v>
      </c>
      <c r="P902" t="s">
        <v>47</v>
      </c>
    </row>
    <row r="903" spans="1:16" x14ac:dyDescent="0.35">
      <c r="A903" t="s">
        <v>19</v>
      </c>
      <c r="B903">
        <v>761</v>
      </c>
      <c r="C903" s="12">
        <f>Modified_data[[#This Row],[Export Value]]/Modified_data[[#This Row],[Units Sold]]</f>
        <v>38066.85</v>
      </c>
      <c r="D903" s="12">
        <v>6557.5</v>
      </c>
      <c r="E903" s="12">
        <f>Modified_data[[#This Row],[Profit per unit]]*Modified_data[[#This Row],[Units Sold]]</f>
        <v>4990257.5</v>
      </c>
      <c r="F903" s="14">
        <f>Modified_data[[#This Row],[TotalProfit]]/SUM(Modified_data[TotalProfit])</f>
        <v>1.5175109190362923E-3</v>
      </c>
      <c r="G903" s="1">
        <f>Modified_data[[#This Row],[TotalProfit]]/Modified_data[[#This Row],[Export Value]]</f>
        <v>0.17226274304283123</v>
      </c>
      <c r="H903" s="12">
        <v>28968872.850000001</v>
      </c>
      <c r="I903" t="s">
        <v>28</v>
      </c>
      <c r="J903" t="s">
        <v>29</v>
      </c>
      <c r="K903" t="s">
        <v>38</v>
      </c>
      <c r="L903" t="s">
        <v>10</v>
      </c>
      <c r="M903">
        <v>2023</v>
      </c>
      <c r="N903" t="s">
        <v>55</v>
      </c>
      <c r="O903" t="s">
        <v>53</v>
      </c>
      <c r="P903" t="s">
        <v>51</v>
      </c>
    </row>
    <row r="904" spans="1:16" x14ac:dyDescent="0.35">
      <c r="A904" t="s">
        <v>16</v>
      </c>
      <c r="B904">
        <v>522</v>
      </c>
      <c r="C904" s="12">
        <f>Modified_data[[#This Row],[Export Value]]/Modified_data[[#This Row],[Units Sold]]</f>
        <v>22143.329999999998</v>
      </c>
      <c r="D904" s="12">
        <v>3932.05</v>
      </c>
      <c r="E904" s="12">
        <f>Modified_data[[#This Row],[Profit per unit]]*Modified_data[[#This Row],[Units Sold]]</f>
        <v>2052530.1</v>
      </c>
      <c r="F904" s="14">
        <f>Modified_data[[#This Row],[TotalProfit]]/SUM(Modified_data[TotalProfit])</f>
        <v>6.2416355035800316E-4</v>
      </c>
      <c r="G904" s="1">
        <f>Modified_data[[#This Row],[TotalProfit]]/Modified_data[[#This Row],[Export Value]]</f>
        <v>0.17757265957739871</v>
      </c>
      <c r="H904" s="12">
        <v>11558818.26</v>
      </c>
      <c r="I904" t="s">
        <v>31</v>
      </c>
      <c r="J904" t="s">
        <v>29</v>
      </c>
      <c r="K904" t="s">
        <v>38</v>
      </c>
      <c r="L904" t="s">
        <v>7</v>
      </c>
      <c r="M904">
        <v>2021</v>
      </c>
      <c r="N904" t="s">
        <v>52</v>
      </c>
      <c r="O904" t="s">
        <v>53</v>
      </c>
      <c r="P904" t="s">
        <v>58</v>
      </c>
    </row>
    <row r="905" spans="1:16" x14ac:dyDescent="0.35">
      <c r="A905" t="s">
        <v>18</v>
      </c>
      <c r="B905">
        <v>726</v>
      </c>
      <c r="C905" s="12">
        <f>Modified_data[[#This Row],[Export Value]]/Modified_data[[#This Row],[Units Sold]]</f>
        <v>24759.940000000002</v>
      </c>
      <c r="D905" s="12">
        <v>3878.78</v>
      </c>
      <c r="E905" s="12">
        <f>Modified_data[[#This Row],[Profit per unit]]*Modified_data[[#This Row],[Units Sold]]</f>
        <v>2815994.2800000003</v>
      </c>
      <c r="F905" s="14">
        <f>Modified_data[[#This Row],[TotalProfit]]/SUM(Modified_data[TotalProfit])</f>
        <v>8.5632897056790009E-4</v>
      </c>
      <c r="G905" s="1">
        <f>Modified_data[[#This Row],[TotalProfit]]/Modified_data[[#This Row],[Export Value]]</f>
        <v>0.15665546847044057</v>
      </c>
      <c r="H905" s="12">
        <v>17975716.440000001</v>
      </c>
      <c r="I905" t="s">
        <v>28</v>
      </c>
      <c r="J905" t="s">
        <v>29</v>
      </c>
      <c r="K905" t="s">
        <v>32</v>
      </c>
      <c r="L905" t="s">
        <v>6</v>
      </c>
      <c r="M905">
        <v>2021</v>
      </c>
      <c r="N905" t="s">
        <v>57</v>
      </c>
      <c r="O905" t="s">
        <v>53</v>
      </c>
      <c r="P905" t="s">
        <v>51</v>
      </c>
    </row>
    <row r="906" spans="1:16" x14ac:dyDescent="0.35">
      <c r="A906" t="s">
        <v>19</v>
      </c>
      <c r="B906">
        <v>221</v>
      </c>
      <c r="C906" s="12">
        <f>Modified_data[[#This Row],[Export Value]]/Modified_data[[#This Row],[Units Sold]]</f>
        <v>37345.15</v>
      </c>
      <c r="D906" s="12">
        <v>7906.31</v>
      </c>
      <c r="E906" s="12">
        <f>Modified_data[[#This Row],[Profit per unit]]*Modified_data[[#This Row],[Units Sold]]</f>
        <v>1747294.51</v>
      </c>
      <c r="F906" s="14">
        <f>Modified_data[[#This Row],[TotalProfit]]/SUM(Modified_data[TotalProfit])</f>
        <v>5.31343021416664E-4</v>
      </c>
      <c r="G906" s="1">
        <f>Modified_data[[#This Row],[TotalProfit]]/Modified_data[[#This Row],[Export Value]]</f>
        <v>0.21170915098747761</v>
      </c>
      <c r="H906" s="12">
        <v>8253278.1500000004</v>
      </c>
      <c r="I906" t="s">
        <v>31</v>
      </c>
      <c r="J906" t="s">
        <v>29</v>
      </c>
      <c r="K906" t="s">
        <v>30</v>
      </c>
      <c r="L906" t="s">
        <v>8</v>
      </c>
      <c r="M906">
        <v>2022</v>
      </c>
      <c r="N906" t="s">
        <v>67</v>
      </c>
      <c r="O906" t="s">
        <v>63</v>
      </c>
      <c r="P906" t="s">
        <v>58</v>
      </c>
    </row>
    <row r="907" spans="1:16" x14ac:dyDescent="0.35">
      <c r="A907" t="s">
        <v>20</v>
      </c>
      <c r="B907">
        <v>909</v>
      </c>
      <c r="C907" s="12">
        <f>Modified_data[[#This Row],[Export Value]]/Modified_data[[#This Row],[Units Sold]]</f>
        <v>12986.58</v>
      </c>
      <c r="D907" s="12">
        <v>5787.44</v>
      </c>
      <c r="E907" s="12">
        <f>Modified_data[[#This Row],[Profit per unit]]*Modified_data[[#This Row],[Units Sold]]</f>
        <v>5260782.96</v>
      </c>
      <c r="F907" s="14">
        <f>Modified_data[[#This Row],[TotalProfit]]/SUM(Modified_data[TotalProfit])</f>
        <v>1.5997762809795018E-3</v>
      </c>
      <c r="G907" s="1">
        <f>Modified_data[[#This Row],[TotalProfit]]/Modified_data[[#This Row],[Export Value]]</f>
        <v>0.44564773789558143</v>
      </c>
      <c r="H907" s="12">
        <v>11804801.220000001</v>
      </c>
      <c r="I907" t="s">
        <v>28</v>
      </c>
      <c r="J907" t="s">
        <v>29</v>
      </c>
      <c r="K907" t="s">
        <v>35</v>
      </c>
      <c r="L907" t="s">
        <v>3</v>
      </c>
      <c r="M907">
        <v>2023</v>
      </c>
      <c r="N907" t="s">
        <v>45</v>
      </c>
      <c r="O907" t="s">
        <v>46</v>
      </c>
      <c r="P907" t="s">
        <v>56</v>
      </c>
    </row>
    <row r="908" spans="1:16" x14ac:dyDescent="0.35">
      <c r="A908" t="s">
        <v>17</v>
      </c>
      <c r="B908">
        <v>108</v>
      </c>
      <c r="C908" s="12">
        <f>Modified_data[[#This Row],[Export Value]]/Modified_data[[#This Row],[Units Sold]]</f>
        <v>37249.78</v>
      </c>
      <c r="D908" s="12">
        <v>4225.05</v>
      </c>
      <c r="E908" s="12">
        <f>Modified_data[[#This Row],[Profit per unit]]*Modified_data[[#This Row],[Units Sold]]</f>
        <v>456305.4</v>
      </c>
      <c r="F908" s="14">
        <f>Modified_data[[#This Row],[TotalProfit]]/SUM(Modified_data[TotalProfit])</f>
        <v>1.3876005935870502E-4</v>
      </c>
      <c r="G908" s="1">
        <f>Modified_data[[#This Row],[TotalProfit]]/Modified_data[[#This Row],[Export Value]]</f>
        <v>0.11342483096544463</v>
      </c>
      <c r="H908" s="12">
        <v>4022976.24</v>
      </c>
      <c r="I908" t="s">
        <v>39</v>
      </c>
      <c r="J908" t="s">
        <v>29</v>
      </c>
      <c r="K908" t="s">
        <v>36</v>
      </c>
      <c r="L908" t="s">
        <v>6</v>
      </c>
      <c r="M908">
        <v>2021</v>
      </c>
      <c r="N908" t="s">
        <v>55</v>
      </c>
      <c r="O908" t="s">
        <v>53</v>
      </c>
      <c r="P908" t="s">
        <v>64</v>
      </c>
    </row>
    <row r="909" spans="1:16" x14ac:dyDescent="0.35">
      <c r="A909" t="s">
        <v>18</v>
      </c>
      <c r="B909">
        <v>421</v>
      </c>
      <c r="C909" s="12">
        <f>Modified_data[[#This Row],[Export Value]]/Modified_data[[#This Row],[Units Sold]]</f>
        <v>30096.760000000002</v>
      </c>
      <c r="D909" s="12">
        <v>2841.69</v>
      </c>
      <c r="E909" s="12">
        <f>Modified_data[[#This Row],[Profit per unit]]*Modified_data[[#This Row],[Units Sold]]</f>
        <v>1196351.49</v>
      </c>
      <c r="F909" s="14">
        <f>Modified_data[[#This Row],[TotalProfit]]/SUM(Modified_data[TotalProfit])</f>
        <v>3.6380416222616519E-4</v>
      </c>
      <c r="G909" s="1">
        <f>Modified_data[[#This Row],[TotalProfit]]/Modified_data[[#This Row],[Export Value]]</f>
        <v>9.4418468964765634E-2</v>
      </c>
      <c r="H909" s="12">
        <v>12670735.960000001</v>
      </c>
      <c r="I909" t="s">
        <v>28</v>
      </c>
      <c r="J909" t="s">
        <v>29</v>
      </c>
      <c r="K909" t="s">
        <v>32</v>
      </c>
      <c r="L909" t="s">
        <v>4</v>
      </c>
      <c r="M909">
        <v>2022</v>
      </c>
      <c r="N909" t="s">
        <v>52</v>
      </c>
      <c r="O909" t="s">
        <v>53</v>
      </c>
      <c r="P909" t="s">
        <v>51</v>
      </c>
    </row>
    <row r="910" spans="1:16" x14ac:dyDescent="0.35">
      <c r="A910" t="s">
        <v>12</v>
      </c>
      <c r="B910">
        <v>619</v>
      </c>
      <c r="C910" s="12">
        <f>Modified_data[[#This Row],[Export Value]]/Modified_data[[#This Row],[Units Sold]]</f>
        <v>13079.61</v>
      </c>
      <c r="D910" s="12">
        <v>2337.4299999999998</v>
      </c>
      <c r="E910" s="12">
        <f>Modified_data[[#This Row],[Profit per unit]]*Modified_data[[#This Row],[Units Sold]]</f>
        <v>1446869.17</v>
      </c>
      <c r="F910" s="14">
        <f>Modified_data[[#This Row],[TotalProfit]]/SUM(Modified_data[TotalProfit])</f>
        <v>4.3998526406542696E-4</v>
      </c>
      <c r="G910" s="1">
        <f>Modified_data[[#This Row],[TotalProfit]]/Modified_data[[#This Row],[Export Value]]</f>
        <v>0.1787079278357688</v>
      </c>
      <c r="H910" s="12">
        <v>8096278.5899999999</v>
      </c>
      <c r="I910" t="s">
        <v>28</v>
      </c>
      <c r="J910" t="s">
        <v>29</v>
      </c>
      <c r="K910" t="s">
        <v>38</v>
      </c>
      <c r="L910" t="s">
        <v>5</v>
      </c>
      <c r="M910">
        <v>2020</v>
      </c>
      <c r="N910" t="s">
        <v>55</v>
      </c>
      <c r="O910" t="s">
        <v>53</v>
      </c>
      <c r="P910" t="s">
        <v>49</v>
      </c>
    </row>
    <row r="911" spans="1:16" x14ac:dyDescent="0.35">
      <c r="A911" t="s">
        <v>21</v>
      </c>
      <c r="B911">
        <v>657</v>
      </c>
      <c r="C911" s="12">
        <f>Modified_data[[#This Row],[Export Value]]/Modified_data[[#This Row],[Units Sold]]</f>
        <v>42148.939999999995</v>
      </c>
      <c r="D911" s="12">
        <v>5773.97</v>
      </c>
      <c r="E911" s="12">
        <f>Modified_data[[#This Row],[Profit per unit]]*Modified_data[[#This Row],[Units Sold]]</f>
        <v>3793498.29</v>
      </c>
      <c r="F911" s="14">
        <f>Modified_data[[#This Row],[TotalProfit]]/SUM(Modified_data[TotalProfit])</f>
        <v>1.1535827713140059E-3</v>
      </c>
      <c r="G911" s="1">
        <f>Modified_data[[#This Row],[TotalProfit]]/Modified_data[[#This Row],[Export Value]]</f>
        <v>0.13698968467534417</v>
      </c>
      <c r="H911" s="12">
        <v>27691853.579999998</v>
      </c>
      <c r="I911" t="s">
        <v>33</v>
      </c>
      <c r="J911" t="s">
        <v>29</v>
      </c>
      <c r="K911" t="s">
        <v>40</v>
      </c>
      <c r="L911" t="s">
        <v>8</v>
      </c>
      <c r="M911">
        <v>2023</v>
      </c>
      <c r="N911" t="s">
        <v>48</v>
      </c>
      <c r="O911" t="s">
        <v>46</v>
      </c>
      <c r="P911" t="s">
        <v>54</v>
      </c>
    </row>
    <row r="912" spans="1:16" x14ac:dyDescent="0.35">
      <c r="A912" t="s">
        <v>12</v>
      </c>
      <c r="B912">
        <v>285</v>
      </c>
      <c r="C912" s="12">
        <f>Modified_data[[#This Row],[Export Value]]/Modified_data[[#This Row],[Units Sold]]</f>
        <v>15478.05</v>
      </c>
      <c r="D912" s="12">
        <v>4402.63</v>
      </c>
      <c r="E912" s="12">
        <f>Modified_data[[#This Row],[Profit per unit]]*Modified_data[[#This Row],[Units Sold]]</f>
        <v>1254749.55</v>
      </c>
      <c r="F912" s="14">
        <f>Modified_data[[#This Row],[TotalProfit]]/SUM(Modified_data[TotalProfit])</f>
        <v>3.8156270348391327E-4</v>
      </c>
      <c r="G912" s="1">
        <f>Modified_data[[#This Row],[TotalProfit]]/Modified_data[[#This Row],[Export Value]]</f>
        <v>0.28444345379424413</v>
      </c>
      <c r="H912" s="12">
        <v>4411244.25</v>
      </c>
      <c r="I912" t="s">
        <v>33</v>
      </c>
      <c r="J912" t="s">
        <v>29</v>
      </c>
      <c r="K912" t="s">
        <v>40</v>
      </c>
      <c r="L912" t="s">
        <v>8</v>
      </c>
      <c r="M912">
        <v>2022</v>
      </c>
      <c r="N912" t="s">
        <v>50</v>
      </c>
      <c r="O912" t="s">
        <v>46</v>
      </c>
      <c r="P912" t="s">
        <v>58</v>
      </c>
    </row>
    <row r="913" spans="1:16" x14ac:dyDescent="0.35">
      <c r="A913" t="s">
        <v>17</v>
      </c>
      <c r="B913">
        <v>564</v>
      </c>
      <c r="C913" s="12">
        <f>Modified_data[[#This Row],[Export Value]]/Modified_data[[#This Row],[Units Sold]]</f>
        <v>41667.729999999996</v>
      </c>
      <c r="D913" s="12">
        <v>8576.44</v>
      </c>
      <c r="E913" s="12">
        <f>Modified_data[[#This Row],[Profit per unit]]*Modified_data[[#This Row],[Units Sold]]</f>
        <v>4837112.16</v>
      </c>
      <c r="F913" s="14">
        <f>Modified_data[[#This Row],[TotalProfit]]/SUM(Modified_data[TotalProfit])</f>
        <v>1.4709402309205939E-3</v>
      </c>
      <c r="G913" s="1">
        <f>Modified_data[[#This Row],[TotalProfit]]/Modified_data[[#This Row],[Export Value]]</f>
        <v>0.20582930723607934</v>
      </c>
      <c r="H913" s="12">
        <v>23500599.719999999</v>
      </c>
      <c r="I913" t="s">
        <v>28</v>
      </c>
      <c r="J913" t="s">
        <v>29</v>
      </c>
      <c r="K913" t="s">
        <v>38</v>
      </c>
      <c r="L913" t="s">
        <v>3</v>
      </c>
      <c r="M913">
        <v>2021</v>
      </c>
      <c r="N913" t="s">
        <v>57</v>
      </c>
      <c r="O913" t="s">
        <v>53</v>
      </c>
      <c r="P913" t="s">
        <v>58</v>
      </c>
    </row>
    <row r="914" spans="1:16" x14ac:dyDescent="0.35">
      <c r="A914" t="s">
        <v>18</v>
      </c>
      <c r="B914">
        <v>855</v>
      </c>
      <c r="C914" s="12">
        <f>Modified_data[[#This Row],[Export Value]]/Modified_data[[#This Row],[Units Sold]]</f>
        <v>40697.770000000004</v>
      </c>
      <c r="D914" s="12">
        <v>3184.83</v>
      </c>
      <c r="E914" s="12">
        <f>Modified_data[[#This Row],[Profit per unit]]*Modified_data[[#This Row],[Units Sold]]</f>
        <v>2723029.65</v>
      </c>
      <c r="F914" s="14">
        <f>Modified_data[[#This Row],[TotalProfit]]/SUM(Modified_data[TotalProfit])</f>
        <v>8.2805891814892777E-4</v>
      </c>
      <c r="G914" s="1">
        <f>Modified_data[[#This Row],[TotalProfit]]/Modified_data[[#This Row],[Export Value]]</f>
        <v>7.8255639068184807E-2</v>
      </c>
      <c r="H914" s="12">
        <v>34796593.350000001</v>
      </c>
      <c r="I914" t="s">
        <v>28</v>
      </c>
      <c r="J914" t="s">
        <v>29</v>
      </c>
      <c r="K914" t="s">
        <v>30</v>
      </c>
      <c r="L914" t="s">
        <v>6</v>
      </c>
      <c r="M914">
        <v>2021</v>
      </c>
      <c r="N914" t="s">
        <v>66</v>
      </c>
      <c r="O914" t="s">
        <v>63</v>
      </c>
      <c r="P914" t="s">
        <v>49</v>
      </c>
    </row>
    <row r="915" spans="1:16" x14ac:dyDescent="0.35">
      <c r="A915" t="s">
        <v>19</v>
      </c>
      <c r="B915">
        <v>988</v>
      </c>
      <c r="C915" s="12">
        <f>Modified_data[[#This Row],[Export Value]]/Modified_data[[#This Row],[Units Sold]]</f>
        <v>34090.049999999996</v>
      </c>
      <c r="D915" s="12">
        <v>6763.49</v>
      </c>
      <c r="E915" s="12">
        <f>Modified_data[[#This Row],[Profit per unit]]*Modified_data[[#This Row],[Units Sold]]</f>
        <v>6682328.1200000001</v>
      </c>
      <c r="F915" s="14">
        <f>Modified_data[[#This Row],[TotalProfit]]/SUM(Modified_data[TotalProfit])</f>
        <v>2.0320606475083217E-3</v>
      </c>
      <c r="G915" s="1">
        <f>Modified_data[[#This Row],[TotalProfit]]/Modified_data[[#This Row],[Export Value]]</f>
        <v>0.19840070636446705</v>
      </c>
      <c r="H915" s="12">
        <v>33680969.399999999</v>
      </c>
      <c r="I915" t="s">
        <v>28</v>
      </c>
      <c r="J915" t="s">
        <v>29</v>
      </c>
      <c r="K915" t="s">
        <v>36</v>
      </c>
      <c r="L915" t="s">
        <v>9</v>
      </c>
      <c r="M915">
        <v>2021</v>
      </c>
      <c r="N915" t="s">
        <v>52</v>
      </c>
      <c r="O915" t="s">
        <v>53</v>
      </c>
      <c r="P915" t="s">
        <v>49</v>
      </c>
    </row>
    <row r="916" spans="1:16" x14ac:dyDescent="0.35">
      <c r="A916" t="s">
        <v>20</v>
      </c>
      <c r="B916">
        <v>430</v>
      </c>
      <c r="C916" s="12">
        <f>Modified_data[[#This Row],[Export Value]]/Modified_data[[#This Row],[Units Sold]]</f>
        <v>11566.78</v>
      </c>
      <c r="D916" s="12">
        <v>7435.68</v>
      </c>
      <c r="E916" s="12">
        <f>Modified_data[[#This Row],[Profit per unit]]*Modified_data[[#This Row],[Units Sold]]</f>
        <v>3197342.4</v>
      </c>
      <c r="F916" s="14">
        <f>Modified_data[[#This Row],[TotalProfit]]/SUM(Modified_data[TotalProfit])</f>
        <v>9.7229491742614575E-4</v>
      </c>
      <c r="G916" s="1">
        <f>Modified_data[[#This Row],[TotalProfit]]/Modified_data[[#This Row],[Export Value]]</f>
        <v>0.64284787987668124</v>
      </c>
      <c r="H916" s="12">
        <v>4973715.4000000004</v>
      </c>
      <c r="I916" t="s">
        <v>28</v>
      </c>
      <c r="J916" t="s">
        <v>29</v>
      </c>
      <c r="K916" t="s">
        <v>30</v>
      </c>
      <c r="L916" t="s">
        <v>7</v>
      </c>
      <c r="M916">
        <v>2022</v>
      </c>
      <c r="N916" t="s">
        <v>45</v>
      </c>
      <c r="O916" t="s">
        <v>46</v>
      </c>
      <c r="P916" t="s">
        <v>47</v>
      </c>
    </row>
    <row r="917" spans="1:16" x14ac:dyDescent="0.35">
      <c r="A917" t="s">
        <v>12</v>
      </c>
      <c r="B917">
        <v>655</v>
      </c>
      <c r="C917" s="12">
        <f>Modified_data[[#This Row],[Export Value]]/Modified_data[[#This Row],[Units Sold]]</f>
        <v>14925.519999999999</v>
      </c>
      <c r="D917" s="12">
        <v>7623.92</v>
      </c>
      <c r="E917" s="12">
        <f>Modified_data[[#This Row],[Profit per unit]]*Modified_data[[#This Row],[Units Sold]]</f>
        <v>4993667.5999999996</v>
      </c>
      <c r="F917" s="14">
        <f>Modified_data[[#This Row],[TotalProfit]]/SUM(Modified_data[TotalProfit])</f>
        <v>1.5185479124148916E-3</v>
      </c>
      <c r="G917" s="1">
        <f>Modified_data[[#This Row],[TotalProfit]]/Modified_data[[#This Row],[Export Value]]</f>
        <v>0.51079761375148069</v>
      </c>
      <c r="H917" s="12">
        <v>9776215.5999999996</v>
      </c>
      <c r="I917" t="s">
        <v>28</v>
      </c>
      <c r="J917" t="s">
        <v>29</v>
      </c>
      <c r="K917" t="s">
        <v>38</v>
      </c>
      <c r="L917" t="s">
        <v>6</v>
      </c>
      <c r="M917">
        <v>2023</v>
      </c>
      <c r="N917" t="s">
        <v>52</v>
      </c>
      <c r="O917" t="s">
        <v>53</v>
      </c>
      <c r="P917" t="s">
        <v>58</v>
      </c>
    </row>
    <row r="918" spans="1:16" x14ac:dyDescent="0.35">
      <c r="A918" t="s">
        <v>17</v>
      </c>
      <c r="B918">
        <v>646</v>
      </c>
      <c r="C918" s="12">
        <f>Modified_data[[#This Row],[Export Value]]/Modified_data[[#This Row],[Units Sold]]</f>
        <v>38364.149999999994</v>
      </c>
      <c r="D918" s="12">
        <v>9462.15</v>
      </c>
      <c r="E918" s="12">
        <f>Modified_data[[#This Row],[Profit per unit]]*Modified_data[[#This Row],[Units Sold]]</f>
        <v>6112548.8999999994</v>
      </c>
      <c r="F918" s="14">
        <f>Modified_data[[#This Row],[TotalProfit]]/SUM(Modified_data[TotalProfit])</f>
        <v>1.8587937994969752E-3</v>
      </c>
      <c r="G918" s="1">
        <f>Modified_data[[#This Row],[TotalProfit]]/Modified_data[[#This Row],[Export Value]]</f>
        <v>0.24664041820293164</v>
      </c>
      <c r="H918" s="12">
        <v>24783240.899999999</v>
      </c>
      <c r="I918" t="s">
        <v>33</v>
      </c>
      <c r="J918" t="s">
        <v>29</v>
      </c>
      <c r="K918" t="s">
        <v>35</v>
      </c>
      <c r="L918" t="s">
        <v>3</v>
      </c>
      <c r="M918">
        <v>2020</v>
      </c>
      <c r="N918" t="s">
        <v>50</v>
      </c>
      <c r="O918" t="s">
        <v>46</v>
      </c>
      <c r="P918" t="s">
        <v>54</v>
      </c>
    </row>
    <row r="919" spans="1:16" x14ac:dyDescent="0.35">
      <c r="A919" t="s">
        <v>17</v>
      </c>
      <c r="B919">
        <v>859</v>
      </c>
      <c r="C919" s="12">
        <f>Modified_data[[#This Row],[Export Value]]/Modified_data[[#This Row],[Units Sold]]</f>
        <v>43851.61</v>
      </c>
      <c r="D919" s="12">
        <v>6799.28</v>
      </c>
      <c r="E919" s="12">
        <f>Modified_data[[#This Row],[Profit per unit]]*Modified_data[[#This Row],[Units Sold]]</f>
        <v>5840581.5199999996</v>
      </c>
      <c r="F919" s="14">
        <f>Modified_data[[#This Row],[TotalProfit]]/SUM(Modified_data[TotalProfit])</f>
        <v>1.7760899573061278E-3</v>
      </c>
      <c r="G919" s="1">
        <f>Modified_data[[#This Row],[TotalProfit]]/Modified_data[[#This Row],[Export Value]]</f>
        <v>0.155052003791879</v>
      </c>
      <c r="H919" s="12">
        <v>37668532.990000002</v>
      </c>
      <c r="I919" t="s">
        <v>39</v>
      </c>
      <c r="J919" t="s">
        <v>29</v>
      </c>
      <c r="K919" t="s">
        <v>35</v>
      </c>
      <c r="L919" t="s">
        <v>9</v>
      </c>
      <c r="M919">
        <v>2023</v>
      </c>
      <c r="N919" t="s">
        <v>48</v>
      </c>
      <c r="O919" t="s">
        <v>46</v>
      </c>
      <c r="P919" t="s">
        <v>51</v>
      </c>
    </row>
    <row r="920" spans="1:16" x14ac:dyDescent="0.35">
      <c r="A920" t="s">
        <v>19</v>
      </c>
      <c r="B920">
        <v>347</v>
      </c>
      <c r="C920" s="12">
        <f>Modified_data[[#This Row],[Export Value]]/Modified_data[[#This Row],[Units Sold]]</f>
        <v>42921.85</v>
      </c>
      <c r="D920" s="12">
        <v>8708.69</v>
      </c>
      <c r="E920" s="12">
        <f>Modified_data[[#This Row],[Profit per unit]]*Modified_data[[#This Row],[Units Sold]]</f>
        <v>3021915.43</v>
      </c>
      <c r="F920" s="14">
        <f>Modified_data[[#This Row],[TotalProfit]]/SUM(Modified_data[TotalProfit])</f>
        <v>9.1894850344481269E-4</v>
      </c>
      <c r="G920" s="1">
        <f>Modified_data[[#This Row],[TotalProfit]]/Modified_data[[#This Row],[Export Value]]</f>
        <v>0.20289642687815182</v>
      </c>
      <c r="H920" s="12">
        <v>14893881.949999999</v>
      </c>
      <c r="I920" t="s">
        <v>31</v>
      </c>
      <c r="J920" t="s">
        <v>29</v>
      </c>
      <c r="K920" t="s">
        <v>34</v>
      </c>
      <c r="L920" t="s">
        <v>4</v>
      </c>
      <c r="M920">
        <v>2021</v>
      </c>
      <c r="N920" t="s">
        <v>67</v>
      </c>
      <c r="O920" t="s">
        <v>63</v>
      </c>
      <c r="P920" t="s">
        <v>58</v>
      </c>
    </row>
    <row r="921" spans="1:16" x14ac:dyDescent="0.35">
      <c r="A921" t="s">
        <v>13</v>
      </c>
      <c r="B921">
        <v>823</v>
      </c>
      <c r="C921" s="12">
        <f>Modified_data[[#This Row],[Export Value]]/Modified_data[[#This Row],[Units Sold]]</f>
        <v>44241.93</v>
      </c>
      <c r="D921" s="12">
        <v>3183.41</v>
      </c>
      <c r="E921" s="12">
        <f>Modified_data[[#This Row],[Profit per unit]]*Modified_data[[#This Row],[Units Sold]]</f>
        <v>2619946.4299999997</v>
      </c>
      <c r="F921" s="14">
        <f>Modified_data[[#This Row],[TotalProfit]]/SUM(Modified_data[TotalProfit])</f>
        <v>7.9671185601447477E-4</v>
      </c>
      <c r="G921" s="1">
        <f>Modified_data[[#This Row],[TotalProfit]]/Modified_data[[#This Row],[Export Value]]</f>
        <v>7.1954591492730979E-2</v>
      </c>
      <c r="H921" s="12">
        <v>36411108.390000001</v>
      </c>
      <c r="I921" t="s">
        <v>28</v>
      </c>
      <c r="J921" t="s">
        <v>29</v>
      </c>
      <c r="K921" t="s">
        <v>37</v>
      </c>
      <c r="L921" t="s">
        <v>4</v>
      </c>
      <c r="M921">
        <v>2021</v>
      </c>
      <c r="N921" t="s">
        <v>50</v>
      </c>
      <c r="O921" t="s">
        <v>46</v>
      </c>
      <c r="P921" t="s">
        <v>47</v>
      </c>
    </row>
    <row r="922" spans="1:16" x14ac:dyDescent="0.35">
      <c r="A922" t="s">
        <v>15</v>
      </c>
      <c r="B922">
        <v>217</v>
      </c>
      <c r="C922" s="12">
        <f>Modified_data[[#This Row],[Export Value]]/Modified_data[[#This Row],[Units Sold]]</f>
        <v>34216.049999999996</v>
      </c>
      <c r="D922" s="12">
        <v>9912.43</v>
      </c>
      <c r="E922" s="12">
        <f>Modified_data[[#This Row],[Profit per unit]]*Modified_data[[#This Row],[Units Sold]]</f>
        <v>2150997.31</v>
      </c>
      <c r="F922" s="14">
        <f>Modified_data[[#This Row],[TotalProfit]]/SUM(Modified_data[TotalProfit])</f>
        <v>6.541069082592817E-4</v>
      </c>
      <c r="G922" s="1">
        <f>Modified_data[[#This Row],[TotalProfit]]/Modified_data[[#This Row],[Export Value]]</f>
        <v>0.28970117824821978</v>
      </c>
      <c r="H922" s="12">
        <v>7424882.8499999996</v>
      </c>
      <c r="I922" t="s">
        <v>28</v>
      </c>
      <c r="J922" t="s">
        <v>29</v>
      </c>
      <c r="K922" t="s">
        <v>30</v>
      </c>
      <c r="L922" t="s">
        <v>2</v>
      </c>
      <c r="M922">
        <v>2021</v>
      </c>
      <c r="N922" t="s">
        <v>59</v>
      </c>
      <c r="O922" t="s">
        <v>60</v>
      </c>
      <c r="P922" t="s">
        <v>51</v>
      </c>
    </row>
    <row r="923" spans="1:16" x14ac:dyDescent="0.35">
      <c r="A923" t="s">
        <v>13</v>
      </c>
      <c r="B923">
        <v>862</v>
      </c>
      <c r="C923" s="12">
        <f>Modified_data[[#This Row],[Export Value]]/Modified_data[[#This Row],[Units Sold]]</f>
        <v>10713.54</v>
      </c>
      <c r="D923" s="12">
        <v>4852.22</v>
      </c>
      <c r="E923" s="12">
        <f>Modified_data[[#This Row],[Profit per unit]]*Modified_data[[#This Row],[Units Sold]]</f>
        <v>4182613.64</v>
      </c>
      <c r="F923" s="14">
        <f>Modified_data[[#This Row],[TotalProfit]]/SUM(Modified_data[TotalProfit])</f>
        <v>1.2719106917448914E-3</v>
      </c>
      <c r="G923" s="1">
        <f>Modified_data[[#This Row],[TotalProfit]]/Modified_data[[#This Row],[Export Value]]</f>
        <v>0.45290538888173282</v>
      </c>
      <c r="H923" s="12">
        <v>9235071.4800000004</v>
      </c>
      <c r="I923" t="s">
        <v>28</v>
      </c>
      <c r="J923" t="s">
        <v>29</v>
      </c>
      <c r="K923" t="s">
        <v>34</v>
      </c>
      <c r="L923" t="s">
        <v>8</v>
      </c>
      <c r="M923">
        <v>2021</v>
      </c>
      <c r="N923" t="s">
        <v>62</v>
      </c>
      <c r="O923" t="s">
        <v>63</v>
      </c>
      <c r="P923" t="s">
        <v>49</v>
      </c>
    </row>
    <row r="924" spans="1:16" x14ac:dyDescent="0.35">
      <c r="A924" t="s">
        <v>16</v>
      </c>
      <c r="B924">
        <v>324</v>
      </c>
      <c r="C924" s="12">
        <f>Modified_data[[#This Row],[Export Value]]/Modified_data[[#This Row],[Units Sold]]</f>
        <v>21715.79</v>
      </c>
      <c r="D924" s="12">
        <v>5623.25</v>
      </c>
      <c r="E924" s="12">
        <f>Modified_data[[#This Row],[Profit per unit]]*Modified_data[[#This Row],[Units Sold]]</f>
        <v>1821933</v>
      </c>
      <c r="F924" s="14">
        <f>Modified_data[[#This Row],[TotalProfit]]/SUM(Modified_data[TotalProfit])</f>
        <v>5.5404019156377179E-4</v>
      </c>
      <c r="G924" s="1">
        <f>Modified_data[[#This Row],[TotalProfit]]/Modified_data[[#This Row],[Export Value]]</f>
        <v>0.25894752159603679</v>
      </c>
      <c r="H924" s="12">
        <v>7035915.96</v>
      </c>
      <c r="I924" t="s">
        <v>31</v>
      </c>
      <c r="J924" t="s">
        <v>29</v>
      </c>
      <c r="K924" t="s">
        <v>32</v>
      </c>
      <c r="L924" t="s">
        <v>7</v>
      </c>
      <c r="M924">
        <v>2022</v>
      </c>
      <c r="N924" t="s">
        <v>61</v>
      </c>
      <c r="O924" t="s">
        <v>60</v>
      </c>
      <c r="P924" t="s">
        <v>49</v>
      </c>
    </row>
    <row r="925" spans="1:16" x14ac:dyDescent="0.35">
      <c r="A925" t="s">
        <v>18</v>
      </c>
      <c r="B925">
        <v>250</v>
      </c>
      <c r="C925" s="12">
        <f>Modified_data[[#This Row],[Export Value]]/Modified_data[[#This Row],[Units Sold]]</f>
        <v>39171.51</v>
      </c>
      <c r="D925" s="12">
        <v>5314.78</v>
      </c>
      <c r="E925" s="12">
        <f>Modified_data[[#This Row],[Profit per unit]]*Modified_data[[#This Row],[Units Sold]]</f>
        <v>1328695</v>
      </c>
      <c r="F925" s="14">
        <f>Modified_data[[#This Row],[TotalProfit]]/SUM(Modified_data[TotalProfit])</f>
        <v>4.040491238315711E-4</v>
      </c>
      <c r="G925" s="1">
        <f>Modified_data[[#This Row],[TotalProfit]]/Modified_data[[#This Row],[Export Value]]</f>
        <v>0.13567973254030799</v>
      </c>
      <c r="H925" s="12">
        <v>9792877.5</v>
      </c>
      <c r="I925" t="s">
        <v>39</v>
      </c>
      <c r="J925" t="s">
        <v>29</v>
      </c>
      <c r="K925" t="s">
        <v>40</v>
      </c>
      <c r="L925" t="s">
        <v>1</v>
      </c>
      <c r="M925">
        <v>2023</v>
      </c>
      <c r="N925" t="s">
        <v>65</v>
      </c>
      <c r="O925" t="s">
        <v>60</v>
      </c>
      <c r="P925" t="s">
        <v>58</v>
      </c>
    </row>
    <row r="926" spans="1:16" x14ac:dyDescent="0.35">
      <c r="A926" t="s">
        <v>19</v>
      </c>
      <c r="B926">
        <v>764</v>
      </c>
      <c r="C926" s="12">
        <f>Modified_data[[#This Row],[Export Value]]/Modified_data[[#This Row],[Units Sold]]</f>
        <v>43203.729999999996</v>
      </c>
      <c r="D926" s="12">
        <v>8734.57</v>
      </c>
      <c r="E926" s="12">
        <f>Modified_data[[#This Row],[Profit per unit]]*Modified_data[[#This Row],[Units Sold]]</f>
        <v>6673211.4799999995</v>
      </c>
      <c r="F926" s="14">
        <f>Modified_data[[#This Row],[TotalProfit]]/SUM(Modified_data[TotalProfit])</f>
        <v>2.0292883254898839E-3</v>
      </c>
      <c r="G926" s="1">
        <f>Modified_data[[#This Row],[TotalProfit]]/Modified_data[[#This Row],[Export Value]]</f>
        <v>0.20217166434472209</v>
      </c>
      <c r="H926" s="12">
        <v>33007649.719999999</v>
      </c>
      <c r="I926" t="s">
        <v>31</v>
      </c>
      <c r="J926" t="s">
        <v>29</v>
      </c>
      <c r="K926" t="s">
        <v>35</v>
      </c>
      <c r="L926" t="s">
        <v>10</v>
      </c>
      <c r="M926">
        <v>2020</v>
      </c>
      <c r="N926" t="s">
        <v>57</v>
      </c>
      <c r="O926" t="s">
        <v>53</v>
      </c>
      <c r="P926" t="s">
        <v>47</v>
      </c>
    </row>
    <row r="927" spans="1:16" x14ac:dyDescent="0.35">
      <c r="A927" t="s">
        <v>13</v>
      </c>
      <c r="B927">
        <v>789</v>
      </c>
      <c r="C927" s="12">
        <f>Modified_data[[#This Row],[Export Value]]/Modified_data[[#This Row],[Units Sold]]</f>
        <v>45177.74</v>
      </c>
      <c r="D927" s="12">
        <v>7969.12</v>
      </c>
      <c r="E927" s="12">
        <f>Modified_data[[#This Row],[Profit per unit]]*Modified_data[[#This Row],[Units Sold]]</f>
        <v>6287635.6799999997</v>
      </c>
      <c r="F927" s="14">
        <f>Modified_data[[#This Row],[TotalProfit]]/SUM(Modified_data[TotalProfit])</f>
        <v>1.9120367634981126E-3</v>
      </c>
      <c r="G927" s="1">
        <f>Modified_data[[#This Row],[TotalProfit]]/Modified_data[[#This Row],[Export Value]]</f>
        <v>0.17639483515554341</v>
      </c>
      <c r="H927" s="12">
        <v>35645236.859999999</v>
      </c>
      <c r="I927" t="s">
        <v>28</v>
      </c>
      <c r="J927" t="s">
        <v>29</v>
      </c>
      <c r="K927" t="s">
        <v>30</v>
      </c>
      <c r="L927" t="s">
        <v>4</v>
      </c>
      <c r="M927">
        <v>2021</v>
      </c>
      <c r="N927" t="s">
        <v>48</v>
      </c>
      <c r="O927" t="s">
        <v>46</v>
      </c>
      <c r="P927" t="s">
        <v>47</v>
      </c>
    </row>
    <row r="928" spans="1:16" x14ac:dyDescent="0.35">
      <c r="A928" t="s">
        <v>19</v>
      </c>
      <c r="B928">
        <v>388</v>
      </c>
      <c r="C928" s="12">
        <f>Modified_data[[#This Row],[Export Value]]/Modified_data[[#This Row],[Units Sold]]</f>
        <v>14002.050000000001</v>
      </c>
      <c r="D928" s="12">
        <v>7799.02</v>
      </c>
      <c r="E928" s="12">
        <f>Modified_data[[#This Row],[Profit per unit]]*Modified_data[[#This Row],[Units Sold]]</f>
        <v>3026019.7600000002</v>
      </c>
      <c r="F928" s="14">
        <f>Modified_data[[#This Row],[TotalProfit]]/SUM(Modified_data[TotalProfit])</f>
        <v>9.2019660849556977E-4</v>
      </c>
      <c r="G928" s="1">
        <f>Modified_data[[#This Row],[TotalProfit]]/Modified_data[[#This Row],[Export Value]]</f>
        <v>0.5569912977028364</v>
      </c>
      <c r="H928" s="12">
        <v>5432795.4000000004</v>
      </c>
      <c r="I928" t="s">
        <v>28</v>
      </c>
      <c r="J928" t="s">
        <v>29</v>
      </c>
      <c r="K928" t="s">
        <v>36</v>
      </c>
      <c r="L928" t="s">
        <v>2</v>
      </c>
      <c r="M928">
        <v>2021</v>
      </c>
      <c r="N928" t="s">
        <v>48</v>
      </c>
      <c r="O928" t="s">
        <v>46</v>
      </c>
      <c r="P928" t="s">
        <v>58</v>
      </c>
    </row>
    <row r="929" spans="1:16" x14ac:dyDescent="0.35">
      <c r="A929" t="s">
        <v>17</v>
      </c>
      <c r="B929">
        <v>563</v>
      </c>
      <c r="C929" s="12">
        <f>Modified_data[[#This Row],[Export Value]]/Modified_data[[#This Row],[Units Sold]]</f>
        <v>21775.760000000002</v>
      </c>
      <c r="D929" s="12">
        <v>2517.02</v>
      </c>
      <c r="E929" s="12">
        <f>Modified_data[[#This Row],[Profit per unit]]*Modified_data[[#This Row],[Units Sold]]</f>
        <v>1417082.26</v>
      </c>
      <c r="F929" s="14">
        <f>Modified_data[[#This Row],[TotalProfit]]/SUM(Modified_data[TotalProfit])</f>
        <v>4.3092722223705412E-4</v>
      </c>
      <c r="G929" s="1">
        <f>Modified_data[[#This Row],[TotalProfit]]/Modified_data[[#This Row],[Export Value]]</f>
        <v>0.11558815857632523</v>
      </c>
      <c r="H929" s="12">
        <v>12259752.880000001</v>
      </c>
      <c r="I929" t="s">
        <v>28</v>
      </c>
      <c r="J929" t="s">
        <v>29</v>
      </c>
      <c r="K929" t="s">
        <v>30</v>
      </c>
      <c r="L929" t="s">
        <v>5</v>
      </c>
      <c r="M929">
        <v>2023</v>
      </c>
      <c r="N929" t="s">
        <v>66</v>
      </c>
      <c r="O929" t="s">
        <v>63</v>
      </c>
      <c r="P929" t="s">
        <v>54</v>
      </c>
    </row>
    <row r="930" spans="1:16" x14ac:dyDescent="0.35">
      <c r="A930" t="s">
        <v>12</v>
      </c>
      <c r="B930">
        <v>793</v>
      </c>
      <c r="C930" s="12">
        <f>Modified_data[[#This Row],[Export Value]]/Modified_data[[#This Row],[Units Sold]]</f>
        <v>45126.35</v>
      </c>
      <c r="D930" s="12">
        <v>5472.16</v>
      </c>
      <c r="E930" s="12">
        <f>Modified_data[[#This Row],[Profit per unit]]*Modified_data[[#This Row],[Units Sold]]</f>
        <v>4339422.88</v>
      </c>
      <c r="F930" s="14">
        <f>Modified_data[[#This Row],[TotalProfit]]/SUM(Modified_data[TotalProfit])</f>
        <v>1.3195955524771847E-3</v>
      </c>
      <c r="G930" s="1">
        <f>Modified_data[[#This Row],[TotalProfit]]/Modified_data[[#This Row],[Export Value]]</f>
        <v>0.12126307578609838</v>
      </c>
      <c r="H930" s="12">
        <v>35785195.549999997</v>
      </c>
      <c r="I930" t="s">
        <v>28</v>
      </c>
      <c r="J930" t="s">
        <v>29</v>
      </c>
      <c r="K930" t="s">
        <v>34</v>
      </c>
      <c r="L930" t="s">
        <v>8</v>
      </c>
      <c r="M930">
        <v>2021</v>
      </c>
      <c r="N930" t="s">
        <v>57</v>
      </c>
      <c r="O930" t="s">
        <v>53</v>
      </c>
      <c r="P930" t="s">
        <v>56</v>
      </c>
    </row>
    <row r="931" spans="1:16" x14ac:dyDescent="0.35">
      <c r="A931" t="s">
        <v>15</v>
      </c>
      <c r="B931">
        <v>685</v>
      </c>
      <c r="C931" s="12">
        <f>Modified_data[[#This Row],[Export Value]]/Modified_data[[#This Row],[Units Sold]]</f>
        <v>48325.91</v>
      </c>
      <c r="D931" s="12">
        <v>2197.46</v>
      </c>
      <c r="E931" s="12">
        <f>Modified_data[[#This Row],[Profit per unit]]*Modified_data[[#This Row],[Units Sold]]</f>
        <v>1505260.1</v>
      </c>
      <c r="F931" s="14">
        <f>Modified_data[[#This Row],[TotalProfit]]/SUM(Modified_data[TotalProfit])</f>
        <v>4.5774163712787596E-4</v>
      </c>
      <c r="G931" s="1">
        <f>Modified_data[[#This Row],[TotalProfit]]/Modified_data[[#This Row],[Export Value]]</f>
        <v>4.5471673477022988E-2</v>
      </c>
      <c r="H931" s="12">
        <v>33103248.350000001</v>
      </c>
      <c r="I931" t="s">
        <v>39</v>
      </c>
      <c r="J931" t="s">
        <v>29</v>
      </c>
      <c r="K931" t="s">
        <v>38</v>
      </c>
      <c r="L931" t="s">
        <v>8</v>
      </c>
      <c r="M931">
        <v>2023</v>
      </c>
      <c r="N931" t="s">
        <v>50</v>
      </c>
      <c r="O931" t="s">
        <v>46</v>
      </c>
      <c r="P931" t="s">
        <v>64</v>
      </c>
    </row>
    <row r="932" spans="1:16" x14ac:dyDescent="0.35">
      <c r="A932" t="s">
        <v>18</v>
      </c>
      <c r="B932">
        <v>649</v>
      </c>
      <c r="C932" s="12">
        <f>Modified_data[[#This Row],[Export Value]]/Modified_data[[#This Row],[Units Sold]]</f>
        <v>33652.549999999996</v>
      </c>
      <c r="D932" s="12">
        <v>2030.3</v>
      </c>
      <c r="E932" s="12">
        <f>Modified_data[[#This Row],[Profit per unit]]*Modified_data[[#This Row],[Units Sold]]</f>
        <v>1317664.7</v>
      </c>
      <c r="F932" s="14">
        <f>Modified_data[[#This Row],[TotalProfit]]/SUM(Modified_data[TotalProfit])</f>
        <v>4.0069486792588963E-4</v>
      </c>
      <c r="G932" s="1">
        <f>Modified_data[[#This Row],[TotalProfit]]/Modified_data[[#This Row],[Export Value]]</f>
        <v>6.0331237900248275E-2</v>
      </c>
      <c r="H932" s="12">
        <v>21840504.949999999</v>
      </c>
      <c r="I932" t="s">
        <v>28</v>
      </c>
      <c r="J932" t="s">
        <v>29</v>
      </c>
      <c r="K932" t="s">
        <v>35</v>
      </c>
      <c r="L932" t="s">
        <v>4</v>
      </c>
      <c r="M932">
        <v>2021</v>
      </c>
      <c r="N932" t="s">
        <v>55</v>
      </c>
      <c r="O932" t="s">
        <v>53</v>
      </c>
      <c r="P932" t="s">
        <v>49</v>
      </c>
    </row>
    <row r="933" spans="1:16" x14ac:dyDescent="0.35">
      <c r="A933" t="s">
        <v>19</v>
      </c>
      <c r="B933">
        <v>459</v>
      </c>
      <c r="C933" s="12">
        <f>Modified_data[[#This Row],[Export Value]]/Modified_data[[#This Row],[Units Sold]]</f>
        <v>30252.460000000003</v>
      </c>
      <c r="D933" s="12">
        <v>2958.05</v>
      </c>
      <c r="E933" s="12">
        <f>Modified_data[[#This Row],[Profit per unit]]*Modified_data[[#This Row],[Units Sold]]</f>
        <v>1357744.9500000002</v>
      </c>
      <c r="F933" s="14">
        <f>Modified_data[[#This Row],[TotalProfit]]/SUM(Modified_data[TotalProfit])</f>
        <v>4.1288306002072739E-4</v>
      </c>
      <c r="G933" s="1">
        <f>Modified_data[[#This Row],[TotalProfit]]/Modified_data[[#This Row],[Export Value]]</f>
        <v>9.7778825259169019E-2</v>
      </c>
      <c r="H933" s="12">
        <v>13885879.140000001</v>
      </c>
      <c r="I933" t="s">
        <v>39</v>
      </c>
      <c r="J933" t="s">
        <v>29</v>
      </c>
      <c r="K933" t="s">
        <v>37</v>
      </c>
      <c r="L933" t="s">
        <v>2</v>
      </c>
      <c r="M933">
        <v>2020</v>
      </c>
      <c r="N933" t="s">
        <v>57</v>
      </c>
      <c r="O933" t="s">
        <v>53</v>
      </c>
      <c r="P933" t="s">
        <v>51</v>
      </c>
    </row>
    <row r="934" spans="1:16" x14ac:dyDescent="0.35">
      <c r="A934" t="s">
        <v>18</v>
      </c>
      <c r="B934">
        <v>457</v>
      </c>
      <c r="C934" s="12">
        <f>Modified_data[[#This Row],[Export Value]]/Modified_data[[#This Row],[Units Sold]]</f>
        <v>16150.42</v>
      </c>
      <c r="D934" s="12">
        <v>9986.08</v>
      </c>
      <c r="E934" s="12">
        <f>Modified_data[[#This Row],[Profit per unit]]*Modified_data[[#This Row],[Units Sold]]</f>
        <v>4563638.5599999996</v>
      </c>
      <c r="F934" s="14">
        <f>Modified_data[[#This Row],[TotalProfit]]/SUM(Modified_data[TotalProfit])</f>
        <v>1.3877783551921039E-3</v>
      </c>
      <c r="G934" s="1">
        <f>Modified_data[[#This Row],[TotalProfit]]/Modified_data[[#This Row],[Export Value]]</f>
        <v>0.61831704686317746</v>
      </c>
      <c r="H934" s="12">
        <v>7380741.9400000004</v>
      </c>
      <c r="I934" t="s">
        <v>33</v>
      </c>
      <c r="J934" t="s">
        <v>29</v>
      </c>
      <c r="K934" t="s">
        <v>37</v>
      </c>
      <c r="L934" t="s">
        <v>1</v>
      </c>
      <c r="M934">
        <v>2023</v>
      </c>
      <c r="N934" t="s">
        <v>50</v>
      </c>
      <c r="O934" t="s">
        <v>46</v>
      </c>
      <c r="P934" t="s">
        <v>64</v>
      </c>
    </row>
    <row r="935" spans="1:16" x14ac:dyDescent="0.35">
      <c r="A935" t="s">
        <v>19</v>
      </c>
      <c r="B935">
        <v>473</v>
      </c>
      <c r="C935" s="12">
        <f>Modified_data[[#This Row],[Export Value]]/Modified_data[[#This Row],[Units Sold]]</f>
        <v>30671.94</v>
      </c>
      <c r="D935" s="12">
        <v>7740.41</v>
      </c>
      <c r="E935" s="12">
        <f>Modified_data[[#This Row],[Profit per unit]]*Modified_data[[#This Row],[Units Sold]]</f>
        <v>3661213.9299999997</v>
      </c>
      <c r="F935" s="14">
        <f>Modified_data[[#This Row],[TotalProfit]]/SUM(Modified_data[TotalProfit])</f>
        <v>1.1133557969108358E-3</v>
      </c>
      <c r="G935" s="1">
        <f>Modified_data[[#This Row],[TotalProfit]]/Modified_data[[#This Row],[Export Value]]</f>
        <v>0.25236127874532877</v>
      </c>
      <c r="H935" s="12">
        <v>14507827.619999999</v>
      </c>
      <c r="I935" t="s">
        <v>28</v>
      </c>
      <c r="J935" t="s">
        <v>29</v>
      </c>
      <c r="K935" t="s">
        <v>38</v>
      </c>
      <c r="L935" t="s">
        <v>10</v>
      </c>
      <c r="M935">
        <v>2021</v>
      </c>
      <c r="N935" t="s">
        <v>59</v>
      </c>
      <c r="O935" t="s">
        <v>60</v>
      </c>
      <c r="P935" t="s">
        <v>64</v>
      </c>
    </row>
    <row r="936" spans="1:16" x14ac:dyDescent="0.35">
      <c r="A936" t="s">
        <v>20</v>
      </c>
      <c r="B936">
        <v>709</v>
      </c>
      <c r="C936" s="12">
        <f>Modified_data[[#This Row],[Export Value]]/Modified_data[[#This Row],[Units Sold]]</f>
        <v>25837.660000000003</v>
      </c>
      <c r="D936" s="12">
        <v>7576.26</v>
      </c>
      <c r="E936" s="12">
        <f>Modified_data[[#This Row],[Profit per unit]]*Modified_data[[#This Row],[Units Sold]]</f>
        <v>5371568.3399999999</v>
      </c>
      <c r="F936" s="14">
        <f>Modified_data[[#This Row],[TotalProfit]]/SUM(Modified_data[TotalProfit])</f>
        <v>1.6334655292436614E-3</v>
      </c>
      <c r="G936" s="1">
        <f>Modified_data[[#This Row],[TotalProfit]]/Modified_data[[#This Row],[Export Value]]</f>
        <v>0.2932254701083612</v>
      </c>
      <c r="H936" s="12">
        <v>18318900.940000001</v>
      </c>
      <c r="I936" t="s">
        <v>33</v>
      </c>
      <c r="J936" t="s">
        <v>29</v>
      </c>
      <c r="K936" t="s">
        <v>30</v>
      </c>
      <c r="L936" t="s">
        <v>8</v>
      </c>
      <c r="M936">
        <v>2022</v>
      </c>
      <c r="N936" t="s">
        <v>45</v>
      </c>
      <c r="O936" t="s">
        <v>46</v>
      </c>
      <c r="P936" t="s">
        <v>56</v>
      </c>
    </row>
    <row r="937" spans="1:16" x14ac:dyDescent="0.35">
      <c r="A937" t="s">
        <v>20</v>
      </c>
      <c r="B937">
        <v>414</v>
      </c>
      <c r="C937" s="12">
        <f>Modified_data[[#This Row],[Export Value]]/Modified_data[[#This Row],[Units Sold]]</f>
        <v>42114.200000000004</v>
      </c>
      <c r="D937" s="12">
        <v>5486.61</v>
      </c>
      <c r="E937" s="12">
        <f>Modified_data[[#This Row],[Profit per unit]]*Modified_data[[#This Row],[Units Sold]]</f>
        <v>2271456.54</v>
      </c>
      <c r="F937" s="14">
        <f>Modified_data[[#This Row],[TotalProfit]]/SUM(Modified_data[TotalProfit])</f>
        <v>6.9073792315654987E-4</v>
      </c>
      <c r="G937" s="1">
        <f>Modified_data[[#This Row],[TotalProfit]]/Modified_data[[#This Row],[Export Value]]</f>
        <v>0.13027933571099534</v>
      </c>
      <c r="H937" s="12">
        <v>17435278.800000001</v>
      </c>
      <c r="I937" t="s">
        <v>28</v>
      </c>
      <c r="J937" t="s">
        <v>29</v>
      </c>
      <c r="K937" t="s">
        <v>35</v>
      </c>
      <c r="L937" t="s">
        <v>8</v>
      </c>
      <c r="M937">
        <v>2021</v>
      </c>
      <c r="N937" t="s">
        <v>57</v>
      </c>
      <c r="O937" t="s">
        <v>53</v>
      </c>
      <c r="P937" t="s">
        <v>64</v>
      </c>
    </row>
    <row r="938" spans="1:16" x14ac:dyDescent="0.35">
      <c r="A938" t="s">
        <v>20</v>
      </c>
      <c r="B938">
        <v>476</v>
      </c>
      <c r="C938" s="12">
        <f>Modified_data[[#This Row],[Export Value]]/Modified_data[[#This Row],[Units Sold]]</f>
        <v>14011.070000000002</v>
      </c>
      <c r="D938" s="12">
        <v>5099.37</v>
      </c>
      <c r="E938" s="12">
        <f>Modified_data[[#This Row],[Profit per unit]]*Modified_data[[#This Row],[Units Sold]]</f>
        <v>2427300.12</v>
      </c>
      <c r="F938" s="14">
        <f>Modified_data[[#This Row],[TotalProfit]]/SUM(Modified_data[TotalProfit])</f>
        <v>7.3812913178891118E-4</v>
      </c>
      <c r="G938" s="1">
        <f>Modified_data[[#This Row],[TotalProfit]]/Modified_data[[#This Row],[Export Value]]</f>
        <v>0.36395293150344693</v>
      </c>
      <c r="H938" s="12">
        <v>6669269.3200000003</v>
      </c>
      <c r="I938" t="s">
        <v>33</v>
      </c>
      <c r="J938" t="s">
        <v>29</v>
      </c>
      <c r="K938" t="s">
        <v>35</v>
      </c>
      <c r="L938" t="s">
        <v>3</v>
      </c>
      <c r="M938">
        <v>2022</v>
      </c>
      <c r="N938" t="s">
        <v>59</v>
      </c>
      <c r="O938" t="s">
        <v>60</v>
      </c>
      <c r="P938" t="s">
        <v>51</v>
      </c>
    </row>
    <row r="939" spans="1:16" x14ac:dyDescent="0.35">
      <c r="A939" t="s">
        <v>12</v>
      </c>
      <c r="B939">
        <v>394</v>
      </c>
      <c r="C939" s="12">
        <f>Modified_data[[#This Row],[Export Value]]/Modified_data[[#This Row],[Units Sold]]</f>
        <v>46216.74</v>
      </c>
      <c r="D939" s="12">
        <v>4748.54</v>
      </c>
      <c r="E939" s="12">
        <f>Modified_data[[#This Row],[Profit per unit]]*Modified_data[[#This Row],[Units Sold]]</f>
        <v>1870924.76</v>
      </c>
      <c r="F939" s="14">
        <f>Modified_data[[#This Row],[TotalProfit]]/SUM(Modified_data[TotalProfit])</f>
        <v>5.6893832672870177E-4</v>
      </c>
      <c r="G939" s="1">
        <f>Modified_data[[#This Row],[TotalProfit]]/Modified_data[[#This Row],[Export Value]]</f>
        <v>0.10274502269091243</v>
      </c>
      <c r="H939" s="12">
        <v>18209395.559999999</v>
      </c>
      <c r="I939" t="s">
        <v>28</v>
      </c>
      <c r="J939" t="s">
        <v>29</v>
      </c>
      <c r="K939" t="s">
        <v>38</v>
      </c>
      <c r="L939" t="s">
        <v>4</v>
      </c>
      <c r="M939">
        <v>2022</v>
      </c>
      <c r="N939" t="s">
        <v>57</v>
      </c>
      <c r="O939" t="s">
        <v>53</v>
      </c>
      <c r="P939" t="s">
        <v>54</v>
      </c>
    </row>
    <row r="940" spans="1:16" x14ac:dyDescent="0.35">
      <c r="A940" t="s">
        <v>13</v>
      </c>
      <c r="B940">
        <v>823</v>
      </c>
      <c r="C940" s="12">
        <f>Modified_data[[#This Row],[Export Value]]/Modified_data[[#This Row],[Units Sold]]</f>
        <v>27043.870000000003</v>
      </c>
      <c r="D940" s="12">
        <v>3741.34</v>
      </c>
      <c r="E940" s="12">
        <f>Modified_data[[#This Row],[Profit per unit]]*Modified_data[[#This Row],[Units Sold]]</f>
        <v>3079122.8200000003</v>
      </c>
      <c r="F940" s="14">
        <f>Modified_data[[#This Row],[TotalProfit]]/SUM(Modified_data[TotalProfit])</f>
        <v>9.3634496825140199E-4</v>
      </c>
      <c r="G940" s="1">
        <f>Modified_data[[#This Row],[TotalProfit]]/Modified_data[[#This Row],[Export Value]]</f>
        <v>0.13834336579786843</v>
      </c>
      <c r="H940" s="12">
        <v>22257105.010000002</v>
      </c>
      <c r="I940" t="s">
        <v>28</v>
      </c>
      <c r="J940" t="s">
        <v>29</v>
      </c>
      <c r="K940" t="s">
        <v>36</v>
      </c>
      <c r="L940" t="s">
        <v>9</v>
      </c>
      <c r="M940">
        <v>2022</v>
      </c>
      <c r="N940" t="s">
        <v>65</v>
      </c>
      <c r="O940" t="s">
        <v>60</v>
      </c>
      <c r="P940" t="s">
        <v>58</v>
      </c>
    </row>
    <row r="941" spans="1:16" x14ac:dyDescent="0.35">
      <c r="A941" t="s">
        <v>21</v>
      </c>
      <c r="B941">
        <v>143</v>
      </c>
      <c r="C941" s="12">
        <f>Modified_data[[#This Row],[Export Value]]/Modified_data[[#This Row],[Units Sold]]</f>
        <v>16022.180000000002</v>
      </c>
      <c r="D941" s="12">
        <v>6105.63</v>
      </c>
      <c r="E941" s="12">
        <f>Modified_data[[#This Row],[Profit per unit]]*Modified_data[[#This Row],[Units Sold]]</f>
        <v>873105.09</v>
      </c>
      <c r="F941" s="14">
        <f>Modified_data[[#This Row],[TotalProfit]]/SUM(Modified_data[TotalProfit])</f>
        <v>2.6550664119860841E-4</v>
      </c>
      <c r="G941" s="1">
        <f>Modified_data[[#This Row],[TotalProfit]]/Modified_data[[#This Row],[Export Value]]</f>
        <v>0.38107361170577281</v>
      </c>
      <c r="H941" s="12">
        <v>2291171.7400000002</v>
      </c>
      <c r="I941" t="s">
        <v>33</v>
      </c>
      <c r="J941" t="s">
        <v>29</v>
      </c>
      <c r="K941" t="s">
        <v>30</v>
      </c>
      <c r="L941" t="s">
        <v>3</v>
      </c>
      <c r="M941">
        <v>2020</v>
      </c>
      <c r="N941" t="s">
        <v>57</v>
      </c>
      <c r="O941" t="s">
        <v>53</v>
      </c>
      <c r="P941" t="s">
        <v>51</v>
      </c>
    </row>
    <row r="942" spans="1:16" x14ac:dyDescent="0.35">
      <c r="A942" t="s">
        <v>15</v>
      </c>
      <c r="B942">
        <v>594</v>
      </c>
      <c r="C942" s="12">
        <f>Modified_data[[#This Row],[Export Value]]/Modified_data[[#This Row],[Units Sold]]</f>
        <v>32943.760000000002</v>
      </c>
      <c r="D942" s="12">
        <v>2699.9</v>
      </c>
      <c r="E942" s="12">
        <f>Modified_data[[#This Row],[Profit per unit]]*Modified_data[[#This Row],[Units Sold]]</f>
        <v>1603740.6</v>
      </c>
      <c r="F942" s="14">
        <f>Modified_data[[#This Row],[TotalProfit]]/SUM(Modified_data[TotalProfit])</f>
        <v>4.8768903644788169E-4</v>
      </c>
      <c r="G942" s="1">
        <f>Modified_data[[#This Row],[TotalProfit]]/Modified_data[[#This Row],[Export Value]]</f>
        <v>8.1954822400357452E-2</v>
      </c>
      <c r="H942" s="12">
        <v>19568593.440000001</v>
      </c>
      <c r="I942" t="s">
        <v>31</v>
      </c>
      <c r="J942" t="s">
        <v>29</v>
      </c>
      <c r="K942" t="s">
        <v>35</v>
      </c>
      <c r="L942" t="s">
        <v>6</v>
      </c>
      <c r="M942">
        <v>2020</v>
      </c>
      <c r="N942" t="s">
        <v>55</v>
      </c>
      <c r="O942" t="s">
        <v>53</v>
      </c>
      <c r="P942" t="s">
        <v>56</v>
      </c>
    </row>
    <row r="943" spans="1:16" x14ac:dyDescent="0.35">
      <c r="A943" t="s">
        <v>13</v>
      </c>
      <c r="B943">
        <v>263</v>
      </c>
      <c r="C943" s="12">
        <f>Modified_data[[#This Row],[Export Value]]/Modified_data[[#This Row],[Units Sold]]</f>
        <v>33990.480000000003</v>
      </c>
      <c r="D943" s="12">
        <v>8787.7800000000007</v>
      </c>
      <c r="E943" s="12">
        <f>Modified_data[[#This Row],[Profit per unit]]*Modified_data[[#This Row],[Units Sold]]</f>
        <v>2311186.14</v>
      </c>
      <c r="F943" s="14">
        <f>Modified_data[[#This Row],[TotalProfit]]/SUM(Modified_data[TotalProfit])</f>
        <v>7.0281948444050055E-4</v>
      </c>
      <c r="G943" s="1">
        <f>Modified_data[[#This Row],[TotalProfit]]/Modified_data[[#This Row],[Export Value]]</f>
        <v>0.25853650786926224</v>
      </c>
      <c r="H943" s="12">
        <v>8939496.2400000002</v>
      </c>
      <c r="I943" t="s">
        <v>28</v>
      </c>
      <c r="J943" t="s">
        <v>29</v>
      </c>
      <c r="K943" t="s">
        <v>35</v>
      </c>
      <c r="L943" t="s">
        <v>5</v>
      </c>
      <c r="M943">
        <v>2021</v>
      </c>
      <c r="N943" t="s">
        <v>50</v>
      </c>
      <c r="O943" t="s">
        <v>46</v>
      </c>
      <c r="P943" t="s">
        <v>54</v>
      </c>
    </row>
    <row r="944" spans="1:16" x14ac:dyDescent="0.35">
      <c r="A944" t="s">
        <v>15</v>
      </c>
      <c r="B944">
        <v>401</v>
      </c>
      <c r="C944" s="12">
        <f>Modified_data[[#This Row],[Export Value]]/Modified_data[[#This Row],[Units Sold]]</f>
        <v>23465.06</v>
      </c>
      <c r="D944" s="12">
        <v>6456.01</v>
      </c>
      <c r="E944" s="12">
        <f>Modified_data[[#This Row],[Profit per unit]]*Modified_data[[#This Row],[Units Sold]]</f>
        <v>2588860.0100000002</v>
      </c>
      <c r="F944" s="14">
        <f>Modified_data[[#This Row],[TotalProfit]]/SUM(Modified_data[TotalProfit])</f>
        <v>7.8725864006645057E-4</v>
      </c>
      <c r="G944" s="1">
        <f>Modified_data[[#This Row],[TotalProfit]]/Modified_data[[#This Row],[Export Value]]</f>
        <v>0.27513289972410043</v>
      </c>
      <c r="H944" s="12">
        <v>9409489.0600000005</v>
      </c>
      <c r="I944" t="s">
        <v>28</v>
      </c>
      <c r="J944" t="s">
        <v>29</v>
      </c>
      <c r="K944" t="s">
        <v>30</v>
      </c>
      <c r="L944" t="s">
        <v>1</v>
      </c>
      <c r="M944">
        <v>2020</v>
      </c>
      <c r="N944" t="s">
        <v>50</v>
      </c>
      <c r="O944" t="s">
        <v>46</v>
      </c>
      <c r="P944" t="s">
        <v>64</v>
      </c>
    </row>
    <row r="945" spans="1:16" x14ac:dyDescent="0.35">
      <c r="A945" t="s">
        <v>16</v>
      </c>
      <c r="B945">
        <v>534</v>
      </c>
      <c r="C945" s="12">
        <f>Modified_data[[#This Row],[Export Value]]/Modified_data[[#This Row],[Units Sold]]</f>
        <v>15831.820000000002</v>
      </c>
      <c r="D945" s="12">
        <v>3835.13</v>
      </c>
      <c r="E945" s="12">
        <f>Modified_data[[#This Row],[Profit per unit]]*Modified_data[[#This Row],[Units Sold]]</f>
        <v>2047959.4200000002</v>
      </c>
      <c r="F945" s="14">
        <f>Modified_data[[#This Row],[TotalProfit]]/SUM(Modified_data[TotalProfit])</f>
        <v>6.2277363073813975E-4</v>
      </c>
      <c r="G945" s="1">
        <f>Modified_data[[#This Row],[TotalProfit]]/Modified_data[[#This Row],[Export Value]]</f>
        <v>0.24224189006696639</v>
      </c>
      <c r="H945" s="12">
        <v>8454191.8800000008</v>
      </c>
      <c r="I945" t="s">
        <v>39</v>
      </c>
      <c r="J945" t="s">
        <v>29</v>
      </c>
      <c r="K945" t="s">
        <v>34</v>
      </c>
      <c r="L945" t="s">
        <v>2</v>
      </c>
      <c r="M945">
        <v>2020</v>
      </c>
      <c r="N945" t="s">
        <v>52</v>
      </c>
      <c r="O945" t="s">
        <v>53</v>
      </c>
      <c r="P945" t="s">
        <v>47</v>
      </c>
    </row>
    <row r="946" spans="1:16" x14ac:dyDescent="0.35">
      <c r="A946" t="s">
        <v>12</v>
      </c>
      <c r="B946">
        <v>129</v>
      </c>
      <c r="C946" s="12">
        <f>Modified_data[[#This Row],[Export Value]]/Modified_data[[#This Row],[Units Sold]]</f>
        <v>18817.41</v>
      </c>
      <c r="D946" s="12">
        <v>4803.29</v>
      </c>
      <c r="E946" s="12">
        <f>Modified_data[[#This Row],[Profit per unit]]*Modified_data[[#This Row],[Units Sold]]</f>
        <v>619624.41</v>
      </c>
      <c r="F946" s="14">
        <f>Modified_data[[#This Row],[TotalProfit]]/SUM(Modified_data[TotalProfit])</f>
        <v>1.8842450672664095E-4</v>
      </c>
      <c r="G946" s="1">
        <f>Modified_data[[#This Row],[TotalProfit]]/Modified_data[[#This Row],[Export Value]]</f>
        <v>0.25525776395370031</v>
      </c>
      <c r="H946" s="12">
        <v>2427445.89</v>
      </c>
      <c r="I946" t="s">
        <v>28</v>
      </c>
      <c r="J946" t="s">
        <v>29</v>
      </c>
      <c r="K946" t="s">
        <v>37</v>
      </c>
      <c r="L946" t="s">
        <v>5</v>
      </c>
      <c r="M946">
        <v>2022</v>
      </c>
      <c r="N946" t="s">
        <v>45</v>
      </c>
      <c r="O946" t="s">
        <v>46</v>
      </c>
      <c r="P946" t="s">
        <v>58</v>
      </c>
    </row>
    <row r="947" spans="1:16" x14ac:dyDescent="0.35">
      <c r="A947" t="s">
        <v>17</v>
      </c>
      <c r="B947">
        <v>398</v>
      </c>
      <c r="C947" s="12">
        <f>Modified_data[[#This Row],[Export Value]]/Modified_data[[#This Row],[Units Sold]]</f>
        <v>14862.53</v>
      </c>
      <c r="D947" s="12">
        <v>2323.59</v>
      </c>
      <c r="E947" s="12">
        <f>Modified_data[[#This Row],[Profit per unit]]*Modified_data[[#This Row],[Units Sold]]</f>
        <v>924788.82000000007</v>
      </c>
      <c r="F947" s="14">
        <f>Modified_data[[#This Row],[TotalProfit]]/SUM(Modified_data[TotalProfit])</f>
        <v>2.8122339020635474E-4</v>
      </c>
      <c r="G947" s="1">
        <f>Modified_data[[#This Row],[TotalProfit]]/Modified_data[[#This Row],[Export Value]]</f>
        <v>0.15633879292421951</v>
      </c>
      <c r="H947" s="12">
        <v>5915286.9400000004</v>
      </c>
      <c r="I947" t="s">
        <v>28</v>
      </c>
      <c r="J947" t="s">
        <v>29</v>
      </c>
      <c r="K947" t="s">
        <v>34</v>
      </c>
      <c r="L947" t="s">
        <v>9</v>
      </c>
      <c r="M947">
        <v>2023</v>
      </c>
      <c r="N947" t="s">
        <v>66</v>
      </c>
      <c r="O947" t="s">
        <v>63</v>
      </c>
      <c r="P947" t="s">
        <v>58</v>
      </c>
    </row>
    <row r="948" spans="1:16" x14ac:dyDescent="0.35">
      <c r="A948" t="s">
        <v>12</v>
      </c>
      <c r="B948">
        <v>512</v>
      </c>
      <c r="C948" s="12">
        <f>Modified_data[[#This Row],[Export Value]]/Modified_data[[#This Row],[Units Sold]]</f>
        <v>27999.61</v>
      </c>
      <c r="D948" s="12">
        <v>8423.7999999999993</v>
      </c>
      <c r="E948" s="12">
        <f>Modified_data[[#This Row],[Profit per unit]]*Modified_data[[#This Row],[Units Sold]]</f>
        <v>4312985.5999999996</v>
      </c>
      <c r="F948" s="14">
        <f>Modified_data[[#This Row],[TotalProfit]]/SUM(Modified_data[TotalProfit])</f>
        <v>1.311556115420155E-3</v>
      </c>
      <c r="G948" s="1">
        <f>Modified_data[[#This Row],[TotalProfit]]/Modified_data[[#This Row],[Export Value]]</f>
        <v>0.30085419046908152</v>
      </c>
      <c r="H948" s="12">
        <v>14335800.32</v>
      </c>
      <c r="I948" t="s">
        <v>28</v>
      </c>
      <c r="J948" t="s">
        <v>29</v>
      </c>
      <c r="K948" t="s">
        <v>34</v>
      </c>
      <c r="L948" t="s">
        <v>4</v>
      </c>
      <c r="M948">
        <v>2022</v>
      </c>
      <c r="N948" t="s">
        <v>65</v>
      </c>
      <c r="O948" t="s">
        <v>60</v>
      </c>
      <c r="P948" t="s">
        <v>54</v>
      </c>
    </row>
    <row r="949" spans="1:16" x14ac:dyDescent="0.35">
      <c r="A949" t="s">
        <v>12</v>
      </c>
      <c r="B949">
        <v>787</v>
      </c>
      <c r="C949" s="12">
        <f>Modified_data[[#This Row],[Export Value]]/Modified_data[[#This Row],[Units Sold]]</f>
        <v>35424.54</v>
      </c>
      <c r="D949" s="12">
        <v>7667.6</v>
      </c>
      <c r="E949" s="12">
        <f>Modified_data[[#This Row],[Profit per unit]]*Modified_data[[#This Row],[Units Sold]]</f>
        <v>6034401.2000000002</v>
      </c>
      <c r="F949" s="14">
        <f>Modified_data[[#This Row],[TotalProfit]]/SUM(Modified_data[TotalProfit])</f>
        <v>1.8350294971443267E-3</v>
      </c>
      <c r="G949" s="1">
        <f>Modified_data[[#This Row],[TotalProfit]]/Modified_data[[#This Row],[Export Value]]</f>
        <v>0.21644882332981599</v>
      </c>
      <c r="H949" s="12">
        <v>27879112.98</v>
      </c>
      <c r="I949" t="s">
        <v>28</v>
      </c>
      <c r="J949" t="s">
        <v>29</v>
      </c>
      <c r="K949" t="s">
        <v>37</v>
      </c>
      <c r="L949" t="s">
        <v>7</v>
      </c>
      <c r="M949">
        <v>2022</v>
      </c>
      <c r="N949" t="s">
        <v>45</v>
      </c>
      <c r="O949" t="s">
        <v>46</v>
      </c>
      <c r="P949" t="s">
        <v>56</v>
      </c>
    </row>
    <row r="950" spans="1:16" x14ac:dyDescent="0.35">
      <c r="A950" t="s">
        <v>21</v>
      </c>
      <c r="B950">
        <v>566</v>
      </c>
      <c r="C950" s="12">
        <f>Modified_data[[#This Row],[Export Value]]/Modified_data[[#This Row],[Units Sold]]</f>
        <v>10637.349999999999</v>
      </c>
      <c r="D950" s="12">
        <v>3020.33</v>
      </c>
      <c r="E950" s="12">
        <f>Modified_data[[#This Row],[Profit per unit]]*Modified_data[[#This Row],[Units Sold]]</f>
        <v>1709506.78</v>
      </c>
      <c r="F950" s="14">
        <f>Modified_data[[#This Row],[TotalProfit]]/SUM(Modified_data[TotalProfit])</f>
        <v>5.1985197253179272E-4</v>
      </c>
      <c r="G950" s="1">
        <f>Modified_data[[#This Row],[TotalProfit]]/Modified_data[[#This Row],[Export Value]]</f>
        <v>0.2839363187259985</v>
      </c>
      <c r="H950" s="12">
        <v>6020740.0999999996</v>
      </c>
      <c r="I950" t="s">
        <v>33</v>
      </c>
      <c r="J950" t="s">
        <v>29</v>
      </c>
      <c r="K950" t="s">
        <v>34</v>
      </c>
      <c r="L950" t="s">
        <v>6</v>
      </c>
      <c r="M950">
        <v>2020</v>
      </c>
      <c r="N950" t="s">
        <v>66</v>
      </c>
      <c r="O950" t="s">
        <v>63</v>
      </c>
      <c r="P950" t="s">
        <v>64</v>
      </c>
    </row>
    <row r="951" spans="1:16" x14ac:dyDescent="0.35">
      <c r="A951" t="s">
        <v>15</v>
      </c>
      <c r="B951">
        <v>891</v>
      </c>
      <c r="C951" s="12">
        <f>Modified_data[[#This Row],[Export Value]]/Modified_data[[#This Row],[Units Sold]]</f>
        <v>35087.340000000004</v>
      </c>
      <c r="D951" s="12">
        <v>5489.92</v>
      </c>
      <c r="E951" s="12">
        <f>Modified_data[[#This Row],[Profit per unit]]*Modified_data[[#This Row],[Units Sold]]</f>
        <v>4891518.72</v>
      </c>
      <c r="F951" s="14">
        <f>Modified_data[[#This Row],[TotalProfit]]/SUM(Modified_data[TotalProfit])</f>
        <v>1.4874849781339797E-3</v>
      </c>
      <c r="G951" s="1">
        <f>Modified_data[[#This Row],[TotalProfit]]/Modified_data[[#This Row],[Export Value]]</f>
        <v>0.15646441138028699</v>
      </c>
      <c r="H951" s="12">
        <v>31262819.940000001</v>
      </c>
      <c r="I951" t="s">
        <v>28</v>
      </c>
      <c r="J951" t="s">
        <v>29</v>
      </c>
      <c r="K951" t="s">
        <v>37</v>
      </c>
      <c r="L951" t="s">
        <v>6</v>
      </c>
      <c r="M951">
        <v>2023</v>
      </c>
      <c r="N951" t="s">
        <v>62</v>
      </c>
      <c r="O951" t="s">
        <v>63</v>
      </c>
      <c r="P951" t="s">
        <v>58</v>
      </c>
    </row>
    <row r="952" spans="1:16" x14ac:dyDescent="0.35">
      <c r="A952" t="s">
        <v>21</v>
      </c>
      <c r="B952">
        <v>627</v>
      </c>
      <c r="C952" s="12">
        <f>Modified_data[[#This Row],[Export Value]]/Modified_data[[#This Row],[Units Sold]]</f>
        <v>49380.09</v>
      </c>
      <c r="D952" s="12">
        <v>3564.84</v>
      </c>
      <c r="E952" s="12">
        <f>Modified_data[[#This Row],[Profit per unit]]*Modified_data[[#This Row],[Units Sold]]</f>
        <v>2235154.6800000002</v>
      </c>
      <c r="F952" s="14">
        <f>Modified_data[[#This Row],[TotalProfit]]/SUM(Modified_data[TotalProfit])</f>
        <v>6.7969871948192451E-4</v>
      </c>
      <c r="G952" s="1">
        <f>Modified_data[[#This Row],[TotalProfit]]/Modified_data[[#This Row],[Export Value]]</f>
        <v>7.219184898204925E-2</v>
      </c>
      <c r="H952" s="12">
        <v>30961316.43</v>
      </c>
      <c r="I952" t="s">
        <v>28</v>
      </c>
      <c r="J952" t="s">
        <v>29</v>
      </c>
      <c r="K952" t="s">
        <v>34</v>
      </c>
      <c r="L952" t="s">
        <v>2</v>
      </c>
      <c r="M952">
        <v>2023</v>
      </c>
      <c r="N952" t="s">
        <v>66</v>
      </c>
      <c r="O952" t="s">
        <v>63</v>
      </c>
      <c r="P952" t="s">
        <v>51</v>
      </c>
    </row>
    <row r="953" spans="1:16" x14ac:dyDescent="0.35">
      <c r="A953" t="s">
        <v>14</v>
      </c>
      <c r="B953">
        <v>743</v>
      </c>
      <c r="C953" s="12">
        <f>Modified_data[[#This Row],[Export Value]]/Modified_data[[#This Row],[Units Sold]]</f>
        <v>24056.22</v>
      </c>
      <c r="D953" s="12">
        <v>9317.83</v>
      </c>
      <c r="E953" s="12">
        <f>Modified_data[[#This Row],[Profit per unit]]*Modified_data[[#This Row],[Units Sold]]</f>
        <v>6923147.6900000004</v>
      </c>
      <c r="F953" s="14">
        <f>Modified_data[[#This Row],[TotalProfit]]/SUM(Modified_data[TotalProfit])</f>
        <v>2.1052926053767534E-3</v>
      </c>
      <c r="G953" s="1">
        <f>Modified_data[[#This Row],[TotalProfit]]/Modified_data[[#This Row],[Export Value]]</f>
        <v>0.38733558306334082</v>
      </c>
      <c r="H953" s="12">
        <v>17873771.460000001</v>
      </c>
      <c r="I953" t="s">
        <v>33</v>
      </c>
      <c r="J953" t="s">
        <v>29</v>
      </c>
      <c r="K953" t="s">
        <v>38</v>
      </c>
      <c r="L953" t="s">
        <v>2</v>
      </c>
      <c r="M953">
        <v>2021</v>
      </c>
      <c r="N953" t="s">
        <v>65</v>
      </c>
      <c r="O953" t="s">
        <v>60</v>
      </c>
      <c r="P953" t="s">
        <v>54</v>
      </c>
    </row>
    <row r="954" spans="1:16" x14ac:dyDescent="0.35">
      <c r="A954" t="s">
        <v>13</v>
      </c>
      <c r="B954">
        <v>775</v>
      </c>
      <c r="C954" s="12">
        <f>Modified_data[[#This Row],[Export Value]]/Modified_data[[#This Row],[Units Sold]]</f>
        <v>13645.3</v>
      </c>
      <c r="D954" s="12">
        <v>6202.53</v>
      </c>
      <c r="E954" s="12">
        <f>Modified_data[[#This Row],[Profit per unit]]*Modified_data[[#This Row],[Units Sold]]</f>
        <v>4806960.75</v>
      </c>
      <c r="F954" s="14">
        <f>Modified_data[[#This Row],[TotalProfit]]/SUM(Modified_data[TotalProfit])</f>
        <v>1.4617713465695677E-3</v>
      </c>
      <c r="G954" s="1">
        <f>Modified_data[[#This Row],[TotalProfit]]/Modified_data[[#This Row],[Export Value]]</f>
        <v>0.45455431540530439</v>
      </c>
      <c r="H954" s="12">
        <v>10575107.5</v>
      </c>
      <c r="I954" t="s">
        <v>31</v>
      </c>
      <c r="J954" t="s">
        <v>29</v>
      </c>
      <c r="K954" t="s">
        <v>40</v>
      </c>
      <c r="L954" t="s">
        <v>8</v>
      </c>
      <c r="M954">
        <v>2022</v>
      </c>
      <c r="N954" t="s">
        <v>62</v>
      </c>
      <c r="O954" t="s">
        <v>63</v>
      </c>
      <c r="P954" t="s">
        <v>58</v>
      </c>
    </row>
    <row r="955" spans="1:16" x14ac:dyDescent="0.35">
      <c r="A955" t="s">
        <v>21</v>
      </c>
      <c r="B955">
        <v>881</v>
      </c>
      <c r="C955" s="12">
        <f>Modified_data[[#This Row],[Export Value]]/Modified_data[[#This Row],[Units Sold]]</f>
        <v>26436.880000000001</v>
      </c>
      <c r="D955" s="12">
        <v>3810.84</v>
      </c>
      <c r="E955" s="12">
        <f>Modified_data[[#This Row],[Profit per unit]]*Modified_data[[#This Row],[Units Sold]]</f>
        <v>3357350.04</v>
      </c>
      <c r="F955" s="14">
        <f>Modified_data[[#This Row],[TotalProfit]]/SUM(Modified_data[TotalProfit])</f>
        <v>1.0209523946864332E-3</v>
      </c>
      <c r="G955" s="1">
        <f>Modified_data[[#This Row],[TotalProfit]]/Modified_data[[#This Row],[Export Value]]</f>
        <v>0.14414862873379913</v>
      </c>
      <c r="H955" s="12">
        <v>23290891.280000001</v>
      </c>
      <c r="I955" t="s">
        <v>39</v>
      </c>
      <c r="J955" t="s">
        <v>29</v>
      </c>
      <c r="K955" t="s">
        <v>40</v>
      </c>
      <c r="L955" t="s">
        <v>10</v>
      </c>
      <c r="M955">
        <v>2022</v>
      </c>
      <c r="N955" t="s">
        <v>57</v>
      </c>
      <c r="O955" t="s">
        <v>53</v>
      </c>
      <c r="P955" t="s">
        <v>64</v>
      </c>
    </row>
    <row r="956" spans="1:16" x14ac:dyDescent="0.35">
      <c r="A956" t="s">
        <v>12</v>
      </c>
      <c r="B956">
        <v>905</v>
      </c>
      <c r="C956" s="12">
        <f>Modified_data[[#This Row],[Export Value]]/Modified_data[[#This Row],[Units Sold]]</f>
        <v>42903.63</v>
      </c>
      <c r="D956" s="12">
        <v>2926.81</v>
      </c>
      <c r="E956" s="12">
        <f>Modified_data[[#This Row],[Profit per unit]]*Modified_data[[#This Row],[Units Sold]]</f>
        <v>2648763.0499999998</v>
      </c>
      <c r="F956" s="14">
        <f>Modified_data[[#This Row],[TotalProfit]]/SUM(Modified_data[TotalProfit])</f>
        <v>8.0547483778439734E-4</v>
      </c>
      <c r="G956" s="1">
        <f>Modified_data[[#This Row],[TotalProfit]]/Modified_data[[#This Row],[Export Value]]</f>
        <v>6.8218237011646796E-2</v>
      </c>
      <c r="H956" s="12">
        <v>38827785.149999999</v>
      </c>
      <c r="I956" t="s">
        <v>28</v>
      </c>
      <c r="J956" t="s">
        <v>29</v>
      </c>
      <c r="K956" t="s">
        <v>35</v>
      </c>
      <c r="L956" t="s">
        <v>4</v>
      </c>
      <c r="M956">
        <v>2020</v>
      </c>
      <c r="N956" t="s">
        <v>57</v>
      </c>
      <c r="O956" t="s">
        <v>53</v>
      </c>
      <c r="P956" t="s">
        <v>49</v>
      </c>
    </row>
    <row r="957" spans="1:16" x14ac:dyDescent="0.35">
      <c r="A957" t="s">
        <v>17</v>
      </c>
      <c r="B957">
        <v>841</v>
      </c>
      <c r="C957" s="12">
        <f>Modified_data[[#This Row],[Export Value]]/Modified_data[[#This Row],[Units Sold]]</f>
        <v>43215.549999999996</v>
      </c>
      <c r="D957" s="12">
        <v>9448.5499999999993</v>
      </c>
      <c r="E957" s="12">
        <f>Modified_data[[#This Row],[Profit per unit]]*Modified_data[[#This Row],[Units Sold]]</f>
        <v>7946230.5499999998</v>
      </c>
      <c r="F957" s="14">
        <f>Modified_data[[#This Row],[TotalProfit]]/SUM(Modified_data[TotalProfit])</f>
        <v>2.4164066934030484E-3</v>
      </c>
      <c r="G957" s="1">
        <f>Modified_data[[#This Row],[TotalProfit]]/Modified_data[[#This Row],[Export Value]]</f>
        <v>0.21863773572244252</v>
      </c>
      <c r="H957" s="12">
        <v>36344277.549999997</v>
      </c>
      <c r="I957" t="s">
        <v>28</v>
      </c>
      <c r="J957" t="s">
        <v>29</v>
      </c>
      <c r="K957" t="s">
        <v>34</v>
      </c>
      <c r="L957" t="s">
        <v>5</v>
      </c>
      <c r="M957">
        <v>2023</v>
      </c>
      <c r="N957" t="s">
        <v>61</v>
      </c>
      <c r="O957" t="s">
        <v>60</v>
      </c>
      <c r="P957" t="s">
        <v>54</v>
      </c>
    </row>
    <row r="958" spans="1:16" x14ac:dyDescent="0.35">
      <c r="A958" t="s">
        <v>20</v>
      </c>
      <c r="B958">
        <v>487</v>
      </c>
      <c r="C958" s="12">
        <f>Modified_data[[#This Row],[Export Value]]/Modified_data[[#This Row],[Units Sold]]</f>
        <v>48839.39</v>
      </c>
      <c r="D958" s="12">
        <v>6529.26</v>
      </c>
      <c r="E958" s="12">
        <f>Modified_data[[#This Row],[Profit per unit]]*Modified_data[[#This Row],[Units Sold]]</f>
        <v>3179749.62</v>
      </c>
      <c r="F958" s="14">
        <f>Modified_data[[#This Row],[TotalProfit]]/SUM(Modified_data[TotalProfit])</f>
        <v>9.6694504605253362E-4</v>
      </c>
      <c r="G958" s="1">
        <f>Modified_data[[#This Row],[TotalProfit]]/Modified_data[[#This Row],[Export Value]]</f>
        <v>0.13368840192311984</v>
      </c>
      <c r="H958" s="12">
        <v>23784782.93</v>
      </c>
      <c r="I958" t="s">
        <v>33</v>
      </c>
      <c r="J958" t="s">
        <v>29</v>
      </c>
      <c r="K958" t="s">
        <v>32</v>
      </c>
      <c r="L958" t="s">
        <v>6</v>
      </c>
      <c r="M958">
        <v>2021</v>
      </c>
      <c r="N958" t="s">
        <v>45</v>
      </c>
      <c r="O958" t="s">
        <v>46</v>
      </c>
      <c r="P958" t="s">
        <v>51</v>
      </c>
    </row>
    <row r="959" spans="1:16" x14ac:dyDescent="0.35">
      <c r="A959" t="s">
        <v>15</v>
      </c>
      <c r="B959">
        <v>390</v>
      </c>
      <c r="C959" s="12">
        <f>Modified_data[[#This Row],[Export Value]]/Modified_data[[#This Row],[Units Sold]]</f>
        <v>38419.120000000003</v>
      </c>
      <c r="D959" s="12">
        <v>7127.08</v>
      </c>
      <c r="E959" s="12">
        <f>Modified_data[[#This Row],[Profit per unit]]*Modified_data[[#This Row],[Units Sold]]</f>
        <v>2779561.2</v>
      </c>
      <c r="F959" s="14">
        <f>Modified_data[[#This Row],[TotalProfit]]/SUM(Modified_data[TotalProfit])</f>
        <v>8.452498635851195E-4</v>
      </c>
      <c r="G959" s="1">
        <f>Modified_data[[#This Row],[TotalProfit]]/Modified_data[[#This Row],[Export Value]]</f>
        <v>0.18550867380616734</v>
      </c>
      <c r="H959" s="12">
        <v>14983456.800000001</v>
      </c>
      <c r="I959" t="s">
        <v>28</v>
      </c>
      <c r="J959" t="s">
        <v>29</v>
      </c>
      <c r="K959" t="s">
        <v>36</v>
      </c>
      <c r="L959" t="s">
        <v>1</v>
      </c>
      <c r="M959">
        <v>2020</v>
      </c>
      <c r="N959" t="s">
        <v>59</v>
      </c>
      <c r="O959" t="s">
        <v>60</v>
      </c>
      <c r="P959" t="s">
        <v>51</v>
      </c>
    </row>
    <row r="960" spans="1:16" x14ac:dyDescent="0.35">
      <c r="A960" t="s">
        <v>13</v>
      </c>
      <c r="B960">
        <v>409</v>
      </c>
      <c r="C960" s="12">
        <f>Modified_data[[#This Row],[Export Value]]/Modified_data[[#This Row],[Units Sold]]</f>
        <v>34153.61</v>
      </c>
      <c r="D960" s="12">
        <v>9814.7199999999993</v>
      </c>
      <c r="E960" s="12">
        <f>Modified_data[[#This Row],[Profit per unit]]*Modified_data[[#This Row],[Units Sold]]</f>
        <v>4014220.4799999995</v>
      </c>
      <c r="F960" s="14">
        <f>Modified_data[[#This Row],[TotalProfit]]/SUM(Modified_data[TotalProfit])</f>
        <v>1.2207032221922627E-3</v>
      </c>
      <c r="G960" s="1">
        <f>Modified_data[[#This Row],[TotalProfit]]/Modified_data[[#This Row],[Export Value]]</f>
        <v>0.28736991492260988</v>
      </c>
      <c r="H960" s="12">
        <v>13968826.49</v>
      </c>
      <c r="I960" t="s">
        <v>28</v>
      </c>
      <c r="J960" t="s">
        <v>29</v>
      </c>
      <c r="K960" t="s">
        <v>34</v>
      </c>
      <c r="L960" t="s">
        <v>6</v>
      </c>
      <c r="M960">
        <v>2022</v>
      </c>
      <c r="N960" t="s">
        <v>50</v>
      </c>
      <c r="O960" t="s">
        <v>46</v>
      </c>
      <c r="P960" t="s">
        <v>64</v>
      </c>
    </row>
    <row r="961" spans="1:16" x14ac:dyDescent="0.35">
      <c r="A961" t="s">
        <v>20</v>
      </c>
      <c r="B961">
        <v>198</v>
      </c>
      <c r="C961" s="12">
        <f>Modified_data[[#This Row],[Export Value]]/Modified_data[[#This Row],[Units Sold]]</f>
        <v>31390.010000000002</v>
      </c>
      <c r="D961" s="12">
        <v>5406.99</v>
      </c>
      <c r="E961" s="12">
        <f>Modified_data[[#This Row],[Profit per unit]]*Modified_data[[#This Row],[Units Sold]]</f>
        <v>1070584.02</v>
      </c>
      <c r="F961" s="14">
        <f>Modified_data[[#This Row],[TotalProfit]]/SUM(Modified_data[TotalProfit])</f>
        <v>3.2555893961298956E-4</v>
      </c>
      <c r="G961" s="1">
        <f>Modified_data[[#This Row],[TotalProfit]]/Modified_data[[#This Row],[Export Value]]</f>
        <v>0.1722519362051812</v>
      </c>
      <c r="H961" s="12">
        <v>6215221.9800000004</v>
      </c>
      <c r="I961" t="s">
        <v>39</v>
      </c>
      <c r="J961" t="s">
        <v>29</v>
      </c>
      <c r="K961" t="s">
        <v>37</v>
      </c>
      <c r="L961" t="s">
        <v>3</v>
      </c>
      <c r="M961">
        <v>2023</v>
      </c>
      <c r="N961" t="s">
        <v>45</v>
      </c>
      <c r="O961" t="s">
        <v>46</v>
      </c>
      <c r="P961" t="s">
        <v>51</v>
      </c>
    </row>
    <row r="962" spans="1:16" x14ac:dyDescent="0.35">
      <c r="A962" t="s">
        <v>12</v>
      </c>
      <c r="B962">
        <v>748</v>
      </c>
      <c r="C962" s="12">
        <f>Modified_data[[#This Row],[Export Value]]/Modified_data[[#This Row],[Units Sold]]</f>
        <v>25682.21</v>
      </c>
      <c r="D962" s="12">
        <v>9748.1200000000008</v>
      </c>
      <c r="E962" s="12">
        <f>Modified_data[[#This Row],[Profit per unit]]*Modified_data[[#This Row],[Units Sold]]</f>
        <v>7291593.7600000007</v>
      </c>
      <c r="F962" s="14">
        <f>Modified_data[[#This Row],[TotalProfit]]/SUM(Modified_data[TotalProfit])</f>
        <v>2.2173351070514688E-3</v>
      </c>
      <c r="G962" s="1">
        <f>Modified_data[[#This Row],[TotalProfit]]/Modified_data[[#This Row],[Export Value]]</f>
        <v>0.37956702324293751</v>
      </c>
      <c r="H962" s="12">
        <v>19210293.079999998</v>
      </c>
      <c r="I962" t="s">
        <v>28</v>
      </c>
      <c r="J962" t="s">
        <v>29</v>
      </c>
      <c r="K962" t="s">
        <v>34</v>
      </c>
      <c r="L962" t="s">
        <v>6</v>
      </c>
      <c r="M962">
        <v>2020</v>
      </c>
      <c r="N962" t="s">
        <v>62</v>
      </c>
      <c r="O962" t="s">
        <v>63</v>
      </c>
      <c r="P962" t="s">
        <v>47</v>
      </c>
    </row>
    <row r="963" spans="1:16" x14ac:dyDescent="0.35">
      <c r="A963" t="s">
        <v>19</v>
      </c>
      <c r="B963">
        <v>475</v>
      </c>
      <c r="C963" s="12">
        <f>Modified_data[[#This Row],[Export Value]]/Modified_data[[#This Row],[Units Sold]]</f>
        <v>12470.79</v>
      </c>
      <c r="D963" s="12">
        <v>4281.38</v>
      </c>
      <c r="E963" s="12">
        <f>Modified_data[[#This Row],[Profit per unit]]*Modified_data[[#This Row],[Units Sold]]</f>
        <v>2033655.5</v>
      </c>
      <c r="F963" s="14">
        <f>Modified_data[[#This Row],[TotalProfit]]/SUM(Modified_data[TotalProfit])</f>
        <v>6.1842388430020099E-4</v>
      </c>
      <c r="G963" s="1">
        <f>Modified_data[[#This Row],[TotalProfit]]/Modified_data[[#This Row],[Export Value]]</f>
        <v>0.34331265300754804</v>
      </c>
      <c r="H963" s="12">
        <v>5923625.25</v>
      </c>
      <c r="I963" t="s">
        <v>28</v>
      </c>
      <c r="J963" t="s">
        <v>29</v>
      </c>
      <c r="K963" t="s">
        <v>37</v>
      </c>
      <c r="L963" t="s">
        <v>8</v>
      </c>
      <c r="M963">
        <v>2023</v>
      </c>
      <c r="N963" t="s">
        <v>50</v>
      </c>
      <c r="O963" t="s">
        <v>46</v>
      </c>
      <c r="P963" t="s">
        <v>47</v>
      </c>
    </row>
    <row r="964" spans="1:16" x14ac:dyDescent="0.35">
      <c r="A964" t="s">
        <v>12</v>
      </c>
      <c r="B964">
        <v>375</v>
      </c>
      <c r="C964" s="12">
        <f>Modified_data[[#This Row],[Export Value]]/Modified_data[[#This Row],[Units Sold]]</f>
        <v>14459.63</v>
      </c>
      <c r="D964" s="12">
        <v>7873.61</v>
      </c>
      <c r="E964" s="12">
        <f>Modified_data[[#This Row],[Profit per unit]]*Modified_data[[#This Row],[Units Sold]]</f>
        <v>2952603.75</v>
      </c>
      <c r="F964" s="14">
        <f>Modified_data[[#This Row],[TotalProfit]]/SUM(Modified_data[TotalProfit])</f>
        <v>8.978711880524207E-4</v>
      </c>
      <c r="G964" s="1">
        <f>Modified_data[[#This Row],[TotalProfit]]/Modified_data[[#This Row],[Export Value]]</f>
        <v>0.54452361505792335</v>
      </c>
      <c r="H964" s="12">
        <v>5422361.25</v>
      </c>
      <c r="I964" t="s">
        <v>28</v>
      </c>
      <c r="J964" t="s">
        <v>29</v>
      </c>
      <c r="K964" t="s">
        <v>34</v>
      </c>
      <c r="L964" t="s">
        <v>6</v>
      </c>
      <c r="M964">
        <v>2021</v>
      </c>
      <c r="N964" t="s">
        <v>50</v>
      </c>
      <c r="O964" t="s">
        <v>46</v>
      </c>
      <c r="P964" t="s">
        <v>54</v>
      </c>
    </row>
    <row r="965" spans="1:16" x14ac:dyDescent="0.35">
      <c r="A965" t="s">
        <v>16</v>
      </c>
      <c r="B965">
        <v>814</v>
      </c>
      <c r="C965" s="12">
        <f>Modified_data[[#This Row],[Export Value]]/Modified_data[[#This Row],[Units Sold]]</f>
        <v>30126.69</v>
      </c>
      <c r="D965" s="12">
        <v>4693.67</v>
      </c>
      <c r="E965" s="12">
        <f>Modified_data[[#This Row],[Profit per unit]]*Modified_data[[#This Row],[Units Sold]]</f>
        <v>3820647.38</v>
      </c>
      <c r="F965" s="14">
        <f>Modified_data[[#This Row],[TotalProfit]]/SUM(Modified_data[TotalProfit])</f>
        <v>1.1618386660282364E-3</v>
      </c>
      <c r="G965" s="1">
        <f>Modified_data[[#This Row],[TotalProfit]]/Modified_data[[#This Row],[Export Value]]</f>
        <v>0.15579773284087964</v>
      </c>
      <c r="H965" s="12">
        <v>24523125.66</v>
      </c>
      <c r="I965" t="s">
        <v>33</v>
      </c>
      <c r="J965" t="s">
        <v>29</v>
      </c>
      <c r="K965" t="s">
        <v>35</v>
      </c>
      <c r="L965" t="s">
        <v>2</v>
      </c>
      <c r="M965">
        <v>2021</v>
      </c>
      <c r="N965" t="s">
        <v>65</v>
      </c>
      <c r="O965" t="s">
        <v>60</v>
      </c>
      <c r="P965" t="s">
        <v>49</v>
      </c>
    </row>
    <row r="966" spans="1:16" x14ac:dyDescent="0.35">
      <c r="A966" t="s">
        <v>18</v>
      </c>
      <c r="B966">
        <v>222</v>
      </c>
      <c r="C966" s="12">
        <f>Modified_data[[#This Row],[Export Value]]/Modified_data[[#This Row],[Units Sold]]</f>
        <v>28231.62</v>
      </c>
      <c r="D966" s="12">
        <v>7367.68</v>
      </c>
      <c r="E966" s="12">
        <f>Modified_data[[#This Row],[Profit per unit]]*Modified_data[[#This Row],[Units Sold]]</f>
        <v>1635624.96</v>
      </c>
      <c r="F966" s="14">
        <f>Modified_data[[#This Row],[TotalProfit]]/SUM(Modified_data[TotalProfit])</f>
        <v>4.9738490173068201E-4</v>
      </c>
      <c r="G966" s="1">
        <f>Modified_data[[#This Row],[TotalProfit]]/Modified_data[[#This Row],[Export Value]]</f>
        <v>0.26097262572958974</v>
      </c>
      <c r="H966" s="12">
        <v>6267419.6399999997</v>
      </c>
      <c r="I966" t="s">
        <v>28</v>
      </c>
      <c r="J966" t="s">
        <v>29</v>
      </c>
      <c r="K966" t="s">
        <v>40</v>
      </c>
      <c r="L966" t="s">
        <v>6</v>
      </c>
      <c r="M966">
        <v>2023</v>
      </c>
      <c r="N966" t="s">
        <v>65</v>
      </c>
      <c r="O966" t="s">
        <v>60</v>
      </c>
      <c r="P966" t="s">
        <v>56</v>
      </c>
    </row>
    <row r="967" spans="1:16" x14ac:dyDescent="0.35">
      <c r="A967" t="s">
        <v>20</v>
      </c>
      <c r="B967">
        <v>190</v>
      </c>
      <c r="C967" s="12">
        <f>Modified_data[[#This Row],[Export Value]]/Modified_data[[#This Row],[Units Sold]]</f>
        <v>22327.68</v>
      </c>
      <c r="D967" s="12">
        <v>6223.45</v>
      </c>
      <c r="E967" s="12">
        <f>Modified_data[[#This Row],[Profit per unit]]*Modified_data[[#This Row],[Units Sold]]</f>
        <v>1182455.5</v>
      </c>
      <c r="F967" s="14">
        <f>Modified_data[[#This Row],[TotalProfit]]/SUM(Modified_data[TotalProfit])</f>
        <v>3.5957846514423725E-4</v>
      </c>
      <c r="G967" s="1">
        <f>Modified_data[[#This Row],[TotalProfit]]/Modified_data[[#This Row],[Export Value]]</f>
        <v>0.27873249706194281</v>
      </c>
      <c r="H967" s="12">
        <v>4242259.2</v>
      </c>
      <c r="I967" t="s">
        <v>28</v>
      </c>
      <c r="J967" t="s">
        <v>29</v>
      </c>
      <c r="K967" t="s">
        <v>35</v>
      </c>
      <c r="L967" t="s">
        <v>2</v>
      </c>
      <c r="M967">
        <v>2021</v>
      </c>
      <c r="N967" t="s">
        <v>62</v>
      </c>
      <c r="O967" t="s">
        <v>63</v>
      </c>
      <c r="P967" t="s">
        <v>64</v>
      </c>
    </row>
    <row r="968" spans="1:16" x14ac:dyDescent="0.35">
      <c r="A968" t="s">
        <v>14</v>
      </c>
      <c r="B968">
        <v>567</v>
      </c>
      <c r="C968" s="12">
        <f>Modified_data[[#This Row],[Export Value]]/Modified_data[[#This Row],[Units Sold]]</f>
        <v>35646.93</v>
      </c>
      <c r="D968" s="12">
        <v>2499.84</v>
      </c>
      <c r="E968" s="12">
        <f>Modified_data[[#This Row],[Profit per unit]]*Modified_data[[#This Row],[Units Sold]]</f>
        <v>1417409.28</v>
      </c>
      <c r="F968" s="14">
        <f>Modified_data[[#This Row],[TotalProfit]]/SUM(Modified_data[TotalProfit])</f>
        <v>4.3102666728988821E-4</v>
      </c>
      <c r="G968" s="1">
        <f>Modified_data[[#This Row],[TotalProfit]]/Modified_data[[#This Row],[Export Value]]</f>
        <v>7.0127778184544937E-2</v>
      </c>
      <c r="H968" s="12">
        <v>20211809.309999999</v>
      </c>
      <c r="I968" t="s">
        <v>28</v>
      </c>
      <c r="J968" t="s">
        <v>29</v>
      </c>
      <c r="K968" t="s">
        <v>32</v>
      </c>
      <c r="L968" t="s">
        <v>3</v>
      </c>
      <c r="M968">
        <v>2023</v>
      </c>
      <c r="N968" t="s">
        <v>67</v>
      </c>
      <c r="O968" t="s">
        <v>63</v>
      </c>
      <c r="P968" t="s">
        <v>58</v>
      </c>
    </row>
    <row r="969" spans="1:16" x14ac:dyDescent="0.35">
      <c r="A969" t="s">
        <v>18</v>
      </c>
      <c r="B969">
        <v>595</v>
      </c>
      <c r="C969" s="12">
        <f>Modified_data[[#This Row],[Export Value]]/Modified_data[[#This Row],[Units Sold]]</f>
        <v>33805.15</v>
      </c>
      <c r="D969" s="12">
        <v>8217.57</v>
      </c>
      <c r="E969" s="12">
        <f>Modified_data[[#This Row],[Profit per unit]]*Modified_data[[#This Row],[Units Sold]]</f>
        <v>4889454.1499999994</v>
      </c>
      <c r="F969" s="14">
        <f>Modified_data[[#This Row],[TotalProfit]]/SUM(Modified_data[TotalProfit])</f>
        <v>1.4868571533136943E-3</v>
      </c>
      <c r="G969" s="1">
        <f>Modified_data[[#This Row],[TotalProfit]]/Modified_data[[#This Row],[Export Value]]</f>
        <v>0.24308633447862232</v>
      </c>
      <c r="H969" s="12">
        <v>20114064.25</v>
      </c>
      <c r="I969" t="s">
        <v>28</v>
      </c>
      <c r="J969" t="s">
        <v>29</v>
      </c>
      <c r="K969" t="s">
        <v>32</v>
      </c>
      <c r="L969" t="s">
        <v>1</v>
      </c>
      <c r="M969">
        <v>2022</v>
      </c>
      <c r="N969" t="s">
        <v>59</v>
      </c>
      <c r="O969" t="s">
        <v>60</v>
      </c>
      <c r="P969" t="s">
        <v>54</v>
      </c>
    </row>
    <row r="970" spans="1:16" x14ac:dyDescent="0.35">
      <c r="A970" t="s">
        <v>14</v>
      </c>
      <c r="B970">
        <v>705</v>
      </c>
      <c r="C970" s="12">
        <f>Modified_data[[#This Row],[Export Value]]/Modified_data[[#This Row],[Units Sold]]</f>
        <v>20889.939999999999</v>
      </c>
      <c r="D970" s="12">
        <v>5798.03</v>
      </c>
      <c r="E970" s="12">
        <f>Modified_data[[#This Row],[Profit per unit]]*Modified_data[[#This Row],[Units Sold]]</f>
        <v>4087611.15</v>
      </c>
      <c r="F970" s="14">
        <f>Modified_data[[#This Row],[TotalProfit]]/SUM(Modified_data[TotalProfit])</f>
        <v>1.2430209368754009E-3</v>
      </c>
      <c r="G970" s="1">
        <f>Modified_data[[#This Row],[TotalProfit]]/Modified_data[[#This Row],[Export Value]]</f>
        <v>0.27755129981225413</v>
      </c>
      <c r="H970" s="12">
        <v>14727407.699999999</v>
      </c>
      <c r="I970" t="s">
        <v>31</v>
      </c>
      <c r="J970" t="s">
        <v>29</v>
      </c>
      <c r="K970" t="s">
        <v>36</v>
      </c>
      <c r="L970" t="s">
        <v>6</v>
      </c>
      <c r="M970">
        <v>2023</v>
      </c>
      <c r="N970" t="s">
        <v>65</v>
      </c>
      <c r="O970" t="s">
        <v>60</v>
      </c>
      <c r="P970" t="s">
        <v>51</v>
      </c>
    </row>
    <row r="971" spans="1:16" x14ac:dyDescent="0.35">
      <c r="A971" t="s">
        <v>19</v>
      </c>
      <c r="B971">
        <v>341</v>
      </c>
      <c r="C971" s="12">
        <f>Modified_data[[#This Row],[Export Value]]/Modified_data[[#This Row],[Units Sold]]</f>
        <v>49196.09</v>
      </c>
      <c r="D971" s="12">
        <v>2640.45</v>
      </c>
      <c r="E971" s="12">
        <f>Modified_data[[#This Row],[Profit per unit]]*Modified_data[[#This Row],[Units Sold]]</f>
        <v>900393.45</v>
      </c>
      <c r="F971" s="14">
        <f>Modified_data[[#This Row],[TotalProfit]]/SUM(Modified_data[TotalProfit])</f>
        <v>2.738048871834285E-4</v>
      </c>
      <c r="G971" s="1">
        <f>Modified_data[[#This Row],[TotalProfit]]/Modified_data[[#This Row],[Export Value]]</f>
        <v>5.36719483194701E-2</v>
      </c>
      <c r="H971" s="12">
        <v>16775866.689999999</v>
      </c>
      <c r="I971" t="s">
        <v>28</v>
      </c>
      <c r="J971" t="s">
        <v>29</v>
      </c>
      <c r="K971" t="s">
        <v>34</v>
      </c>
      <c r="L971" t="s">
        <v>6</v>
      </c>
      <c r="M971">
        <v>2023</v>
      </c>
      <c r="N971" t="s">
        <v>59</v>
      </c>
      <c r="O971" t="s">
        <v>60</v>
      </c>
      <c r="P971" t="s">
        <v>64</v>
      </c>
    </row>
    <row r="972" spans="1:16" x14ac:dyDescent="0.35">
      <c r="A972" t="s">
        <v>14</v>
      </c>
      <c r="B972">
        <v>654</v>
      </c>
      <c r="C972" s="12">
        <f>Modified_data[[#This Row],[Export Value]]/Modified_data[[#This Row],[Units Sold]]</f>
        <v>10417.459999999999</v>
      </c>
      <c r="D972" s="12">
        <v>5360.66</v>
      </c>
      <c r="E972" s="12">
        <f>Modified_data[[#This Row],[Profit per unit]]*Modified_data[[#This Row],[Units Sold]]</f>
        <v>3505871.64</v>
      </c>
      <c r="F972" s="14">
        <f>Modified_data[[#This Row],[TotalProfit]]/SUM(Modified_data[TotalProfit])</f>
        <v>1.0661170279168306E-3</v>
      </c>
      <c r="G972" s="1">
        <f>Modified_data[[#This Row],[TotalProfit]]/Modified_data[[#This Row],[Export Value]]</f>
        <v>0.51458416926966843</v>
      </c>
      <c r="H972" s="12">
        <v>6813018.8399999999</v>
      </c>
      <c r="I972" t="s">
        <v>28</v>
      </c>
      <c r="J972" t="s">
        <v>29</v>
      </c>
      <c r="K972" t="s">
        <v>35</v>
      </c>
      <c r="L972" t="s">
        <v>4</v>
      </c>
      <c r="M972">
        <v>2023</v>
      </c>
      <c r="N972" t="s">
        <v>66</v>
      </c>
      <c r="O972" t="s">
        <v>63</v>
      </c>
      <c r="P972" t="s">
        <v>58</v>
      </c>
    </row>
    <row r="973" spans="1:16" x14ac:dyDescent="0.35">
      <c r="A973" t="s">
        <v>12</v>
      </c>
      <c r="B973">
        <v>639</v>
      </c>
      <c r="C973" s="12">
        <f>Modified_data[[#This Row],[Export Value]]/Modified_data[[#This Row],[Units Sold]]</f>
        <v>35392.969999999994</v>
      </c>
      <c r="D973" s="12">
        <v>6671.2</v>
      </c>
      <c r="E973" s="12">
        <f>Modified_data[[#This Row],[Profit per unit]]*Modified_data[[#This Row],[Units Sold]]</f>
        <v>4262896.8</v>
      </c>
      <c r="F973" s="14">
        <f>Modified_data[[#This Row],[TotalProfit]]/SUM(Modified_data[TotalProfit])</f>
        <v>1.296324376191984E-3</v>
      </c>
      <c r="G973" s="1">
        <f>Modified_data[[#This Row],[TotalProfit]]/Modified_data[[#This Row],[Export Value]]</f>
        <v>0.18848940905496206</v>
      </c>
      <c r="H973" s="12">
        <v>22616107.829999998</v>
      </c>
      <c r="I973" t="s">
        <v>31</v>
      </c>
      <c r="J973" t="s">
        <v>29</v>
      </c>
      <c r="K973" t="s">
        <v>40</v>
      </c>
      <c r="L973" t="s">
        <v>10</v>
      </c>
      <c r="M973">
        <v>2022</v>
      </c>
      <c r="N973" t="s">
        <v>59</v>
      </c>
      <c r="O973" t="s">
        <v>60</v>
      </c>
      <c r="P973" t="s">
        <v>58</v>
      </c>
    </row>
    <row r="974" spans="1:16" x14ac:dyDescent="0.35">
      <c r="A974" t="s">
        <v>15</v>
      </c>
      <c r="B974">
        <v>462</v>
      </c>
      <c r="C974" s="12">
        <f>Modified_data[[#This Row],[Export Value]]/Modified_data[[#This Row],[Units Sold]]</f>
        <v>32503.8</v>
      </c>
      <c r="D974" s="12">
        <v>8516.9699999999993</v>
      </c>
      <c r="E974" s="12">
        <f>Modified_data[[#This Row],[Profit per unit]]*Modified_data[[#This Row],[Units Sold]]</f>
        <v>3934840.1399999997</v>
      </c>
      <c r="F974" s="14">
        <f>Modified_data[[#This Row],[TotalProfit]]/SUM(Modified_data[TotalProfit])</f>
        <v>1.1965640805333777E-3</v>
      </c>
      <c r="G974" s="1">
        <f>Modified_data[[#This Row],[TotalProfit]]/Modified_data[[#This Row],[Export Value]]</f>
        <v>0.26202997803333761</v>
      </c>
      <c r="H974" s="12">
        <v>15016755.6</v>
      </c>
      <c r="I974" t="s">
        <v>28</v>
      </c>
      <c r="J974" t="s">
        <v>29</v>
      </c>
      <c r="K974" t="s">
        <v>38</v>
      </c>
      <c r="L974" t="s">
        <v>7</v>
      </c>
      <c r="M974">
        <v>2020</v>
      </c>
      <c r="N974" t="s">
        <v>52</v>
      </c>
      <c r="O974" t="s">
        <v>53</v>
      </c>
      <c r="P974" t="s">
        <v>64</v>
      </c>
    </row>
    <row r="975" spans="1:16" x14ac:dyDescent="0.35">
      <c r="A975" t="s">
        <v>15</v>
      </c>
      <c r="B975">
        <v>467</v>
      </c>
      <c r="C975" s="12">
        <f>Modified_data[[#This Row],[Export Value]]/Modified_data[[#This Row],[Units Sold]]</f>
        <v>13294.58</v>
      </c>
      <c r="D975" s="12">
        <v>4013.08</v>
      </c>
      <c r="E975" s="12">
        <f>Modified_data[[#This Row],[Profit per unit]]*Modified_data[[#This Row],[Units Sold]]</f>
        <v>1874108.3599999999</v>
      </c>
      <c r="F975" s="14">
        <f>Modified_data[[#This Row],[TotalProfit]]/SUM(Modified_data[TotalProfit])</f>
        <v>5.6990644265495286E-4</v>
      </c>
      <c r="G975" s="1">
        <f>Modified_data[[#This Row],[TotalProfit]]/Modified_data[[#This Row],[Export Value]]</f>
        <v>0.30185835129804772</v>
      </c>
      <c r="H975" s="12">
        <v>6208568.8600000003</v>
      </c>
      <c r="I975" t="s">
        <v>28</v>
      </c>
      <c r="J975" t="s">
        <v>29</v>
      </c>
      <c r="K975" t="s">
        <v>34</v>
      </c>
      <c r="L975" t="s">
        <v>3</v>
      </c>
      <c r="M975">
        <v>2020</v>
      </c>
      <c r="N975" t="s">
        <v>62</v>
      </c>
      <c r="O975" t="s">
        <v>63</v>
      </c>
      <c r="P975" t="s">
        <v>64</v>
      </c>
    </row>
    <row r="976" spans="1:16" x14ac:dyDescent="0.35">
      <c r="A976" t="s">
        <v>19</v>
      </c>
      <c r="B976">
        <v>902</v>
      </c>
      <c r="C976" s="12">
        <f>Modified_data[[#This Row],[Export Value]]/Modified_data[[#This Row],[Units Sold]]</f>
        <v>26139.97</v>
      </c>
      <c r="D976" s="12">
        <v>4595.3900000000003</v>
      </c>
      <c r="E976" s="12">
        <f>Modified_data[[#This Row],[Profit per unit]]*Modified_data[[#This Row],[Units Sold]]</f>
        <v>4145041.7800000003</v>
      </c>
      <c r="F976" s="14">
        <f>Modified_data[[#This Row],[TotalProfit]]/SUM(Modified_data[TotalProfit])</f>
        <v>1.260485287785576E-3</v>
      </c>
      <c r="G976" s="1">
        <f>Modified_data[[#This Row],[TotalProfit]]/Modified_data[[#This Row],[Export Value]]</f>
        <v>0.17579936013698563</v>
      </c>
      <c r="H976" s="12">
        <v>23578252.940000001</v>
      </c>
      <c r="I976" t="s">
        <v>31</v>
      </c>
      <c r="J976" t="s">
        <v>29</v>
      </c>
      <c r="K976" t="s">
        <v>40</v>
      </c>
      <c r="L976" t="s">
        <v>3</v>
      </c>
      <c r="M976">
        <v>2023</v>
      </c>
      <c r="N976" t="s">
        <v>66</v>
      </c>
      <c r="O976" t="s">
        <v>63</v>
      </c>
      <c r="P976" t="s">
        <v>51</v>
      </c>
    </row>
    <row r="977" spans="1:16" x14ac:dyDescent="0.35">
      <c r="A977" t="s">
        <v>13</v>
      </c>
      <c r="B977">
        <v>965</v>
      </c>
      <c r="C977" s="12">
        <f>Modified_data[[#This Row],[Export Value]]/Modified_data[[#This Row],[Units Sold]]</f>
        <v>36870</v>
      </c>
      <c r="D977" s="12">
        <v>4666.84</v>
      </c>
      <c r="E977" s="12">
        <f>Modified_data[[#This Row],[Profit per unit]]*Modified_data[[#This Row],[Units Sold]]</f>
        <v>4503500.6000000006</v>
      </c>
      <c r="F977" s="14">
        <f>Modified_data[[#This Row],[TotalProfit]]/SUM(Modified_data[TotalProfit])</f>
        <v>1.3694907195443311E-3</v>
      </c>
      <c r="G977" s="1">
        <f>Modified_data[[#This Row],[TotalProfit]]/Modified_data[[#This Row],[Export Value]]</f>
        <v>0.126575535665853</v>
      </c>
      <c r="H977" s="12">
        <v>35579550</v>
      </c>
      <c r="I977" t="s">
        <v>31</v>
      </c>
      <c r="J977" t="s">
        <v>29</v>
      </c>
      <c r="K977" t="s">
        <v>34</v>
      </c>
      <c r="L977" t="s">
        <v>9</v>
      </c>
      <c r="M977">
        <v>2022</v>
      </c>
      <c r="N977" t="s">
        <v>57</v>
      </c>
      <c r="O977" t="s">
        <v>53</v>
      </c>
      <c r="P977" t="s">
        <v>64</v>
      </c>
    </row>
    <row r="978" spans="1:16" x14ac:dyDescent="0.35">
      <c r="A978" t="s">
        <v>17</v>
      </c>
      <c r="B978">
        <v>344</v>
      </c>
      <c r="C978" s="12">
        <f>Modified_data[[#This Row],[Export Value]]/Modified_data[[#This Row],[Units Sold]]</f>
        <v>11762.789999999999</v>
      </c>
      <c r="D978" s="12">
        <v>5039.24</v>
      </c>
      <c r="E978" s="12">
        <f>Modified_data[[#This Row],[Profit per unit]]*Modified_data[[#This Row],[Units Sold]]</f>
        <v>1733498.5599999998</v>
      </c>
      <c r="F978" s="14">
        <f>Modified_data[[#This Row],[TotalProfit]]/SUM(Modified_data[TotalProfit])</f>
        <v>5.2714774596975987E-4</v>
      </c>
      <c r="G978" s="1">
        <f>Modified_data[[#This Row],[TotalProfit]]/Modified_data[[#This Row],[Export Value]]</f>
        <v>0.42840516578124743</v>
      </c>
      <c r="H978" s="12">
        <v>4046399.76</v>
      </c>
      <c r="I978" t="s">
        <v>28</v>
      </c>
      <c r="J978" t="s">
        <v>29</v>
      </c>
      <c r="K978" t="s">
        <v>36</v>
      </c>
      <c r="L978" t="s">
        <v>8</v>
      </c>
      <c r="M978">
        <v>2021</v>
      </c>
      <c r="N978" t="s">
        <v>48</v>
      </c>
      <c r="O978" t="s">
        <v>46</v>
      </c>
      <c r="P978" t="s">
        <v>49</v>
      </c>
    </row>
    <row r="979" spans="1:16" x14ac:dyDescent="0.35">
      <c r="A979" t="s">
        <v>19</v>
      </c>
      <c r="B979">
        <v>511</v>
      </c>
      <c r="C979" s="12">
        <f>Modified_data[[#This Row],[Export Value]]/Modified_data[[#This Row],[Units Sold]]</f>
        <v>31655.61</v>
      </c>
      <c r="D979" s="12">
        <v>8956.6</v>
      </c>
      <c r="E979" s="12">
        <f>Modified_data[[#This Row],[Profit per unit]]*Modified_data[[#This Row],[Units Sold]]</f>
        <v>4576822.6000000006</v>
      </c>
      <c r="F979" s="14">
        <f>Modified_data[[#This Row],[TotalProfit]]/SUM(Modified_data[TotalProfit])</f>
        <v>1.3917875520435717E-3</v>
      </c>
      <c r="G979" s="1">
        <f>Modified_data[[#This Row],[TotalProfit]]/Modified_data[[#This Row],[Export Value]]</f>
        <v>0.28293879031236485</v>
      </c>
      <c r="H979" s="12">
        <v>16176016.710000001</v>
      </c>
      <c r="I979" t="s">
        <v>28</v>
      </c>
      <c r="J979" t="s">
        <v>29</v>
      </c>
      <c r="K979" t="s">
        <v>37</v>
      </c>
      <c r="L979" t="s">
        <v>6</v>
      </c>
      <c r="M979">
        <v>2021</v>
      </c>
      <c r="N979" t="s">
        <v>67</v>
      </c>
      <c r="O979" t="s">
        <v>63</v>
      </c>
      <c r="P979" t="s">
        <v>51</v>
      </c>
    </row>
    <row r="980" spans="1:16" x14ac:dyDescent="0.35">
      <c r="A980" t="s">
        <v>17</v>
      </c>
      <c r="B980">
        <v>205</v>
      </c>
      <c r="C980" s="12">
        <f>Modified_data[[#This Row],[Export Value]]/Modified_data[[#This Row],[Units Sold]]</f>
        <v>19635.920000000002</v>
      </c>
      <c r="D980" s="12">
        <v>4458.43</v>
      </c>
      <c r="E980" s="12">
        <f>Modified_data[[#This Row],[Profit per unit]]*Modified_data[[#This Row],[Units Sold]]</f>
        <v>913978.15</v>
      </c>
      <c r="F980" s="14">
        <f>Modified_data[[#This Row],[TotalProfit]]/SUM(Modified_data[TotalProfit])</f>
        <v>2.779359226223477E-4</v>
      </c>
      <c r="G980" s="1">
        <f>Modified_data[[#This Row],[TotalProfit]]/Modified_data[[#This Row],[Export Value]]</f>
        <v>0.22705480568264691</v>
      </c>
      <c r="H980" s="12">
        <v>4025363.6</v>
      </c>
      <c r="I980" t="s">
        <v>39</v>
      </c>
      <c r="J980" t="s">
        <v>29</v>
      </c>
      <c r="K980" t="s">
        <v>34</v>
      </c>
      <c r="L980" t="s">
        <v>6</v>
      </c>
      <c r="M980">
        <v>2022</v>
      </c>
      <c r="N980" t="s">
        <v>61</v>
      </c>
      <c r="O980" t="s">
        <v>60</v>
      </c>
      <c r="P980" t="s">
        <v>58</v>
      </c>
    </row>
    <row r="981" spans="1:16" x14ac:dyDescent="0.35">
      <c r="A981" t="s">
        <v>14</v>
      </c>
      <c r="B981">
        <v>522</v>
      </c>
      <c r="C981" s="12">
        <f>Modified_data[[#This Row],[Export Value]]/Modified_data[[#This Row],[Units Sold]]</f>
        <v>19308.829999999998</v>
      </c>
      <c r="D981" s="12">
        <v>3240.13</v>
      </c>
      <c r="E981" s="12">
        <f>Modified_data[[#This Row],[Profit per unit]]*Modified_data[[#This Row],[Units Sold]]</f>
        <v>1691347.86</v>
      </c>
      <c r="F981" s="14">
        <f>Modified_data[[#This Row],[TotalProfit]]/SUM(Modified_data[TotalProfit])</f>
        <v>5.1432994097772836E-4</v>
      </c>
      <c r="G981" s="1">
        <f>Modified_data[[#This Row],[TotalProfit]]/Modified_data[[#This Row],[Export Value]]</f>
        <v>0.16780561017938425</v>
      </c>
      <c r="H981" s="12">
        <v>10079209.26</v>
      </c>
      <c r="I981" t="s">
        <v>31</v>
      </c>
      <c r="J981" t="s">
        <v>29</v>
      </c>
      <c r="K981" t="s">
        <v>38</v>
      </c>
      <c r="L981" t="s">
        <v>8</v>
      </c>
      <c r="M981">
        <v>2021</v>
      </c>
      <c r="N981" t="s">
        <v>45</v>
      </c>
      <c r="O981" t="s">
        <v>46</v>
      </c>
      <c r="P981" t="s">
        <v>54</v>
      </c>
    </row>
    <row r="982" spans="1:16" x14ac:dyDescent="0.35">
      <c r="A982" t="s">
        <v>15</v>
      </c>
      <c r="B982">
        <v>292</v>
      </c>
      <c r="C982" s="12">
        <f>Modified_data[[#This Row],[Export Value]]/Modified_data[[#This Row],[Units Sold]]</f>
        <v>39681.369999999995</v>
      </c>
      <c r="D982" s="12">
        <v>9990.57</v>
      </c>
      <c r="E982" s="12">
        <f>Modified_data[[#This Row],[Profit per unit]]*Modified_data[[#This Row],[Units Sold]]</f>
        <v>2917246.44</v>
      </c>
      <c r="F982" s="14">
        <f>Modified_data[[#This Row],[TotalProfit]]/SUM(Modified_data[TotalProfit])</f>
        <v>8.8711921703834955E-4</v>
      </c>
      <c r="G982" s="1">
        <f>Modified_data[[#This Row],[TotalProfit]]/Modified_data[[#This Row],[Export Value]]</f>
        <v>0.25176978516618759</v>
      </c>
      <c r="H982" s="12">
        <v>11586960.039999999</v>
      </c>
      <c r="I982" t="s">
        <v>28</v>
      </c>
      <c r="J982" t="s">
        <v>29</v>
      </c>
      <c r="K982" t="s">
        <v>38</v>
      </c>
      <c r="L982" t="s">
        <v>10</v>
      </c>
      <c r="M982">
        <v>2020</v>
      </c>
      <c r="N982" t="s">
        <v>57</v>
      </c>
      <c r="O982" t="s">
        <v>53</v>
      </c>
      <c r="P982" t="s">
        <v>56</v>
      </c>
    </row>
    <row r="983" spans="1:16" x14ac:dyDescent="0.35">
      <c r="A983" t="s">
        <v>15</v>
      </c>
      <c r="B983">
        <v>994</v>
      </c>
      <c r="C983" s="12">
        <f>Modified_data[[#This Row],[Export Value]]/Modified_data[[#This Row],[Units Sold]]</f>
        <v>38992.61</v>
      </c>
      <c r="D983" s="12">
        <v>8142.85</v>
      </c>
      <c r="E983" s="12">
        <f>Modified_data[[#This Row],[Profit per unit]]*Modified_data[[#This Row],[Units Sold]]</f>
        <v>8093992.9000000004</v>
      </c>
      <c r="F983" s="14">
        <f>Modified_data[[#This Row],[TotalProfit]]/SUM(Modified_data[TotalProfit])</f>
        <v>2.4613404427230911E-3</v>
      </c>
      <c r="G983" s="1">
        <f>Modified_data[[#This Row],[TotalProfit]]/Modified_data[[#This Row],[Export Value]]</f>
        <v>0.20883059636172083</v>
      </c>
      <c r="H983" s="12">
        <v>38758654.340000004</v>
      </c>
      <c r="I983" t="s">
        <v>28</v>
      </c>
      <c r="J983" t="s">
        <v>29</v>
      </c>
      <c r="K983" t="s">
        <v>40</v>
      </c>
      <c r="L983" t="s">
        <v>8</v>
      </c>
      <c r="M983">
        <v>2022</v>
      </c>
      <c r="N983" t="s">
        <v>55</v>
      </c>
      <c r="O983" t="s">
        <v>53</v>
      </c>
      <c r="P983" t="s">
        <v>49</v>
      </c>
    </row>
    <row r="984" spans="1:16" x14ac:dyDescent="0.35">
      <c r="A984" t="s">
        <v>21</v>
      </c>
      <c r="B984">
        <v>290</v>
      </c>
      <c r="C984" s="12">
        <f>Modified_data[[#This Row],[Export Value]]/Modified_data[[#This Row],[Units Sold]]</f>
        <v>18007.189999999999</v>
      </c>
      <c r="D984" s="12">
        <v>9572.06</v>
      </c>
      <c r="E984" s="12">
        <f>Modified_data[[#This Row],[Profit per unit]]*Modified_data[[#This Row],[Units Sold]]</f>
        <v>2775897.4</v>
      </c>
      <c r="F984" s="14">
        <f>Modified_data[[#This Row],[TotalProfit]]/SUM(Modified_data[TotalProfit])</f>
        <v>8.4413572137799584E-4</v>
      </c>
      <c r="G984" s="1">
        <f>Modified_data[[#This Row],[TotalProfit]]/Modified_data[[#This Row],[Export Value]]</f>
        <v>0.53156877891553322</v>
      </c>
      <c r="H984" s="12">
        <v>5222085.0999999996</v>
      </c>
      <c r="I984" t="s">
        <v>39</v>
      </c>
      <c r="J984" t="s">
        <v>29</v>
      </c>
      <c r="K984" t="s">
        <v>36</v>
      </c>
      <c r="L984" t="s">
        <v>5</v>
      </c>
      <c r="M984">
        <v>2020</v>
      </c>
      <c r="N984" t="s">
        <v>50</v>
      </c>
      <c r="O984" t="s">
        <v>46</v>
      </c>
      <c r="P984" t="s">
        <v>47</v>
      </c>
    </row>
    <row r="985" spans="1:16" x14ac:dyDescent="0.35">
      <c r="A985" t="s">
        <v>17</v>
      </c>
      <c r="B985">
        <v>530</v>
      </c>
      <c r="C985" s="12">
        <f>Modified_data[[#This Row],[Export Value]]/Modified_data[[#This Row],[Units Sold]]</f>
        <v>14332.67</v>
      </c>
      <c r="D985" s="12">
        <v>8759.32</v>
      </c>
      <c r="E985" s="12">
        <f>Modified_data[[#This Row],[Profit per unit]]*Modified_data[[#This Row],[Units Sold]]</f>
        <v>4642439.5999999996</v>
      </c>
      <c r="F985" s="14">
        <f>Modified_data[[#This Row],[TotalProfit]]/SUM(Modified_data[TotalProfit])</f>
        <v>1.4117413347841221E-3</v>
      </c>
      <c r="G985" s="1">
        <f>Modified_data[[#This Row],[TotalProfit]]/Modified_data[[#This Row],[Export Value]]</f>
        <v>0.61114363199599231</v>
      </c>
      <c r="H985" s="12">
        <v>7596315.0999999996</v>
      </c>
      <c r="I985" t="s">
        <v>28</v>
      </c>
      <c r="J985" t="s">
        <v>29</v>
      </c>
      <c r="K985" t="s">
        <v>32</v>
      </c>
      <c r="L985" t="s">
        <v>9</v>
      </c>
      <c r="M985">
        <v>2023</v>
      </c>
      <c r="N985" t="s">
        <v>55</v>
      </c>
      <c r="O985" t="s">
        <v>53</v>
      </c>
      <c r="P985" t="s">
        <v>51</v>
      </c>
    </row>
    <row r="986" spans="1:16" x14ac:dyDescent="0.35">
      <c r="A986" t="s">
        <v>12</v>
      </c>
      <c r="B986">
        <v>208</v>
      </c>
      <c r="C986" s="12">
        <f>Modified_data[[#This Row],[Export Value]]/Modified_data[[#This Row],[Units Sold]]</f>
        <v>31322.800000000003</v>
      </c>
      <c r="D986" s="12">
        <v>7800.08</v>
      </c>
      <c r="E986" s="12">
        <f>Modified_data[[#This Row],[Profit per unit]]*Modified_data[[#This Row],[Units Sold]]</f>
        <v>1622416.64</v>
      </c>
      <c r="F986" s="14">
        <f>Modified_data[[#This Row],[TotalProfit]]/SUM(Modified_data[TotalProfit])</f>
        <v>4.9336832145959863E-4</v>
      </c>
      <c r="G986" s="1">
        <f>Modified_data[[#This Row],[TotalProfit]]/Modified_data[[#This Row],[Export Value]]</f>
        <v>0.24902243732999602</v>
      </c>
      <c r="H986" s="12">
        <v>6515142.4000000004</v>
      </c>
      <c r="I986" t="s">
        <v>28</v>
      </c>
      <c r="J986" t="s">
        <v>29</v>
      </c>
      <c r="K986" t="s">
        <v>36</v>
      </c>
      <c r="L986" t="s">
        <v>2</v>
      </c>
      <c r="M986">
        <v>2020</v>
      </c>
      <c r="N986" t="s">
        <v>48</v>
      </c>
      <c r="O986" t="s">
        <v>46</v>
      </c>
      <c r="P986" t="s">
        <v>51</v>
      </c>
    </row>
    <row r="987" spans="1:16" x14ac:dyDescent="0.35">
      <c r="A987" t="s">
        <v>14</v>
      </c>
      <c r="B987">
        <v>797</v>
      </c>
      <c r="C987" s="12">
        <f>Modified_data[[#This Row],[Export Value]]/Modified_data[[#This Row],[Units Sold]]</f>
        <v>47976.47</v>
      </c>
      <c r="D987" s="12">
        <v>6541.42</v>
      </c>
      <c r="E987" s="12">
        <f>Modified_data[[#This Row],[Profit per unit]]*Modified_data[[#This Row],[Units Sold]]</f>
        <v>5213511.74</v>
      </c>
      <c r="F987" s="14">
        <f>Modified_data[[#This Row],[TotalProfit]]/SUM(Modified_data[TotalProfit])</f>
        <v>1.5854013529309659E-3</v>
      </c>
      <c r="G987" s="1">
        <f>Modified_data[[#This Row],[TotalProfit]]/Modified_data[[#This Row],[Export Value]]</f>
        <v>0.13634642148536563</v>
      </c>
      <c r="H987" s="12">
        <v>38237246.590000004</v>
      </c>
      <c r="I987" t="s">
        <v>28</v>
      </c>
      <c r="J987" t="s">
        <v>29</v>
      </c>
      <c r="K987" t="s">
        <v>38</v>
      </c>
      <c r="L987" t="s">
        <v>1</v>
      </c>
      <c r="M987">
        <v>2021</v>
      </c>
      <c r="N987" t="s">
        <v>52</v>
      </c>
      <c r="O987" t="s">
        <v>53</v>
      </c>
      <c r="P987" t="s">
        <v>54</v>
      </c>
    </row>
    <row r="988" spans="1:16" x14ac:dyDescent="0.35">
      <c r="A988" t="s">
        <v>12</v>
      </c>
      <c r="B988">
        <v>925</v>
      </c>
      <c r="C988" s="12">
        <f>Modified_data[[#This Row],[Export Value]]/Modified_data[[#This Row],[Units Sold]]</f>
        <v>13785.14</v>
      </c>
      <c r="D988" s="12">
        <v>8374.84</v>
      </c>
      <c r="E988" s="12">
        <f>Modified_data[[#This Row],[Profit per unit]]*Modified_data[[#This Row],[Units Sold]]</f>
        <v>7746727</v>
      </c>
      <c r="F988" s="14">
        <f>Modified_data[[#This Row],[TotalProfit]]/SUM(Modified_data[TotalProfit])</f>
        <v>2.3557387187521403E-3</v>
      </c>
      <c r="G988" s="1">
        <f>Modified_data[[#This Row],[TotalProfit]]/Modified_data[[#This Row],[Export Value]]</f>
        <v>0.60752665551456131</v>
      </c>
      <c r="H988" s="12">
        <v>12751254.5</v>
      </c>
      <c r="I988" t="s">
        <v>28</v>
      </c>
      <c r="J988" t="s">
        <v>29</v>
      </c>
      <c r="K988" t="s">
        <v>37</v>
      </c>
      <c r="L988" t="s">
        <v>2</v>
      </c>
      <c r="M988">
        <v>2020</v>
      </c>
      <c r="N988" t="s">
        <v>50</v>
      </c>
      <c r="O988" t="s">
        <v>46</v>
      </c>
      <c r="P988" t="s">
        <v>56</v>
      </c>
    </row>
    <row r="989" spans="1:16" x14ac:dyDescent="0.35">
      <c r="A989" t="s">
        <v>15</v>
      </c>
      <c r="B989">
        <v>809</v>
      </c>
      <c r="C989" s="12">
        <f>Modified_data[[#This Row],[Export Value]]/Modified_data[[#This Row],[Units Sold]]</f>
        <v>22118.5</v>
      </c>
      <c r="D989" s="12">
        <v>3485.39</v>
      </c>
      <c r="E989" s="12">
        <f>Modified_data[[#This Row],[Profit per unit]]*Modified_data[[#This Row],[Units Sold]]</f>
        <v>2819680.51</v>
      </c>
      <c r="F989" s="14">
        <f>Modified_data[[#This Row],[TotalProfit]]/SUM(Modified_data[TotalProfit])</f>
        <v>8.5744993361942161E-4</v>
      </c>
      <c r="G989" s="1">
        <f>Modified_data[[#This Row],[TotalProfit]]/Modified_data[[#This Row],[Export Value]]</f>
        <v>0.1575780455274996</v>
      </c>
      <c r="H989" s="12">
        <v>17893866.5</v>
      </c>
      <c r="I989" t="s">
        <v>39</v>
      </c>
      <c r="J989" t="s">
        <v>29</v>
      </c>
      <c r="K989" t="s">
        <v>32</v>
      </c>
      <c r="L989" t="s">
        <v>1</v>
      </c>
      <c r="M989">
        <v>2021</v>
      </c>
      <c r="N989" t="s">
        <v>45</v>
      </c>
      <c r="O989" t="s">
        <v>46</v>
      </c>
      <c r="P989" t="s">
        <v>58</v>
      </c>
    </row>
    <row r="990" spans="1:16" x14ac:dyDescent="0.35">
      <c r="A990" t="s">
        <v>18</v>
      </c>
      <c r="B990">
        <v>343</v>
      </c>
      <c r="C990" s="12">
        <f>Modified_data[[#This Row],[Export Value]]/Modified_data[[#This Row],[Units Sold]]</f>
        <v>28619.01</v>
      </c>
      <c r="D990" s="12">
        <v>8180.16</v>
      </c>
      <c r="E990" s="12">
        <f>Modified_data[[#This Row],[Profit per unit]]*Modified_data[[#This Row],[Units Sold]]</f>
        <v>2805794.88</v>
      </c>
      <c r="F990" s="14">
        <f>Modified_data[[#This Row],[TotalProfit]]/SUM(Modified_data[TotalProfit])</f>
        <v>8.5322738695871368E-4</v>
      </c>
      <c r="G990" s="1">
        <f>Modified_data[[#This Row],[TotalProfit]]/Modified_data[[#This Row],[Export Value]]</f>
        <v>0.28582959368615474</v>
      </c>
      <c r="H990" s="12">
        <v>9816320.4299999997</v>
      </c>
      <c r="I990" t="s">
        <v>28</v>
      </c>
      <c r="J990" t="s">
        <v>29</v>
      </c>
      <c r="K990" t="s">
        <v>35</v>
      </c>
      <c r="L990" t="s">
        <v>9</v>
      </c>
      <c r="M990">
        <v>2022</v>
      </c>
      <c r="N990" t="s">
        <v>62</v>
      </c>
      <c r="O990" t="s">
        <v>63</v>
      </c>
      <c r="P990" t="s">
        <v>51</v>
      </c>
    </row>
    <row r="991" spans="1:16" x14ac:dyDescent="0.35">
      <c r="A991" t="s">
        <v>14</v>
      </c>
      <c r="B991">
        <v>556</v>
      </c>
      <c r="C991" s="12">
        <f>Modified_data[[#This Row],[Export Value]]/Modified_data[[#This Row],[Units Sold]]</f>
        <v>46687.600000000006</v>
      </c>
      <c r="D991" s="12">
        <v>6872.49</v>
      </c>
      <c r="E991" s="12">
        <f>Modified_data[[#This Row],[Profit per unit]]*Modified_data[[#This Row],[Units Sold]]</f>
        <v>3821104.44</v>
      </c>
      <c r="F991" s="14">
        <f>Modified_data[[#This Row],[TotalProfit]]/SUM(Modified_data[TotalProfit])</f>
        <v>1.1619776555574651E-3</v>
      </c>
      <c r="G991" s="1">
        <f>Modified_data[[#This Row],[TotalProfit]]/Modified_data[[#This Row],[Export Value]]</f>
        <v>0.14720161241957178</v>
      </c>
      <c r="H991" s="12">
        <v>25958305.600000001</v>
      </c>
      <c r="I991" t="s">
        <v>28</v>
      </c>
      <c r="J991" t="s">
        <v>29</v>
      </c>
      <c r="K991" t="s">
        <v>37</v>
      </c>
      <c r="L991" t="s">
        <v>5</v>
      </c>
      <c r="M991">
        <v>2022</v>
      </c>
      <c r="N991" t="s">
        <v>48</v>
      </c>
      <c r="O991" t="s">
        <v>46</v>
      </c>
      <c r="P991" t="s">
        <v>51</v>
      </c>
    </row>
    <row r="992" spans="1:16" x14ac:dyDescent="0.35">
      <c r="A992" t="s">
        <v>17</v>
      </c>
      <c r="B992">
        <v>225</v>
      </c>
      <c r="C992" s="12">
        <f>Modified_data[[#This Row],[Export Value]]/Modified_data[[#This Row],[Units Sold]]</f>
        <v>27359.34</v>
      </c>
      <c r="D992" s="12">
        <v>4792.7</v>
      </c>
      <c r="E992" s="12">
        <f>Modified_data[[#This Row],[Profit per unit]]*Modified_data[[#This Row],[Units Sold]]</f>
        <v>1078357.5</v>
      </c>
      <c r="F992" s="14">
        <f>Modified_data[[#This Row],[TotalProfit]]/SUM(Modified_data[TotalProfit])</f>
        <v>3.2792281377758131E-4</v>
      </c>
      <c r="G992" s="1">
        <f>Modified_data[[#This Row],[TotalProfit]]/Modified_data[[#This Row],[Export Value]]</f>
        <v>0.17517600936279895</v>
      </c>
      <c r="H992" s="12">
        <v>6155851.5</v>
      </c>
      <c r="I992" t="s">
        <v>28</v>
      </c>
      <c r="J992" t="s">
        <v>29</v>
      </c>
      <c r="K992" t="s">
        <v>36</v>
      </c>
      <c r="L992" t="s">
        <v>4</v>
      </c>
      <c r="M992">
        <v>2022</v>
      </c>
      <c r="N992" t="s">
        <v>55</v>
      </c>
      <c r="O992" t="s">
        <v>53</v>
      </c>
      <c r="P992" t="s">
        <v>64</v>
      </c>
    </row>
    <row r="993" spans="1:16" x14ac:dyDescent="0.35">
      <c r="A993" t="s">
        <v>18</v>
      </c>
      <c r="B993">
        <v>218</v>
      </c>
      <c r="C993" s="12">
        <f>Modified_data[[#This Row],[Export Value]]/Modified_data[[#This Row],[Units Sold]]</f>
        <v>18450.310000000001</v>
      </c>
      <c r="D993" s="12">
        <v>3273.85</v>
      </c>
      <c r="E993" s="12">
        <f>Modified_data[[#This Row],[Profit per unit]]*Modified_data[[#This Row],[Units Sold]]</f>
        <v>713699.29999999993</v>
      </c>
      <c r="F993" s="14">
        <f>Modified_data[[#This Row],[TotalProfit]]/SUM(Modified_data[TotalProfit])</f>
        <v>2.1703218334095153E-4</v>
      </c>
      <c r="G993" s="1">
        <f>Modified_data[[#This Row],[TotalProfit]]/Modified_data[[#This Row],[Export Value]]</f>
        <v>0.17744146304316835</v>
      </c>
      <c r="H993" s="12">
        <v>4022167.58</v>
      </c>
      <c r="I993" t="s">
        <v>28</v>
      </c>
      <c r="J993" t="s">
        <v>29</v>
      </c>
      <c r="K993" t="s">
        <v>37</v>
      </c>
      <c r="L993" t="s">
        <v>8</v>
      </c>
      <c r="M993">
        <v>2021</v>
      </c>
      <c r="N993" t="s">
        <v>55</v>
      </c>
      <c r="O993" t="s">
        <v>53</v>
      </c>
      <c r="P993" t="s">
        <v>47</v>
      </c>
    </row>
    <row r="994" spans="1:16" x14ac:dyDescent="0.35">
      <c r="A994" t="s">
        <v>19</v>
      </c>
      <c r="B994">
        <v>715</v>
      </c>
      <c r="C994" s="12">
        <f>Modified_data[[#This Row],[Export Value]]/Modified_data[[#This Row],[Units Sold]]</f>
        <v>36611.18</v>
      </c>
      <c r="D994" s="12">
        <v>9363.9500000000007</v>
      </c>
      <c r="E994" s="12">
        <f>Modified_data[[#This Row],[Profit per unit]]*Modified_data[[#This Row],[Units Sold]]</f>
        <v>6695224.2500000009</v>
      </c>
      <c r="F994" s="14">
        <f>Modified_data[[#This Row],[TotalProfit]]/SUM(Modified_data[TotalProfit])</f>
        <v>2.0359822924511553E-3</v>
      </c>
      <c r="G994" s="1">
        <f>Modified_data[[#This Row],[TotalProfit]]/Modified_data[[#This Row],[Export Value]]</f>
        <v>0.25576750052852715</v>
      </c>
      <c r="H994" s="12">
        <v>26176993.699999999</v>
      </c>
      <c r="I994" t="s">
        <v>31</v>
      </c>
      <c r="J994" t="s">
        <v>29</v>
      </c>
      <c r="K994" t="s">
        <v>37</v>
      </c>
      <c r="L994" t="s">
        <v>10</v>
      </c>
      <c r="M994">
        <v>2021</v>
      </c>
      <c r="N994" t="s">
        <v>67</v>
      </c>
      <c r="O994" t="s">
        <v>63</v>
      </c>
      <c r="P994" t="s">
        <v>58</v>
      </c>
    </row>
    <row r="995" spans="1:16" x14ac:dyDescent="0.35">
      <c r="A995" t="s">
        <v>20</v>
      </c>
      <c r="B995">
        <v>583</v>
      </c>
      <c r="C995" s="12">
        <f>Modified_data[[#This Row],[Export Value]]/Modified_data[[#This Row],[Units Sold]]</f>
        <v>40492.17</v>
      </c>
      <c r="D995" s="12">
        <v>5945.15</v>
      </c>
      <c r="E995" s="12">
        <f>Modified_data[[#This Row],[Profit per unit]]*Modified_data[[#This Row],[Units Sold]]</f>
        <v>3466022.4499999997</v>
      </c>
      <c r="F995" s="14">
        <f>Modified_data[[#This Row],[TotalProfit]]/SUM(Modified_data[TotalProfit])</f>
        <v>1.0539990999462294E-3</v>
      </c>
      <c r="G995" s="1">
        <f>Modified_data[[#This Row],[TotalProfit]]/Modified_data[[#This Row],[Export Value]]</f>
        <v>0.14682221278829954</v>
      </c>
      <c r="H995" s="12">
        <v>23606935.109999999</v>
      </c>
      <c r="I995" t="s">
        <v>39</v>
      </c>
      <c r="J995" t="s">
        <v>29</v>
      </c>
      <c r="K995" t="s">
        <v>35</v>
      </c>
      <c r="L995" t="s">
        <v>6</v>
      </c>
      <c r="M995">
        <v>2020</v>
      </c>
      <c r="N995" t="s">
        <v>66</v>
      </c>
      <c r="O995" t="s">
        <v>63</v>
      </c>
      <c r="P995" t="s">
        <v>49</v>
      </c>
    </row>
    <row r="996" spans="1:16" x14ac:dyDescent="0.35">
      <c r="A996" t="s">
        <v>15</v>
      </c>
      <c r="B996">
        <v>619</v>
      </c>
      <c r="C996" s="12">
        <f>Modified_data[[#This Row],[Export Value]]/Modified_data[[#This Row],[Units Sold]]</f>
        <v>35120.03</v>
      </c>
      <c r="D996" s="12">
        <v>4158.59</v>
      </c>
      <c r="E996" s="12">
        <f>Modified_data[[#This Row],[Profit per unit]]*Modified_data[[#This Row],[Units Sold]]</f>
        <v>2574167.21</v>
      </c>
      <c r="F996" s="14">
        <f>Modified_data[[#This Row],[TotalProfit]]/SUM(Modified_data[TotalProfit])</f>
        <v>7.8279063727677151E-4</v>
      </c>
      <c r="G996" s="1">
        <f>Modified_data[[#This Row],[TotalProfit]]/Modified_data[[#This Row],[Export Value]]</f>
        <v>0.11841077584500924</v>
      </c>
      <c r="H996" s="12">
        <v>21739298.57</v>
      </c>
      <c r="I996" t="s">
        <v>33</v>
      </c>
      <c r="J996" t="s">
        <v>29</v>
      </c>
      <c r="K996" t="s">
        <v>40</v>
      </c>
      <c r="L996" t="s">
        <v>3</v>
      </c>
      <c r="M996">
        <v>2021</v>
      </c>
      <c r="N996" t="s">
        <v>52</v>
      </c>
      <c r="O996" t="s">
        <v>53</v>
      </c>
      <c r="P996" t="s">
        <v>47</v>
      </c>
    </row>
    <row r="997" spans="1:16" x14ac:dyDescent="0.35">
      <c r="A997" t="s">
        <v>16</v>
      </c>
      <c r="B997">
        <v>730</v>
      </c>
      <c r="C997" s="12">
        <f>Modified_data[[#This Row],[Export Value]]/Modified_data[[#This Row],[Units Sold]]</f>
        <v>49937.990000000005</v>
      </c>
      <c r="D997" s="12">
        <v>9149.4</v>
      </c>
      <c r="E997" s="12">
        <f>Modified_data[[#This Row],[Profit per unit]]*Modified_data[[#This Row],[Units Sold]]</f>
        <v>6679062</v>
      </c>
      <c r="F997" s="14">
        <f>Modified_data[[#This Row],[TotalProfit]]/SUM(Modified_data[TotalProfit])</f>
        <v>2.0310674376864072E-3</v>
      </c>
      <c r="G997" s="1">
        <f>Modified_data[[#This Row],[TotalProfit]]/Modified_data[[#This Row],[Export Value]]</f>
        <v>0.18321522352020975</v>
      </c>
      <c r="H997" s="12">
        <v>36454732.700000003</v>
      </c>
      <c r="I997" t="s">
        <v>31</v>
      </c>
      <c r="J997" t="s">
        <v>29</v>
      </c>
      <c r="K997" t="s">
        <v>36</v>
      </c>
      <c r="L997" t="s">
        <v>4</v>
      </c>
      <c r="M997">
        <v>2023</v>
      </c>
      <c r="N997" t="s">
        <v>62</v>
      </c>
      <c r="O997" t="s">
        <v>63</v>
      </c>
      <c r="P997" t="s">
        <v>64</v>
      </c>
    </row>
    <row r="998" spans="1:16" x14ac:dyDescent="0.35">
      <c r="A998" t="s">
        <v>18</v>
      </c>
      <c r="B998">
        <v>952</v>
      </c>
      <c r="C998" s="12">
        <f>Modified_data[[#This Row],[Export Value]]/Modified_data[[#This Row],[Units Sold]]</f>
        <v>15607.62</v>
      </c>
      <c r="D998" s="12">
        <v>5086.57</v>
      </c>
      <c r="E998" s="12">
        <f>Modified_data[[#This Row],[Profit per unit]]*Modified_data[[#This Row],[Units Sold]]</f>
        <v>4842414.6399999997</v>
      </c>
      <c r="F998" s="14">
        <f>Modified_data[[#This Row],[TotalProfit]]/SUM(Modified_data[TotalProfit])</f>
        <v>1.472552687050958E-3</v>
      </c>
      <c r="G998" s="1">
        <f>Modified_data[[#This Row],[TotalProfit]]/Modified_data[[#This Row],[Export Value]]</f>
        <v>0.32590298841207049</v>
      </c>
      <c r="H998" s="12">
        <v>14858454.24</v>
      </c>
      <c r="I998" t="s">
        <v>28</v>
      </c>
      <c r="J998" t="s">
        <v>29</v>
      </c>
      <c r="K998" t="s">
        <v>30</v>
      </c>
      <c r="L998" t="s">
        <v>7</v>
      </c>
      <c r="M998">
        <v>2023</v>
      </c>
      <c r="N998" t="s">
        <v>45</v>
      </c>
      <c r="O998" t="s">
        <v>46</v>
      </c>
      <c r="P998" t="s">
        <v>49</v>
      </c>
    </row>
    <row r="999" spans="1:16" x14ac:dyDescent="0.35">
      <c r="A999" t="s">
        <v>16</v>
      </c>
      <c r="B999">
        <v>447</v>
      </c>
      <c r="C999" s="12">
        <f>Modified_data[[#This Row],[Export Value]]/Modified_data[[#This Row],[Units Sold]]</f>
        <v>49544.5</v>
      </c>
      <c r="D999" s="12">
        <v>6381.92</v>
      </c>
      <c r="E999" s="12">
        <f>Modified_data[[#This Row],[Profit per unit]]*Modified_data[[#This Row],[Units Sold]]</f>
        <v>2852718.24</v>
      </c>
      <c r="F999" s="14">
        <f>Modified_data[[#This Row],[TotalProfit]]/SUM(Modified_data[TotalProfit])</f>
        <v>8.674965326206102E-4</v>
      </c>
      <c r="G999" s="1">
        <f>Modified_data[[#This Row],[TotalProfit]]/Modified_data[[#This Row],[Export Value]]</f>
        <v>0.12881187619211013</v>
      </c>
      <c r="H999" s="12">
        <v>22146391.5</v>
      </c>
      <c r="I999" t="s">
        <v>28</v>
      </c>
      <c r="J999" t="s">
        <v>29</v>
      </c>
      <c r="K999" t="s">
        <v>30</v>
      </c>
      <c r="L999" t="s">
        <v>10</v>
      </c>
      <c r="M999">
        <v>2023</v>
      </c>
      <c r="N999" t="s">
        <v>59</v>
      </c>
      <c r="O999" t="s">
        <v>60</v>
      </c>
      <c r="P999" t="s">
        <v>64</v>
      </c>
    </row>
    <row r="1000" spans="1:16" x14ac:dyDescent="0.35">
      <c r="A1000" t="s">
        <v>13</v>
      </c>
      <c r="B1000">
        <v>315</v>
      </c>
      <c r="C1000" s="12">
        <f>Modified_data[[#This Row],[Export Value]]/Modified_data[[#This Row],[Units Sold]]</f>
        <v>42814.920000000006</v>
      </c>
      <c r="D1000" s="12">
        <v>6620.22</v>
      </c>
      <c r="E1000" s="12">
        <f>Modified_data[[#This Row],[Profit per unit]]*Modified_data[[#This Row],[Units Sold]]</f>
        <v>2085369.3</v>
      </c>
      <c r="F1000" s="14">
        <f>Modified_data[[#This Row],[TotalProfit]]/SUM(Modified_data[TotalProfit])</f>
        <v>6.3414977743594784E-4</v>
      </c>
      <c r="G1000" s="1">
        <f>Modified_data[[#This Row],[TotalProfit]]/Modified_data[[#This Row],[Export Value]]</f>
        <v>0.15462413569849015</v>
      </c>
      <c r="H1000" s="12">
        <v>13486699.800000001</v>
      </c>
      <c r="I1000" t="s">
        <v>28</v>
      </c>
      <c r="J1000" t="s">
        <v>29</v>
      </c>
      <c r="K1000" t="s">
        <v>36</v>
      </c>
      <c r="L1000" t="s">
        <v>5</v>
      </c>
      <c r="M1000">
        <v>2023</v>
      </c>
      <c r="N1000" t="s">
        <v>52</v>
      </c>
      <c r="O1000" t="s">
        <v>53</v>
      </c>
      <c r="P1000" t="s">
        <v>64</v>
      </c>
    </row>
    <row r="1001" spans="1:16" x14ac:dyDescent="0.35">
      <c r="A1001" t="s">
        <v>17</v>
      </c>
      <c r="B1001">
        <v>504</v>
      </c>
      <c r="C1001" s="12">
        <f>Modified_data[[#This Row],[Export Value]]/Modified_data[[#This Row],[Units Sold]]</f>
        <v>10656.58</v>
      </c>
      <c r="D1001" s="12">
        <v>9979.02</v>
      </c>
      <c r="E1001" s="12">
        <f>Modified_data[[#This Row],[Profit per unit]]*Modified_data[[#This Row],[Units Sold]]</f>
        <v>5029426.08</v>
      </c>
      <c r="F1001" s="14">
        <f>Modified_data[[#This Row],[TotalProfit]]/SUM(Modified_data[TotalProfit])</f>
        <v>1.5294218771047178E-3</v>
      </c>
      <c r="G1001" s="1">
        <f>Modified_data[[#This Row],[TotalProfit]]/Modified_data[[#This Row],[Export Value]]</f>
        <v>0.93641862586308178</v>
      </c>
      <c r="H1001" s="12">
        <v>5370916.3200000003</v>
      </c>
      <c r="I1001" t="s">
        <v>28</v>
      </c>
      <c r="J1001" t="s">
        <v>29</v>
      </c>
      <c r="K1001" t="s">
        <v>34</v>
      </c>
      <c r="L1001" t="s">
        <v>4</v>
      </c>
      <c r="M1001">
        <v>2020</v>
      </c>
      <c r="N1001" t="s">
        <v>59</v>
      </c>
      <c r="O1001" t="s">
        <v>60</v>
      </c>
      <c r="P1001" t="s">
        <v>64</v>
      </c>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E4FD-84D9-4804-B34A-73D7D3F334B6}">
  <sheetPr>
    <tabColor rgb="FFA76F6F"/>
  </sheetPr>
  <dimension ref="A2:B17"/>
  <sheetViews>
    <sheetView workbookViewId="0">
      <selection activeCell="B17" sqref="B17"/>
    </sheetView>
  </sheetViews>
  <sheetFormatPr defaultRowHeight="14.5" x14ac:dyDescent="0.35"/>
  <cols>
    <col min="1" max="1" width="25.54296875" customWidth="1"/>
    <col min="2" max="2" width="17.6328125" bestFit="1" customWidth="1"/>
  </cols>
  <sheetData>
    <row r="2" spans="1:2" x14ac:dyDescent="0.35">
      <c r="A2" s="20" t="s">
        <v>85</v>
      </c>
      <c r="B2" s="24">
        <f>SUM(Modified_data[TotalProfit])</f>
        <v>3288449155.3900013</v>
      </c>
    </row>
    <row r="3" spans="1:2" x14ac:dyDescent="0.35">
      <c r="A3" s="21" t="s">
        <v>82</v>
      </c>
      <c r="B3" s="26">
        <f>SUM(Modified_data[Export Value])</f>
        <v>16317664478.569994</v>
      </c>
    </row>
    <row r="4" spans="1:2" x14ac:dyDescent="0.35">
      <c r="A4" s="21" t="s">
        <v>83</v>
      </c>
      <c r="B4" s="25">
        <f>AVERAGE(Modified_data[TotalProfit])</f>
        <v>3288449.1553900014</v>
      </c>
    </row>
    <row r="5" spans="1:2" x14ac:dyDescent="0.35">
      <c r="A5" s="21" t="s">
        <v>84</v>
      </c>
      <c r="B5" s="23">
        <f>SUM(Modified_data[Units Sold])</f>
        <v>536804</v>
      </c>
    </row>
    <row r="6" spans="1:2" x14ac:dyDescent="0.35">
      <c r="A6" s="21" t="s">
        <v>86</v>
      </c>
      <c r="B6" s="22">
        <f>B2/B3</f>
        <v>0.20152695011646582</v>
      </c>
    </row>
    <row r="7" spans="1:2" x14ac:dyDescent="0.35">
      <c r="A7" s="29"/>
      <c r="B7" s="28" t="str" cm="1">
        <f t="array" ref="B7:B16">_xlfn.UNIQUE(Modified_data[Export Country])</f>
        <v>Austria</v>
      </c>
    </row>
    <row r="8" spans="1:2" x14ac:dyDescent="0.35">
      <c r="A8" s="18"/>
      <c r="B8" s="27" t="str">
        <v>Germany</v>
      </c>
    </row>
    <row r="9" spans="1:2" x14ac:dyDescent="0.35">
      <c r="A9" s="18"/>
      <c r="B9" s="27" t="str">
        <v>Belgium</v>
      </c>
    </row>
    <row r="10" spans="1:2" x14ac:dyDescent="0.35">
      <c r="A10" s="18"/>
      <c r="B10" s="27" t="str">
        <v>Sweden</v>
      </c>
    </row>
    <row r="11" spans="1:2" x14ac:dyDescent="0.35">
      <c r="A11" s="18"/>
      <c r="B11" s="27" t="str">
        <v>Switzerland</v>
      </c>
    </row>
    <row r="12" spans="1:2" x14ac:dyDescent="0.35">
      <c r="A12" s="18"/>
      <c r="B12" s="27" t="str">
        <v>Denmark</v>
      </c>
    </row>
    <row r="13" spans="1:2" x14ac:dyDescent="0.35">
      <c r="A13" s="18"/>
      <c r="B13" s="27" t="str">
        <v>France</v>
      </c>
    </row>
    <row r="14" spans="1:2" x14ac:dyDescent="0.35">
      <c r="A14" s="18"/>
      <c r="B14" s="27" t="str">
        <v>Netherlands</v>
      </c>
    </row>
    <row r="15" spans="1:2" x14ac:dyDescent="0.35">
      <c r="A15" s="18"/>
      <c r="B15" s="27" t="str">
        <v>Italy</v>
      </c>
    </row>
    <row r="16" spans="1:2" x14ac:dyDescent="0.35">
      <c r="A16" s="20"/>
      <c r="B16" s="30" t="str">
        <v>Spain</v>
      </c>
    </row>
    <row r="17" spans="1:2" x14ac:dyDescent="0.35">
      <c r="A17" s="19" t="s">
        <v>87</v>
      </c>
      <c r="B17" s="28">
        <f>COUNTA(_xlfn.ANCHORARRAY(B7))</f>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B22FE-5B89-4376-AB03-AE9F58962231}">
  <sheetPr>
    <tabColor rgb="FF025464"/>
  </sheetPr>
  <dimension ref="A1"/>
  <sheetViews>
    <sheetView workbookViewId="0">
      <selection sqref="A1:XFD1048576"/>
    </sheetView>
  </sheetViews>
  <sheetFormatPr defaultRowHeight="14.5" x14ac:dyDescent="0.35"/>
  <cols>
    <col min="1" max="16384" width="8.7265625" style="16"/>
  </cols>
  <sheetData/>
  <mergeCells count="1">
    <mergeCell ref="A1:XFD1048576"/>
  </mergeCells>
  <pageMargins left="0.25" right="0.25" top="0.75" bottom="0.75" header="0.3" footer="0.3"/>
  <pageSetup paperSize="8" orientation="portrait"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D33F7-D500-4318-9DCD-7C7EC193D856}">
  <dimension ref="A1"/>
  <sheetViews>
    <sheetView zoomScaleNormal="100" workbookViewId="0">
      <selection sqref="A1:XFD1048576"/>
    </sheetView>
  </sheetViews>
  <sheetFormatPr defaultRowHeight="14.5" x14ac:dyDescent="0.35"/>
  <cols>
    <col min="1" max="15" width="8.7265625" style="32"/>
    <col min="16" max="16" width="8.7265625" style="32" customWidth="1"/>
    <col min="17" max="16384" width="8.7265625" style="32"/>
  </cols>
  <sheetData/>
  <mergeCells count="1">
    <mergeCell ref="A1:XFD1048576"/>
  </mergeCells>
  <pageMargins left="0.25" right="0.25" top="0.75" bottom="0.75" header="0.3" footer="0.3"/>
  <pageSetup paperSize="8"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22BDB-17AE-475B-89F3-FEB1AE6D393D}">
  <sheetPr>
    <tabColor rgb="FF025464"/>
  </sheetPr>
  <dimension ref="A1"/>
  <sheetViews>
    <sheetView workbookViewId="0">
      <selection sqref="A1:XFD1048576"/>
    </sheetView>
  </sheetViews>
  <sheetFormatPr defaultRowHeight="14.5" x14ac:dyDescent="0.35"/>
  <cols>
    <col min="1" max="16384" width="8.7265625" style="3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EFBAE-187C-4B25-BEFC-F2A6331ED990}">
  <dimension ref="A1"/>
  <sheetViews>
    <sheetView workbookViewId="0"/>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27AA75-B388-4461-8E20-2ECD1E3D4A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Dash1</vt:lpstr>
      <vt:lpstr>Sheet4</vt:lpstr>
      <vt:lpstr>Dash2</vt:lpstr>
      <vt:lpstr>Dash3</vt:lpstr>
      <vt:lpstr>Dash4</vt:lpstr>
      <vt:lpstr>Dash5</vt:lpstr>
      <vt:lpstr>Dash6&amp;7</vt:lpstr>
      <vt:lpstr>Dash8</vt:lpstr>
      <vt:lpstr>Dash9</vt:lpstr>
      <vt:lpstr>Dash10</vt:lpstr>
      <vt:lpstr>Sheet2</vt:lpstr>
      <vt:lpstr>Modified data</vt:lpstr>
      <vt:lpstr>KPI</vt:lpstr>
      <vt:lpstr>Dashboard</vt:lpstr>
      <vt:lpstr>Report</vt:lpstr>
      <vt:lpstr>Dashboard (2)</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Armstrong Uloh</dc:creator>
  <cp:lastModifiedBy>Armstrong Uloh</cp:lastModifiedBy>
  <cp:lastPrinted>2024-11-18T17:42:45Z</cp:lastPrinted>
  <dcterms:created xsi:type="dcterms:W3CDTF">2024-10-29T16:27:37Z</dcterms:created>
  <dcterms:modified xsi:type="dcterms:W3CDTF">2024-11-18T17:44:48Z</dcterms:modified>
</cp:coreProperties>
</file>