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14380" windowHeight="410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3" l="1"/>
  <c r="C21" i="3"/>
  <c r="C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M3" i="3"/>
  <c r="M4" i="3"/>
  <c r="N4" i="3" s="1"/>
  <c r="M5" i="3"/>
  <c r="M6" i="3"/>
  <c r="N6" i="3" s="1"/>
  <c r="M7" i="3"/>
  <c r="M8" i="3"/>
  <c r="N8" i="3" s="1"/>
  <c r="M9" i="3"/>
  <c r="M10" i="3"/>
  <c r="N10" i="3" s="1"/>
  <c r="M11" i="3"/>
  <c r="M12" i="3"/>
  <c r="N12" i="3" s="1"/>
  <c r="M13" i="3"/>
  <c r="M14" i="3"/>
  <c r="N14" i="3" s="1"/>
  <c r="M15" i="3"/>
  <c r="M16" i="3"/>
  <c r="N16" i="3" s="1"/>
  <c r="M2" i="3"/>
  <c r="N2" i="3" s="1"/>
  <c r="N5" i="3"/>
  <c r="N9" i="3"/>
  <c r="N13" i="3"/>
  <c r="N3" i="3"/>
  <c r="N7" i="3"/>
  <c r="N11" i="3"/>
  <c r="N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2" i="3"/>
  <c r="B29" i="2"/>
  <c r="B30" i="2"/>
  <c r="B31" i="2"/>
  <c r="B28" i="2"/>
  <c r="B24" i="2"/>
  <c r="C22" i="2"/>
  <c r="C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I19" i="1"/>
  <c r="B2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18" i="1"/>
  <c r="H3" i="1"/>
  <c r="H4" i="1"/>
  <c r="I4" i="1" s="1"/>
  <c r="H5" i="1"/>
  <c r="H6" i="1"/>
  <c r="I6" i="1" s="1"/>
  <c r="H7" i="1"/>
  <c r="H8" i="1"/>
  <c r="H9" i="1"/>
  <c r="H10" i="1"/>
  <c r="I10" i="1" s="1"/>
  <c r="H11" i="1"/>
  <c r="H12" i="1"/>
  <c r="H13" i="1"/>
  <c r="H14" i="1"/>
  <c r="I14" i="1" s="1"/>
  <c r="H15" i="1"/>
  <c r="H16" i="1"/>
  <c r="H2" i="1"/>
  <c r="I2" i="1" s="1"/>
  <c r="I3" i="1"/>
  <c r="I5" i="1"/>
  <c r="I7" i="1"/>
  <c r="I8" i="1"/>
  <c r="I9" i="1"/>
  <c r="I11" i="1"/>
  <c r="I12" i="1"/>
  <c r="I13" i="1"/>
  <c r="I15" i="1"/>
  <c r="I16" i="1"/>
</calcChain>
</file>

<file path=xl/sharedStrings.xml><?xml version="1.0" encoding="utf-8"?>
<sst xmlns="http://schemas.openxmlformats.org/spreadsheetml/2006/main" count="179" uniqueCount="96">
  <si>
    <t>Student ID</t>
  </si>
  <si>
    <t>Name</t>
  </si>
  <si>
    <t>Gender</t>
  </si>
  <si>
    <t>Age</t>
  </si>
  <si>
    <t>Math Grade</t>
  </si>
  <si>
    <t>Science Grade</t>
  </si>
  <si>
    <t>English Grade</t>
  </si>
  <si>
    <t>John Smith</t>
  </si>
  <si>
    <t>Male</t>
  </si>
  <si>
    <t>Emily Johnson</t>
  </si>
  <si>
    <t>Female</t>
  </si>
  <si>
    <t>David Brown</t>
  </si>
  <si>
    <t>Sarah Lee</t>
  </si>
  <si>
    <t>Michael Clark</t>
  </si>
  <si>
    <t>Lisa Davis</t>
  </si>
  <si>
    <t>James Wilson</t>
  </si>
  <si>
    <t>Emma Martinez</t>
  </si>
  <si>
    <t>Daniel Taylor</t>
  </si>
  <si>
    <t>Olivia Garcia</t>
  </si>
  <si>
    <t>William Moore</t>
  </si>
  <si>
    <t>Sophia Nguyen</t>
  </si>
  <si>
    <t>Ethan Anderson</t>
  </si>
  <si>
    <t>Ava Wilson</t>
  </si>
  <si>
    <t>Mia Thompson</t>
  </si>
  <si>
    <t>Final score</t>
  </si>
  <si>
    <t>Grade</t>
  </si>
  <si>
    <t>Total</t>
  </si>
  <si>
    <t>Average</t>
  </si>
  <si>
    <t>Male average:</t>
  </si>
  <si>
    <t>Math score</t>
  </si>
  <si>
    <t>Average if age is 17</t>
  </si>
  <si>
    <t>Employee ID</t>
  </si>
  <si>
    <t>First Name</t>
  </si>
  <si>
    <t>Last Name</t>
  </si>
  <si>
    <t>Department</t>
  </si>
  <si>
    <t>Experience (Years)</t>
  </si>
  <si>
    <t>Performance Score</t>
  </si>
  <si>
    <t>John</t>
  </si>
  <si>
    <t>Smith</t>
  </si>
  <si>
    <t>Sales</t>
  </si>
  <si>
    <t>Emily</t>
  </si>
  <si>
    <t>Johnson</t>
  </si>
  <si>
    <t>Marketing</t>
  </si>
  <si>
    <t>David</t>
  </si>
  <si>
    <t>Brown</t>
  </si>
  <si>
    <t>HR</t>
  </si>
  <si>
    <t>Sarah</t>
  </si>
  <si>
    <t>Lee</t>
  </si>
  <si>
    <t>Finance</t>
  </si>
  <si>
    <t>Michael</t>
  </si>
  <si>
    <t>Clark</t>
  </si>
  <si>
    <t>Operations</t>
  </si>
  <si>
    <t>Lisa</t>
  </si>
  <si>
    <t>Davis</t>
  </si>
  <si>
    <t>James</t>
  </si>
  <si>
    <t>Wilson</t>
  </si>
  <si>
    <t>Emma</t>
  </si>
  <si>
    <t>Martinez</t>
  </si>
  <si>
    <t>Daniel</t>
  </si>
  <si>
    <t>Taylor</t>
  </si>
  <si>
    <t>Olivia</t>
  </si>
  <si>
    <t>Garcia</t>
  </si>
  <si>
    <t>William</t>
  </si>
  <si>
    <t>Moore</t>
  </si>
  <si>
    <t>Sophia</t>
  </si>
  <si>
    <t>Nguyen</t>
  </si>
  <si>
    <t>Ethan</t>
  </si>
  <si>
    <t>Anderson</t>
  </si>
  <si>
    <t>Ava</t>
  </si>
  <si>
    <t>Mia</t>
  </si>
  <si>
    <t>Thompson</t>
  </si>
  <si>
    <t>Performance category</t>
  </si>
  <si>
    <t>Performance grade</t>
  </si>
  <si>
    <t>Experience level</t>
  </si>
  <si>
    <t>Emp. ID</t>
  </si>
  <si>
    <t>Sales Total Performance score</t>
  </si>
  <si>
    <t>Average age of emp. Score&gt;85</t>
  </si>
  <si>
    <t>Count</t>
  </si>
  <si>
    <t>`</t>
  </si>
  <si>
    <t>Years of Experience</t>
  </si>
  <si>
    <t>Salary ($)</t>
  </si>
  <si>
    <t>Project Completion (%)</t>
  </si>
  <si>
    <t>Performance Rating</t>
  </si>
  <si>
    <t>Mechanical</t>
  </si>
  <si>
    <t>Electrical</t>
  </si>
  <si>
    <t>Civil</t>
  </si>
  <si>
    <t>Chemical</t>
  </si>
  <si>
    <t>Completion flag</t>
  </si>
  <si>
    <t>Rating Flag</t>
  </si>
  <si>
    <t>Level</t>
  </si>
  <si>
    <t>Bonus</t>
  </si>
  <si>
    <t>New salary</t>
  </si>
  <si>
    <t>Tag</t>
  </si>
  <si>
    <t>Average of female employees</t>
  </si>
  <si>
    <t>High performers and earners</t>
  </si>
  <si>
    <t>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</si>
</sst>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2" fontId="0" fillId="2" borderId="0" xfId="0" applyNumberFormat="1" applyFill="1"/>
    <xf numFmtId="0" fontId="1" fillId="3" borderId="0" xfId="0" applyFont="1" applyFill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3" borderId="10" xfId="0" applyFont="1" applyFill="1" applyBorder="1"/>
    <xf numFmtId="2" fontId="1" fillId="3" borderId="0" xfId="0" applyNumberFormat="1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12" xfId="0" applyFont="1" applyFill="1" applyBorder="1"/>
    <xf numFmtId="0" fontId="1" fillId="3" borderId="13" xfId="0" applyFont="1" applyFill="1" applyBorder="1"/>
    <xf numFmtId="0" fontId="0" fillId="4" borderId="0" xfId="0" applyFont="1" applyFill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0" fillId="5" borderId="0" xfId="0" applyFill="1"/>
    <xf numFmtId="165" fontId="0" fillId="0" borderId="0" xfId="1" applyNumberFormat="1" applyFont="1"/>
    <xf numFmtId="165" fontId="0" fillId="5" borderId="0" xfId="1" applyNumberFormat="1" applyFont="1" applyFill="1"/>
  </cellXfs>
  <cellStyles count="2">
    <cellStyle name="Comma" xfId="1" builtinId="3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19" sqref="I19"/>
    </sheetView>
  </sheetViews>
  <sheetFormatPr defaultRowHeight="14.5" x14ac:dyDescent="0.35"/>
  <cols>
    <col min="1" max="1" width="9.54296875" bestFit="1" customWidth="1"/>
    <col min="2" max="2" width="14.26953125" bestFit="1" customWidth="1"/>
    <col min="5" max="5" width="10.81640625" bestFit="1" customWidth="1"/>
    <col min="6" max="6" width="12.453125" bestFit="1" customWidth="1"/>
    <col min="7" max="7" width="12.1796875" bestFit="1" customWidth="1"/>
    <col min="8" max="8" width="9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</row>
    <row r="2" spans="1:10" x14ac:dyDescent="0.35">
      <c r="A2">
        <v>101</v>
      </c>
      <c r="B2" t="s">
        <v>7</v>
      </c>
      <c r="C2" t="s">
        <v>8</v>
      </c>
      <c r="D2">
        <v>18</v>
      </c>
      <c r="E2">
        <v>85</v>
      </c>
      <c r="F2">
        <v>90</v>
      </c>
      <c r="G2">
        <v>88</v>
      </c>
      <c r="H2" s="1">
        <f>AVERAGE(E2:G2)</f>
        <v>87.666666666666671</v>
      </c>
      <c r="I2" t="str">
        <f>IF(H2&lt;50,"E",IF(H2&lt;60,"D",IF(H2&lt;70,"C",IF(H2&lt;80,"B","A"))))</f>
        <v>A</v>
      </c>
      <c r="J2" t="str">
        <f>IF(AND(C2="Female",E2&lt;90,G2&gt;85),"Yes","No")</f>
        <v>No</v>
      </c>
    </row>
    <row r="3" spans="1:10" x14ac:dyDescent="0.35">
      <c r="A3">
        <v>102</v>
      </c>
      <c r="B3" t="s">
        <v>9</v>
      </c>
      <c r="C3" t="s">
        <v>10</v>
      </c>
      <c r="D3">
        <v>17</v>
      </c>
      <c r="E3">
        <v>92</v>
      </c>
      <c r="F3">
        <v>88</v>
      </c>
      <c r="G3">
        <v>90</v>
      </c>
      <c r="H3" s="1">
        <f t="shared" ref="H3:H16" si="0">AVERAGE(E3:G3)</f>
        <v>90</v>
      </c>
      <c r="I3" t="str">
        <f t="shared" ref="I3:I16" si="1">IF(H3&lt;50,"E",IF(H3&lt;60,"D",IF(H3&lt;70,"C",IF(H3&lt;80,"B","A"))))</f>
        <v>A</v>
      </c>
      <c r="J3" t="str">
        <f t="shared" ref="J3:J16" si="2">IF(AND(C3="Female",E3&lt;90,G3&gt;85),"Yes","No")</f>
        <v>No</v>
      </c>
    </row>
    <row r="4" spans="1:10" x14ac:dyDescent="0.35">
      <c r="A4">
        <v>103</v>
      </c>
      <c r="B4" t="s">
        <v>11</v>
      </c>
      <c r="C4" t="s">
        <v>8</v>
      </c>
      <c r="D4">
        <v>18</v>
      </c>
      <c r="E4">
        <v>78</v>
      </c>
      <c r="F4">
        <v>75</v>
      </c>
      <c r="G4">
        <v>82</v>
      </c>
      <c r="H4" s="1">
        <f t="shared" si="0"/>
        <v>78.333333333333329</v>
      </c>
      <c r="I4" t="str">
        <f t="shared" si="1"/>
        <v>B</v>
      </c>
      <c r="J4" t="str">
        <f t="shared" si="2"/>
        <v>No</v>
      </c>
    </row>
    <row r="5" spans="1:10" x14ac:dyDescent="0.35">
      <c r="A5">
        <v>104</v>
      </c>
      <c r="B5" t="s">
        <v>12</v>
      </c>
      <c r="C5" t="s">
        <v>10</v>
      </c>
      <c r="D5">
        <v>16</v>
      </c>
      <c r="E5">
        <v>95</v>
      </c>
      <c r="F5">
        <v>92</v>
      </c>
      <c r="G5">
        <v>94</v>
      </c>
      <c r="H5" s="1">
        <f t="shared" si="0"/>
        <v>93.666666666666671</v>
      </c>
      <c r="I5" t="str">
        <f t="shared" si="1"/>
        <v>A</v>
      </c>
      <c r="J5" t="str">
        <f t="shared" si="2"/>
        <v>No</v>
      </c>
    </row>
    <row r="6" spans="1:10" x14ac:dyDescent="0.35">
      <c r="A6">
        <v>105</v>
      </c>
      <c r="B6" t="s">
        <v>13</v>
      </c>
      <c r="C6" t="s">
        <v>8</v>
      </c>
      <c r="D6">
        <v>17</v>
      </c>
      <c r="E6">
        <v>70</v>
      </c>
      <c r="F6">
        <v>78</v>
      </c>
      <c r="G6">
        <v>85</v>
      </c>
      <c r="H6" s="1">
        <f t="shared" si="0"/>
        <v>77.666666666666671</v>
      </c>
      <c r="I6" t="str">
        <f t="shared" si="1"/>
        <v>B</v>
      </c>
      <c r="J6" t="str">
        <f t="shared" si="2"/>
        <v>No</v>
      </c>
    </row>
    <row r="7" spans="1:10" x14ac:dyDescent="0.35">
      <c r="A7" s="11">
        <v>106</v>
      </c>
      <c r="B7" s="11" t="s">
        <v>14</v>
      </c>
      <c r="C7" s="11" t="s">
        <v>10</v>
      </c>
      <c r="D7" s="11">
        <v>18</v>
      </c>
      <c r="E7" s="11">
        <v>88</v>
      </c>
      <c r="F7" s="11">
        <v>90</v>
      </c>
      <c r="G7" s="11">
        <v>86</v>
      </c>
      <c r="H7" s="12">
        <f t="shared" si="0"/>
        <v>88</v>
      </c>
      <c r="I7" s="11" t="str">
        <f t="shared" si="1"/>
        <v>A</v>
      </c>
      <c r="J7" s="11" t="str">
        <f t="shared" si="2"/>
        <v>Yes</v>
      </c>
    </row>
    <row r="8" spans="1:10" x14ac:dyDescent="0.35">
      <c r="A8">
        <v>107</v>
      </c>
      <c r="B8" t="s">
        <v>15</v>
      </c>
      <c r="C8" t="s">
        <v>8</v>
      </c>
      <c r="D8">
        <v>16</v>
      </c>
      <c r="E8">
        <v>75</v>
      </c>
      <c r="F8">
        <v>80</v>
      </c>
      <c r="G8">
        <v>78</v>
      </c>
      <c r="H8" s="1">
        <f t="shared" si="0"/>
        <v>77.666666666666671</v>
      </c>
      <c r="I8" t="str">
        <f t="shared" si="1"/>
        <v>B</v>
      </c>
      <c r="J8" t="str">
        <f t="shared" si="2"/>
        <v>No</v>
      </c>
    </row>
    <row r="9" spans="1:10" x14ac:dyDescent="0.35">
      <c r="A9">
        <v>108</v>
      </c>
      <c r="B9" t="s">
        <v>16</v>
      </c>
      <c r="C9" t="s">
        <v>10</v>
      </c>
      <c r="D9">
        <v>17</v>
      </c>
      <c r="E9">
        <v>90</v>
      </c>
      <c r="F9">
        <v>85</v>
      </c>
      <c r="G9">
        <v>92</v>
      </c>
      <c r="H9" s="1">
        <f t="shared" si="0"/>
        <v>89</v>
      </c>
      <c r="I9" t="str">
        <f t="shared" si="1"/>
        <v>A</v>
      </c>
      <c r="J9" t="str">
        <f t="shared" si="2"/>
        <v>No</v>
      </c>
    </row>
    <row r="10" spans="1:10" x14ac:dyDescent="0.35">
      <c r="A10">
        <v>109</v>
      </c>
      <c r="B10" t="s">
        <v>17</v>
      </c>
      <c r="C10" t="s">
        <v>8</v>
      </c>
      <c r="D10">
        <v>18</v>
      </c>
      <c r="E10">
        <v>82</v>
      </c>
      <c r="F10">
        <v>66</v>
      </c>
      <c r="G10">
        <v>60</v>
      </c>
      <c r="H10" s="1">
        <f t="shared" si="0"/>
        <v>69.333333333333329</v>
      </c>
      <c r="I10" t="str">
        <f t="shared" si="1"/>
        <v>C</v>
      </c>
      <c r="J10" t="str">
        <f t="shared" si="2"/>
        <v>No</v>
      </c>
    </row>
    <row r="11" spans="1:10" x14ac:dyDescent="0.35">
      <c r="A11" s="11">
        <v>110</v>
      </c>
      <c r="B11" s="11" t="s">
        <v>18</v>
      </c>
      <c r="C11" s="11" t="s">
        <v>10</v>
      </c>
      <c r="D11" s="11">
        <v>16</v>
      </c>
      <c r="E11" s="11">
        <v>87</v>
      </c>
      <c r="F11" s="11">
        <v>92</v>
      </c>
      <c r="G11" s="11">
        <v>88</v>
      </c>
      <c r="H11" s="12">
        <f t="shared" si="0"/>
        <v>89</v>
      </c>
      <c r="I11" s="11" t="str">
        <f t="shared" si="1"/>
        <v>A</v>
      </c>
      <c r="J11" s="11" t="str">
        <f t="shared" si="2"/>
        <v>Yes</v>
      </c>
    </row>
    <row r="12" spans="1:10" x14ac:dyDescent="0.35">
      <c r="A12">
        <v>111</v>
      </c>
      <c r="B12" t="s">
        <v>19</v>
      </c>
      <c r="C12" t="s">
        <v>8</v>
      </c>
      <c r="D12">
        <v>17</v>
      </c>
      <c r="E12">
        <v>70</v>
      </c>
      <c r="F12">
        <v>75</v>
      </c>
      <c r="G12">
        <v>72</v>
      </c>
      <c r="H12" s="1">
        <f t="shared" si="0"/>
        <v>72.333333333333329</v>
      </c>
      <c r="I12" t="str">
        <f t="shared" si="1"/>
        <v>B</v>
      </c>
      <c r="J12" t="str">
        <f t="shared" si="2"/>
        <v>No</v>
      </c>
    </row>
    <row r="13" spans="1:10" x14ac:dyDescent="0.35">
      <c r="A13">
        <v>112</v>
      </c>
      <c r="B13" t="s">
        <v>20</v>
      </c>
      <c r="C13" t="s">
        <v>10</v>
      </c>
      <c r="D13">
        <v>18</v>
      </c>
      <c r="E13">
        <v>92</v>
      </c>
      <c r="F13">
        <v>90</v>
      </c>
      <c r="G13">
        <v>94</v>
      </c>
      <c r="H13" s="1">
        <f t="shared" si="0"/>
        <v>92</v>
      </c>
      <c r="I13" t="str">
        <f t="shared" si="1"/>
        <v>A</v>
      </c>
      <c r="J13" t="str">
        <f t="shared" si="2"/>
        <v>No</v>
      </c>
    </row>
    <row r="14" spans="1:10" x14ac:dyDescent="0.35">
      <c r="A14">
        <v>113</v>
      </c>
      <c r="B14" t="s">
        <v>21</v>
      </c>
      <c r="C14" t="s">
        <v>8</v>
      </c>
      <c r="D14">
        <v>17</v>
      </c>
      <c r="E14">
        <v>56</v>
      </c>
      <c r="F14">
        <v>60</v>
      </c>
      <c r="G14">
        <v>58</v>
      </c>
      <c r="H14" s="1">
        <f t="shared" si="0"/>
        <v>58</v>
      </c>
      <c r="I14" t="str">
        <f t="shared" si="1"/>
        <v>D</v>
      </c>
      <c r="J14" t="str">
        <f t="shared" si="2"/>
        <v>No</v>
      </c>
    </row>
    <row r="15" spans="1:10" x14ac:dyDescent="0.35">
      <c r="A15" s="11">
        <v>114</v>
      </c>
      <c r="B15" s="11" t="s">
        <v>22</v>
      </c>
      <c r="C15" s="11" t="s">
        <v>10</v>
      </c>
      <c r="D15" s="11">
        <v>16</v>
      </c>
      <c r="E15" s="11">
        <v>85</v>
      </c>
      <c r="F15" s="11">
        <v>88</v>
      </c>
      <c r="G15" s="11">
        <v>86</v>
      </c>
      <c r="H15" s="12">
        <f t="shared" si="0"/>
        <v>86.333333333333329</v>
      </c>
      <c r="I15" s="11" t="str">
        <f t="shared" si="1"/>
        <v>A</v>
      </c>
      <c r="J15" s="11" t="str">
        <f t="shared" si="2"/>
        <v>Yes</v>
      </c>
    </row>
    <row r="16" spans="1:10" x14ac:dyDescent="0.35">
      <c r="A16">
        <v>115</v>
      </c>
      <c r="B16" t="s">
        <v>23</v>
      </c>
      <c r="C16" t="s">
        <v>10</v>
      </c>
      <c r="D16">
        <v>17</v>
      </c>
      <c r="E16">
        <v>90</v>
      </c>
      <c r="F16">
        <v>92</v>
      </c>
      <c r="G16">
        <v>88</v>
      </c>
      <c r="H16" s="1">
        <f t="shared" si="0"/>
        <v>90</v>
      </c>
      <c r="I16" t="str">
        <f t="shared" si="1"/>
        <v>A</v>
      </c>
      <c r="J16" t="str">
        <f t="shared" si="2"/>
        <v>No</v>
      </c>
    </row>
    <row r="17" spans="1:9" x14ac:dyDescent="0.35">
      <c r="A17" s="2" t="s">
        <v>26</v>
      </c>
      <c r="B17" s="3"/>
      <c r="C17" s="3"/>
      <c r="D17" s="3"/>
      <c r="E17" s="3"/>
      <c r="F17" s="3"/>
      <c r="G17" s="3"/>
      <c r="H17" s="4"/>
      <c r="I17" s="5"/>
    </row>
    <row r="18" spans="1:9" x14ac:dyDescent="0.35">
      <c r="A18" s="6" t="s">
        <v>27</v>
      </c>
      <c r="B18" s="7"/>
      <c r="C18" s="7"/>
      <c r="D18" s="7"/>
      <c r="E18" s="7"/>
      <c r="F18" s="7"/>
      <c r="G18" s="7" t="s">
        <v>28</v>
      </c>
      <c r="H18" s="18">
        <f ca="1">AVERAGEIF(C2:H16,C6,H2:H16)</f>
        <v>74.428571428571431</v>
      </c>
      <c r="I18" s="8"/>
    </row>
    <row r="19" spans="1:9" x14ac:dyDescent="0.35">
      <c r="A19" s="9"/>
      <c r="B19" s="10"/>
      <c r="C19" s="10"/>
      <c r="D19" s="10"/>
      <c r="E19" s="10"/>
      <c r="F19" s="10"/>
      <c r="G19" s="10" t="s">
        <v>30</v>
      </c>
      <c r="H19" s="10"/>
      <c r="I19" s="19">
        <f ca="1">AVERAGEIF(D2:H16,D3,H2:H16)</f>
        <v>79.5</v>
      </c>
    </row>
    <row r="20" spans="1:9" x14ac:dyDescent="0.35">
      <c r="A20" s="17" t="s">
        <v>1</v>
      </c>
      <c r="B20" s="15" t="s">
        <v>29</v>
      </c>
    </row>
    <row r="21" spans="1:9" x14ac:dyDescent="0.35">
      <c r="A21" s="16" t="s">
        <v>14</v>
      </c>
      <c r="B21" s="14">
        <f>VLOOKUP(A21,B1:I16,7,FALSE)</f>
        <v>88</v>
      </c>
    </row>
  </sheetData>
  <conditionalFormatting sqref="E2:E16">
    <cfRule type="top10" dxfId="5" priority="3" rank="1"/>
    <cfRule type="cellIs" dxfId="4" priority="6" operator="greaterThan">
      <formula>89</formula>
    </cfRule>
  </conditionalFormatting>
  <conditionalFormatting sqref="F2:G16">
    <cfRule type="cellIs" dxfId="3" priority="5" operator="lessThan">
      <formula>70</formula>
    </cfRule>
  </conditionalFormatting>
  <conditionalFormatting sqref="H2:H16">
    <cfRule type="cellIs" dxfId="2" priority="4" operator="lessThan">
      <formula>80</formula>
    </cfRule>
  </conditionalFormatting>
  <conditionalFormatting sqref="F2:F16">
    <cfRule type="top10" dxfId="1" priority="2" rank="1"/>
  </conditionalFormatting>
  <conditionalFormatting sqref="G2:G16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D11" sqref="D11"/>
    </sheetView>
  </sheetViews>
  <sheetFormatPr defaultRowHeight="14.5" x14ac:dyDescent="0.35"/>
  <cols>
    <col min="1" max="1" width="26.08984375" bestFit="1" customWidth="1"/>
    <col min="3" max="3" width="11.6328125" customWidth="1"/>
    <col min="4" max="4" width="10.36328125" customWidth="1"/>
    <col min="6" max="6" width="16.26953125" bestFit="1" customWidth="1"/>
    <col min="7" max="7" width="14.453125" customWidth="1"/>
    <col min="8" max="8" width="16.6328125" bestFit="1" customWidth="1"/>
    <col min="9" max="9" width="19.26953125" bestFit="1" customWidth="1"/>
    <col min="10" max="10" width="13.36328125" bestFit="1" customWidth="1"/>
    <col min="11" max="11" width="18" bestFit="1" customWidth="1"/>
  </cols>
  <sheetData>
    <row r="1" spans="1:11" x14ac:dyDescent="0.35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35</v>
      </c>
      <c r="G1" t="s">
        <v>73</v>
      </c>
      <c r="H1" t="s">
        <v>36</v>
      </c>
      <c r="I1" t="s">
        <v>71</v>
      </c>
      <c r="K1" t="s">
        <v>72</v>
      </c>
    </row>
    <row r="2" spans="1:11" x14ac:dyDescent="0.35">
      <c r="A2">
        <v>101</v>
      </c>
      <c r="B2" t="s">
        <v>37</v>
      </c>
      <c r="C2" t="s">
        <v>38</v>
      </c>
      <c r="D2" t="s">
        <v>39</v>
      </c>
      <c r="E2">
        <v>32</v>
      </c>
      <c r="F2">
        <v>5</v>
      </c>
      <c r="G2" t="str">
        <f>IF(F2&lt;6,"Junior","Senior")</f>
        <v>Junior</v>
      </c>
      <c r="H2">
        <v>85</v>
      </c>
      <c r="I2" t="str">
        <f>IF(H2&lt;90,"Average Performers","High Performers")</f>
        <v>Average Performers</v>
      </c>
      <c r="J2" t="str">
        <f>IF(H2&lt;AVERAGE(H2:H16),"Below Average","Above Average")</f>
        <v>Below Average</v>
      </c>
      <c r="K2" t="str">
        <f>IF(H2&lt;80,"Needs Improvement",IF(H2&lt;90,"Good","Excellent"))</f>
        <v>Good</v>
      </c>
    </row>
    <row r="3" spans="1:11" x14ac:dyDescent="0.35">
      <c r="A3">
        <v>102</v>
      </c>
      <c r="B3" t="s">
        <v>40</v>
      </c>
      <c r="C3" t="s">
        <v>41</v>
      </c>
      <c r="D3" t="s">
        <v>42</v>
      </c>
      <c r="E3">
        <v>28</v>
      </c>
      <c r="F3">
        <v>3</v>
      </c>
      <c r="G3" t="str">
        <f t="shared" ref="G3:G16" si="0">IF(F3&lt;6,"Junior","Senior")</f>
        <v>Junior</v>
      </c>
      <c r="H3">
        <v>90</v>
      </c>
      <c r="I3" t="str">
        <f t="shared" ref="I3:I16" si="1">IF(H3&lt;90,"Average Performers","High Performers")</f>
        <v>High Performers</v>
      </c>
      <c r="J3" t="str">
        <f t="shared" ref="J3:J16" si="2">IF(H3&lt;AVERAGE(H3:H17),"Below Average","Above Average")</f>
        <v>Above Average</v>
      </c>
      <c r="K3" t="str">
        <f t="shared" ref="K3:K16" si="3">IF(H3&lt;80,"Needs Improvement",IF(H3&lt;90,"Good","Excellent"))</f>
        <v>Excellent</v>
      </c>
    </row>
    <row r="4" spans="1:11" x14ac:dyDescent="0.35">
      <c r="A4">
        <v>103</v>
      </c>
      <c r="B4" t="s">
        <v>43</v>
      </c>
      <c r="C4" t="s">
        <v>44</v>
      </c>
      <c r="D4" t="s">
        <v>45</v>
      </c>
      <c r="E4">
        <v>35</v>
      </c>
      <c r="F4">
        <v>7</v>
      </c>
      <c r="G4" t="str">
        <f t="shared" si="0"/>
        <v>Senior</v>
      </c>
      <c r="H4">
        <v>78</v>
      </c>
      <c r="I4" t="str">
        <f t="shared" si="1"/>
        <v>Average Performers</v>
      </c>
      <c r="J4" t="str">
        <f t="shared" si="2"/>
        <v>Below Average</v>
      </c>
      <c r="K4" t="str">
        <f t="shared" si="3"/>
        <v>Needs Improvement</v>
      </c>
    </row>
    <row r="5" spans="1:11" x14ac:dyDescent="0.35">
      <c r="A5">
        <v>104</v>
      </c>
      <c r="B5" t="s">
        <v>46</v>
      </c>
      <c r="C5" t="s">
        <v>47</v>
      </c>
      <c r="D5" t="s">
        <v>48</v>
      </c>
      <c r="E5">
        <v>40</v>
      </c>
      <c r="F5">
        <v>10</v>
      </c>
      <c r="G5" t="str">
        <f t="shared" si="0"/>
        <v>Senior</v>
      </c>
      <c r="H5">
        <v>95</v>
      </c>
      <c r="I5" t="str">
        <f t="shared" si="1"/>
        <v>High Performers</v>
      </c>
      <c r="J5" t="str">
        <f t="shared" si="2"/>
        <v>Above Average</v>
      </c>
      <c r="K5" t="str">
        <f t="shared" si="3"/>
        <v>Excellent</v>
      </c>
    </row>
    <row r="6" spans="1:11" x14ac:dyDescent="0.35">
      <c r="A6">
        <v>105</v>
      </c>
      <c r="B6" t="s">
        <v>49</v>
      </c>
      <c r="C6" t="s">
        <v>50</v>
      </c>
      <c r="D6" t="s">
        <v>51</v>
      </c>
      <c r="E6">
        <v>45</v>
      </c>
      <c r="F6">
        <v>12</v>
      </c>
      <c r="G6" t="str">
        <f t="shared" si="0"/>
        <v>Senior</v>
      </c>
      <c r="H6">
        <v>88</v>
      </c>
      <c r="I6" t="str">
        <f t="shared" si="1"/>
        <v>Average Performers</v>
      </c>
      <c r="J6" t="str">
        <f t="shared" si="2"/>
        <v>Above Average</v>
      </c>
      <c r="K6" t="str">
        <f t="shared" si="3"/>
        <v>Good</v>
      </c>
    </row>
    <row r="7" spans="1:11" x14ac:dyDescent="0.35">
      <c r="A7">
        <v>106</v>
      </c>
      <c r="B7" t="s">
        <v>52</v>
      </c>
      <c r="C7" t="s">
        <v>53</v>
      </c>
      <c r="D7" t="s">
        <v>39</v>
      </c>
      <c r="E7">
        <v>29</v>
      </c>
      <c r="F7">
        <v>4</v>
      </c>
      <c r="G7" t="str">
        <f t="shared" si="0"/>
        <v>Junior</v>
      </c>
      <c r="H7">
        <v>82</v>
      </c>
      <c r="I7" t="str">
        <f t="shared" si="1"/>
        <v>Average Performers</v>
      </c>
      <c r="J7" t="str">
        <f t="shared" si="2"/>
        <v>Below Average</v>
      </c>
      <c r="K7" t="str">
        <f t="shared" si="3"/>
        <v>Good</v>
      </c>
    </row>
    <row r="8" spans="1:11" x14ac:dyDescent="0.35">
      <c r="A8">
        <v>107</v>
      </c>
      <c r="B8" t="s">
        <v>54</v>
      </c>
      <c r="C8" t="s">
        <v>55</v>
      </c>
      <c r="D8" t="s">
        <v>42</v>
      </c>
      <c r="E8">
        <v>38</v>
      </c>
      <c r="F8">
        <v>8</v>
      </c>
      <c r="G8" t="str">
        <f t="shared" si="0"/>
        <v>Senior</v>
      </c>
      <c r="H8">
        <v>90</v>
      </c>
      <c r="I8" t="str">
        <f t="shared" si="1"/>
        <v>High Performers</v>
      </c>
      <c r="J8" t="str">
        <f t="shared" si="2"/>
        <v>Above Average</v>
      </c>
      <c r="K8" t="str">
        <f t="shared" si="3"/>
        <v>Excellent</v>
      </c>
    </row>
    <row r="9" spans="1:11" x14ac:dyDescent="0.35">
      <c r="A9">
        <v>108</v>
      </c>
      <c r="B9" t="s">
        <v>56</v>
      </c>
      <c r="C9" t="s">
        <v>57</v>
      </c>
      <c r="D9" t="s">
        <v>45</v>
      </c>
      <c r="E9">
        <v>33</v>
      </c>
      <c r="F9">
        <v>6</v>
      </c>
      <c r="G9" t="str">
        <f t="shared" si="0"/>
        <v>Senior</v>
      </c>
      <c r="H9">
        <v>75</v>
      </c>
      <c r="I9" t="str">
        <f t="shared" si="1"/>
        <v>Average Performers</v>
      </c>
      <c r="J9" t="str">
        <f t="shared" si="2"/>
        <v>Below Average</v>
      </c>
      <c r="K9" t="str">
        <f t="shared" si="3"/>
        <v>Needs Improvement</v>
      </c>
    </row>
    <row r="10" spans="1:11" x14ac:dyDescent="0.35">
      <c r="A10">
        <v>109</v>
      </c>
      <c r="B10" t="s">
        <v>58</v>
      </c>
      <c r="C10" t="s">
        <v>59</v>
      </c>
      <c r="D10" t="s">
        <v>39</v>
      </c>
      <c r="E10">
        <v>42</v>
      </c>
      <c r="F10">
        <v>11</v>
      </c>
      <c r="G10" t="str">
        <f t="shared" si="0"/>
        <v>Senior</v>
      </c>
      <c r="H10">
        <v>85</v>
      </c>
      <c r="I10" t="str">
        <f t="shared" si="1"/>
        <v>Average Performers</v>
      </c>
      <c r="J10" t="str">
        <f t="shared" si="2"/>
        <v>Below Average</v>
      </c>
      <c r="K10" t="str">
        <f t="shared" si="3"/>
        <v>Good</v>
      </c>
    </row>
    <row r="11" spans="1:11" x14ac:dyDescent="0.35">
      <c r="A11">
        <v>110</v>
      </c>
      <c r="B11" t="s">
        <v>60</v>
      </c>
      <c r="C11" t="s">
        <v>61</v>
      </c>
      <c r="D11" t="s">
        <v>51</v>
      </c>
      <c r="E11">
        <v>37</v>
      </c>
      <c r="F11">
        <v>9</v>
      </c>
      <c r="G11" t="str">
        <f t="shared" si="0"/>
        <v>Senior</v>
      </c>
      <c r="H11">
        <v>80</v>
      </c>
      <c r="I11" t="str">
        <f t="shared" si="1"/>
        <v>Average Performers</v>
      </c>
      <c r="J11" t="str">
        <f t="shared" si="2"/>
        <v>Below Average</v>
      </c>
      <c r="K11" t="str">
        <f t="shared" si="3"/>
        <v>Good</v>
      </c>
    </row>
    <row r="12" spans="1:11" x14ac:dyDescent="0.35">
      <c r="A12">
        <v>111</v>
      </c>
      <c r="B12" t="s">
        <v>62</v>
      </c>
      <c r="C12" t="s">
        <v>63</v>
      </c>
      <c r="D12" t="s">
        <v>39</v>
      </c>
      <c r="E12">
        <v>31</v>
      </c>
      <c r="F12">
        <v>5</v>
      </c>
      <c r="G12" t="str">
        <f t="shared" si="0"/>
        <v>Junior</v>
      </c>
      <c r="H12">
        <v>92</v>
      </c>
      <c r="I12" t="str">
        <f t="shared" si="1"/>
        <v>High Performers</v>
      </c>
      <c r="J12" t="str">
        <f t="shared" si="2"/>
        <v>Above Average</v>
      </c>
      <c r="K12" t="str">
        <f t="shared" si="3"/>
        <v>Excellent</v>
      </c>
    </row>
    <row r="13" spans="1:11" x14ac:dyDescent="0.35">
      <c r="A13">
        <v>112</v>
      </c>
      <c r="B13" t="s">
        <v>64</v>
      </c>
      <c r="C13" t="s">
        <v>65</v>
      </c>
      <c r="D13" t="s">
        <v>42</v>
      </c>
      <c r="E13">
        <v>36</v>
      </c>
      <c r="F13">
        <v>7</v>
      </c>
      <c r="G13" t="str">
        <f t="shared" si="0"/>
        <v>Senior</v>
      </c>
      <c r="H13">
        <v>87</v>
      </c>
      <c r="I13" t="str">
        <f t="shared" si="1"/>
        <v>Average Performers</v>
      </c>
      <c r="J13" t="str">
        <f t="shared" si="2"/>
        <v>Above Average</v>
      </c>
      <c r="K13" t="str">
        <f t="shared" si="3"/>
        <v>Good</v>
      </c>
    </row>
    <row r="14" spans="1:11" x14ac:dyDescent="0.35">
      <c r="A14">
        <v>113</v>
      </c>
      <c r="B14" t="s">
        <v>66</v>
      </c>
      <c r="C14" t="s">
        <v>67</v>
      </c>
      <c r="D14" t="s">
        <v>45</v>
      </c>
      <c r="E14">
        <v>34</v>
      </c>
      <c r="F14">
        <v>6</v>
      </c>
      <c r="G14" t="str">
        <f t="shared" si="0"/>
        <v>Senior</v>
      </c>
      <c r="H14">
        <v>79</v>
      </c>
      <c r="I14" t="str">
        <f t="shared" si="1"/>
        <v>Average Performers</v>
      </c>
      <c r="J14" t="str">
        <f t="shared" si="2"/>
        <v>Below Average</v>
      </c>
      <c r="K14" t="str">
        <f t="shared" si="3"/>
        <v>Needs Improvement</v>
      </c>
    </row>
    <row r="15" spans="1:11" x14ac:dyDescent="0.35">
      <c r="A15">
        <v>114</v>
      </c>
      <c r="B15" t="s">
        <v>68</v>
      </c>
      <c r="C15" t="s">
        <v>55</v>
      </c>
      <c r="D15" t="s">
        <v>48</v>
      </c>
      <c r="E15">
        <v>39</v>
      </c>
      <c r="F15">
        <v>10</v>
      </c>
      <c r="G15" t="str">
        <f t="shared" si="0"/>
        <v>Senior</v>
      </c>
      <c r="H15">
        <v>93</v>
      </c>
      <c r="I15" t="str">
        <f t="shared" si="1"/>
        <v>High Performers</v>
      </c>
      <c r="J15" t="str">
        <f t="shared" si="2"/>
        <v>Above Average</v>
      </c>
      <c r="K15" t="str">
        <f t="shared" si="3"/>
        <v>Excellent</v>
      </c>
    </row>
    <row r="16" spans="1:11" x14ac:dyDescent="0.35">
      <c r="A16">
        <v>115</v>
      </c>
      <c r="B16" t="s">
        <v>69</v>
      </c>
      <c r="C16" t="s">
        <v>70</v>
      </c>
      <c r="D16" t="s">
        <v>51</v>
      </c>
      <c r="E16">
        <v>30</v>
      </c>
      <c r="F16">
        <v>5</v>
      </c>
      <c r="G16" t="str">
        <f t="shared" si="0"/>
        <v>Junior</v>
      </c>
      <c r="H16">
        <v>84</v>
      </c>
      <c r="I16" t="str">
        <f t="shared" si="1"/>
        <v>Average Performers</v>
      </c>
      <c r="J16" t="str">
        <f t="shared" si="2"/>
        <v>Above Average</v>
      </c>
      <c r="K16" t="str">
        <f t="shared" si="3"/>
        <v>Good</v>
      </c>
    </row>
    <row r="20" spans="1:3" x14ac:dyDescent="0.35">
      <c r="A20" s="26" t="s">
        <v>1</v>
      </c>
      <c r="B20" s="26" t="s">
        <v>74</v>
      </c>
      <c r="C20" s="20" t="s">
        <v>34</v>
      </c>
    </row>
    <row r="21" spans="1:3" x14ac:dyDescent="0.35">
      <c r="A21" s="23" t="s">
        <v>11</v>
      </c>
      <c r="B21" s="20">
        <v>103</v>
      </c>
      <c r="C21" s="21" t="str">
        <f>VLOOKUP(B21,A2:D16,4)</f>
        <v>HR</v>
      </c>
    </row>
    <row r="22" spans="1:3" x14ac:dyDescent="0.35">
      <c r="A22" s="24" t="s">
        <v>14</v>
      </c>
      <c r="B22" s="25">
        <v>106</v>
      </c>
      <c r="C22" s="13" t="str">
        <f>VLOOKUP(B22,A3:D17,4)</f>
        <v>Sales</v>
      </c>
    </row>
    <row r="24" spans="1:3" x14ac:dyDescent="0.35">
      <c r="A24" s="20" t="s">
        <v>75</v>
      </c>
      <c r="B24" s="13">
        <f ca="1">SUMIF(D2:H16,D2,H2:H16)</f>
        <v>344</v>
      </c>
    </row>
    <row r="25" spans="1:3" x14ac:dyDescent="0.35">
      <c r="A25" s="13" t="s">
        <v>76</v>
      </c>
      <c r="B25" t="s">
        <v>78</v>
      </c>
    </row>
    <row r="27" spans="1:3" x14ac:dyDescent="0.35">
      <c r="A27" s="13" t="s">
        <v>34</v>
      </c>
      <c r="B27" s="13" t="s">
        <v>77</v>
      </c>
    </row>
    <row r="28" spans="1:3" x14ac:dyDescent="0.35">
      <c r="A28" s="22" t="s">
        <v>39</v>
      </c>
      <c r="B28">
        <f>COUNTIF(D2:D16,A28)</f>
        <v>4</v>
      </c>
    </row>
    <row r="29" spans="1:3" x14ac:dyDescent="0.35">
      <c r="A29" s="22" t="s">
        <v>42</v>
      </c>
      <c r="B29">
        <f t="shared" ref="B29:B31" si="4">COUNTIF(D3:D17,A29)</f>
        <v>3</v>
      </c>
    </row>
    <row r="30" spans="1:3" x14ac:dyDescent="0.35">
      <c r="A30" s="22" t="s">
        <v>48</v>
      </c>
      <c r="B30">
        <f t="shared" si="4"/>
        <v>2</v>
      </c>
    </row>
    <row r="31" spans="1:3" x14ac:dyDescent="0.35">
      <c r="A31" s="22" t="s">
        <v>51</v>
      </c>
      <c r="B31">
        <f t="shared" si="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9" sqref="A9"/>
    </sheetView>
  </sheetViews>
  <sheetFormatPr defaultRowHeight="14.5" x14ac:dyDescent="0.35"/>
  <cols>
    <col min="1" max="1" width="14.26953125" bestFit="1" customWidth="1"/>
    <col min="2" max="2" width="14.26953125" customWidth="1"/>
    <col min="5" max="5" width="10.90625" bestFit="1" customWidth="1"/>
    <col min="7" max="7" width="10.08984375" bestFit="1" customWidth="1"/>
    <col min="8" max="8" width="11.1796875" customWidth="1"/>
    <col min="9" max="9" width="20" bestFit="1" customWidth="1"/>
    <col min="10" max="10" width="18.36328125" customWidth="1"/>
    <col min="11" max="11" width="17.36328125" bestFit="1" customWidth="1"/>
    <col min="12" max="12" width="14.54296875" customWidth="1"/>
    <col min="13" max="13" width="9.08984375" bestFit="1" customWidth="1"/>
    <col min="14" max="14" width="10.08984375" bestFit="1" customWidth="1"/>
  </cols>
  <sheetData>
    <row r="1" spans="1:14" x14ac:dyDescent="0.35">
      <c r="A1" t="s">
        <v>1</v>
      </c>
      <c r="B1" t="s">
        <v>92</v>
      </c>
      <c r="C1" t="s">
        <v>3</v>
      </c>
      <c r="D1" t="s">
        <v>2</v>
      </c>
      <c r="E1" t="s">
        <v>34</v>
      </c>
      <c r="F1" t="s">
        <v>79</v>
      </c>
      <c r="G1" t="s">
        <v>80</v>
      </c>
      <c r="H1" t="s">
        <v>89</v>
      </c>
      <c r="I1" t="s">
        <v>81</v>
      </c>
      <c r="J1" t="s">
        <v>87</v>
      </c>
      <c r="K1" t="s">
        <v>82</v>
      </c>
      <c r="L1" t="s">
        <v>88</v>
      </c>
      <c r="M1" t="s">
        <v>90</v>
      </c>
      <c r="N1" t="s">
        <v>91</v>
      </c>
    </row>
    <row r="2" spans="1:14" x14ac:dyDescent="0.35">
      <c r="A2" t="s">
        <v>7</v>
      </c>
      <c r="B2" t="str">
        <f>IF(AND(C2&gt;40,I2&gt;94),"Exceptional","")</f>
        <v/>
      </c>
      <c r="C2">
        <v>35</v>
      </c>
      <c r="D2" t="s">
        <v>8</v>
      </c>
      <c r="E2" t="s">
        <v>83</v>
      </c>
      <c r="F2">
        <v>8</v>
      </c>
      <c r="G2" s="28">
        <v>65000</v>
      </c>
      <c r="H2" t="str">
        <f>IF(AND(F2&lt;5,G2&lt;60000),"Entry level","")</f>
        <v/>
      </c>
      <c r="I2">
        <v>90</v>
      </c>
      <c r="J2" t="str">
        <f>IF(I2&lt;90,"Needs Improvement","")</f>
        <v/>
      </c>
      <c r="K2">
        <v>4</v>
      </c>
      <c r="L2" t="str">
        <f>IF(OR(K2=4,K2=5),"High Performer","")</f>
        <v>High Performer</v>
      </c>
      <c r="M2" s="28">
        <f>IF(AND(D2="Male",E2="Mechanical"),G2*10%,0)</f>
        <v>6500</v>
      </c>
      <c r="N2" s="28">
        <f>M2+G2</f>
        <v>71500</v>
      </c>
    </row>
    <row r="3" spans="1:14" x14ac:dyDescent="0.35">
      <c r="A3" t="s">
        <v>9</v>
      </c>
      <c r="B3" t="str">
        <f t="shared" ref="B3:B16" si="0">IF(AND(C3&gt;40,I3&gt;94),"Exceptional","")</f>
        <v/>
      </c>
      <c r="C3">
        <v>28</v>
      </c>
      <c r="D3" t="s">
        <v>10</v>
      </c>
      <c r="E3" t="s">
        <v>84</v>
      </c>
      <c r="F3">
        <v>5</v>
      </c>
      <c r="G3" s="28">
        <v>60000</v>
      </c>
      <c r="H3" t="str">
        <f t="shared" ref="H3:H16" si="1">IF(AND(F3&lt;5,G3&lt;60000),"Entry level","")</f>
        <v/>
      </c>
      <c r="I3">
        <v>85</v>
      </c>
      <c r="J3" t="str">
        <f t="shared" ref="J3:J16" si="2">IF(I3&lt;90,"Needs Improvement","")</f>
        <v>Needs Improvement</v>
      </c>
      <c r="K3">
        <v>3</v>
      </c>
      <c r="L3" t="str">
        <f t="shared" ref="L3:L16" si="3">IF(OR(K3=4,K3=5),"High Performer","")</f>
        <v/>
      </c>
      <c r="M3" s="28">
        <f t="shared" ref="M3:M16" si="4">IF(AND(D3="Male",E3="Mechanical"),G3*10%,0)</f>
        <v>0</v>
      </c>
      <c r="N3" s="28">
        <f t="shared" ref="N3:N16" si="5">M3+G3</f>
        <v>60000</v>
      </c>
    </row>
    <row r="4" spans="1:14" s="27" customFormat="1" x14ac:dyDescent="0.35">
      <c r="A4" s="27" t="s">
        <v>11</v>
      </c>
      <c r="B4" s="27" t="str">
        <f t="shared" si="0"/>
        <v>Exceptional</v>
      </c>
      <c r="C4" s="27">
        <v>42</v>
      </c>
      <c r="D4" s="27" t="s">
        <v>8</v>
      </c>
      <c r="E4" s="27" t="s">
        <v>85</v>
      </c>
      <c r="F4" s="27">
        <v>12</v>
      </c>
      <c r="G4" s="29">
        <v>75000</v>
      </c>
      <c r="H4" s="27" t="str">
        <f t="shared" si="1"/>
        <v/>
      </c>
      <c r="I4" s="27">
        <v>95</v>
      </c>
      <c r="J4" s="27" t="str">
        <f t="shared" si="2"/>
        <v/>
      </c>
      <c r="K4" s="27">
        <v>5</v>
      </c>
      <c r="L4" s="27" t="str">
        <f t="shared" si="3"/>
        <v>High Performer</v>
      </c>
      <c r="M4" s="29">
        <f t="shared" si="4"/>
        <v>0</v>
      </c>
      <c r="N4" s="29">
        <f t="shared" si="5"/>
        <v>75000</v>
      </c>
    </row>
    <row r="5" spans="1:14" x14ac:dyDescent="0.35">
      <c r="A5" t="s">
        <v>12</v>
      </c>
      <c r="B5" t="str">
        <f t="shared" si="0"/>
        <v/>
      </c>
      <c r="C5">
        <v>30</v>
      </c>
      <c r="D5" t="s">
        <v>10</v>
      </c>
      <c r="E5" t="s">
        <v>86</v>
      </c>
      <c r="F5">
        <v>7</v>
      </c>
      <c r="G5" s="28">
        <v>62000</v>
      </c>
      <c r="H5" t="str">
        <f t="shared" si="1"/>
        <v/>
      </c>
      <c r="I5">
        <v>92</v>
      </c>
      <c r="J5" t="str">
        <f t="shared" si="2"/>
        <v/>
      </c>
      <c r="K5">
        <v>4</v>
      </c>
      <c r="L5" t="str">
        <f t="shared" si="3"/>
        <v>High Performer</v>
      </c>
      <c r="M5" s="28">
        <f t="shared" si="4"/>
        <v>0</v>
      </c>
      <c r="N5" s="28">
        <f t="shared" si="5"/>
        <v>62000</v>
      </c>
    </row>
    <row r="6" spans="1:14" x14ac:dyDescent="0.35">
      <c r="A6" t="s">
        <v>13</v>
      </c>
      <c r="B6" t="str">
        <f t="shared" si="0"/>
        <v/>
      </c>
      <c r="C6">
        <v>38</v>
      </c>
      <c r="D6" t="s">
        <v>8</v>
      </c>
      <c r="E6" t="s">
        <v>83</v>
      </c>
      <c r="F6">
        <v>10</v>
      </c>
      <c r="G6" s="28">
        <v>70000</v>
      </c>
      <c r="H6" t="str">
        <f t="shared" si="1"/>
        <v/>
      </c>
      <c r="I6">
        <v>88</v>
      </c>
      <c r="J6" t="str">
        <f t="shared" si="2"/>
        <v>Needs Improvement</v>
      </c>
      <c r="K6">
        <v>4</v>
      </c>
      <c r="L6" t="str">
        <f t="shared" si="3"/>
        <v>High Performer</v>
      </c>
      <c r="M6" s="28">
        <f t="shared" si="4"/>
        <v>7000</v>
      </c>
      <c r="N6" s="28">
        <f t="shared" si="5"/>
        <v>77000</v>
      </c>
    </row>
    <row r="7" spans="1:14" x14ac:dyDescent="0.35">
      <c r="A7" t="s">
        <v>14</v>
      </c>
      <c r="B7" t="str">
        <f t="shared" si="0"/>
        <v/>
      </c>
      <c r="C7">
        <v>33</v>
      </c>
      <c r="D7" t="s">
        <v>10</v>
      </c>
      <c r="E7" t="s">
        <v>84</v>
      </c>
      <c r="F7">
        <v>6</v>
      </c>
      <c r="G7" s="28">
        <v>58000</v>
      </c>
      <c r="H7" t="str">
        <f t="shared" si="1"/>
        <v/>
      </c>
      <c r="I7">
        <v>85</v>
      </c>
      <c r="J7" t="str">
        <f t="shared" si="2"/>
        <v>Needs Improvement</v>
      </c>
      <c r="K7">
        <v>3</v>
      </c>
      <c r="L7" t="str">
        <f t="shared" si="3"/>
        <v/>
      </c>
      <c r="M7" s="28">
        <f t="shared" si="4"/>
        <v>0</v>
      </c>
      <c r="N7" s="28">
        <f t="shared" si="5"/>
        <v>58000</v>
      </c>
    </row>
    <row r="8" spans="1:14" s="27" customFormat="1" x14ac:dyDescent="0.35">
      <c r="A8" s="27" t="s">
        <v>15</v>
      </c>
      <c r="B8" s="27" t="str">
        <f t="shared" si="0"/>
        <v>Exceptional</v>
      </c>
      <c r="C8" s="27">
        <v>45</v>
      </c>
      <c r="D8" s="27" t="s">
        <v>8</v>
      </c>
      <c r="E8" s="27" t="s">
        <v>85</v>
      </c>
      <c r="F8" s="27">
        <v>15</v>
      </c>
      <c r="G8" s="29">
        <v>80000</v>
      </c>
      <c r="H8" s="27" t="str">
        <f t="shared" si="1"/>
        <v/>
      </c>
      <c r="I8" s="27">
        <v>97</v>
      </c>
      <c r="J8" s="27" t="str">
        <f t="shared" si="2"/>
        <v/>
      </c>
      <c r="K8" s="27">
        <v>5</v>
      </c>
      <c r="L8" s="27" t="str">
        <f t="shared" si="3"/>
        <v>High Performer</v>
      </c>
      <c r="M8" s="29">
        <f t="shared" si="4"/>
        <v>0</v>
      </c>
      <c r="N8" s="29">
        <f t="shared" si="5"/>
        <v>80000</v>
      </c>
    </row>
    <row r="9" spans="1:14" x14ac:dyDescent="0.35">
      <c r="A9" t="s">
        <v>16</v>
      </c>
      <c r="B9" t="str">
        <f t="shared" si="0"/>
        <v/>
      </c>
      <c r="C9">
        <v>29</v>
      </c>
      <c r="D9" t="s">
        <v>10</v>
      </c>
      <c r="E9" t="s">
        <v>86</v>
      </c>
      <c r="F9">
        <v>4</v>
      </c>
      <c r="G9" s="28">
        <v>57000</v>
      </c>
      <c r="H9" t="str">
        <f t="shared" si="1"/>
        <v>Entry level</v>
      </c>
      <c r="I9">
        <v>80</v>
      </c>
      <c r="J9" t="str">
        <f t="shared" si="2"/>
        <v>Needs Improvement</v>
      </c>
      <c r="K9">
        <v>2</v>
      </c>
      <c r="L9" t="str">
        <f t="shared" si="3"/>
        <v/>
      </c>
      <c r="M9" s="28">
        <f t="shared" si="4"/>
        <v>0</v>
      </c>
      <c r="N9" s="28">
        <f t="shared" si="5"/>
        <v>57000</v>
      </c>
    </row>
    <row r="10" spans="1:14" x14ac:dyDescent="0.35">
      <c r="A10" t="s">
        <v>17</v>
      </c>
      <c r="B10" t="str">
        <f t="shared" si="0"/>
        <v/>
      </c>
      <c r="C10">
        <v>37</v>
      </c>
      <c r="D10" t="s">
        <v>8</v>
      </c>
      <c r="E10" t="s">
        <v>83</v>
      </c>
      <c r="F10">
        <v>9</v>
      </c>
      <c r="G10" s="28">
        <v>67000</v>
      </c>
      <c r="H10" t="str">
        <f t="shared" si="1"/>
        <v/>
      </c>
      <c r="I10">
        <v>89</v>
      </c>
      <c r="J10" t="str">
        <f t="shared" si="2"/>
        <v>Needs Improvement</v>
      </c>
      <c r="K10">
        <v>4</v>
      </c>
      <c r="L10" t="str">
        <f t="shared" si="3"/>
        <v>High Performer</v>
      </c>
      <c r="M10" s="28">
        <f t="shared" si="4"/>
        <v>6700</v>
      </c>
      <c r="N10" s="28">
        <f t="shared" si="5"/>
        <v>73700</v>
      </c>
    </row>
    <row r="11" spans="1:14" x14ac:dyDescent="0.35">
      <c r="A11" t="s">
        <v>18</v>
      </c>
      <c r="B11" t="str">
        <f t="shared" si="0"/>
        <v/>
      </c>
      <c r="C11">
        <v>31</v>
      </c>
      <c r="D11" t="s">
        <v>10</v>
      </c>
      <c r="E11" t="s">
        <v>84</v>
      </c>
      <c r="F11">
        <v>8</v>
      </c>
      <c r="G11" s="28">
        <v>62000</v>
      </c>
      <c r="H11" t="str">
        <f t="shared" si="1"/>
        <v/>
      </c>
      <c r="I11">
        <v>87</v>
      </c>
      <c r="J11" t="str">
        <f t="shared" si="2"/>
        <v>Needs Improvement</v>
      </c>
      <c r="K11">
        <v>3</v>
      </c>
      <c r="L11" t="str">
        <f t="shared" si="3"/>
        <v/>
      </c>
      <c r="M11" s="28">
        <f t="shared" si="4"/>
        <v>0</v>
      </c>
      <c r="N11" s="28">
        <f t="shared" si="5"/>
        <v>62000</v>
      </c>
    </row>
    <row r="12" spans="1:14" x14ac:dyDescent="0.35">
      <c r="A12" t="s">
        <v>19</v>
      </c>
      <c r="B12" t="str">
        <f t="shared" si="0"/>
        <v/>
      </c>
      <c r="C12">
        <v>40</v>
      </c>
      <c r="D12" t="s">
        <v>8</v>
      </c>
      <c r="E12" t="s">
        <v>85</v>
      </c>
      <c r="F12">
        <v>13</v>
      </c>
      <c r="G12" s="28">
        <v>78000</v>
      </c>
      <c r="H12" t="str">
        <f t="shared" si="1"/>
        <v/>
      </c>
      <c r="I12">
        <v>94</v>
      </c>
      <c r="J12" t="str">
        <f t="shared" si="2"/>
        <v/>
      </c>
      <c r="K12">
        <v>5</v>
      </c>
      <c r="L12" t="str">
        <f t="shared" si="3"/>
        <v>High Performer</v>
      </c>
      <c r="M12" s="28">
        <f t="shared" si="4"/>
        <v>0</v>
      </c>
      <c r="N12" s="28">
        <f t="shared" si="5"/>
        <v>78000</v>
      </c>
    </row>
    <row r="13" spans="1:14" x14ac:dyDescent="0.35">
      <c r="A13" t="s">
        <v>20</v>
      </c>
      <c r="B13" t="str">
        <f t="shared" si="0"/>
        <v/>
      </c>
      <c r="C13">
        <v>26</v>
      </c>
      <c r="D13" t="s">
        <v>10</v>
      </c>
      <c r="E13" t="s">
        <v>86</v>
      </c>
      <c r="F13">
        <v>3</v>
      </c>
      <c r="G13" s="28">
        <v>55000</v>
      </c>
      <c r="H13" t="str">
        <f t="shared" si="1"/>
        <v>Entry level</v>
      </c>
      <c r="I13">
        <v>75</v>
      </c>
      <c r="J13" t="str">
        <f t="shared" si="2"/>
        <v>Needs Improvement</v>
      </c>
      <c r="K13">
        <v>2</v>
      </c>
      <c r="L13" t="str">
        <f t="shared" si="3"/>
        <v/>
      </c>
      <c r="M13" s="28">
        <f t="shared" si="4"/>
        <v>0</v>
      </c>
      <c r="N13" s="28">
        <f t="shared" si="5"/>
        <v>55000</v>
      </c>
    </row>
    <row r="14" spans="1:14" x14ac:dyDescent="0.35">
      <c r="A14" t="s">
        <v>21</v>
      </c>
      <c r="B14" t="str">
        <f t="shared" si="0"/>
        <v/>
      </c>
      <c r="C14">
        <v>36</v>
      </c>
      <c r="D14" t="s">
        <v>8</v>
      </c>
      <c r="E14" t="s">
        <v>83</v>
      </c>
      <c r="F14">
        <v>11</v>
      </c>
      <c r="G14" s="28">
        <v>72000</v>
      </c>
      <c r="H14" t="str">
        <f t="shared" si="1"/>
        <v/>
      </c>
      <c r="I14">
        <v>90</v>
      </c>
      <c r="J14" t="str">
        <f t="shared" si="2"/>
        <v/>
      </c>
      <c r="K14">
        <v>4</v>
      </c>
      <c r="L14" t="str">
        <f t="shared" si="3"/>
        <v>High Performer</v>
      </c>
      <c r="M14" s="28">
        <f t="shared" si="4"/>
        <v>7200</v>
      </c>
      <c r="N14" s="28">
        <f t="shared" si="5"/>
        <v>79200</v>
      </c>
    </row>
    <row r="15" spans="1:14" x14ac:dyDescent="0.35">
      <c r="A15" t="s">
        <v>22</v>
      </c>
      <c r="B15" t="str">
        <f t="shared" si="0"/>
        <v/>
      </c>
      <c r="C15">
        <v>32</v>
      </c>
      <c r="D15" t="s">
        <v>10</v>
      </c>
      <c r="E15" t="s">
        <v>84</v>
      </c>
      <c r="F15">
        <v>7</v>
      </c>
      <c r="G15" s="28">
        <v>60000</v>
      </c>
      <c r="H15" t="str">
        <f t="shared" si="1"/>
        <v/>
      </c>
      <c r="I15">
        <v>86</v>
      </c>
      <c r="J15" t="str">
        <f t="shared" si="2"/>
        <v>Needs Improvement</v>
      </c>
      <c r="K15">
        <v>3</v>
      </c>
      <c r="L15" t="str">
        <f t="shared" si="3"/>
        <v/>
      </c>
      <c r="M15" s="28">
        <f t="shared" si="4"/>
        <v>0</v>
      </c>
      <c r="N15" s="28">
        <f t="shared" si="5"/>
        <v>60000</v>
      </c>
    </row>
    <row r="16" spans="1:14" x14ac:dyDescent="0.35">
      <c r="A16" t="s">
        <v>23</v>
      </c>
      <c r="B16" t="str">
        <f t="shared" si="0"/>
        <v/>
      </c>
      <c r="C16">
        <v>39</v>
      </c>
      <c r="D16" t="s">
        <v>10</v>
      </c>
      <c r="E16" t="s">
        <v>85</v>
      </c>
      <c r="F16">
        <v>14</v>
      </c>
      <c r="G16" s="28">
        <v>77000</v>
      </c>
      <c r="H16" t="str">
        <f t="shared" si="1"/>
        <v/>
      </c>
      <c r="I16">
        <v>96</v>
      </c>
      <c r="J16" t="str">
        <f t="shared" si="2"/>
        <v/>
      </c>
      <c r="K16">
        <v>5</v>
      </c>
      <c r="L16" t="str">
        <f t="shared" si="3"/>
        <v>High Performer</v>
      </c>
      <c r="M16" s="28">
        <f t="shared" si="4"/>
        <v>0</v>
      </c>
      <c r="N16" s="28">
        <f t="shared" si="5"/>
        <v>77000</v>
      </c>
    </row>
    <row r="17" spans="1:3" x14ac:dyDescent="0.35">
      <c r="A17" t="s">
        <v>26</v>
      </c>
    </row>
    <row r="18" spans="1:3" x14ac:dyDescent="0.35">
      <c r="A18" t="s">
        <v>27</v>
      </c>
    </row>
    <row r="20" spans="1:3" x14ac:dyDescent="0.35">
      <c r="A20" t="s">
        <v>93</v>
      </c>
      <c r="C20">
        <f ca="1">AVERAGEIF(D2:G16,D3,F2:F16)</f>
        <v>6.75</v>
      </c>
    </row>
    <row r="21" spans="1:3" x14ac:dyDescent="0.35">
      <c r="A21" t="s">
        <v>94</v>
      </c>
      <c r="C21">
        <f>COUNTIFS(K2:K16,K16,G2:G16,G16)</f>
        <v>1</v>
      </c>
    </row>
    <row r="23" spans="1:3" x14ac:dyDescent="0.35">
      <c r="A23" t="s">
        <v>95</v>
      </c>
      <c r="B23" s="28">
        <f>SUMIFS(G2:G16,E2:E16,E2,K2:K16,K5)</f>
        <v>274000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2024-02-23T17:33:52Z</dcterms:created>
  <dcterms:modified xsi:type="dcterms:W3CDTF">2024-02-26T07:49:22Z</dcterms:modified>
</cp:coreProperties>
</file>