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bal\OneDrive\Documents\UtDATA\JobHunt\HomeAway\case_study\excel\"/>
    </mc:Choice>
  </mc:AlternateContent>
  <bookViews>
    <workbookView xWindow="0" yWindow="0" windowWidth="17256" windowHeight="5772" activeTab="2"/>
  </bookViews>
  <sheets>
    <sheet name="Data" sheetId="1" r:id="rId1"/>
    <sheet name="conversions" sheetId="17" r:id="rId2"/>
    <sheet name="cancellations" sheetId="18" r:id="rId3"/>
    <sheet name="take_rate" sheetId="20" r:id="rId4"/>
    <sheet name="q1a1" sheetId="3" r:id="rId5"/>
    <sheet name="q1a2" sheetId="2" r:id="rId6"/>
    <sheet name="q1a3" sheetId="7" r:id="rId7"/>
    <sheet name="q1a4" sheetId="8" r:id="rId8"/>
    <sheet name="q2a1" sheetId="9" r:id="rId9"/>
    <sheet name="q2a2" sheetId="10" r:id="rId10"/>
    <sheet name="q2a3" sheetId="11" r:id="rId11"/>
    <sheet name="q2a4" sheetId="12" r:id="rId12"/>
    <sheet name="q3a1" sheetId="13" r:id="rId13"/>
    <sheet name="q3a2" sheetId="14" r:id="rId14"/>
    <sheet name="q3a3" sheetId="15" r:id="rId15"/>
    <sheet name="q3a4" sheetId="16" r:id="rId16"/>
  </sheets>
  <definedNames>
    <definedName name="_xlnm._FilterDatabase" localSheetId="0" hidden="1">Data!$A$1:$H$8571</definedName>
  </definedNames>
  <calcPr calcId="162913" concurrentCalc="0"/>
  <pivotCaches>
    <pivotCache cacheId="3" r:id="rId17"/>
  </pivotCache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20" l="1"/>
  <c r="G29" i="20"/>
  <c r="G23" i="20"/>
  <c r="G20" i="20"/>
  <c r="G19" i="20"/>
  <c r="G22" i="20"/>
  <c r="G28" i="20"/>
  <c r="G31" i="20"/>
  <c r="G30" i="20"/>
  <c r="G26" i="20"/>
  <c r="G25" i="20"/>
  <c r="G27" i="20"/>
  <c r="G24" i="20"/>
  <c r="G9" i="20"/>
  <c r="G5" i="20"/>
  <c r="G7" i="20"/>
  <c r="G11" i="20"/>
  <c r="G10" i="20"/>
  <c r="G8" i="20"/>
  <c r="G15" i="20"/>
  <c r="G6" i="20"/>
  <c r="G13" i="20"/>
  <c r="G17" i="20"/>
  <c r="G16" i="20"/>
  <c r="G14" i="20"/>
  <c r="G12" i="20"/>
  <c r="G23" i="18"/>
  <c r="G31" i="18"/>
  <c r="G29" i="18"/>
  <c r="G22" i="18"/>
  <c r="G21" i="18"/>
  <c r="G27" i="18"/>
  <c r="G25" i="18"/>
  <c r="G30" i="18"/>
  <c r="G28" i="18"/>
  <c r="G20" i="18"/>
  <c r="G19" i="18"/>
  <c r="G24" i="18"/>
  <c r="G26" i="18"/>
  <c r="G10" i="18"/>
  <c r="G16" i="18"/>
  <c r="G14" i="18"/>
  <c r="G9" i="18"/>
  <c r="G8" i="18"/>
  <c r="G12" i="18"/>
  <c r="G11" i="18"/>
  <c r="G17" i="18"/>
  <c r="G15" i="18"/>
  <c r="G7" i="18"/>
  <c r="G6" i="18"/>
  <c r="G5" i="18"/>
  <c r="G13" i="18"/>
  <c r="G25" i="17"/>
  <c r="G19" i="17"/>
  <c r="G23" i="17"/>
  <c r="G21" i="17"/>
  <c r="G20" i="17"/>
  <c r="G22" i="17"/>
  <c r="G31" i="17"/>
  <c r="G24" i="17"/>
  <c r="G30" i="17"/>
  <c r="G28" i="17"/>
  <c r="G27" i="17"/>
  <c r="G29" i="17"/>
  <c r="G26" i="17"/>
  <c r="G11" i="17"/>
  <c r="G5" i="17"/>
  <c r="G9" i="17"/>
  <c r="G7" i="17"/>
  <c r="G6" i="17"/>
  <c r="G8" i="17"/>
  <c r="G17" i="17"/>
  <c r="G14" i="17"/>
  <c r="G16" i="17"/>
  <c r="G13" i="17"/>
  <c r="G12" i="17"/>
  <c r="G15" i="17"/>
  <c r="G10" i="17"/>
  <c r="F8" i="16"/>
  <c r="F7" i="16"/>
  <c r="F6" i="16"/>
  <c r="F5" i="16"/>
  <c r="F8" i="15"/>
  <c r="F7" i="15"/>
  <c r="F6" i="15"/>
  <c r="F5" i="15"/>
  <c r="F8" i="14"/>
  <c r="F7" i="14"/>
  <c r="F6" i="14"/>
  <c r="F5" i="14"/>
  <c r="F6" i="13"/>
  <c r="F5" i="13"/>
  <c r="F8" i="12"/>
  <c r="F7" i="12"/>
  <c r="F6" i="12"/>
  <c r="F5" i="12"/>
  <c r="F8" i="11"/>
  <c r="F7" i="11"/>
  <c r="F6" i="11"/>
  <c r="F5" i="11"/>
  <c r="F8" i="10"/>
  <c r="F7" i="10"/>
  <c r="F6" i="10"/>
  <c r="F5" i="10"/>
  <c r="F6" i="9"/>
  <c r="F5" i="9"/>
  <c r="F8" i="8"/>
  <c r="F7" i="8"/>
  <c r="F6" i="8"/>
  <c r="F5" i="8"/>
  <c r="F8" i="7"/>
  <c r="F7" i="7"/>
  <c r="F6" i="7"/>
  <c r="F5" i="7"/>
  <c r="F8" i="2"/>
  <c r="F7" i="2"/>
  <c r="F6" i="2"/>
  <c r="F5" i="2"/>
  <c r="F5" i="3"/>
  <c r="F6" i="3"/>
</calcChain>
</file>

<file path=xl/sharedStrings.xml><?xml version="1.0" encoding="utf-8"?>
<sst xmlns="http://schemas.openxmlformats.org/spreadsheetml/2006/main" count="39023" uniqueCount="64">
  <si>
    <t>Year of Date Id</t>
  </si>
  <si>
    <t>Month of Date Id</t>
  </si>
  <si>
    <t>Day of Date Id</t>
  </si>
  <si>
    <t>Total Net Bookings</t>
  </si>
  <si>
    <t>Total Gross Bookings</t>
  </si>
  <si>
    <t>Inquiries</t>
  </si>
  <si>
    <t>Gross Booking Value</t>
  </si>
  <si>
    <t>Site</t>
  </si>
  <si>
    <t>Measure Names</t>
  </si>
  <si>
    <t>Person Type</t>
  </si>
  <si>
    <t>Supplier Type</t>
  </si>
  <si>
    <t>Measure Values</t>
  </si>
  <si>
    <t>Property Detail Page Views</t>
  </si>
  <si>
    <t>May</t>
  </si>
  <si>
    <t>FRBO</t>
  </si>
  <si>
    <t>Total Cancellations</t>
  </si>
  <si>
    <t>Transactional Sales</t>
  </si>
  <si>
    <t>Platform</t>
  </si>
  <si>
    <t>PM</t>
  </si>
  <si>
    <t>June</t>
  </si>
  <si>
    <t>July</t>
  </si>
  <si>
    <t>Site A</t>
  </si>
  <si>
    <t>Site B</t>
  </si>
  <si>
    <t>Integrated</t>
  </si>
  <si>
    <t>Row Labels</t>
  </si>
  <si>
    <t>Grand Total</t>
  </si>
  <si>
    <t>Column Labels</t>
  </si>
  <si>
    <t>Sum of Measure Values</t>
  </si>
  <si>
    <t>Percent</t>
  </si>
  <si>
    <t>Sites</t>
  </si>
  <si>
    <t>Site A 2016</t>
  </si>
  <si>
    <t>Site A 2017</t>
  </si>
  <si>
    <t>Site B 2016</t>
  </si>
  <si>
    <t>Site B 2017</t>
  </si>
  <si>
    <t>Site A FRBO</t>
  </si>
  <si>
    <t>Site A PM</t>
  </si>
  <si>
    <t>Site B FRBO</t>
  </si>
  <si>
    <t>Site B PM</t>
  </si>
  <si>
    <t>Site A Integrated</t>
  </si>
  <si>
    <t>Site A Platform</t>
  </si>
  <si>
    <t>Site B Integrated</t>
  </si>
  <si>
    <t>Site B Platform</t>
  </si>
  <si>
    <t>percents</t>
  </si>
  <si>
    <t>Site A 2016 FRBO</t>
  </si>
  <si>
    <t>Site A 2016 FRBO Platform</t>
  </si>
  <si>
    <t>Site A 2016 PM</t>
  </si>
  <si>
    <t>Site A 2016 PM Integrated</t>
  </si>
  <si>
    <t>Site A 2016 PM Platfrom</t>
  </si>
  <si>
    <t>Site A 2017 FRBO</t>
  </si>
  <si>
    <t>Site A 2017 FRBO Platform</t>
  </si>
  <si>
    <t xml:space="preserve">Site A 2017 PM </t>
  </si>
  <si>
    <t>Site A 2017 PM Integrated</t>
  </si>
  <si>
    <t>Site A 2017 PM Platform</t>
  </si>
  <si>
    <t>Site B 2016 FRBO</t>
  </si>
  <si>
    <t>Site B 2016 FRBO Platform</t>
  </si>
  <si>
    <t>Site B 2016 PM</t>
  </si>
  <si>
    <t>Site B 2016 PM Platform</t>
  </si>
  <si>
    <t xml:space="preserve">Site B 2016 PM Integrated </t>
  </si>
  <si>
    <t>Site B 2017 FRBO</t>
  </si>
  <si>
    <t>Site B 2017 PM</t>
  </si>
  <si>
    <t>Site B 2017 PM Integrated</t>
  </si>
  <si>
    <t>Site B 2017 FRBO Platform</t>
  </si>
  <si>
    <t>Site B 2017 PM Platform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</si>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</sst>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 indent="1"/>
    </xf>
    <xf numFmtId="0" fontId="1" fillId="2" borderId="1" xfId="0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0" xfId="0" applyNumberFormat="1" applyFill="1"/>
    <xf numFmtId="0" fontId="0" fillId="3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Conversions</a:t>
            </a:r>
            <a:r>
              <a:rPr lang="en-US"/>
              <a:t> for</a:t>
            </a:r>
            <a:r>
              <a:rPr lang="en-US" baseline="0"/>
              <a:t> Site 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conversions!$G$4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conversions!$F$5:$F$17</c:f>
              <c:strCache>
                <c:ptCount val="13"/>
                <c:pt idx="0">
                  <c:v>Site A 2017 PM Integrated</c:v>
                </c:pt>
                <c:pt idx="1">
                  <c:v>Site A 2017 FRBO</c:v>
                </c:pt>
                <c:pt idx="2">
                  <c:v>Site A 2017 FRBO Platform</c:v>
                </c:pt>
                <c:pt idx="3">
                  <c:v>Site A 2017</c:v>
                </c:pt>
                <c:pt idx="4">
                  <c:v>Site A 2017 PM </c:v>
                </c:pt>
                <c:pt idx="5">
                  <c:v>Site A</c:v>
                </c:pt>
                <c:pt idx="6">
                  <c:v>Site A 2017 PM Platform</c:v>
                </c:pt>
                <c:pt idx="7">
                  <c:v>Site A 2016 FRBO</c:v>
                </c:pt>
                <c:pt idx="8">
                  <c:v>Site A 2016 FRBO Platform</c:v>
                </c:pt>
                <c:pt idx="9">
                  <c:v>Site A 2016 PM Integrated</c:v>
                </c:pt>
                <c:pt idx="10">
                  <c:v>Site A 2016</c:v>
                </c:pt>
                <c:pt idx="11">
                  <c:v>Site A 2016 PM</c:v>
                </c:pt>
                <c:pt idx="12">
                  <c:v>Site A 2016 PM Platfrom</c:v>
                </c:pt>
              </c:strCache>
            </c:strRef>
          </c:cat>
          <c:val>
            <c:numRef>
              <c:f>conversions!$G$5:$G$17</c:f>
              <c:numCache>
                <c:formatCode>General</c:formatCode>
                <c:ptCount val="13"/>
                <c:pt idx="0">
                  <c:v>16.18</c:v>
                </c:pt>
                <c:pt idx="1">
                  <c:v>13.53</c:v>
                </c:pt>
                <c:pt idx="2">
                  <c:v>13.53</c:v>
                </c:pt>
                <c:pt idx="3">
                  <c:v>11.84</c:v>
                </c:pt>
                <c:pt idx="4">
                  <c:v>9.86</c:v>
                </c:pt>
                <c:pt idx="5">
                  <c:v>8.75</c:v>
                </c:pt>
                <c:pt idx="6">
                  <c:v>8.33</c:v>
                </c:pt>
                <c:pt idx="7">
                  <c:v>7.59</c:v>
                </c:pt>
                <c:pt idx="8">
                  <c:v>7.59</c:v>
                </c:pt>
                <c:pt idx="9">
                  <c:v>6.62</c:v>
                </c:pt>
                <c:pt idx="10">
                  <c:v>6.18</c:v>
                </c:pt>
                <c:pt idx="11">
                  <c:v>5</c:v>
                </c:pt>
                <c:pt idx="12">
                  <c:v>4.46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9-450E-91FC-CF766D9596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0807520"/>
        <c:axId val="520804896"/>
      </c:barChart>
      <c:catAx>
        <c:axId val="52080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804896"/>
        <c:crosses val="autoZero"/>
        <c:auto val="1"/>
        <c:lblAlgn val="ctr"/>
        <c:lblOffset val="100"/>
        <c:noMultiLvlLbl val="0"/>
      </c:catAx>
      <c:valAx>
        <c:axId val="52080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80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Conversions for Site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conversions!$G$18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conversions!$F$19:$F$31</c:f>
              <c:strCache>
                <c:ptCount val="13"/>
                <c:pt idx="0">
                  <c:v>Site B 2017 PM Integrated</c:v>
                </c:pt>
                <c:pt idx="1">
                  <c:v>Site B 2017 FRBO</c:v>
                </c:pt>
                <c:pt idx="2">
                  <c:v>Site B 2017 FRBO Platform</c:v>
                </c:pt>
                <c:pt idx="3">
                  <c:v>Site B 2017</c:v>
                </c:pt>
                <c:pt idx="4">
                  <c:v>Site B 2017 PM</c:v>
                </c:pt>
                <c:pt idx="5">
                  <c:v>Site B 2016 PM Integrated </c:v>
                </c:pt>
                <c:pt idx="6">
                  <c:v>Site B 2017 PM Platform</c:v>
                </c:pt>
                <c:pt idx="7">
                  <c:v>Site B</c:v>
                </c:pt>
                <c:pt idx="8">
                  <c:v>Site B 2016 FRBO</c:v>
                </c:pt>
                <c:pt idx="9">
                  <c:v>Site B 2016 FRBO Platform</c:v>
                </c:pt>
                <c:pt idx="10">
                  <c:v>Site B 2016</c:v>
                </c:pt>
                <c:pt idx="11">
                  <c:v>Site B 2016 PM</c:v>
                </c:pt>
                <c:pt idx="12">
                  <c:v>Site B 2016 PM Platform</c:v>
                </c:pt>
              </c:strCache>
            </c:strRef>
          </c:cat>
          <c:val>
            <c:numRef>
              <c:f>conversions!$G$19:$G$31</c:f>
              <c:numCache>
                <c:formatCode>General</c:formatCode>
                <c:ptCount val="13"/>
                <c:pt idx="0">
                  <c:v>10.75</c:v>
                </c:pt>
                <c:pt idx="1">
                  <c:v>7.17</c:v>
                </c:pt>
                <c:pt idx="2">
                  <c:v>7.17</c:v>
                </c:pt>
                <c:pt idx="3">
                  <c:v>6.84</c:v>
                </c:pt>
                <c:pt idx="4">
                  <c:v>6</c:v>
                </c:pt>
                <c:pt idx="5">
                  <c:v>5.29</c:v>
                </c:pt>
                <c:pt idx="6">
                  <c:v>5.17</c:v>
                </c:pt>
                <c:pt idx="7">
                  <c:v>4.5999999999999996</c:v>
                </c:pt>
                <c:pt idx="8">
                  <c:v>3.89</c:v>
                </c:pt>
                <c:pt idx="9">
                  <c:v>3.89</c:v>
                </c:pt>
                <c:pt idx="10">
                  <c:v>3.55</c:v>
                </c:pt>
                <c:pt idx="11">
                  <c:v>2.98</c:v>
                </c:pt>
                <c:pt idx="12">
                  <c:v>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C-4D9D-8300-A39E5A355E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6995296"/>
        <c:axId val="596998904"/>
      </c:barChart>
      <c:catAx>
        <c:axId val="59699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98904"/>
        <c:crosses val="autoZero"/>
        <c:auto val="1"/>
        <c:lblAlgn val="ctr"/>
        <c:lblOffset val="100"/>
        <c:noMultiLvlLbl val="0"/>
      </c:catAx>
      <c:valAx>
        <c:axId val="59699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99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Cancellations for Site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cancellations!$G$4</c:f>
              <c:strCache>
                <c:ptCount val="1"/>
                <c:pt idx="0">
                  <c:v>percents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cancellations!$F$5:$F$17</c:f>
              <c:strCache>
                <c:ptCount val="13"/>
                <c:pt idx="0">
                  <c:v>Site A 2016</c:v>
                </c:pt>
                <c:pt idx="1">
                  <c:v>Site A 2016 FRBO</c:v>
                </c:pt>
                <c:pt idx="2">
                  <c:v>Site A 2016 FRBO Platform</c:v>
                </c:pt>
                <c:pt idx="3">
                  <c:v>Site A 2017 FRBO</c:v>
                </c:pt>
                <c:pt idx="4">
                  <c:v>Site A 2017 FRBO Platform</c:v>
                </c:pt>
                <c:pt idx="5">
                  <c:v>Site A 2017 PM Platform</c:v>
                </c:pt>
                <c:pt idx="6">
                  <c:v>Site A 2016 PM Platfrom</c:v>
                </c:pt>
                <c:pt idx="7">
                  <c:v>Site A 2017</c:v>
                </c:pt>
                <c:pt idx="8">
                  <c:v>Site A</c:v>
                </c:pt>
                <c:pt idx="9">
                  <c:v>Site A 2017 PM </c:v>
                </c:pt>
                <c:pt idx="10">
                  <c:v>Site A 2016 PM</c:v>
                </c:pt>
                <c:pt idx="11">
                  <c:v>Site A 2017 PM Integrated</c:v>
                </c:pt>
                <c:pt idx="12">
                  <c:v>Site A 2016 PM Integrated</c:v>
                </c:pt>
              </c:strCache>
            </c:strRef>
          </c:cat>
          <c:val>
            <c:numRef>
              <c:f>cancellations!$G$5:$G$17</c:f>
              <c:numCache>
                <c:formatCode>General</c:formatCode>
                <c:ptCount val="13"/>
                <c:pt idx="0">
                  <c:v>13.33</c:v>
                </c:pt>
                <c:pt idx="1">
                  <c:v>13.33</c:v>
                </c:pt>
                <c:pt idx="2">
                  <c:v>13.33</c:v>
                </c:pt>
                <c:pt idx="3">
                  <c:v>13.4</c:v>
                </c:pt>
                <c:pt idx="4">
                  <c:v>13.4</c:v>
                </c:pt>
                <c:pt idx="5">
                  <c:v>14.92</c:v>
                </c:pt>
                <c:pt idx="6">
                  <c:v>17.89</c:v>
                </c:pt>
                <c:pt idx="7">
                  <c:v>18.41</c:v>
                </c:pt>
                <c:pt idx="8">
                  <c:v>19.8</c:v>
                </c:pt>
                <c:pt idx="9">
                  <c:v>26.42</c:v>
                </c:pt>
                <c:pt idx="10">
                  <c:v>33.07</c:v>
                </c:pt>
                <c:pt idx="11">
                  <c:v>50.83</c:v>
                </c:pt>
                <c:pt idx="12">
                  <c:v>63.75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5-4D21-9A6B-4C5E689E0F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7512688"/>
        <c:axId val="517513016"/>
      </c:barChart>
      <c:catAx>
        <c:axId val="51751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13016"/>
        <c:crosses val="autoZero"/>
        <c:auto val="1"/>
        <c:lblAlgn val="ctr"/>
        <c:lblOffset val="100"/>
        <c:noMultiLvlLbl val="0"/>
      </c:catAx>
      <c:valAx>
        <c:axId val="51751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1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Cancellations for Site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cancellations!$G$18</c:f>
              <c:strCache>
                <c:ptCount val="1"/>
                <c:pt idx="0">
                  <c:v>percents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cancellations!$F$19:$F$31</c:f>
              <c:strCache>
                <c:ptCount val="13"/>
                <c:pt idx="0">
                  <c:v>Site B 2016 FRBO</c:v>
                </c:pt>
                <c:pt idx="1">
                  <c:v>Site B 2016 FRBO Platform</c:v>
                </c:pt>
                <c:pt idx="2">
                  <c:v>Site B 2017 FRBO</c:v>
                </c:pt>
                <c:pt idx="3">
                  <c:v>Site B 2017 FRBO Platform</c:v>
                </c:pt>
                <c:pt idx="4">
                  <c:v>Site B 2017 PM Platform</c:v>
                </c:pt>
                <c:pt idx="5">
                  <c:v>Site B 2016</c:v>
                </c:pt>
                <c:pt idx="6">
                  <c:v>Site B 2016 PM Platform</c:v>
                </c:pt>
                <c:pt idx="7">
                  <c:v>Site B</c:v>
                </c:pt>
                <c:pt idx="8">
                  <c:v>Site B 2017</c:v>
                </c:pt>
                <c:pt idx="9">
                  <c:v>Site B 2016 PM</c:v>
                </c:pt>
                <c:pt idx="10">
                  <c:v>Site B 2017 PM</c:v>
                </c:pt>
                <c:pt idx="11">
                  <c:v>Site B 2016 PM Integrated </c:v>
                </c:pt>
                <c:pt idx="12">
                  <c:v>Site B 2017 PM Integrated</c:v>
                </c:pt>
              </c:strCache>
            </c:strRef>
          </c:cat>
          <c:val>
            <c:numRef>
              <c:f>cancellations!$G$19:$G$31</c:f>
              <c:numCache>
                <c:formatCode>General</c:formatCode>
                <c:ptCount val="13"/>
                <c:pt idx="0">
                  <c:v>14.81</c:v>
                </c:pt>
                <c:pt idx="1">
                  <c:v>14.81</c:v>
                </c:pt>
                <c:pt idx="2">
                  <c:v>16.64</c:v>
                </c:pt>
                <c:pt idx="3">
                  <c:v>16.64</c:v>
                </c:pt>
                <c:pt idx="4">
                  <c:v>18.309999999999999</c:v>
                </c:pt>
                <c:pt idx="5">
                  <c:v>19.59</c:v>
                </c:pt>
                <c:pt idx="6">
                  <c:v>21.08</c:v>
                </c:pt>
                <c:pt idx="7">
                  <c:v>21.52</c:v>
                </c:pt>
                <c:pt idx="8">
                  <c:v>23.66</c:v>
                </c:pt>
                <c:pt idx="9">
                  <c:v>30.07</c:v>
                </c:pt>
                <c:pt idx="10">
                  <c:v>44.94</c:v>
                </c:pt>
                <c:pt idx="11">
                  <c:v>47.77</c:v>
                </c:pt>
                <c:pt idx="12">
                  <c:v>118.24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4-4C56-B3D4-315859009F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7500552"/>
        <c:axId val="517504160"/>
      </c:barChart>
      <c:catAx>
        <c:axId val="517500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04160"/>
        <c:crosses val="autoZero"/>
        <c:auto val="1"/>
        <c:lblAlgn val="ctr"/>
        <c:lblOffset val="100"/>
        <c:noMultiLvlLbl val="0"/>
      </c:catAx>
      <c:valAx>
        <c:axId val="51750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00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Take Rate Site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take_rate!$G$4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take_rate!$F$5:$F$17</c:f>
              <c:strCache>
                <c:ptCount val="13"/>
                <c:pt idx="0">
                  <c:v>Site A 2017 PM Integrated</c:v>
                </c:pt>
                <c:pt idx="1">
                  <c:v>Site A 2016 PM Integrated</c:v>
                </c:pt>
                <c:pt idx="2">
                  <c:v>Site A 2017 PM </c:v>
                </c:pt>
                <c:pt idx="3">
                  <c:v>Site A 2017</c:v>
                </c:pt>
                <c:pt idx="4">
                  <c:v>Site A 2017 PM Platform</c:v>
                </c:pt>
                <c:pt idx="5">
                  <c:v>Site A 2017 FRBO</c:v>
                </c:pt>
                <c:pt idx="6">
                  <c:v>Site A 2017 FRBO Platform</c:v>
                </c:pt>
                <c:pt idx="7">
                  <c:v>Site A</c:v>
                </c:pt>
                <c:pt idx="8">
                  <c:v>Site A 2016 PM</c:v>
                </c:pt>
                <c:pt idx="9">
                  <c:v>Site A 2016</c:v>
                </c:pt>
                <c:pt idx="10">
                  <c:v>Site A 2016 PM Platfrom</c:v>
                </c:pt>
                <c:pt idx="11">
                  <c:v>Site A 2016 FRBO</c:v>
                </c:pt>
                <c:pt idx="12">
                  <c:v>Site A 2016 FRBO Platform</c:v>
                </c:pt>
              </c:strCache>
            </c:strRef>
          </c:cat>
          <c:val>
            <c:numRef>
              <c:f>take_rate!$G$5:$G$17</c:f>
              <c:numCache>
                <c:formatCode>General</c:formatCode>
                <c:ptCount val="13"/>
                <c:pt idx="0">
                  <c:v>10.94</c:v>
                </c:pt>
                <c:pt idx="1">
                  <c:v>9.3000000000000007</c:v>
                </c:pt>
                <c:pt idx="2">
                  <c:v>9.06</c:v>
                </c:pt>
                <c:pt idx="3">
                  <c:v>8.17</c:v>
                </c:pt>
                <c:pt idx="4">
                  <c:v>7.97</c:v>
                </c:pt>
                <c:pt idx="5">
                  <c:v>7.43</c:v>
                </c:pt>
                <c:pt idx="6">
                  <c:v>7.43</c:v>
                </c:pt>
                <c:pt idx="7">
                  <c:v>7</c:v>
                </c:pt>
                <c:pt idx="8">
                  <c:v>6.09</c:v>
                </c:pt>
                <c:pt idx="9">
                  <c:v>5.12</c:v>
                </c:pt>
                <c:pt idx="10">
                  <c:v>4.29</c:v>
                </c:pt>
                <c:pt idx="11">
                  <c:v>4.12</c:v>
                </c:pt>
                <c:pt idx="12">
                  <c:v>4.12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8-4230-8D81-0665C9EB70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6515320"/>
        <c:axId val="516518600"/>
      </c:barChart>
      <c:catAx>
        <c:axId val="516515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18600"/>
        <c:crosses val="autoZero"/>
        <c:auto val="1"/>
        <c:lblAlgn val="ctr"/>
        <c:lblOffset val="100"/>
        <c:noMultiLvlLbl val="0"/>
      </c:catAx>
      <c:valAx>
        <c:axId val="5165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1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Take Rate Site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take_rate!$G$18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take_rate!$F$19:$F$31</c:f>
              <c:strCache>
                <c:ptCount val="13"/>
                <c:pt idx="0">
                  <c:v>Site B 2017 FRBO</c:v>
                </c:pt>
                <c:pt idx="1">
                  <c:v>Site B 2017 FRBO Platform</c:v>
                </c:pt>
                <c:pt idx="2">
                  <c:v>Site B 2017 PM Platform</c:v>
                </c:pt>
                <c:pt idx="3">
                  <c:v>Site B 2017</c:v>
                </c:pt>
                <c:pt idx="4">
                  <c:v>Site B 2017 PM</c:v>
                </c:pt>
                <c:pt idx="5">
                  <c:v>Site B</c:v>
                </c:pt>
                <c:pt idx="6">
                  <c:v>Site B 2016 FRBO</c:v>
                </c:pt>
                <c:pt idx="7">
                  <c:v>Site B 2016 FRBO Platform</c:v>
                </c:pt>
                <c:pt idx="8">
                  <c:v>Site B 2016</c:v>
                </c:pt>
                <c:pt idx="9">
                  <c:v>Site B 2016 PM Platform</c:v>
                </c:pt>
                <c:pt idx="10">
                  <c:v>Site B 2017 PM Integrated</c:v>
                </c:pt>
                <c:pt idx="11">
                  <c:v>Site B 2016 PM</c:v>
                </c:pt>
                <c:pt idx="12">
                  <c:v>Site B 2016 PM Integrated </c:v>
                </c:pt>
              </c:strCache>
            </c:strRef>
          </c:cat>
          <c:val>
            <c:numRef>
              <c:f>take_rate!$G$19:$G$31</c:f>
              <c:numCache>
                <c:formatCode>General</c:formatCode>
                <c:ptCount val="13"/>
                <c:pt idx="0">
                  <c:v>8.18</c:v>
                </c:pt>
                <c:pt idx="1">
                  <c:v>8.18</c:v>
                </c:pt>
                <c:pt idx="2">
                  <c:v>7.43</c:v>
                </c:pt>
                <c:pt idx="3">
                  <c:v>7.28</c:v>
                </c:pt>
                <c:pt idx="4">
                  <c:v>5.44</c:v>
                </c:pt>
                <c:pt idx="5">
                  <c:v>5.32</c:v>
                </c:pt>
                <c:pt idx="6">
                  <c:v>3.69</c:v>
                </c:pt>
                <c:pt idx="7">
                  <c:v>3.69</c:v>
                </c:pt>
                <c:pt idx="8">
                  <c:v>3.25</c:v>
                </c:pt>
                <c:pt idx="9">
                  <c:v>3.24</c:v>
                </c:pt>
                <c:pt idx="10">
                  <c:v>2.65</c:v>
                </c:pt>
                <c:pt idx="11">
                  <c:v>2.4700000000000002</c:v>
                </c:pt>
                <c:pt idx="12">
                  <c:v>1.1200000000000001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6-44FC-A217-2C87763C8B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0500424"/>
        <c:axId val="510498456"/>
      </c:barChart>
      <c:catAx>
        <c:axId val="510500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98456"/>
        <c:crosses val="autoZero"/>
        <c:auto val="1"/>
        <c:lblAlgn val="ctr"/>
        <c:lblOffset val="100"/>
        <c:noMultiLvlLbl val="0"/>
      </c:catAx>
      <c:valAx>
        <c:axId val="51049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0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Booking</a:t>
            </a:r>
            <a:r>
              <a:rPr lang="en-US" baseline="0"/>
              <a:t> and Inquiries Conversion Rates per Sites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q1a1!$F$4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22-4D0E-B419-39F4DDFDC1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22-4D0E-B419-39F4DDFDC1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q1a1!$E$5:$E$6</c:f>
              <c:strCache>
                <c:ptCount val="2"/>
                <c:pt idx="0">
                  <c:v>Site A</c:v>
                </c:pt>
                <c:pt idx="1">
                  <c:v>Site B</c:v>
                </c:pt>
              </c:strCache>
            </c:strRef>
          </c:cat>
          <c:val>
            <c:numRef>
              <c:f>q1a1!$F$5:$F$6</c:f>
              <c:numCache>
                <c:formatCode>General</c:formatCode>
                <c:ptCount val="2"/>
                <c:pt idx="0">
                  <c:v>8.75</c:v>
                </c:pt>
                <c:pt idx="1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1-4DEC-9D77-FA3D0E3C74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Booking</a:t>
            </a:r>
            <a:r>
              <a:rPr lang="en-US" baseline="0"/>
              <a:t> &amp; Inquiry Coversion Per Year for Each Sites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q1a2!$F$4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6B-498B-862B-B683F5D10E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6B-498B-862B-B683F5D10E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6B-498B-862B-B683F5D10E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6B-498B-862B-B683F5D10E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q1a2!$E$5:$E$8</c:f>
              <c:strCache>
                <c:ptCount val="4"/>
                <c:pt idx="0">
                  <c:v>Site A 2016</c:v>
                </c:pt>
                <c:pt idx="1">
                  <c:v>Site A 2017</c:v>
                </c:pt>
                <c:pt idx="2">
                  <c:v>Site B 2016</c:v>
                </c:pt>
                <c:pt idx="3">
                  <c:v>Site B 2017</c:v>
                </c:pt>
              </c:strCache>
            </c:strRef>
          </c:cat>
          <c:val>
            <c:numRef>
              <c:f>q1a2!$F$5:$F$8</c:f>
              <c:numCache>
                <c:formatCode>General</c:formatCode>
                <c:ptCount val="4"/>
                <c:pt idx="0">
                  <c:v>6.18</c:v>
                </c:pt>
                <c:pt idx="1">
                  <c:v>11.84</c:v>
                </c:pt>
                <c:pt idx="2">
                  <c:v>3.55</c:v>
                </c:pt>
                <c:pt idx="3">
                  <c:v>6.84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8-4A44-8BFB-F848F72F9F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Booking &amp; Inquiry Coversion Per Owner Type for Each Sites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q1a3!$F$4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20-49D1-96D6-2874EC787E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20-49D1-96D6-2874EC787E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20-49D1-96D6-2874EC787E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820-49D1-96D6-2874EC787E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q1a3!$E$5:$E$8</c:f>
              <c:strCache>
                <c:ptCount val="4"/>
                <c:pt idx="0">
                  <c:v>Site A FRBO</c:v>
                </c:pt>
                <c:pt idx="1">
                  <c:v>Site A PM</c:v>
                </c:pt>
                <c:pt idx="2">
                  <c:v>Site B FRBO</c:v>
                </c:pt>
                <c:pt idx="3">
                  <c:v>Site B PM</c:v>
                </c:pt>
              </c:strCache>
            </c:strRef>
          </c:cat>
          <c:val>
            <c:numRef>
              <c:f>q1a3!$F$5:$F$8</c:f>
              <c:numCache>
                <c:formatCode>General</c:formatCode>
                <c:ptCount val="4"/>
                <c:pt idx="0">
                  <c:v>10.54</c:v>
                </c:pt>
                <c:pt idx="1">
                  <c:v>7.01</c:v>
                </c:pt>
                <c:pt idx="2">
                  <c:v>5.03</c:v>
                </c:pt>
                <c:pt idx="3">
                  <c:v>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6-4A0F-84F5-34527CBCC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Booking &amp; Inquiry Coversion Per Supplier Type for Each Sites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q1a4!$F$4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03-4D97-A5B8-93E88879DF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03-4D97-A5B8-93E88879DF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03-4D97-A5B8-93E88879DF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03-4D97-A5B8-93E88879DF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q1a4!$E$5:$E$8</c:f>
              <c:strCache>
                <c:ptCount val="4"/>
                <c:pt idx="0">
                  <c:v>Site A Integrated</c:v>
                </c:pt>
                <c:pt idx="1">
                  <c:v>Site A Platform</c:v>
                </c:pt>
                <c:pt idx="2">
                  <c:v>Site B Integrated</c:v>
                </c:pt>
                <c:pt idx="3">
                  <c:v>Site B Platform</c:v>
                </c:pt>
              </c:strCache>
            </c:strRef>
          </c:cat>
          <c:val>
            <c:numRef>
              <c:f>q1a4!$F$5:$F$8</c:f>
              <c:numCache>
                <c:formatCode>General</c:formatCode>
                <c:ptCount val="4"/>
                <c:pt idx="0">
                  <c:v>10.01</c:v>
                </c:pt>
                <c:pt idx="1">
                  <c:v>8.59</c:v>
                </c:pt>
                <c:pt idx="2">
                  <c:v>6.47</c:v>
                </c:pt>
                <c:pt idx="3">
                  <c:v>4.4800000000000004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13A-860E-55364766BC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Cancellation Rate</a:t>
            </a:r>
            <a:r>
              <a:rPr lang="en-US" baseline="0"/>
              <a:t> for Site A vs Site 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q2a1!$F$4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1F-45A5-8FBE-4C021E5192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1F-45A5-8FBE-4C021E5192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q2a1!$E$5:$E$6</c:f>
              <c:strCache>
                <c:ptCount val="2"/>
                <c:pt idx="0">
                  <c:v>Site A</c:v>
                </c:pt>
                <c:pt idx="1">
                  <c:v>Site B</c:v>
                </c:pt>
              </c:strCache>
            </c:strRef>
          </c:cat>
          <c:val>
            <c:numRef>
              <c:f>q2a1!$F$5:$F$6</c:f>
              <c:numCache>
                <c:formatCode>General</c:formatCode>
                <c:ptCount val="2"/>
                <c:pt idx="0">
                  <c:v>19.8</c:v>
                </c:pt>
                <c:pt idx="1">
                  <c:v>21.52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5-4291-B417-01FD286309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Cancellation Rate for Years for Site A vs Site B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5449514123234595"/>
          <c:y val="2.56081946222791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q2a2!$F$4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6D-4D6F-A1D0-F86F357A1F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6D-4D6F-A1D0-F86F357A1F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6D-4D6F-A1D0-F86F357A1F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46D-4D6F-A1D0-F86F357A1F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q2a2!$E$5:$E$8</c:f>
              <c:strCache>
                <c:ptCount val="4"/>
                <c:pt idx="0">
                  <c:v>Site A 2016</c:v>
                </c:pt>
                <c:pt idx="1">
                  <c:v>Site A 2017</c:v>
                </c:pt>
                <c:pt idx="2">
                  <c:v>Site B 2016</c:v>
                </c:pt>
                <c:pt idx="3">
                  <c:v>Site B 2017</c:v>
                </c:pt>
              </c:strCache>
            </c:strRef>
          </c:cat>
          <c:val>
            <c:numRef>
              <c:f>q2a2!$F$5:$F$8</c:f>
              <c:numCache>
                <c:formatCode>General</c:formatCode>
                <c:ptCount val="4"/>
                <c:pt idx="0">
                  <c:v>22.02</c:v>
                </c:pt>
                <c:pt idx="1">
                  <c:v>18.41</c:v>
                </c:pt>
                <c:pt idx="2">
                  <c:v>19.59</c:v>
                </c:pt>
                <c:pt idx="3">
                  <c:v>23.66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5-44A9-83E4-EF7C5674C7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Cancellation Rate by Owner Type for Site A vs Site B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q2a3!$F$4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2C-4647-99EC-7AF4F2386D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2C-4647-99EC-7AF4F2386D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2C-4647-99EC-7AF4F2386D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A2C-4647-99EC-7AF4F2386D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q2a3!$E$5:$E$8</c:f>
              <c:strCache>
                <c:ptCount val="4"/>
                <c:pt idx="0">
                  <c:v>Site A FRBO</c:v>
                </c:pt>
                <c:pt idx="1">
                  <c:v>Site A PM</c:v>
                </c:pt>
                <c:pt idx="2">
                  <c:v>Site B FRBO</c:v>
                </c:pt>
                <c:pt idx="3">
                  <c:v>Site B PM</c:v>
                </c:pt>
              </c:strCache>
            </c:strRef>
          </c:cat>
          <c:val>
            <c:numRef>
              <c:f>q2a3!$F$5:$F$8</c:f>
              <c:numCache>
                <c:formatCode>General</c:formatCode>
                <c:ptCount val="4"/>
                <c:pt idx="0">
                  <c:v>13.38</c:v>
                </c:pt>
                <c:pt idx="1">
                  <c:v>29.2</c:v>
                </c:pt>
                <c:pt idx="2">
                  <c:v>15.72</c:v>
                </c:pt>
                <c:pt idx="3">
                  <c:v>36.26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1-4021-B0F0-331C9254F8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Cancellation Rate by Supplier Type for Site A vs Site B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q2a4!$F$4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D5-42A6-ADD1-FC2DA0EE15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D5-42A6-ADD1-FC2DA0EE15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D5-42A6-ADD1-FC2DA0EE15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D5-42A6-ADD1-FC2DA0EE15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q2a4!$E$5:$E$8</c:f>
              <c:strCache>
                <c:ptCount val="4"/>
                <c:pt idx="0">
                  <c:v>Site A Integrated</c:v>
                </c:pt>
                <c:pt idx="1">
                  <c:v>Site A Platform</c:v>
                </c:pt>
                <c:pt idx="2">
                  <c:v>Site B Integrated</c:v>
                </c:pt>
                <c:pt idx="3">
                  <c:v>Site B Platform</c:v>
                </c:pt>
              </c:strCache>
            </c:strRef>
          </c:cat>
          <c:val>
            <c:numRef>
              <c:f>q2a4!$F$5:$F$8</c:f>
              <c:numCache>
                <c:formatCode>General</c:formatCode>
                <c:ptCount val="4"/>
                <c:pt idx="0">
                  <c:v>56.34</c:v>
                </c:pt>
                <c:pt idx="1">
                  <c:v>14.25</c:v>
                </c:pt>
                <c:pt idx="2">
                  <c:v>73.22</c:v>
                </c:pt>
                <c:pt idx="3">
                  <c:v>16.61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E-42EA-81F1-4F4D07AC3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Take</a:t>
            </a:r>
            <a:r>
              <a:rPr lang="en-US" baseline="0"/>
              <a:t> Rate Per Sites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q3a1!$F$4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38-4439-84F8-2B8130D50A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38-4439-84F8-2B8130D50A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q3a1!$E$5:$E$6</c:f>
              <c:strCache>
                <c:ptCount val="2"/>
                <c:pt idx="0">
                  <c:v>Site A</c:v>
                </c:pt>
                <c:pt idx="1">
                  <c:v>Site B</c:v>
                </c:pt>
              </c:strCache>
            </c:strRef>
          </c:cat>
          <c:val>
            <c:numRef>
              <c:f>q3a1!$F$5:$F$6</c:f>
              <c:numCache>
                <c:formatCode>General</c:formatCode>
                <c:ptCount val="2"/>
                <c:pt idx="0">
                  <c:v>7.0034999999999998</c:v>
                </c:pt>
                <c:pt idx="1">
                  <c:v>5.3164999999999996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5-4BED-AFBF-B1D5B562A9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Take Rate by Year for Sites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q3a2!$F$4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C6-4FE7-B23C-E32EF855A2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C6-4FE7-B23C-E32EF855A2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C6-4FE7-B23C-E32EF855A2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C6-4FE7-B23C-E32EF855A2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q3a2!$E$5:$E$8</c:f>
              <c:strCache>
                <c:ptCount val="4"/>
                <c:pt idx="0">
                  <c:v>Site A 2016</c:v>
                </c:pt>
                <c:pt idx="1">
                  <c:v>Site A 2017</c:v>
                </c:pt>
                <c:pt idx="2">
                  <c:v>Site B 2016</c:v>
                </c:pt>
                <c:pt idx="3">
                  <c:v>Site B 2017</c:v>
                </c:pt>
              </c:strCache>
            </c:strRef>
          </c:cat>
          <c:val>
            <c:numRef>
              <c:f>q3a2!$F$5:$F$8</c:f>
              <c:numCache>
                <c:formatCode>General</c:formatCode>
                <c:ptCount val="4"/>
                <c:pt idx="0">
                  <c:v>5.12</c:v>
                </c:pt>
                <c:pt idx="1">
                  <c:v>8.17</c:v>
                </c:pt>
                <c:pt idx="2">
                  <c:v>3.25</c:v>
                </c:pt>
                <c:pt idx="3">
                  <c:v>7.28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0-482F-B8D0-6F89226EB2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Take Rate by Owner Type for Sites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q3a3!$F$4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57-4C60-9C76-0552FCA9DE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57-4C60-9C76-0552FCA9DE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57-4C60-9C76-0552FCA9DE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57-4C60-9C76-0552FCA9DE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q3a3!$E$5:$E$8</c:f>
              <c:strCache>
                <c:ptCount val="4"/>
                <c:pt idx="0">
                  <c:v>Site A FRBO</c:v>
                </c:pt>
                <c:pt idx="1">
                  <c:v>Site A PM</c:v>
                </c:pt>
                <c:pt idx="2">
                  <c:v>Site B FRBO</c:v>
                </c:pt>
                <c:pt idx="3">
                  <c:v>Site B PM</c:v>
                </c:pt>
              </c:strCache>
            </c:strRef>
          </c:cat>
          <c:val>
            <c:numRef>
              <c:f>q3a3!$F$5:$F$8</c:f>
              <c:numCache>
                <c:formatCode>General</c:formatCode>
                <c:ptCount val="4"/>
                <c:pt idx="0">
                  <c:v>6.24</c:v>
                </c:pt>
                <c:pt idx="1">
                  <c:v>7.84</c:v>
                </c:pt>
                <c:pt idx="2">
                  <c:v>6.03</c:v>
                </c:pt>
                <c:pt idx="3">
                  <c:v>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3-4390-863C-E18DAEE056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Take Rate by Supplier Type for Sites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q3a4!$F$4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C0-431A-9B01-62402B6B61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C0-431A-9B01-62402B6B61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C0-431A-9B01-62402B6B61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C0-431A-9B01-62402B6B61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q3a4!$E$5:$E$8</c:f>
              <c:strCache>
                <c:ptCount val="4"/>
                <c:pt idx="0">
                  <c:v>Site A Integrated</c:v>
                </c:pt>
                <c:pt idx="1">
                  <c:v>Site A Platform</c:v>
                </c:pt>
                <c:pt idx="2">
                  <c:v>Site B Integrated</c:v>
                </c:pt>
                <c:pt idx="3">
                  <c:v>Site B Platform</c:v>
                </c:pt>
              </c:strCache>
            </c:strRef>
          </c:cat>
          <c:val>
            <c:numRef>
              <c:f>q3a4!$F$5:$F$8</c:f>
              <c:numCache>
                <c:formatCode>General</c:formatCode>
                <c:ptCount val="4"/>
                <c:pt idx="0">
                  <c:v>10.27</c:v>
                </c:pt>
                <c:pt idx="1">
                  <c:v>6.32</c:v>
                </c:pt>
                <c:pt idx="2">
                  <c:v>1.92</c:v>
                </c:pt>
                <c:pt idx="3">
                  <c:v>5.84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8-443D-9136-B1D8EAB18D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3</xdr:row>
      <xdr:rowOff>38100</xdr:rowOff>
    </xdr:from>
    <xdr:to>
      <xdr:col>14</xdr:col>
      <xdr:colOff>548640</xdr:colOff>
      <xdr:row>24</xdr:row>
      <xdr:rowOff>41910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144780</xdr:colOff>
      <xdr:row>24</xdr:row>
      <xdr:rowOff>137160</xdr:rowOff>
    </xdr:from>
    <xdr:to>
      <xdr:col>15</xdr:col>
      <xdr:colOff>7620</xdr:colOff>
      <xdr:row>48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2</xdr:row>
      <xdr:rowOff>53340</xdr:rowOff>
    </xdr:from>
    <xdr:to>
      <xdr:col>14</xdr:col>
      <xdr:colOff>274320</xdr:colOff>
      <xdr:row>25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434340</xdr:colOff>
      <xdr:row>27</xdr:row>
      <xdr:rowOff>137160</xdr:rowOff>
    </xdr:from>
    <xdr:to>
      <xdr:col>15</xdr:col>
      <xdr:colOff>60960</xdr:colOff>
      <xdr:row>49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464820</xdr:colOff>
      <xdr:row>4</xdr:row>
      <xdr:rowOff>125730</xdr:rowOff>
    </xdr:from>
    <xdr:to>
      <xdr:col>15</xdr:col>
      <xdr:colOff>7620</xdr:colOff>
      <xdr:row>26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441960</xdr:colOff>
      <xdr:row>28</xdr:row>
      <xdr:rowOff>102870</xdr:rowOff>
    </xdr:from>
    <xdr:to>
      <xdr:col>14</xdr:col>
      <xdr:colOff>556260</xdr:colOff>
      <xdr:row>53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8</xdr:row>
      <xdr:rowOff>49530</xdr:rowOff>
    </xdr:from>
    <xdr:to>
      <xdr:col>8</xdr:col>
      <xdr:colOff>205740</xdr:colOff>
      <xdr:row>23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8</xdr:row>
      <xdr:rowOff>160020</xdr:rowOff>
    </xdr:from>
    <xdr:to>
      <xdr:col>8</xdr:col>
      <xdr:colOff>708660</xdr:colOff>
      <xdr:row>24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9</xdr:row>
      <xdr:rowOff>22860</xdr:rowOff>
    </xdr:from>
    <xdr:to>
      <xdr:col>8</xdr:col>
      <xdr:colOff>297180</xdr:colOff>
      <xdr:row>25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8</xdr:row>
      <xdr:rowOff>76200</xdr:rowOff>
    </xdr:from>
    <xdr:to>
      <xdr:col>9</xdr:col>
      <xdr:colOff>99060</xdr:colOff>
      <xdr:row>24</xdr:row>
      <xdr:rowOff>64770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72390</xdr:rowOff>
    </xdr:from>
    <xdr:to>
      <xdr:col>8</xdr:col>
      <xdr:colOff>7620</xdr:colOff>
      <xdr:row>23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9</xdr:row>
      <xdr:rowOff>53340</xdr:rowOff>
    </xdr:from>
    <xdr:to>
      <xdr:col>9</xdr:col>
      <xdr:colOff>83820</xdr:colOff>
      <xdr:row>25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8</xdr:row>
      <xdr:rowOff>91440</xdr:rowOff>
    </xdr:from>
    <xdr:to>
      <xdr:col>10</xdr:col>
      <xdr:colOff>502920</xdr:colOff>
      <xdr:row>24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9</xdr:row>
      <xdr:rowOff>0</xdr:rowOff>
    </xdr:from>
    <xdr:to>
      <xdr:col>10</xdr:col>
      <xdr:colOff>22860</xdr:colOff>
      <xdr:row>25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853440</xdr:colOff>
      <xdr:row>7</xdr:row>
      <xdr:rowOff>60960</xdr:rowOff>
    </xdr:from>
    <xdr:to>
      <xdr:col>8</xdr:col>
      <xdr:colOff>525780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9</xdr:row>
      <xdr:rowOff>99060</xdr:rowOff>
    </xdr:from>
    <xdr:to>
      <xdr:col>9</xdr:col>
      <xdr:colOff>76200</xdr:colOff>
      <xdr:row>25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9</xdr:row>
      <xdr:rowOff>114300</xdr:rowOff>
    </xdr:from>
    <xdr:to>
      <xdr:col>8</xdr:col>
      <xdr:colOff>693420</xdr:colOff>
      <xdr:row>26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9</xdr:row>
      <xdr:rowOff>38100</xdr:rowOff>
    </xdr:from>
    <xdr:to>
      <xdr:col>8</xdr:col>
      <xdr:colOff>434340</xdr:colOff>
      <xdr:row>24</xdr:row>
      <xdr:rowOff>102870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 Balikci" refreshedDate="43200.411276388892" createdVersion="6" refreshedVersion="6" minRefreshableVersion="3" recordCount="7728">
  <cacheSource type="worksheet">
    <worksheetSource ref="A1:H7729" sheet="Data"/>
  </cacheSource>
  <cacheFields count="8">
    <cacheField name="Site" numFmtId="0">
      <sharedItems count="2">
        <s v="Site A"/>
        <s v="Site B"/>
      </sharedItems>
    </cacheField>
    <cacheField name="Month of Date Id" numFmtId="0">
      <sharedItems/>
    </cacheField>
    <cacheField name="Day of Date Id" numFmtId="0">
      <sharedItems containsSemiMixedTypes="0" containsString="0" containsNumber="1" containsInteger="1" minValue="1" maxValue="31"/>
    </cacheField>
    <cacheField name="Year of Date Id" numFmtId="1">
      <sharedItems containsSemiMixedTypes="0" containsString="0" containsNumber="1" containsInteger="1" minValue="2016" maxValue="2017" count="2">
        <n v="2016"/>
        <n v="2017"/>
      </sharedItems>
    </cacheField>
    <cacheField name="Measure Names" numFmtId="0">
      <sharedItems count="7">
        <s v="Gross Booking Value"/>
        <s v="Inquiries"/>
        <s v="Property Detail Page Views"/>
        <s v="Total Cancellations"/>
        <s v="Total Gross Bookings"/>
        <s v="Total Net Bookings"/>
        <s v="Transactional Sales"/>
      </sharedItems>
    </cacheField>
    <cacheField name="Person Type" numFmtId="0">
      <sharedItems count="2">
        <s v="FRBO"/>
        <s v="PM"/>
      </sharedItems>
    </cacheField>
    <cacheField name="Supplier Type" numFmtId="0">
      <sharedItems count="2">
        <s v="Platform"/>
        <s v="Integrated"/>
      </sharedItems>
    </cacheField>
    <cacheField name="Measure Values" numFmtId="0">
      <sharedItems containsSemiMixedTypes="0" containsString="0" containsNumber="1" minValue="-32979.104046" maxValue="629222.13775200001" count="4445">
        <n v="248718.800525"/>
        <n v="154181.62716999999"/>
        <n v="178238.11501899999"/>
        <n v="162374.32573099999"/>
        <n v="222340.19284500001"/>
        <n v="173918.90018200001"/>
        <n v="263738.68455900002"/>
        <n v="206100.78608300001"/>
        <n v="227015.394658"/>
        <n v="196755.74262800001"/>
        <n v="227398.49411100001"/>
        <n v="172356.70644499999"/>
        <n v="190823.71750200001"/>
        <n v="205070.575403"/>
        <n v="235526.41198500001"/>
        <n v="160094.659376"/>
        <n v="184008.22910299999"/>
        <n v="122290.144315"/>
        <n v="216170.23511400001"/>
        <n v="163249.71909200001"/>
        <n v="272541.78440100001"/>
        <n v="170854.735434"/>
        <n v="221450.68836199999"/>
        <n v="181539.467263"/>
        <n v="214296.95765500001"/>
        <n v="157256.93051000001"/>
        <n v="282813.17172300001"/>
        <n v="169513.70217"/>
        <n v="200225.01264299999"/>
        <n v="136080.34458800001"/>
        <n v="203942.67140799999"/>
        <n v="116321.23338799999"/>
        <n v="200839.62810199999"/>
        <n v="105676.30513399999"/>
        <n v="216441.76451499999"/>
        <n v="147927.69274100001"/>
        <n v="232607.817667"/>
        <n v="147586.75768400001"/>
        <n v="215584.343131"/>
        <n v="153030.38045"/>
        <n v="227372.97120500001"/>
        <n v="140696.04869299999"/>
        <n v="230661.68453299999"/>
        <n v="163040.85456400001"/>
        <n v="181727.56030700001"/>
        <n v="108682.140594"/>
        <n v="215667.151797"/>
        <n v="168841.72023800001"/>
        <n v="267299.81954300002"/>
        <n v="146104.51124299999"/>
        <n v="216781.02914299999"/>
        <n v="143034.32550899999"/>
        <n v="218182.31066700001"/>
        <n v="142114.69046899999"/>
        <n v="193113.10321199999"/>
        <n v="111287.220042"/>
        <n v="229174.31385100001"/>
        <n v="111269.07831500001"/>
        <n v="159322.171416"/>
        <n v="100629.98987600001"/>
        <n v="203433.04770900001"/>
        <n v="116190.997909"/>
        <n v="285395.67649799999"/>
        <n v="217785.04029199999"/>
        <n v="260324.03541499999"/>
        <n v="205241.77388200001"/>
        <n v="179976.36781699999"/>
        <n v="195182.650605"/>
        <n v="228857.28029"/>
        <n v="161059.61758799999"/>
        <n v="216368.410638"/>
        <n v="187707.790366"/>
        <n v="300297.456771"/>
        <n v="242603.39154899999"/>
        <n v="277960.03784599999"/>
        <n v="231688.10540900001"/>
        <n v="240434.05777399999"/>
        <n v="267600.22661499999"/>
        <n v="292336.23961300001"/>
        <n v="237234.720986"/>
        <n v="188810.993839"/>
        <n v="192566.779217"/>
        <n v="251589.691433"/>
        <n v="154305.695614"/>
        <n v="283764.87419"/>
        <n v="291671.26217200002"/>
        <n v="346673.26432900003"/>
        <n v="270794.45684900001"/>
        <n v="236005.494179"/>
        <n v="240617.70845500001"/>
        <n v="297447.876666"/>
        <n v="188060.657572"/>
        <n v="215149.309156"/>
        <n v="153998.30683399999"/>
        <n v="218352.57795800001"/>
        <n v="152155.787744"/>
        <n v="196656.03453999999"/>
        <n v="135257.29715699999"/>
        <n v="242759.58081499999"/>
        <n v="173812.820378"/>
        <n v="214450.14482099999"/>
        <n v="240914.35312799999"/>
        <n v="270809.70022699999"/>
        <n v="185893.72837500001"/>
        <n v="241935.08663199999"/>
        <n v="171289.712325"/>
        <n v="256191.987532"/>
        <n v="131467.00072899999"/>
        <n v="145253.96421100001"/>
        <n v="148541.81693199999"/>
        <n v="184193.00690800001"/>
        <n v="123154.016642"/>
        <n v="261419.378088"/>
        <n v="156407.07231799999"/>
        <n v="208855.06403099999"/>
        <n v="199217.797085"/>
        <n v="231064.80682699999"/>
        <n v="159512.74593800001"/>
        <n v="220589.08498499999"/>
        <n v="196100.550647"/>
        <n v="215850.075235"/>
        <n v="181568.59914599999"/>
        <n v="315848.27208199998"/>
        <n v="247421.735571"/>
        <n v="410435.763614"/>
        <n v="239134.53943"/>
        <n v="312863.130267"/>
        <n v="229530.96254899999"/>
        <n v="306517.29875100002"/>
        <n v="245365.95018700001"/>
        <n v="303495.98853099998"/>
        <n v="217550.072774"/>
        <n v="256343.00416400001"/>
        <n v="239688.47260199999"/>
        <n v="231923.82486299999"/>
        <n v="167344.01665100001"/>
        <n v="313990.71904300002"/>
        <n v="233546.72148800001"/>
        <n v="313527.799681"/>
        <n v="220419.156949"/>
        <n v="360685.93990400003"/>
        <n v="250968.513141"/>
        <n v="435160.44938200002"/>
        <n v="426864.59970999998"/>
        <n v="306945.06120200001"/>
        <n v="206482.72059899999"/>
        <n v="266978.287029"/>
        <n v="218579.63899000001"/>
        <n v="266394.15585699998"/>
        <n v="207044.138913"/>
        <n v="364813.37511899997"/>
        <n v="176903.916448"/>
        <n v="363467.09454600001"/>
        <n v="250187.30239699999"/>
        <n v="340202.00008299999"/>
        <n v="186125.34605699999"/>
        <n v="332143.484704"/>
        <n v="272851.86095900001"/>
        <n v="240894.906988"/>
        <n v="258289.93520899999"/>
        <n v="277100.86874599999"/>
        <n v="181676.48169099999"/>
        <n v="267663.666424"/>
        <n v="175138.784556"/>
        <n v="336106.082093"/>
        <n v="257255.12559899999"/>
        <n v="338418.07576699997"/>
        <n v="242391.59370900001"/>
        <n v="355862.23126500001"/>
        <n v="231820.14080699999"/>
        <n v="294111.71698600001"/>
        <n v="254341.49621499999"/>
        <n v="268192.639731"/>
        <n v="225673.617153"/>
        <n v="232491.09354900001"/>
        <n v="178868.06141299999"/>
        <n v="229708.38845699999"/>
        <n v="203375.82315800001"/>
        <n v="222672.45374200001"/>
        <n v="229041.04118299999"/>
        <n v="423534.66360199999"/>
        <n v="268797.42735100002"/>
        <n v="351702.48744400003"/>
        <n v="262453.62166800001"/>
        <n v="433711.95522800001"/>
        <n v="187318.265545"/>
        <n v="557908.87784099998"/>
        <n v="248301.62506399999"/>
        <n v="566072.90749600006"/>
        <n v="259331.56786099999"/>
        <n v="545171.99352400005"/>
        <n v="201355.18983600001"/>
        <n v="546864.40089699998"/>
        <n v="219259.51049399999"/>
        <n v="469790.616431"/>
        <n v="211093.900635"/>
        <n v="428023.05501700001"/>
        <n v="223105.82192700001"/>
        <n v="426074.47600199998"/>
        <n v="182588.51953600001"/>
        <n v="564886.16196199995"/>
        <n v="210674.40791499999"/>
        <n v="510001.03984400001"/>
        <n v="254221.225076"/>
        <n v="505367.12878700002"/>
        <n v="234473.74808700001"/>
        <n v="498596.99530800001"/>
        <n v="227546.50430599999"/>
        <n v="522885.93641000002"/>
        <n v="223426.18903099999"/>
        <n v="465961.53063599998"/>
        <n v="179568.07041300001"/>
        <n v="385923.05903300003"/>
        <n v="158591.08154700001"/>
        <n v="532651.24678699998"/>
        <n v="214716.86646200001"/>
        <n v="461544.56747299997"/>
        <n v="175675.46310200001"/>
        <n v="469102.89329199999"/>
        <n v="220625.210143"/>
        <n v="483101.42798099999"/>
        <n v="232024.363752"/>
        <n v="450273.052119"/>
        <n v="200885.31966400001"/>
        <n v="420718.470913"/>
        <n v="203209.46958899999"/>
        <n v="474389.16761399998"/>
        <n v="174903.45381800001"/>
        <n v="586005.02578100003"/>
        <n v="189893.85041799999"/>
        <n v="545756.59046700003"/>
        <n v="205293.72670200001"/>
        <n v="428315.81212999998"/>
        <n v="238301.310387"/>
        <n v="514420.42075799999"/>
        <n v="161991.46998699999"/>
        <n v="445153.27146199998"/>
        <n v="146545.43509000001"/>
        <n v="410614.32001800003"/>
        <n v="147487.86438099999"/>
        <n v="437179.762239"/>
        <n v="116832.44384399999"/>
        <n v="502925.024332"/>
        <n v="169142.01107099999"/>
        <n v="499005.47798199998"/>
        <n v="182775.108454"/>
        <n v="426807.28333800001"/>
        <n v="204008.15885499999"/>
        <n v="369480.30310999998"/>
        <n v="175154.032771"/>
        <n v="383553.57154099998"/>
        <n v="192463.015423"/>
        <n v="405239.90805199998"/>
        <n v="210373.56419199999"/>
        <n v="472495.57586799999"/>
        <n v="295970.896481"/>
        <n v="502343.82201800001"/>
        <n v="246711.60905299999"/>
        <n v="473843.20918900002"/>
        <n v="217018.672227"/>
        <n v="424408.51771099999"/>
        <n v="220574.11277099999"/>
        <n v="434391.71418100002"/>
        <n v="169904.57736200001"/>
        <n v="411398.49201699998"/>
        <n v="184533.299551"/>
        <n v="509090.99022899999"/>
        <n v="226945.37098899999"/>
        <n v="509512.55636300001"/>
        <n v="247410.344859"/>
        <n v="450882.25226099999"/>
        <n v="264928.52553599997"/>
        <n v="543294.90914799995"/>
        <n v="215934.63732499999"/>
        <n v="394315.98832900001"/>
        <n v="236208.69244899999"/>
        <n v="399150.03358500003"/>
        <n v="155971.92479399999"/>
        <n v="355661.26039800001"/>
        <n v="175462.39790800001"/>
        <n v="436126.18709899997"/>
        <n v="228319.95288600001"/>
        <n v="401295.21073499997"/>
        <n v="240189.91766000001"/>
        <n v="428987.64731999999"/>
        <n v="237838.714569"/>
        <n v="442591.99339900003"/>
        <n v="216373.077919"/>
        <n v="469985.679504"/>
        <n v="228975.02147499999"/>
        <n v="422420.46010000003"/>
        <n v="145994.283784"/>
        <n v="443400.68719800003"/>
        <n v="137003.86585100001"/>
        <n v="530563.13403299998"/>
        <n v="181148.19878000001"/>
        <n v="523653.17580000003"/>
        <n v="284120.11624399998"/>
        <n v="504996.18343799998"/>
        <n v="237005.45783500001"/>
        <n v="522554.82173899998"/>
        <n v="210389.346307"/>
        <n v="435131.52012399997"/>
        <n v="205768.39963199999"/>
        <n v="447137.65838099999"/>
        <n v="175963.32257300001"/>
        <n v="510099.78709100001"/>
        <n v="321305.4339"/>
        <n v="535660.81513200002"/>
        <n v="270897.16949100001"/>
        <n v="553512.59375899995"/>
        <n v="228638.60191900001"/>
        <n v="479089.06418300001"/>
        <n v="232205.55204800001"/>
        <n v="441256.51437500003"/>
        <n v="189133.47747300001"/>
        <n v="403036.03297900001"/>
        <n v="221500.41555899999"/>
        <n v="492551.95889200002"/>
        <n v="251758.92048100001"/>
        <n v="629222.13775200001"/>
        <n v="313221.62680899998"/>
        <n v="478142.52360199997"/>
        <n v="256028.85402100001"/>
        <n v="485468.07519"/>
        <n v="234832.73937699999"/>
        <n v="477373.26764699997"/>
        <n v="240420.602927"/>
        <n v="328619.47120199999"/>
        <n v="178262.142505"/>
        <n v="337487.88138799998"/>
        <n v="171799.85665199999"/>
        <n v="547435.69489200006"/>
        <n v="226443.60917800001"/>
        <n v="498637.62653299997"/>
        <n v="276741.00949500001"/>
        <n v="482354.76291799999"/>
        <n v="203320.84388599999"/>
        <n v="434474.19843500003"/>
        <n v="213440.500229"/>
        <n v="427018.48288899998"/>
        <n v="218231.13033099999"/>
        <n v="394529.177845"/>
        <n v="196607.63651099999"/>
        <n v="355163.74299499998"/>
        <n v="141961.79923"/>
        <n v="374493.10269199999"/>
        <n v="228161.650685"/>
        <n v="424113.31283000001"/>
        <n v="210309.462123"/>
        <n v="439627.71570900001"/>
        <n v="237842.64279099999"/>
        <n v="379707.96095500002"/>
        <n v="215540.18903099999"/>
        <n v="469831.756964"/>
        <n v="172648.31614099999"/>
        <n v="316528.43872600002"/>
        <n v="167201.023816"/>
        <n v="287578.73474699998"/>
        <n v="124881.722777"/>
        <n v="370258.89795100002"/>
        <n v="214160.334833"/>
        <n v="407019.51689700002"/>
        <n v="193471.725921"/>
        <n v="455470.67560900003"/>
        <n v="163530.315718"/>
        <n v="413328.32493499998"/>
        <n v="204643.26921999999"/>
        <n v="177587.74077800001"/>
        <n v="44088.213728000002"/>
        <n v="77518.834348999997"/>
        <n v="25096.432236000001"/>
        <n v="61617.284810999998"/>
        <n v="42031.742557999998"/>
        <n v="88269.408949000004"/>
        <n v="28544.20321"/>
        <n v="59344.437148999998"/>
        <n v="22697.514373000002"/>
        <n v="117697.10481999999"/>
        <n v="51283.681325999998"/>
        <n v="101458.50051300001"/>
        <n v="43365.705794000001"/>
        <n v="170087.83716900001"/>
        <n v="57083.705772000001"/>
        <n v="65602.022490000003"/>
        <n v="18037.637652000001"/>
        <n v="59977.222948000002"/>
        <n v="16037.978772"/>
        <n v="138114.67796999999"/>
        <n v="22477.630389000002"/>
        <n v="77649.176040000006"/>
        <n v="34208.588602999997"/>
        <n v="105753.5344"/>
        <n v="21407.905968999999"/>
        <n v="63065.264670999997"/>
        <n v="20268.295029000001"/>
        <n v="85907.933854999996"/>
        <n v="24330.163906999998"/>
        <n v="57438.719370999999"/>
        <n v="17444.952530999999"/>
        <n v="92691.969152999998"/>
        <n v="18195.309368999999"/>
        <n v="90129.502529000005"/>
        <n v="28489.879506000001"/>
        <n v="167842.31663300001"/>
        <n v="29843.884556000001"/>
        <n v="83454.592827999993"/>
        <n v="17610.181376"/>
        <n v="72935.455631999997"/>
        <n v="88269.959461999999"/>
        <n v="86578.434735000003"/>
        <n v="58463.670979000002"/>
        <n v="39102.049977000002"/>
        <n v="10595.463422000001"/>
        <n v="95742.259558999998"/>
        <n v="11184.258763"/>
        <n v="59897.199474000001"/>
        <n v="53423.708759000001"/>
        <n v="66740.472139999998"/>
        <n v="29319.674661000001"/>
        <n v="68951.293397000001"/>
        <n v="32655.155374999998"/>
        <n v="82830.610234000007"/>
        <n v="22319.987254"/>
        <n v="69994.536932999996"/>
        <n v="29728.568934999999"/>
        <n v="55433.720511"/>
        <n v="23170.408686999999"/>
        <n v="54872.877479000002"/>
        <n v="16321.505045"/>
        <n v="83283.649516999998"/>
        <n v="41521.491945000002"/>
        <n v="82853.933298999997"/>
        <n v="45184.503055000001"/>
        <n v="96419.521882999994"/>
        <n v="36082.628190000003"/>
        <n v="81199.618132000003"/>
        <n v="43902.448781999999"/>
        <n v="76476.465937999994"/>
        <n v="54146.450595000002"/>
        <n v="144127.73170599999"/>
        <n v="37876.939359000004"/>
        <n v="90758.119208000004"/>
        <n v="38237.774352"/>
        <n v="73537.328836999994"/>
        <n v="53233.235771"/>
        <n v="87042.057763000004"/>
        <n v="50559.484346999998"/>
        <n v="142682.440489"/>
        <n v="31540.947746000002"/>
        <n v="62581.128573000002"/>
        <n v="37428.879762999997"/>
        <n v="60330.678750999999"/>
        <n v="51406.635197000003"/>
        <n v="104731.962359"/>
        <n v="55378.756164999999"/>
        <n v="113031.989655"/>
        <n v="56478.297018999998"/>
        <n v="66550.194594999994"/>
        <n v="25203.109686"/>
        <n v="55993.907906"/>
        <n v="31805.576402999999"/>
        <n v="78936.588671999998"/>
        <n v="27693.956690999999"/>
        <n v="73729.785795000003"/>
        <n v="28012.348174999999"/>
        <n v="85598.831900999998"/>
        <n v="24483.976998999999"/>
        <n v="60015.287608999999"/>
        <n v="36913.710120000003"/>
        <n v="128699.012741"/>
        <n v="42500.413992000002"/>
        <n v="70377.353235999995"/>
        <n v="36669.380738"/>
        <n v="97182.938316"/>
        <n v="34106.537594000001"/>
        <n v="51452.682760000003"/>
        <n v="37796.687089999999"/>
        <n v="49727.079083999997"/>
        <n v="16305.763731999999"/>
        <n v="35802.720322000001"/>
        <n v="25556.838971000001"/>
        <n v="69238.170243999994"/>
        <n v="59664.840342000003"/>
        <n v="98552.743621999995"/>
        <n v="40237.784822000001"/>
        <n v="66887.462434000001"/>
        <n v="37678.978834000001"/>
        <n v="91529.629556"/>
        <n v="58594.838094999999"/>
        <n v="50739.358639999999"/>
        <n v="47519.782448999998"/>
        <n v="115811.815951"/>
        <n v="40370.201824000003"/>
        <n v="152625.19876200001"/>
        <n v="65806.469249999995"/>
        <n v="113338.814864"/>
        <n v="36637.484698"/>
        <n v="62396.168503000001"/>
        <n v="53852.177704000002"/>
        <n v="103921.862072"/>
        <n v="42850.901353000001"/>
        <n v="43500.861606999999"/>
        <n v="35314.359491000003"/>
        <n v="74102.140211000005"/>
        <n v="40726.621400000004"/>
        <n v="94954.213229999994"/>
        <n v="53219.578677999998"/>
        <n v="68096.530218"/>
        <n v="44242.942489000001"/>
        <n v="240379.11802600001"/>
        <n v="45542.552947999997"/>
        <n v="90306.037337999995"/>
        <n v="35786.891112999998"/>
        <n v="123324.57485400001"/>
        <n v="42657.745453000003"/>
        <n v="79183.803969000001"/>
        <n v="17946.498208000001"/>
        <n v="92237.038350000003"/>
        <n v="37061.570135000002"/>
        <n v="72476.700853999995"/>
        <n v="39141.313704"/>
        <n v="108719.025283"/>
        <n v="59086.131249999999"/>
        <n v="82644.085795999999"/>
        <n v="40450.097665000001"/>
        <n v="96924.757670000006"/>
        <n v="48551.129796000001"/>
        <n v="81323.861445999995"/>
        <n v="53340.941012000003"/>
        <n v="123904.02223800001"/>
        <n v="37048.241383"/>
        <n v="103588.99814500001"/>
        <n v="58288.587161000003"/>
        <n v="620556.17450099997"/>
        <n v="41452.861369999999"/>
        <n v="104326.27751"/>
        <n v="51851.874415999999"/>
        <n v="111173.04942900001"/>
        <n v="39206.849882000002"/>
        <n v="167527.12940000001"/>
        <n v="44273.482094999999"/>
        <n v="87856.031877000001"/>
        <n v="18137.877041"/>
        <n v="97888.257322999998"/>
        <n v="41836.712224000003"/>
        <n v="72411.712213000006"/>
        <n v="49186.426109"/>
        <n v="132817.545518"/>
        <n v="75673.474077000006"/>
        <n v="66558.756080000006"/>
        <n v="43430.026507000002"/>
        <n v="152406.70430899999"/>
        <n v="32391.889116999999"/>
        <n v="137858.10221800001"/>
        <n v="65625.680233000006"/>
        <n v="154128.98368899999"/>
        <n v="45737.797989999999"/>
        <n v="138688.804191"/>
        <n v="48826.907896999997"/>
        <n v="138188.90207400001"/>
        <n v="25703.521505000001"/>
        <n v="134882.905287"/>
        <n v="58627.347323000002"/>
        <n v="128507.25172299999"/>
        <n v="38779.868487"/>
        <n v="142356.413252"/>
        <n v="45509.943743999997"/>
        <n v="113347.00926200001"/>
        <n v="44047.035714999998"/>
        <n v="130307.433781"/>
        <n v="51602.026301999998"/>
        <n v="154900.56351499999"/>
        <n v="67201.514808000007"/>
        <n v="122054.672748"/>
        <n v="66473.895067000005"/>
        <n v="208148.26764199999"/>
        <n v="89728.761562999993"/>
        <n v="171855.105595"/>
        <n v="47032.800642000002"/>
        <n v="157966.246488"/>
        <n v="35401.209765"/>
        <n v="125585.07797"/>
        <n v="62680.401542"/>
        <n v="197425.12654900001"/>
        <n v="68297.322887000002"/>
        <n v="200732.09709900001"/>
        <n v="76866.036567999996"/>
        <n v="140224.909392"/>
        <n v="82164.054153999998"/>
        <n v="166452.25382499999"/>
        <n v="51286.557497000002"/>
        <n v="99437.982281999997"/>
        <n v="47010.887131000003"/>
        <n v="171313.642223"/>
        <n v="40370.532239"/>
        <n v="165059.18162799999"/>
        <n v="68265.997136999998"/>
        <n v="326688.09469300002"/>
        <n v="76627.714548999997"/>
        <n v="118503.944687"/>
        <n v="46824.469804"/>
        <n v="136941.71231"/>
        <n v="59638.594735999999"/>
        <n v="167132.92797600001"/>
        <n v="116900.434387"/>
        <n v="170705.246231"/>
        <n v="91983.530476"/>
        <n v="149179.72588000001"/>
        <n v="43244.976360000001"/>
        <n v="111744.15918800001"/>
        <n v="45943.608087000001"/>
        <n v="141537.530994"/>
        <n v="101580.876271"/>
        <n v="103966.112957"/>
        <n v="43060.074816"/>
        <n v="73145.301993999994"/>
        <n v="28724.910279"/>
        <n v="99560.679344000004"/>
        <n v="29146.456453999999"/>
        <n v="120950.775182"/>
        <n v="28733.095013999999"/>
        <n v="111288.287667"/>
        <n v="40032.404466"/>
        <n v="135460.226547"/>
        <n v="47791.730025999997"/>
        <n v="121569.577494"/>
        <n v="47789.085696000002"/>
        <n v="153534.72863299999"/>
        <n v="53078.841804000003"/>
        <n v="183674.27645100001"/>
        <n v="19506.712054"/>
        <n v="82908.804067000005"/>
        <n v="43257.685504000001"/>
        <n v="109126.81315"/>
        <n v="62470.044847999998"/>
        <n v="171911.09125699999"/>
        <n v="42031.392269999997"/>
        <n v="148425.46294500001"/>
        <n v="45660.378703000002"/>
        <n v="108807.31409299999"/>
        <n v="26646.998243999999"/>
        <n v="144367.44437499999"/>
        <n v="29837.942319999998"/>
        <n v="231244.797938"/>
        <n v="23286.614955000001"/>
        <n v="111498.05895000001"/>
        <n v="36932.912214000004"/>
        <n v="128570.919802"/>
        <n v="36182.008410000002"/>
        <n v="170188.12382899999"/>
        <n v="28042.879130000001"/>
        <n v="165782.11062200001"/>
        <n v="40159.127073000003"/>
        <n v="111565.899509"/>
        <n v="53892.538114000003"/>
        <n v="308102.31000300002"/>
        <n v="33757.008508999999"/>
        <n v="117042.04990100001"/>
        <n v="25221.709988999999"/>
        <n v="130386.687878"/>
        <n v="37630.962783000003"/>
        <n v="187970.60719499999"/>
        <n v="52165.285858000003"/>
        <n v="194901.478669"/>
        <n v="47409.128162000001"/>
        <n v="146858.27523"/>
        <n v="53534.799804000002"/>
        <n v="125086.581053"/>
        <n v="46659.132493999998"/>
        <n v="126439.221315"/>
        <n v="43146.571065999997"/>
        <n v="156009.98751899999"/>
        <n v="32285.692520000001"/>
        <n v="209152.18606899999"/>
        <n v="34471.260722999999"/>
        <n v="187066.62270199999"/>
        <n v="33865.936907000003"/>
        <n v="184339.509162"/>
        <n v="29629.316180999998"/>
        <n v="140360.05842300001"/>
        <n v="51389.820591000003"/>
        <n v="124663.549233"/>
        <n v="16431.801897000001"/>
        <n v="105503.95787899999"/>
        <n v="37332.371851999997"/>
        <n v="140192.246782"/>
        <n v="24008.205841999999"/>
        <n v="114219.741093"/>
        <n v="37573.538366000001"/>
        <n v="147770.170977"/>
        <n v="24484.115676000001"/>
        <n v="155399.84832200001"/>
        <n v="35717.016343000003"/>
        <n v="108271.01906399999"/>
        <n v="34787.099715999997"/>
        <n v="129842.262988"/>
        <n v="22379.260575"/>
        <n v="122803.919566"/>
        <n v="27070.482859"/>
        <n v="111370.79108700001"/>
        <n v="38574.992658000003"/>
        <n v="93806.704102000003"/>
        <n v="29043.981946"/>
        <n v="128798.51955500001"/>
        <n v="26385.784783999999"/>
        <n v="170165.56026500001"/>
        <n v="29555.166246000001"/>
        <n v="85199.388626999993"/>
        <n v="21543.256703999999"/>
        <n v="110307.17159100001"/>
        <n v="24773.311000999998"/>
        <n v="92471.842487000002"/>
        <n v="18031.417840999999"/>
        <n v="132703.756436"/>
        <n v="26354.404334999999"/>
        <n v="89207.786057000005"/>
        <n v="33116.778073000001"/>
        <n v="125422.517016"/>
        <n v="33530.142318999999"/>
        <n v="87400.874226"/>
        <n v="18923.285432000001"/>
        <n v="61545.373631000002"/>
        <n v="19156.079129999998"/>
        <n v="119707.118546"/>
        <n v="15631.356098"/>
        <n v="84848.864086000001"/>
        <n v="12085.219994999999"/>
        <n v="75730.612254000007"/>
        <n v="52586.982915000001"/>
        <n v="149583.07227800001"/>
        <n v="71436.493174000003"/>
        <n v="119257.04987"/>
        <n v="27761.422328000001"/>
        <n v="96352.962583"/>
        <n v="21254.912144999998"/>
        <n v="100073.24550200001"/>
        <n v="56137.503774999997"/>
        <n v="112816.500355"/>
        <n v="49558.985873999998"/>
        <n v="119686.736911"/>
        <n v="71990.072876999999"/>
        <n v="127494.40706100001"/>
        <n v="35946.171996999998"/>
        <n v="139671.36632299999"/>
        <n v="47549.378159"/>
        <n v="109158.036461"/>
        <n v="46427.342527000001"/>
        <n v="129522.12952"/>
        <n v="48969.196641000002"/>
        <n v="95579.487643999993"/>
        <n v="52523.106826000003"/>
        <n v="87439.892072999995"/>
        <n v="65301.821144000001"/>
        <n v="127892.327964"/>
        <n v="41094.771264000003"/>
        <n v="132942.35138199999"/>
        <n v="56953.399971999999"/>
        <n v="131085.27969299999"/>
        <n v="54966.655951000001"/>
        <n v="115136.118661"/>
        <n v="44924.740607"/>
        <n v="159904.21012100001"/>
        <n v="63173.381801000003"/>
        <n v="136968.26321800001"/>
        <n v="36726.879117999997"/>
        <n v="80849.869307999994"/>
        <n v="38323.134647999999"/>
        <n v="125629.758099"/>
        <n v="35713.443959999997"/>
        <n v="126869.815432"/>
        <n v="52754.295991999999"/>
        <n v="149358.59986399999"/>
        <n v="57781.972540000002"/>
        <n v="149151.83652499999"/>
        <n v="44990.074181000004"/>
        <n v="113158.951487"/>
        <n v="40281.205744999999"/>
        <n v="134619.41847599999"/>
        <n v="38600.825303999998"/>
        <n v="87350.456883000006"/>
        <n v="20357.80544"/>
        <n v="162213.304496"/>
        <n v="42000.478675999999"/>
        <n v="113919.406967"/>
        <n v="55732.616293999999"/>
        <n v="126108.881381"/>
        <n v="59868.270362000003"/>
        <n v="157940.22582699999"/>
        <n v="32236.918507999999"/>
        <n v="137445.526427"/>
        <n v="59693.983230999998"/>
        <n v="125727.754959"/>
        <n v="41952.043025999999"/>
        <n v="80497.365363000004"/>
        <n v="39895.594893000001"/>
        <n v="109581.371611"/>
        <n v="34805.849689000002"/>
        <n v="225204.983936"/>
        <n v="91936.277124"/>
        <n v="220572.49939800001"/>
        <n v="68948.197213000007"/>
        <n v="190611.00712900001"/>
        <n v="96509.880929000006"/>
        <n v="136565.410443"/>
        <n v="73171.246924000006"/>
        <n v="164028.26245000001"/>
        <n v="81605.285308999999"/>
        <n v="164724.11350800001"/>
        <n v="72007.071956"/>
        <n v="188565.484734"/>
        <n v="93190.696307999999"/>
        <n v="201629.31862100001"/>
        <n v="91814.311998999998"/>
        <n v="140553.873991"/>
        <n v="63038.007414"/>
        <n v="152820.69678699999"/>
        <n v="58934.886669"/>
        <n v="134192.21613300001"/>
        <n v="53069.913569999997"/>
        <n v="149397.82741200001"/>
        <n v="123489.299164"/>
        <n v="171718.63360500001"/>
        <n v="123800.17006999999"/>
        <n v="188347.94112199999"/>
        <n v="67914.259086000005"/>
        <n v="123865.842378"/>
        <n v="67650.033041000002"/>
        <n v="146828.49563300001"/>
        <n v="55084.504846999997"/>
        <n v="148486.61661600001"/>
        <n v="69266.381511"/>
        <n v="116514.67901599999"/>
        <n v="36298.300915"/>
        <n v="116475.33483000001"/>
        <n v="61821.113336000002"/>
        <n v="143407.490957"/>
        <n v="104544.03198299999"/>
        <n v="145072.84038499999"/>
        <n v="36383.653008000001"/>
        <n v="178050.88347599999"/>
        <n v="90588.158318999995"/>
        <n v="137443.487796"/>
        <n v="46197.787711999998"/>
        <n v="103153.224871"/>
        <n v="55475.843527999998"/>
        <n v="90918.843909999996"/>
        <n v="36392.133901000001"/>
        <n v="89382.027447"/>
        <n v="55715.737015999999"/>
        <n v="142441.341923"/>
        <n v="70128.634103999997"/>
        <n v="142221.44956400001"/>
        <n v="66689.839642000006"/>
        <n v="173909.09419900001"/>
        <n v="57721.649687999998"/>
        <n v="446359.75379500003"/>
        <n v="53125.716062"/>
        <n v="135991.61542700001"/>
        <n v="81667.652017999993"/>
        <n v="226019.44513199999"/>
        <n v="117618.784407"/>
        <n v="230618.807623"/>
        <n v="96983.102243999994"/>
        <n v="222559.65147400001"/>
        <n v="82999.401354000001"/>
        <n v="147533.366052"/>
        <n v="71619.807625999994"/>
        <n v="167916.36167799999"/>
        <n v="99639.682102000006"/>
        <n v="126128.916084"/>
        <n v="72361.894132999994"/>
        <n v="203235.134376"/>
        <n v="77475.092311"/>
        <n v="212668.53937700001"/>
        <n v="72670.225065999999"/>
        <n v="256695.86970099999"/>
        <n v="65497.957843999997"/>
        <n v="389542.24930800003"/>
        <n v="163793.574009"/>
        <n v="206826.89050000001"/>
        <n v="80011.325545"/>
        <n v="168773.520288"/>
        <n v="77732.400844000003"/>
        <n v="211492.610556"/>
        <n v="77337.212744000004"/>
        <n v="196231.42507500001"/>
        <n v="74119.004335000005"/>
        <n v="275305.764341"/>
        <n v="114714.48007999999"/>
        <n v="154754.397291"/>
        <n v="69388.110388999994"/>
        <n v="235551.73967000001"/>
        <n v="98222.434135999996"/>
        <n v="260808.900804"/>
        <n v="79246.551355000003"/>
        <n v="176717.828653"/>
        <n v="84196.885779999997"/>
        <n v="225864.88471499999"/>
        <n v="47134.519504999997"/>
        <n v="223293.08636700001"/>
        <n v="111030.13518100001"/>
        <n v="221948.31222699999"/>
        <n v="83008.773753999994"/>
        <n v="240544.64221300001"/>
        <n v="73438.023772999994"/>
        <n v="536511.93270899996"/>
        <n v="63253.108919999999"/>
        <n v="193445.431323"/>
        <n v="86584.781757999997"/>
        <n v="188529.19180199999"/>
        <n v="54913.404842000004"/>
        <n v="241493.92915899999"/>
        <n v="57517.66388"/>
        <n v="206140.768679"/>
        <n v="75760.763651999994"/>
        <n v="192665.760454"/>
        <n v="97323.552253999995"/>
        <n v="284851.90929600003"/>
        <n v="87027.856274000005"/>
        <n v="166017.37179"/>
        <n v="79429.378821999999"/>
        <n v="285309.89455800003"/>
        <n v="70017.288862000001"/>
        <n v="336459.43835299998"/>
        <n v="89254.013539000007"/>
        <n v="332463.01079299999"/>
        <n v="50317.156127000002"/>
        <n v="275848.56624900002"/>
        <n v="82683.601326000004"/>
        <n v="266756.36646200001"/>
        <n v="55600.081564"/>
        <n v="248069.61997199999"/>
        <n v="55712.914975"/>
        <n v="176566.565443"/>
        <n v="56155.434939999999"/>
        <n v="247319.94754200001"/>
        <n v="51995.134669999999"/>
        <n v="369047.41633500002"/>
        <n v="74615.739566999997"/>
        <n v="262722.64119200001"/>
        <n v="74168.989428000001"/>
        <n v="275097.13224599999"/>
        <n v="58151.036651000002"/>
        <n v="232603.55730099999"/>
        <n v="48252.493408000002"/>
        <n v="201445.55473900001"/>
        <n v="51842.804666000004"/>
        <n v="222460.15645499999"/>
        <n v="53887.674340999998"/>
        <n v="240285.022406"/>
        <n v="42048.023577"/>
        <n v="279459.30780200002"/>
        <n v="76474.919951999997"/>
        <n v="320404.67301000003"/>
        <n v="58468.909839"/>
        <n v="271666.03051299998"/>
        <n v="44511.026784000001"/>
        <n v="267966.05876799999"/>
        <n v="29439.251712000001"/>
        <n v="214259.371139"/>
        <n v="59603.385536000002"/>
        <n v="189867.25998199999"/>
        <n v="46723.575517999998"/>
        <n v="234769.336687"/>
        <n v="52518.758024000002"/>
        <n v="314780.45334299997"/>
        <n v="59501.082375999998"/>
        <n v="301852.81059900002"/>
        <n v="59204.981412000001"/>
        <n v="267252.26339799998"/>
        <n v="57381.473985999997"/>
        <n v="258157.52819099999"/>
        <n v="53396.938259000002"/>
        <n v="243919.26747600001"/>
        <n v="58520.487531999999"/>
        <n v="256818.85301600001"/>
        <n v="36257.718107000001"/>
        <n v="217403.48131199999"/>
        <n v="47602.416300999997"/>
        <n v="286837.61392899998"/>
        <n v="68717.060373999993"/>
        <n v="226613.61356699999"/>
        <n v="44332.365384999997"/>
        <n v="175657.61413599999"/>
        <n v="38214.878290000001"/>
        <n v="140808.99716200001"/>
        <n v="53235.289706000003"/>
        <n v="204975.238805"/>
        <n v="57601.828933999997"/>
        <n v="260346.7683"/>
        <n v="68333.152860000002"/>
        <n v="248345.54764899999"/>
        <n v="108213.408725"/>
        <n v="219491.61431"/>
        <n v="76080.270759999999"/>
        <n v="243958.544222"/>
        <n v="45435.192591999999"/>
        <n v="178606.511891"/>
        <n v="58400.222065000002"/>
        <n v="161169.28406599999"/>
        <n v="74365.602180000002"/>
        <n v="228721.496487"/>
        <n v="61903.046176000003"/>
        <n v="260466.23024599999"/>
        <n v="99708.015482999996"/>
        <n v="221540.549837"/>
        <n v="40605.787994999999"/>
        <n v="287173.27871400001"/>
        <n v="81602.561048999996"/>
        <n v="210555.17223"/>
        <n v="70277.331565999993"/>
        <n v="203660.29438199999"/>
        <n v="47763.137210000001"/>
        <n v="188646.58968400001"/>
        <n v="28514.398702999999"/>
        <n v="194124.59695100001"/>
        <n v="44298.137935999999"/>
        <n v="268965.203652"/>
        <n v="57921.215783"/>
        <n v="250448.15341"/>
        <n v="50950.679702000001"/>
        <n v="265457.55955399998"/>
        <n v="67812.717669999998"/>
        <n v="233266.465707"/>
        <n v="62908.779548999999"/>
        <n v="176200.55128700001"/>
        <n v="69877.289344999997"/>
        <n v="173704.38472999999"/>
        <n v="45799.171591999999"/>
        <n v="245631.99414600001"/>
        <n v="79894.740697999994"/>
        <n v="319593.35060800001"/>
        <n v="59791.337958999997"/>
        <n v="353185.83080499998"/>
        <n v="80992.234970999998"/>
        <n v="198268.15385599999"/>
        <n v="49836.896455000002"/>
        <n v="202775.70501599999"/>
        <n v="57891.563261000003"/>
        <n v="184857.38312000001"/>
        <n v="43342.185512999997"/>
        <n v="247417.70187200001"/>
        <n v="91006.919152000002"/>
        <n v="293688.799925"/>
        <n v="92747.990747999997"/>
        <n v="287500.09308100003"/>
        <n v="74445.328290000005"/>
        <n v="269385.86382700002"/>
        <n v="68673.703701000006"/>
        <n v="229165.76861"/>
        <n v="50477.733825000003"/>
        <n v="237320.788657"/>
        <n v="62050.759899999997"/>
        <n v="276413.27371400001"/>
        <n v="73705.291368000006"/>
        <n v="294155.319319"/>
        <n v="88300.984377000001"/>
        <n v="249313.21205900001"/>
        <n v="106599.988359"/>
        <n v="279047.03306300001"/>
        <n v="68828.975674000001"/>
        <n v="302900.61966600001"/>
        <n v="78136.480580999996"/>
        <n v="227885.20290500001"/>
        <n v="55108.132224000001"/>
        <n v="207722.050953"/>
        <n v="59256.245329999998"/>
        <n v="229164.04498400001"/>
        <n v="43540.155684999998"/>
        <n v="258165.26693400001"/>
        <n v="56221.149414"/>
        <n v="281513.05340199999"/>
        <n v="78801.100418000002"/>
        <n v="226031.99303499999"/>
        <n v="64698.028173999999"/>
        <n v="270770.26757299999"/>
        <n v="64643.248501000002"/>
        <n v="214364.16552000001"/>
        <n v="42008.363691999999"/>
        <n v="186613.443738"/>
        <n v="49388.145551000001"/>
        <n v="232434.51928499999"/>
        <n v="43407.611661000003"/>
        <n v="291620.41525800002"/>
        <n v="54100.938128000002"/>
        <n v="219082.62070500001"/>
        <n v="49968.340781999999"/>
        <n v="216426.503692"/>
        <n v="50029.203883000002"/>
        <n v="199965.94243"/>
        <n v="52660.927155999998"/>
        <n v="183838.09878100001"/>
        <n v="60956.929700000001"/>
        <n v="160767.04934299999"/>
        <n v="43109.580993000003"/>
        <n v="203901.59282600001"/>
        <n v="60478.632249000002"/>
        <n v="280842.56637199997"/>
        <n v="50371.693629000001"/>
        <n v="271535.21699699998"/>
        <n v="53642.657886000001"/>
        <n v="245292.70473500001"/>
        <n v="41195.733336999998"/>
        <n v="1615"/>
        <n v="3022"/>
        <n v="2002"/>
        <n v="3741"/>
        <n v="2613"/>
        <n v="4947"/>
        <n v="2542"/>
        <n v="4769"/>
        <n v="2505"/>
        <n v="4807"/>
        <n v="2260"/>
        <n v="4408"/>
        <n v="2084"/>
        <n v="3878"/>
        <n v="1802"/>
        <n v="3536"/>
        <n v="2239"/>
        <n v="3383"/>
        <n v="2568"/>
        <n v="3948"/>
        <n v="2650"/>
        <n v="5060"/>
        <n v="2664"/>
        <n v="5050"/>
        <n v="2562"/>
        <n v="4623"/>
        <n v="2267"/>
        <n v="4925"/>
        <n v="1857"/>
        <n v="3476"/>
        <n v="2028"/>
        <n v="3206"/>
        <n v="2396"/>
        <n v="4174"/>
        <n v="2450"/>
        <n v="4867"/>
        <n v="2380"/>
        <n v="4522"/>
        <n v="2375"/>
        <n v="4640"/>
        <n v="2364"/>
        <n v="4591"/>
        <n v="1906"/>
        <n v="3905"/>
        <n v="1954"/>
        <n v="3793"/>
        <n v="2823"/>
        <n v="4500"/>
        <n v="2801"/>
        <n v="5343"/>
        <n v="2581"/>
        <n v="5007"/>
        <n v="2477"/>
        <n v="5064"/>
        <n v="2508"/>
        <n v="4576"/>
        <n v="1985"/>
        <n v="4024"/>
        <n v="1673"/>
        <n v="3174"/>
        <n v="2467"/>
        <n v="4792"/>
        <n v="2593"/>
        <n v="3946"/>
        <n v="2236"/>
        <n v="3760"/>
        <n v="1952"/>
        <n v="2976"/>
        <n v="2143"/>
        <n v="3178"/>
        <n v="2294"/>
        <n v="4683"/>
        <n v="2232"/>
        <n v="4162"/>
        <n v="2422"/>
        <n v="4133"/>
        <n v="2365"/>
        <n v="4016"/>
        <n v="2368"/>
        <n v="3826"/>
        <n v="1878"/>
        <n v="2892"/>
        <n v="2279"/>
        <n v="3511"/>
        <n v="3009"/>
        <n v="5756"/>
        <n v="2804"/>
        <n v="5150"/>
        <n v="2586"/>
        <n v="4495"/>
        <n v="2480"/>
        <n v="4040"/>
        <n v="2074"/>
        <n v="3646"/>
        <n v="1768"/>
        <n v="2886"/>
        <n v="1859"/>
        <n v="3335"/>
        <n v="2520"/>
        <n v="4267"/>
        <n v="2545"/>
        <n v="4653"/>
        <n v="2445"/>
        <n v="4296"/>
        <n v="2313"/>
        <n v="3809"/>
        <n v="1930"/>
        <n v="3367"/>
        <n v="1407"/>
        <n v="2634"/>
        <n v="1591"/>
        <n v="2928"/>
        <n v="2486"/>
        <n v="4394"/>
        <n v="2173"/>
        <n v="4460"/>
        <n v="4436"/>
        <n v="2265"/>
        <n v="4335"/>
        <n v="2072"/>
        <n v="3828"/>
        <n v="2465"/>
        <n v="6062"/>
        <n v="3214"/>
        <n v="5700"/>
        <n v="2638"/>
        <n v="5081"/>
        <n v="2352"/>
        <n v="4269"/>
        <n v="2234"/>
        <n v="4085"/>
        <n v="1862"/>
        <n v="3468"/>
        <n v="2068"/>
        <n v="3706"/>
        <n v="2700"/>
        <n v="2431"/>
        <n v="5123"/>
        <n v="2534"/>
        <n v="4824"/>
        <n v="2455"/>
        <n v="5255"/>
        <n v="2227"/>
        <n v="4406"/>
        <n v="1986"/>
        <n v="3314"/>
        <n v="1982"/>
        <n v="3386"/>
        <n v="2617"/>
        <n v="4158"/>
        <n v="2475"/>
        <n v="5511"/>
        <n v="2518"/>
        <n v="4659"/>
        <n v="2718"/>
        <n v="4709"/>
        <n v="2361"/>
        <n v="4119"/>
        <n v="1946"/>
        <n v="3253"/>
        <n v="2439"/>
        <n v="2930"/>
        <n v="2832"/>
        <n v="5731"/>
        <n v="2652"/>
        <n v="4909"/>
        <n v="2514"/>
        <n v="4094"/>
        <n v="2299"/>
        <n v="4404"/>
        <n v="2096"/>
        <n v="3736"/>
        <n v="1681"/>
        <n v="2693"/>
        <n v="1675"/>
        <n v="2714"/>
        <n v="2135"/>
        <n v="4767"/>
        <n v="2818"/>
        <n v="4416"/>
        <n v="2709"/>
        <n v="4411"/>
        <n v="2159"/>
        <n v="2059"/>
        <n v="2768"/>
        <n v="3077"/>
        <n v="2739"/>
        <n v="2706"/>
        <n v="2713"/>
        <n v="2483"/>
        <n v="2443"/>
        <n v="2206"/>
        <n v="2261"/>
        <n v="1955"/>
        <n v="1871"/>
        <n v="2024"/>
        <n v="1913"/>
        <n v="2740"/>
        <n v="2983"/>
        <n v="2675"/>
        <n v="2741"/>
        <n v="2692"/>
        <n v="2590"/>
        <n v="2607"/>
        <n v="2474"/>
        <n v="2274"/>
        <n v="1921"/>
        <n v="1950"/>
        <n v="1796"/>
        <n v="2140"/>
        <n v="1587"/>
        <n v="2501"/>
        <n v="2565"/>
        <n v="2410"/>
        <n v="2470"/>
        <n v="2360"/>
        <n v="2640"/>
        <n v="2499"/>
        <n v="2413"/>
        <n v="2168"/>
        <n v="2003"/>
        <n v="2069"/>
        <n v="2021"/>
        <n v="2802"/>
        <n v="2393"/>
        <n v="2644"/>
        <n v="2559"/>
        <n v="2538"/>
        <n v="2558"/>
        <n v="2605"/>
        <n v="2456"/>
        <n v="2258"/>
        <n v="2335"/>
        <n v="2107"/>
        <n v="1958"/>
        <n v="2332"/>
        <n v="1830"/>
        <n v="2800"/>
        <n v="2417"/>
        <n v="2620"/>
        <n v="2629"/>
        <n v="1902"/>
        <n v="2067"/>
        <n v="1873"/>
        <n v="1705"/>
        <n v="1905"/>
        <n v="1682"/>
        <n v="2310"/>
        <n v="2225"/>
        <n v="2459"/>
        <n v="3024"/>
        <n v="2511"/>
        <n v="2566"/>
        <n v="2155"/>
        <n v="2438"/>
        <n v="1948"/>
        <n v="2201"/>
        <n v="1895"/>
        <n v="1850"/>
        <n v="1926"/>
        <n v="1939"/>
        <n v="2662"/>
        <n v="2849"/>
        <n v="2725"/>
        <n v="2904"/>
        <n v="2452"/>
        <n v="2494"/>
        <n v="2272"/>
        <n v="2564"/>
        <n v="1915"/>
        <n v="2219"/>
        <n v="1776"/>
        <n v="1817"/>
        <n v="1498"/>
        <n v="2163"/>
        <n v="2630"/>
        <n v="2351"/>
        <n v="2550"/>
        <n v="2404"/>
        <n v="2339"/>
        <n v="1912"/>
        <n v="2001"/>
        <n v="1693"/>
        <n v="2185"/>
        <n v="1916"/>
        <n v="2697"/>
        <n v="2551"/>
        <n v="2688"/>
        <n v="2473"/>
        <n v="2774"/>
        <n v="2418"/>
        <n v="2654"/>
        <n v="2347"/>
        <n v="1988"/>
        <n v="1866"/>
        <n v="2828"/>
        <n v="3271"/>
        <n v="2270"/>
        <n v="2441"/>
        <n v="2277"/>
        <n v="2230"/>
        <n v="2295"/>
        <n v="2064"/>
        <n v="1712"/>
        <n v="1630"/>
        <n v="2008"/>
        <n v="2572"/>
        <n v="2207"/>
        <n v="2329"/>
        <n v="2300"/>
        <n v="2081"/>
        <n v="2182"/>
        <n v="2044"/>
        <n v="2125"/>
        <n v="1752"/>
        <n v="2448"/>
        <n v="2460"/>
        <n v="2812"/>
        <n v="2513"/>
        <n v="2184"/>
        <n v="2426"/>
        <n v="2114"/>
        <n v="2036"/>
        <n v="2205"/>
        <n v="1717"/>
        <n v="1738"/>
        <n v="1848"/>
        <n v="1888"/>
        <n v="2286"/>
        <n v="2554"/>
        <n v="2179"/>
        <n v="2816"/>
        <n v="1917"/>
        <n v="1808"/>
        <n v="1562"/>
        <n v="1935"/>
        <n v="1467"/>
        <n v="1328"/>
        <n v="1628"/>
        <n v="1382"/>
        <n v="2491"/>
        <n v="2242"/>
        <n v="2292"/>
        <n v="614"/>
        <n v="351"/>
        <n v="720"/>
        <n v="379"/>
        <n v="850"/>
        <n v="489"/>
        <n v="803"/>
        <n v="633"/>
        <n v="959"/>
        <n v="649"/>
        <n v="790"/>
        <n v="567"/>
        <n v="639"/>
        <n v="430"/>
        <n v="576"/>
        <n v="413"/>
        <n v="596"/>
        <n v="397"/>
        <n v="756"/>
        <n v="468"/>
        <n v="719"/>
        <n v="519"/>
        <n v="701"/>
        <n v="524"/>
        <n v="758"/>
        <n v="469"/>
        <n v="670"/>
        <n v="627"/>
        <n v="563"/>
        <n v="345"/>
        <n v="378"/>
        <n v="739"/>
        <n v="483"/>
        <n v="841"/>
        <n v="716"/>
        <n v="534"/>
        <n v="770"/>
        <n v="575"/>
        <n v="702"/>
        <n v="496"/>
        <n v="541"/>
        <n v="482"/>
        <n v="581"/>
        <n v="343"/>
        <n v="708"/>
        <n v="525"/>
        <n v="734"/>
        <n v="676"/>
        <n v="637"/>
        <n v="556"/>
        <n v="746"/>
        <n v="610"/>
        <n v="731"/>
        <n v="588"/>
        <n v="539"/>
        <n v="444"/>
        <n v="392"/>
        <n v="577"/>
        <n v="518"/>
        <n v="733"/>
        <n v="396"/>
        <n v="644"/>
        <n v="437"/>
        <n v="542"/>
        <n v="311"/>
        <n v="338"/>
        <n v="608"/>
        <n v="572"/>
        <n v="704"/>
        <n v="405"/>
        <n v="685"/>
        <n v="491"/>
        <n v="680"/>
        <n v="459"/>
        <n v="501"/>
        <n v="250"/>
        <n v="725"/>
        <n v="336"/>
        <n v="873"/>
        <n v="618"/>
        <n v="851"/>
        <n v="528"/>
        <n v="806"/>
        <n v="532"/>
        <n v="772"/>
        <n v="693"/>
        <n v="390"/>
        <n v="515"/>
        <n v="357"/>
        <n v="607"/>
        <n v="409"/>
        <n v="880"/>
        <n v="508"/>
        <n v="800"/>
        <n v="529"/>
        <n v="823"/>
        <n v="755"/>
        <n v="394"/>
        <n v="282"/>
        <n v="445"/>
        <n v="239"/>
        <n v="606"/>
        <n v="272"/>
        <n v="915"/>
        <n v="522"/>
        <n v="791"/>
        <n v="723"/>
        <n v="461"/>
        <n v="636"/>
        <n v="638"/>
        <n v="859"/>
        <n v="570"/>
        <n v="664"/>
        <n v="587"/>
        <n v="425"/>
        <n v="661"/>
        <n v="551"/>
        <n v="502"/>
        <n v="403"/>
        <n v="560"/>
        <n v="422"/>
        <n v="798"/>
        <n v="580"/>
        <n v="691"/>
        <n v="497"/>
        <n v="583"/>
        <n v="376"/>
        <n v="777"/>
        <n v="747"/>
        <n v="743"/>
        <n v="549"/>
        <n v="626"/>
        <n v="499"/>
        <n v="498"/>
        <n v="421"/>
        <n v="726"/>
        <n v="373"/>
        <n v="797"/>
        <n v="632"/>
        <n v="573"/>
        <n v="699"/>
        <n v="416"/>
        <n v="613"/>
        <n v="488"/>
        <n v="406"/>
        <n v="295"/>
        <n v="545"/>
        <n v="255"/>
        <n v="684"/>
        <n v="476"/>
        <n v="782"/>
        <n v="612"/>
        <n v="785"/>
        <n v="562"/>
        <n v="125"/>
        <n v="431"/>
        <n v="220"/>
        <n v="490"/>
        <n v="180"/>
        <n v="521"/>
        <n v="116"/>
        <n v="344"/>
        <n v="135"/>
        <n v="107"/>
        <n v="298"/>
        <n v="92"/>
        <n v="334"/>
        <n v="89"/>
        <n v="395"/>
        <n v="188"/>
        <n v="450"/>
        <n v="171"/>
        <n v="407"/>
        <n v="134"/>
        <n v="362"/>
        <n v="151"/>
        <n v="335"/>
        <n v="108"/>
        <n v="330"/>
        <n v="95"/>
        <n v="296"/>
        <n v="86"/>
        <n v="399"/>
        <n v="122"/>
        <n v="427"/>
        <n v="200"/>
        <n v="128"/>
        <n v="455"/>
        <n v="164"/>
        <n v="558"/>
        <n v="317"/>
        <n v="99"/>
        <n v="365"/>
        <n v="149"/>
        <n v="121"/>
        <n v="367"/>
        <n v="185"/>
        <n v="183"/>
        <n v="446"/>
        <n v="161"/>
        <n v="163"/>
        <n v="320"/>
        <n v="111"/>
        <n v="114"/>
        <n v="144"/>
        <n v="412"/>
        <n v="194"/>
        <n v="290"/>
        <n v="102"/>
        <n v="291"/>
        <n v="113"/>
        <n v="326"/>
        <n v="98"/>
        <n v="398"/>
        <n v="426"/>
        <n v="424"/>
        <n v="126"/>
        <n v="410"/>
        <n v="152"/>
        <n v="328"/>
        <n v="142"/>
        <n v="305"/>
        <n v="129"/>
        <n v="433"/>
        <n v="133"/>
        <n v="150"/>
        <n v="385"/>
        <n v="196"/>
        <n v="175"/>
        <n v="350"/>
        <n v="302"/>
        <n v="301"/>
        <n v="360"/>
        <n v="456"/>
        <n v="148"/>
        <n v="419"/>
        <n v="169"/>
        <n v="466"/>
        <n v="477"/>
        <n v="130"/>
        <n v="355"/>
        <n v="109"/>
        <n v="484"/>
        <n v="182"/>
        <n v="467"/>
        <n v="184"/>
        <n v="454"/>
        <n v="174"/>
        <n v="478"/>
        <n v="137"/>
        <n v="487"/>
        <n v="377"/>
        <n v="132"/>
        <n v="432"/>
        <n v="179"/>
        <n v="140"/>
        <n v="120"/>
        <n v="83"/>
        <n v="391"/>
        <n v="119"/>
        <n v="451"/>
        <n v="145"/>
        <n v="112"/>
        <n v="380"/>
        <n v="315"/>
        <n v="307"/>
        <n v="94"/>
        <n v="393"/>
        <n v="123"/>
        <n v="368"/>
        <n v="118"/>
        <n v="268"/>
        <n v="90"/>
        <n v="300"/>
        <n v="97"/>
        <n v="143"/>
        <n v="347"/>
        <n v="127"/>
        <n v="141"/>
        <n v="91"/>
        <n v="269"/>
        <n v="263"/>
        <n v="82"/>
        <n v="384"/>
        <n v="329"/>
        <n v="1650"/>
        <n v="1565"/>
        <n v="1910"/>
        <n v="1884"/>
        <n v="2399"/>
        <n v="2419"/>
        <n v="2371"/>
        <n v="2248"/>
        <n v="1947"/>
        <n v="1968"/>
        <n v="1709"/>
        <n v="1714"/>
        <n v="1924"/>
        <n v="1621"/>
        <n v="1877"/>
        <n v="2394"/>
        <n v="2217"/>
        <n v="2126"/>
        <n v="2100"/>
        <n v="1932"/>
        <n v="1678"/>
        <n v="2161"/>
        <n v="2216"/>
        <n v="2388"/>
        <n v="2195"/>
        <n v="2148"/>
        <n v="2131"/>
        <n v="1758"/>
        <n v="1816"/>
        <n v="1715"/>
        <n v="2181"/>
        <n v="2625"/>
        <n v="2429"/>
        <n v="2285"/>
        <n v="2326"/>
        <n v="2089"/>
        <n v="1774"/>
        <n v="1481"/>
        <n v="1514"/>
        <n v="2174"/>
        <n v="2323"/>
        <n v="2327"/>
        <n v="2017"/>
        <n v="2038"/>
        <n v="1787"/>
        <n v="1798"/>
        <n v="1430"/>
        <n v="1754"/>
        <n v="1914"/>
        <n v="2209"/>
        <n v="2078"/>
        <n v="2124"/>
        <n v="1945"/>
        <n v="2053"/>
        <n v="1837"/>
        <n v="1689"/>
        <n v="1464"/>
        <n v="1938"/>
        <n v="1783"/>
        <n v="2665"/>
        <n v="2873"/>
        <n v="2290"/>
        <n v="2502"/>
        <n v="2199"/>
        <n v="2309"/>
        <n v="2098"/>
        <n v="1965"/>
        <n v="1426"/>
        <n v="1489"/>
        <n v="1710"/>
        <n v="1716"/>
        <n v="2250"/>
        <n v="2208"/>
        <n v="2301"/>
        <n v="2137"/>
        <n v="2141"/>
        <n v="1842"/>
        <n v="1853"/>
        <n v="1670"/>
        <n v="1270"/>
        <n v="1325"/>
        <n v="1510"/>
        <n v="2283"/>
        <n v="2296"/>
        <n v="2029"/>
        <n v="2158"/>
        <n v="2109"/>
        <n v="1967"/>
        <n v="2757"/>
        <n v="2440"/>
        <n v="2215"/>
        <n v="2187"/>
        <n v="2041"/>
        <n v="1883"/>
        <n v="1907"/>
        <n v="1911"/>
        <n v="1624"/>
        <n v="1617"/>
        <n v="1746"/>
        <n v="1765"/>
        <n v="2162"/>
        <n v="2303"/>
        <n v="2378"/>
        <n v="2374"/>
        <n v="2130"/>
        <n v="1645"/>
        <n v="1509"/>
        <n v="1700"/>
        <n v="1540"/>
        <n v="2298"/>
        <n v="2026"/>
        <n v="2686"/>
        <n v="2128"/>
        <n v="2066"/>
        <n v="2328"/>
        <n v="2214"/>
        <n v="1992"/>
        <n v="1658"/>
        <n v="1579"/>
        <n v="1997"/>
        <n v="1482"/>
        <n v="2325"/>
        <n v="2712"/>
        <n v="2172"/>
        <n v="2113"/>
        <n v="1790"/>
        <n v="1516"/>
        <n v="1307"/>
        <n v="1536"/>
        <n v="1335"/>
        <n v="1772"/>
        <n v="2166"/>
        <n v="2425"/>
        <n v="2177"/>
        <n v="2178"/>
        <n v="1432"/>
        <n v="654"/>
        <n v="1941"/>
        <n v="1029"/>
        <n v="954"/>
        <n v="884"/>
        <n v="1599"/>
        <n v="907"/>
        <n v="1505"/>
        <n v="1283"/>
        <n v="628"/>
        <n v="1345"/>
        <n v="624"/>
        <n v="1813"/>
        <n v="988"/>
        <n v="1824"/>
        <n v="812"/>
        <n v="1812"/>
        <n v="745"/>
        <n v="1664"/>
        <n v="740"/>
        <n v="1526"/>
        <n v="643"/>
        <n v="1209"/>
        <n v="1537"/>
        <n v="1770"/>
        <n v="801"/>
        <n v="1743"/>
        <n v="838"/>
        <n v="787"/>
        <n v="1602"/>
        <n v="727"/>
        <n v="1597"/>
        <n v="653"/>
        <n v="1313"/>
        <n v="658"/>
        <n v="715"/>
        <n v="1637"/>
        <n v="902"/>
        <n v="1653"/>
        <n v="831"/>
        <n v="1654"/>
        <n v="1500"/>
        <n v="773"/>
        <n v="1240"/>
        <n v="1243"/>
        <n v="579"/>
        <n v="1747"/>
        <n v="714"/>
        <n v="1331"/>
        <n v="1316"/>
        <n v="1304"/>
        <n v="752"/>
        <n v="1610"/>
        <n v="1089"/>
        <n v="810"/>
        <n v="1450"/>
        <n v="750"/>
        <n v="1460"/>
        <n v="1272"/>
        <n v="1299"/>
        <n v="694"/>
        <n v="1836"/>
        <n v="967"/>
        <n v="976"/>
        <n v="1722"/>
        <n v="1600"/>
        <n v="796"/>
        <n v="1398"/>
        <n v="1237"/>
        <n v="568"/>
        <n v="1198"/>
        <n v="671"/>
        <n v="1378"/>
        <n v="970"/>
        <n v="1538"/>
        <n v="887"/>
        <n v="1726"/>
        <n v="828"/>
        <n v="1620"/>
        <n v="872"/>
        <n v="648"/>
        <n v="1350"/>
        <n v="1463"/>
        <n v="706"/>
        <n v="2102"/>
        <n v="899"/>
        <n v="1937"/>
        <n v="794"/>
        <n v="1728"/>
        <n v="765"/>
        <n v="1687"/>
        <n v="775"/>
        <n v="1400"/>
        <n v="2035"/>
        <n v="1225"/>
        <n v="1640"/>
        <n v="819"/>
        <n v="764"/>
        <n v="511"/>
        <n v="1528"/>
        <n v="760"/>
        <n v="804"/>
        <n v="1876"/>
        <n v="953"/>
        <n v="771"/>
        <n v="1564"/>
        <n v="1241"/>
        <n v="1389"/>
        <n v="1753"/>
        <n v="1887"/>
        <n v="1659"/>
        <n v="817"/>
        <n v="1674"/>
        <n v="737"/>
        <n v="1462"/>
        <n v="1176"/>
        <n v="582"/>
        <n v="1306"/>
        <n v="655"/>
        <n v="1545"/>
        <n v="852"/>
        <n v="1619"/>
        <n v="864"/>
        <n v="1372"/>
        <n v="1231"/>
        <n v="674"/>
        <n v="1169"/>
        <n v="678"/>
        <n v="471"/>
        <n v="1173"/>
        <n v="1474"/>
        <n v="1872"/>
        <n v="736"/>
        <n v="1399"/>
        <n v="742"/>
        <n v="13102"/>
        <n v="17006.7"/>
        <n v="15236.7"/>
        <n v="20613.900000000001"/>
        <n v="20176"/>
        <n v="27102.799999999999"/>
        <n v="17745.3"/>
        <n v="25419.8"/>
        <n v="16853.400000000001"/>
        <n v="23526.2"/>
        <n v="14560.5"/>
        <n v="20617.599999999999"/>
        <n v="14326.2"/>
        <n v="18845.2"/>
        <n v="12723"/>
        <n v="18463"/>
        <n v="16776.7"/>
        <n v="19038.900000000001"/>
        <n v="20226.5"/>
        <n v="21935.9"/>
        <n v="19053.099999999999"/>
        <n v="25851.4"/>
        <n v="17720.400000000001"/>
        <n v="24408.6"/>
        <n v="16213.4"/>
        <n v="21654.2"/>
        <n v="14417.1"/>
        <n v="23055.5"/>
        <n v="13033"/>
        <n v="16291.1"/>
        <n v="14132.4"/>
        <n v="16778.3"/>
        <n v="16900.3"/>
        <n v="22889.8"/>
        <n v="15710.7"/>
        <n v="24551"/>
        <n v="13840.6"/>
        <n v="22166.7"/>
        <n v="14700.4"/>
        <n v="21939.5"/>
        <n v="14333.9"/>
        <n v="21276.5"/>
        <n v="13194.4"/>
        <n v="19536.400000000001"/>
        <n v="14030.3"/>
        <n v="20290.2"/>
        <n v="19479.400000000001"/>
        <n v="25090.7"/>
        <n v="17303.5"/>
        <n v="26164.6"/>
        <n v="16074.3"/>
        <n v="24458.6"/>
        <n v="15769.6"/>
        <n v="24391.4"/>
        <n v="15202.7"/>
        <n v="22702.400000000001"/>
        <n v="13206.4"/>
        <n v="20759.3"/>
        <n v="11895.7"/>
        <n v="16563.099999999999"/>
        <n v="17744.400000000001"/>
        <n v="25116"/>
        <n v="16146.6"/>
        <n v="17843.5"/>
        <n v="14392.6"/>
        <n v="16089.2"/>
        <n v="12013.9"/>
        <n v="13948.1"/>
        <n v="13469.8"/>
        <n v="15900.4"/>
        <n v="15021"/>
        <n v="22175.200000000001"/>
        <n v="14797.9"/>
        <n v="19431.3"/>
        <n v="14592.1"/>
        <n v="19376.599999999999"/>
        <n v="13847.2"/>
        <n v="18147.2"/>
        <n v="13619.2"/>
        <n v="16437.2"/>
        <n v="12355.2"/>
        <n v="13262.2"/>
        <n v="14257.7"/>
        <n v="17677.3"/>
        <n v="18854.5"/>
        <n v="26944.3"/>
        <n v="15861.4"/>
        <n v="23171.8"/>
        <n v="15777.1"/>
        <n v="20272.900000000001"/>
        <n v="13732.2"/>
        <n v="17685.7"/>
        <n v="12295.6"/>
        <n v="16499.400000000001"/>
        <n v="11248.8"/>
        <n v="14673"/>
        <n v="12956.7"/>
        <n v="16625.099999999999"/>
        <n v="16685.599999999999"/>
        <n v="22130.799999999999"/>
        <n v="15911.7"/>
        <n v="22582.7"/>
        <n v="14821"/>
        <n v="20526.8"/>
        <n v="14977.6"/>
        <n v="17423"/>
        <n v="13564.5"/>
        <n v="17083.400000000001"/>
        <n v="10109.5"/>
        <n v="15107.9"/>
        <n v="13737.3"/>
        <n v="16371.5"/>
        <n v="18869"/>
        <n v="23574.3"/>
        <n v="15638.8"/>
        <n v="23034.400000000001"/>
        <n v="14961.6"/>
        <n v="23166.9"/>
        <n v="15937.7"/>
        <n v="21724.1"/>
        <n v="15423.5"/>
        <n v="18279.3"/>
        <n v="13866.2"/>
        <n v="25387"/>
        <n v="17361.099999999999"/>
        <n v="21230.799999999999"/>
        <n v="13312"/>
        <n v="18882.900000000001"/>
        <n v="12828.4"/>
        <n v="16570.2"/>
        <n v="12478.2"/>
        <n v="17643.400000000001"/>
        <n v="10221.4"/>
        <n v="15953.1"/>
        <n v="12627"/>
        <n v="16789.3"/>
        <n v="14653.1"/>
        <n v="24559"/>
        <n v="14106.2"/>
        <n v="21593.3"/>
        <n v="14278.8"/>
        <n v="20329.5"/>
        <n v="13396.5"/>
        <n v="20348"/>
        <n v="11526.3"/>
        <n v="17280.3"/>
        <n v="10678.3"/>
        <n v="14653"/>
        <n v="11794.6"/>
        <n v="16096"/>
        <n v="15643.6"/>
        <n v="20554"/>
        <n v="14606.9"/>
        <n v="26331"/>
        <n v="14033.2"/>
        <n v="20501.599999999999"/>
        <n v="15731.1"/>
        <n v="20553.599999999999"/>
        <n v="13009.7"/>
        <n v="18197.8"/>
        <n v="11680.5"/>
        <n v="15073.7"/>
        <n v="14314.7"/>
        <n v="14957.5"/>
        <n v="17610.8"/>
        <n v="26771.3"/>
        <n v="14941.2"/>
        <n v="22667.599999999999"/>
        <n v="13828.5"/>
        <n v="18396.599999999999"/>
        <n v="13696.2"/>
        <n v="17557.2"/>
        <n v="12567.9"/>
        <n v="15169.4"/>
        <n v="10992.3"/>
        <n v="12786.6"/>
        <n v="12387.4"/>
        <n v="13818.7"/>
        <n v="13910.6"/>
        <n v="22252.799999999999"/>
        <n v="17856.3"/>
        <n v="20539.400000000001"/>
        <n v="2830.7"/>
        <n v="2639.4"/>
        <n v="18264.900000000001"/>
        <n v="10103.4"/>
        <n v="24923.9"/>
        <n v="14974.5"/>
        <n v="22123.1"/>
        <n v="12869.8"/>
        <n v="20909.3"/>
        <n v="11796"/>
        <n v="18261.3"/>
        <n v="11050.6"/>
        <n v="17226.599999999999"/>
        <n v="10812.5"/>
        <n v="15578.2"/>
        <n v="9773.7999999999993"/>
        <n v="16813.5"/>
        <n v="10608"/>
        <n v="24646.7"/>
        <n v="14715.2"/>
        <n v="21281.8"/>
        <n v="13527.9"/>
        <n v="20766"/>
        <n v="11744.7"/>
        <n v="18110.400000000001"/>
        <n v="11222.1"/>
        <n v="17123.5"/>
        <n v="9345.9"/>
        <n v="15489.5"/>
        <n v="9997"/>
        <n v="19229.2"/>
        <n v="9193.9"/>
        <n v="23983.7"/>
        <n v="12620.3"/>
        <n v="20072"/>
        <n v="12641.8"/>
        <n v="19528.5"/>
        <n v="11670.3"/>
        <n v="19405.3"/>
        <n v="12200.8"/>
        <n v="19241.599999999999"/>
        <n v="11932.2"/>
        <n v="16970.599999999999"/>
        <n v="11442.6"/>
        <n v="19871.900000000001"/>
        <n v="11703.4"/>
        <n v="25363.7"/>
        <n v="15041.3"/>
        <n v="20684.599999999999"/>
        <n v="14907.9"/>
        <n v="19694.2"/>
        <n v="13447"/>
        <n v="21248.9"/>
        <n v="12536.8"/>
        <n v="19787.099999999999"/>
        <n v="12021.5"/>
        <n v="17904.099999999999"/>
        <n v="11129.3"/>
        <n v="20240"/>
        <n v="10910.4"/>
        <n v="25633.8"/>
        <n v="14703.8"/>
        <n v="21591.7"/>
        <n v="14415.2"/>
        <n v="14235.6"/>
        <n v="9406.9"/>
        <n v="14500.6"/>
        <n v="8359.2999999999993"/>
        <n v="15053.5"/>
        <n v="9161.2999999999993"/>
        <n v="19081"/>
        <n v="11918.4"/>
        <n v="38832.199999999997"/>
        <n v="30609"/>
        <n v="17942.5"/>
        <n v="12648.2"/>
        <n v="16096.1"/>
        <n v="11518"/>
        <n v="15188.6"/>
        <n v="9738.7999999999993"/>
        <n v="13237.7"/>
        <n v="8790.7000000000007"/>
        <n v="15917.2"/>
        <n v="9305.5"/>
        <n v="22347.3"/>
        <n v="13674.7"/>
        <n v="20784.2"/>
        <n v="13679.7"/>
        <n v="18840.099999999999"/>
        <n v="11844.9"/>
        <n v="16564"/>
        <n v="10879.5"/>
        <n v="16564.900000000001"/>
        <n v="9982.2000000000007"/>
        <n v="14737.6"/>
        <n v="9040.6"/>
        <n v="14952.5"/>
        <n v="9578.9"/>
        <n v="20263.400000000001"/>
        <n v="13396.6"/>
        <n v="19056.2"/>
        <n v="12810.4"/>
        <n v="18690.400000000001"/>
        <n v="12228.7"/>
        <n v="18743.400000000001"/>
        <n v="11542.4"/>
        <n v="18263.400000000001"/>
        <n v="10088.5"/>
        <n v="16052.4"/>
        <n v="9043.7999999999993"/>
        <n v="18658.400000000001"/>
        <n v="9620.7000000000007"/>
        <n v="25745.3"/>
        <n v="13648.5"/>
        <n v="21540"/>
        <n v="13341.7"/>
        <n v="22150.3"/>
        <n v="12171.3"/>
        <n v="21476"/>
        <n v="11627.7"/>
        <n v="19021.3"/>
        <n v="10406.700000000001"/>
        <n v="16659.900000000001"/>
        <n v="9151.2999999999993"/>
        <n v="23236.400000000001"/>
        <n v="17708.099999999999"/>
        <n v="17000.099999999999"/>
        <n v="11952.2"/>
        <n v="17622.5"/>
        <n v="11588.7"/>
        <n v="15273.1"/>
        <n v="9986.2000000000007"/>
        <n v="13420.1"/>
        <n v="8284.2999999999993"/>
        <n v="16561.900000000001"/>
        <n v="10163.200000000001"/>
        <n v="21132"/>
        <n v="12118.8"/>
        <n v="19008.2"/>
        <n v="14370.3"/>
        <n v="17372.3"/>
        <n v="11213.6"/>
        <n v="15800.4"/>
        <n v="10762.9"/>
        <n v="15513.8"/>
        <n v="10447.799999999999"/>
        <n v="14227.1"/>
        <n v="9324.6"/>
        <n v="16271.9"/>
        <n v="9662.2999999999993"/>
        <n v="20592.900000000001"/>
        <n v="12402.9"/>
        <n v="19531"/>
        <n v="11096.8"/>
        <n v="17756.400000000001"/>
        <n v="10390"/>
        <n v="17568.3"/>
        <n v="10690.7"/>
        <n v="14484.3"/>
        <n v="9839.2999999999993"/>
        <n v="13018.1"/>
        <n v="8663"/>
        <n v="16045.7"/>
        <n v="9372.5"/>
        <n v="18769"/>
        <n v="12079"/>
        <n v="16306.4"/>
        <n v="11878.7"/>
        <n v="12833.9"/>
        <n v="10106.299999999999"/>
        <n v="11888.5"/>
        <n v="8304.2000000000007"/>
        <n v="10967.6"/>
        <n v="8875"/>
        <n v="10006.700000000001"/>
        <n v="7338.2"/>
        <n v="12901.5"/>
        <n v="7927.6"/>
        <n v="16523.5"/>
        <n v="11440.6"/>
        <n v="21028"/>
        <n v="11404.4"/>
        <n v="16212.7"/>
        <n v="10524.5"/>
        <n v="15071.9"/>
        <n v="10220.6"/>
        <n v="5003.5"/>
        <n v="2383.3000000000002"/>
        <n v="5964.5"/>
        <n v="2923.7"/>
        <n v="7962.6"/>
        <n v="3900.1"/>
        <n v="6803.2"/>
        <n v="3740.2"/>
        <n v="6407.5"/>
        <n v="3744.8"/>
        <n v="5542.4"/>
        <n v="3281.1"/>
        <n v="5442.6"/>
        <n v="2856.9"/>
        <n v="4633.5"/>
        <n v="2807.5"/>
        <n v="5788.2"/>
        <n v="2759.4"/>
        <n v="7419.2"/>
        <n v="3155.7"/>
        <n v="6808.4"/>
        <n v="3780.2"/>
        <n v="6328"/>
        <n v="3513"/>
        <n v="5780.5"/>
        <n v="3048.8"/>
        <n v="5190.1000000000004"/>
        <n v="3325.5"/>
        <n v="4913.2"/>
        <n v="2407.1"/>
        <n v="5373.7"/>
        <n v="2448.8000000000002"/>
        <n v="6533.8"/>
        <n v="3428.9"/>
        <n v="6037.9"/>
        <n v="3682"/>
        <n v="5232.3"/>
        <n v="3252.6"/>
        <n v="5550.2"/>
        <n v="3252.7"/>
        <n v="5413.1"/>
        <n v="3051.5"/>
        <n v="4942.8999999999996"/>
        <n v="2816.2"/>
        <n v="5374.7"/>
        <n v="2894.9"/>
        <n v="7538.2"/>
        <n v="3709.6"/>
        <n v="6509.3"/>
        <n v="3883.3"/>
        <n v="6096.9"/>
        <n v="3610.8"/>
        <n v="5956.6"/>
        <n v="3493.1"/>
        <n v="5741.1"/>
        <n v="4736.2"/>
        <n v="2887.9"/>
        <n v="4273.7"/>
        <n v="2241.6999999999998"/>
        <n v="6465.3"/>
        <n v="3428.7"/>
        <n v="6404.3"/>
        <n v="2876.6"/>
        <n v="5497"/>
        <n v="2601.5"/>
        <n v="4625.3"/>
        <n v="2277.3000000000002"/>
        <n v="5250.4"/>
        <n v="2580.6999999999998"/>
        <n v="6032.1"/>
        <n v="3740.1"/>
        <n v="5868.5"/>
        <n v="3249.7"/>
        <n v="5815.6"/>
        <n v="3097.9"/>
        <n v="5599.4"/>
        <n v="2779.4"/>
        <n v="5387"/>
        <n v="2474.6999999999998"/>
        <n v="4885.5"/>
        <n v="1986.9"/>
        <n v="5841.8"/>
        <n v="2756.2"/>
        <n v="7863"/>
        <n v="4442.5"/>
        <n v="6503"/>
        <n v="3579.2"/>
        <n v="6438.4"/>
        <n v="3189.9"/>
        <n v="5570.8"/>
        <n v="2819.8"/>
        <n v="5069.8999999999996"/>
        <n v="2683"/>
        <n v="4904"/>
        <n v="2406.3000000000002"/>
        <n v="5643.7"/>
        <n v="2867.8"/>
        <n v="7500.5"/>
        <n v="3698.2"/>
        <n v="6940.5"/>
        <n v="3724.3"/>
        <n v="6428.1"/>
        <n v="3267.8"/>
        <n v="6217.7"/>
        <n v="2784"/>
        <n v="5619.7"/>
        <n v="2627.5"/>
        <n v="4067.9"/>
        <n v="2302.3000000000002"/>
        <n v="5755.1"/>
        <n v="2512.6999999999998"/>
        <n v="7733.5"/>
        <n v="3618.4"/>
        <n v="6052"/>
        <n v="3560.7"/>
        <n v="5865.8"/>
        <n v="3543.1"/>
        <n v="6122.6"/>
        <n v="3292.6"/>
        <n v="5640.5"/>
        <n v="2750.1"/>
        <n v="5136.2"/>
        <n v="4239.6000000000004"/>
        <n v="6413.3"/>
        <n v="3220"/>
        <n v="4895.8"/>
        <n v="2974.4"/>
        <n v="4732.2"/>
        <n v="2595.8000000000002"/>
        <n v="4697.3999999999996"/>
        <n v="2986.9"/>
        <n v="3896.7"/>
        <n v="2710.9"/>
        <n v="4856.5"/>
        <n v="2886.3"/>
        <n v="5894.1"/>
        <n v="4351.5"/>
        <n v="5391.2"/>
        <n v="3619.8"/>
        <n v="5484.7"/>
        <n v="3545.9"/>
        <n v="4947.6000000000004"/>
        <n v="3388.5"/>
        <n v="4276.8"/>
        <n v="2739.8"/>
        <n v="4095"/>
        <n v="2360.6"/>
        <n v="4727.2"/>
        <n v="2683.6"/>
        <n v="6364.6"/>
        <n v="3520.3"/>
        <n v="5672.4"/>
        <n v="4506.8"/>
        <n v="5435"/>
        <n v="3366.7"/>
        <n v="5902.1"/>
        <n v="3265.3"/>
        <n v="5059.6000000000004"/>
        <n v="3063.9"/>
        <n v="4458.6000000000004"/>
        <n v="2502.4"/>
        <n v="5687.4"/>
        <n v="2473.1"/>
        <n v="6982.9"/>
        <n v="4501.1000000000004"/>
        <n v="5819.2"/>
        <n v="3597.5"/>
        <n v="5227.7"/>
        <n v="2977.6"/>
        <n v="5357.6"/>
        <n v="2907"/>
        <n v="4940.3"/>
        <n v="2511.9"/>
        <n v="4265.3999999999996"/>
        <n v="2103.3000000000002"/>
        <n v="4738.3999999999996"/>
        <n v="2290.4"/>
        <n v="5566.9"/>
        <n v="3914.8"/>
        <n v="7036.6"/>
        <n v="3533.3"/>
        <n v="1266.9000000000001"/>
        <n v="468.4"/>
        <n v="5552.3"/>
        <n v="1155.4000000000001"/>
        <n v="7494.7"/>
        <n v="1765.5"/>
        <n v="6878.5"/>
        <n v="1450.2"/>
        <n v="6738.5"/>
        <n v="1315.4"/>
        <n v="5992"/>
        <n v="1306.3"/>
        <n v="5822"/>
        <n v="1340.5"/>
        <n v="5278"/>
        <n v="1158.8"/>
        <n v="5657.5"/>
        <n v="1338.4"/>
        <n v="8085.7"/>
        <n v="1862.5"/>
        <n v="7254.6"/>
        <n v="1678.8"/>
        <n v="6993.8"/>
        <n v="1413.4"/>
        <n v="5979.7"/>
        <n v="1377.1"/>
        <n v="5943.4"/>
        <n v="1153.8"/>
        <n v="5135.3"/>
        <n v="1216.8"/>
        <n v="6069.4"/>
        <n v="1159.2"/>
        <n v="7559.7"/>
        <n v="1598.8"/>
        <n v="6361.1"/>
        <n v="1507.1"/>
        <n v="6314.2"/>
        <n v="1400.6"/>
        <n v="6272.1"/>
        <n v="1410"/>
        <n v="6096.7"/>
        <n v="1474.7"/>
        <n v="5416.7"/>
        <n v="1435.3"/>
        <n v="6239.4"/>
        <n v="1540.6"/>
        <n v="7881"/>
        <n v="1827"/>
        <n v="6460.9"/>
        <n v="1791.5"/>
        <n v="6358.9"/>
        <n v="1573.2"/>
        <n v="6926.2"/>
        <n v="1509.9"/>
        <n v="6369.9"/>
        <n v="1415.4"/>
        <n v="5720.1"/>
        <n v="1261.4000000000001"/>
        <n v="6370.1"/>
        <n v="1284.7"/>
        <n v="7905.1"/>
        <n v="1755.5"/>
        <n v="6932.6"/>
        <n v="1679.7"/>
        <n v="4236.3999999999996"/>
        <n v="857.4"/>
        <n v="4468.6000000000004"/>
        <n v="855.4"/>
        <n v="4849.8999999999996"/>
        <n v="1032.5"/>
        <n v="6049.3"/>
        <n v="1475.1"/>
        <n v="12719.6"/>
        <n v="3637.6"/>
        <n v="5674"/>
        <n v="1462.1"/>
        <n v="5104.7"/>
        <n v="1367.3"/>
        <n v="4866.2"/>
        <n v="1116.8"/>
        <n v="4290.1000000000004"/>
        <n v="899.5"/>
        <n v="4902.3"/>
        <n v="1027.0999999999999"/>
        <n v="7133.2"/>
        <n v="1520.3"/>
        <n v="6727.2"/>
        <n v="1418.1"/>
        <n v="5955.7"/>
        <n v="1307.5"/>
        <n v="5223.3999999999996"/>
        <n v="1185.3"/>
        <n v="5210.8"/>
        <n v="1069.5"/>
        <n v="4628"/>
        <n v="963.6"/>
        <n v="4431.2"/>
        <n v="1088.5"/>
        <n v="5893.6"/>
        <n v="1535.5"/>
        <n v="5873.8"/>
        <n v="1408.6"/>
        <n v="5855.9"/>
        <n v="1422.6"/>
        <n v="5937.3"/>
        <n v="1244"/>
        <n v="5719.9"/>
        <n v="1084.8"/>
        <n v="5134.6000000000004"/>
        <n v="968.6"/>
        <n v="5906.5"/>
        <n v="1116.5"/>
        <n v="7635.5"/>
        <n v="1564.7"/>
        <n v="6500.3"/>
        <n v="1441.4"/>
        <n v="6979.1"/>
        <n v="1318.5"/>
        <n v="7131.5"/>
        <n v="1359.5"/>
        <n v="6080.5"/>
        <n v="1073.0999999999999"/>
        <n v="5425.8"/>
        <n v="972.8"/>
        <n v="6435.6"/>
        <n v="1630.4"/>
        <n v="4710.3999999999996"/>
        <n v="1117.8"/>
        <n v="4767.5"/>
        <n v="1053"/>
        <n v="4339.3"/>
        <n v="920"/>
        <n v="3842.6"/>
        <n v="781.7"/>
        <n v="4620.3999999999996"/>
        <n v="965.6"/>
        <n v="5880.4"/>
        <n v="1214.9000000000001"/>
        <n v="5351.1"/>
        <n v="1447"/>
        <n v="4837.8999999999996"/>
        <n v="1080.7"/>
        <n v="4536.2"/>
        <n v="988.1"/>
        <n v="4361.1000000000004"/>
        <n v="952.6"/>
        <n v="4044.3"/>
        <n v="783.4"/>
        <n v="4443.8"/>
        <n v="816"/>
        <n v="5650.1"/>
        <n v="1096.8"/>
        <n v="5430.2"/>
        <n v="969.5"/>
        <n v="5109.2"/>
        <n v="939.9"/>
        <n v="5020.6000000000004"/>
        <n v="954.4"/>
        <n v="4134.3999999999996"/>
        <n v="893.2"/>
        <n v="3642.8"/>
        <n v="782.5"/>
        <n v="4527.7"/>
        <n v="862.4"/>
        <n v="5329.4"/>
        <n v="1115.2"/>
        <n v="4689.1000000000004"/>
        <n v="1080.2"/>
        <n v="4043"/>
        <n v="875.9"/>
        <n v="3610.4"/>
        <n v="710"/>
        <n v="3284.2"/>
        <n v="847.9"/>
        <n v="2964.5"/>
        <n v="677.3"/>
        <n v="3766.1"/>
        <n v="758.8"/>
        <n v="4672.3999999999996"/>
        <n v="1095.8"/>
        <n v="5913"/>
        <n v="1069.3"/>
        <n v="4722.3999999999996"/>
        <n v="954.1"/>
        <n v="4266.1000000000004"/>
        <n v="961.8"/>
        <n v="9938.4"/>
        <n v="6492.1"/>
        <n v="11597.4"/>
        <n v="7794.5"/>
        <n v="14961"/>
        <n v="10408.799999999999"/>
        <n v="13243.2"/>
        <n v="9822.9"/>
        <n v="12702.5"/>
        <n v="9083.7000000000007"/>
        <n v="10888"/>
        <n v="7695.4"/>
        <n v="10569.1"/>
        <n v="6859.1"/>
        <n v="9133.4"/>
        <n v="6827.5"/>
        <n v="11526"/>
        <n v="7009.9"/>
        <n v="14673.8"/>
        <n v="8079"/>
        <n v="13749.4"/>
        <n v="9644.7000000000007"/>
        <n v="12986.3"/>
        <n v="9133.9"/>
        <n v="11886.6"/>
        <n v="8158.7"/>
        <n v="10662"/>
        <n v="8698.2000000000007"/>
        <n v="9619.7000000000007"/>
        <n v="6271.3"/>
        <n v="10577.4"/>
        <n v="6345.6"/>
        <n v="12748"/>
        <n v="8546.2000000000007"/>
        <n v="11673.6"/>
        <n v="9115.2999999999993"/>
        <n v="10502"/>
        <n v="8185.1"/>
        <n v="10839"/>
        <n v="8053.9"/>
        <n v="10747.8"/>
        <n v="7841.7"/>
        <n v="9764.7000000000007"/>
        <n v="7180.5"/>
        <n v="10093"/>
        <n v="7440.7"/>
        <n v="14343.9"/>
        <n v="9240.4"/>
        <n v="12776.8"/>
        <n v="9595.5"/>
        <n v="11800.2"/>
        <n v="8969.6"/>
        <n v="11571.2"/>
        <n v="8931.7999999999993"/>
        <n v="10976.8"/>
        <n v="8243.7999999999993"/>
        <n v="9213.2000000000007"/>
        <n v="7438.3"/>
        <n v="8291.6"/>
        <n v="6022.5"/>
        <n v="12432.2"/>
        <n v="9237"/>
        <n v="11678.4"/>
        <n v="7169.6"/>
        <n v="10612.4"/>
        <n v="6368.1"/>
        <n v="8831.2000000000007"/>
        <n v="5447.7"/>
        <n v="9828.7999999999993"/>
        <n v="6255.7"/>
        <n v="11073.8"/>
        <n v="8850.4"/>
        <n v="10972.5"/>
        <n v="7693.3"/>
        <n v="10915.1"/>
        <n v="7549.7"/>
        <n v="10194.5"/>
        <n v="7177"/>
        <n v="9986.2999999999993"/>
        <n v="6457.4"/>
        <n v="9039"/>
        <n v="5350.5"/>
        <n v="10425.1"/>
        <n v="7044.5"/>
        <n v="13790.7"/>
        <n v="10994.1"/>
        <n v="11698.6"/>
        <n v="9191.1"/>
        <n v="11482.7"/>
        <n v="8153"/>
        <n v="10181.9"/>
        <n v="7040.6"/>
        <n v="8994.7000000000007"/>
        <n v="6691.4"/>
        <n v="8262.2999999999993"/>
        <n v="5924.2"/>
        <n v="9626.5"/>
        <n v="6723"/>
        <n v="12422.5"/>
        <n v="8962.4"/>
        <n v="11882.1"/>
        <n v="8911.1"/>
        <n v="11040.6"/>
        <n v="7910.9"/>
        <n v="11419.2"/>
        <n v="6797.7"/>
        <n v="10113.9"/>
        <n v="6659.4"/>
        <n v="7448.1"/>
        <n v="5898.9"/>
        <n v="10117.5"/>
        <n v="6450.9"/>
        <n v="13821.4"/>
        <n v="9246.6"/>
        <n v="11316.9"/>
        <n v="9050.2999999999993"/>
        <n v="10954.6"/>
        <n v="9033.2999999999993"/>
        <n v="11737.4"/>
        <n v="8385.4"/>
        <n v="11077.1"/>
        <n v="7028.2"/>
        <n v="9763.7999999999993"/>
        <n v="10292.5"/>
        <n v="12417.4"/>
        <n v="8269"/>
        <n v="9516.4"/>
        <n v="7434"/>
        <n v="9229.2000000000007"/>
        <n v="6443.2"/>
        <n v="8947"/>
        <n v="7154"/>
        <n v="7425.2"/>
        <n v="6456.4"/>
        <n v="9096.1"/>
        <n v="6812.4"/>
        <n v="10709.6"/>
        <n v="10007"/>
        <n v="10291.200000000001"/>
        <n v="8681"/>
        <n v="10473.200000000001"/>
        <n v="8191.2"/>
        <n v="9857"/>
        <n v="7915.6"/>
        <n v="8500.5"/>
        <n v="6909.9"/>
        <n v="7851.7"/>
        <n v="5804.2"/>
        <n v="8753.7999999999993"/>
        <n v="6428.3"/>
        <n v="11634.8"/>
        <n v="8509.1"/>
        <n v="10724.3"/>
        <n v="10948"/>
        <n v="10229.5"/>
        <n v="8102.9"/>
        <n v="11398.8"/>
        <n v="8105.3"/>
        <n v="9735.1"/>
        <n v="7151.2"/>
        <n v="8631.2000000000007"/>
        <n v="6107.6"/>
        <n v="10383.6"/>
        <n v="6191.9"/>
        <n v="12689.5"/>
        <n v="10913.8"/>
        <n v="10933.4"/>
        <n v="8990.2999999999993"/>
        <n v="9871.9"/>
        <n v="7444.3"/>
        <n v="9868.9"/>
        <n v="7090.8"/>
        <n v="9189"/>
        <n v="6172.6"/>
        <n v="8434.4"/>
        <n v="5145.8"/>
        <n v="9366.9"/>
        <n v="5544.4"/>
        <n v="10081"/>
        <n v="9175.4"/>
        <n v="13078.1"/>
        <n v="8336.4"/>
        <n v="2077.1"/>
        <n v="1103.8"/>
        <n v="10371.9"/>
        <n v="2991.1"/>
        <n v="14215"/>
        <n v="4390.2"/>
        <n v="12856.9"/>
        <n v="3760.8"/>
        <n v="12055.2"/>
        <n v="10513"/>
        <n v="3223.4"/>
        <n v="9874.7000000000007"/>
        <n v="3061.7"/>
        <n v="8812.5"/>
        <n v="2790.7"/>
        <n v="9415.5"/>
        <n v="2973.9"/>
        <n v="13958.5"/>
        <n v="4190.1000000000004"/>
        <n v="12362.2"/>
        <n v="3787.7"/>
        <n v="11569.8"/>
        <n v="3172"/>
        <n v="10059.4"/>
        <n v="3012.3"/>
        <n v="9601.7999999999993"/>
        <n v="2577.8000000000002"/>
        <n v="8534.6"/>
        <n v="2762.4"/>
        <n v="10539"/>
        <n v="2570.5"/>
        <n v="13380.4"/>
        <n v="3538.2"/>
        <n v="11373.5"/>
        <n v="3451.8"/>
        <n v="10872.6"/>
        <n v="3221.4"/>
        <n v="10590.3"/>
        <n v="3261.2"/>
        <n v="10289.1"/>
        <n v="3204"/>
        <n v="8987.1"/>
        <n v="3095.3"/>
        <n v="10611.8"/>
        <n v="3177.2"/>
        <n v="13727"/>
        <n v="4115.3999999999996"/>
        <n v="11627.3"/>
        <n v="4102.3999999999996"/>
        <n v="10829.2"/>
        <n v="3681.6"/>
        <n v="11460.6"/>
        <n v="3510.4"/>
        <n v="10598.7"/>
        <n v="3307.4"/>
        <n v="9678.2999999999993"/>
        <n v="2986.5"/>
        <n v="10906.9"/>
        <n v="2931.9"/>
        <n v="13856.6"/>
        <n v="4005"/>
        <n v="12053.9"/>
        <n v="3834.1"/>
        <n v="8605.6"/>
        <n v="2841.4"/>
        <n v="8669.2000000000007"/>
        <n v="2492.6"/>
        <n v="8936.7000000000007"/>
        <n v="2776"/>
        <n v="11009.9"/>
        <n v="3676.2"/>
        <n v="22591.4"/>
        <n v="9299.6"/>
        <n v="10322"/>
        <n v="3678.2"/>
        <n v="9475.7999999999993"/>
        <n v="3354.4"/>
        <n v="9015.9"/>
        <n v="2807.3"/>
        <n v="7860.5"/>
        <n v="2540.8000000000002"/>
        <n v="9274"/>
        <n v="2733.4"/>
        <n v="13320.6"/>
        <n v="4076.7"/>
        <n v="12236.5"/>
        <n v="4120.3"/>
        <n v="11234.9"/>
        <n v="3513.5"/>
        <n v="9918.6"/>
        <n v="3299.3"/>
        <n v="9759.1"/>
        <n v="3006"/>
        <n v="8667.4"/>
        <n v="2697.6"/>
        <n v="8575.1"/>
        <n v="2849.8"/>
        <n v="11584.7"/>
        <n v="4011.3"/>
        <n v="11218.3"/>
        <n v="3853"/>
        <n v="11041.1"/>
        <n v="3780"/>
        <n v="11065.6"/>
        <n v="3364.2"/>
        <n v="10650"/>
        <n v="9362.2999999999993"/>
        <n v="2686.3"/>
        <n v="10584.4"/>
        <n v="2909.9"/>
        <n v="14602.1"/>
        <n v="4020.8"/>
        <n v="12511"/>
        <n v="3837.4"/>
        <n v="12643.8"/>
        <n v="3539.2"/>
        <n v="12450.5"/>
        <n v="3464.1"/>
        <n v="10678.9"/>
        <n v="3052.3"/>
        <n v="9358.2999999999993"/>
        <n v="2665.7"/>
        <n v="13981.6"/>
        <n v="5641.5"/>
        <n v="10352.1"/>
        <n v="3777.4"/>
        <n v="10711.2"/>
        <n v="3624.7"/>
        <n v="9284.2999999999993"/>
        <n v="3008.6"/>
        <n v="8222.7000000000007"/>
        <n v="2544.9"/>
        <n v="10010.6"/>
        <n v="3150.5"/>
        <n v="12583.2"/>
        <n v="3849.8"/>
        <n v="11393.7"/>
        <n v="4534.6000000000004"/>
        <n v="10537.6"/>
        <n v="3433.1"/>
        <n v="9702.2999999999993"/>
        <n v="3348.9"/>
        <n v="9327.9"/>
        <n v="3188.1"/>
        <n v="8528.6"/>
        <n v="2749.9"/>
        <n v="9597.9"/>
        <n v="2829"/>
        <n v="12338.4"/>
        <n v="3817"/>
        <n v="11861.1"/>
        <n v="3353.4"/>
        <n v="10719.1"/>
        <n v="3145.6"/>
        <n v="10505.6"/>
        <n v="3224.1"/>
        <n v="8738.2000000000007"/>
        <n v="2952.9"/>
        <n v="7761.6"/>
        <n v="2539.6"/>
        <n v="9405.1"/>
        <n v="2767.6"/>
        <n v="11209.6"/>
        <n v="3497.9"/>
        <n v="10018"/>
        <n v="3537.3"/>
        <n v="7720.1"/>
        <n v="2902.7"/>
        <n v="7372"/>
        <n v="2397.4"/>
        <n v="6813.2"/>
        <n v="2666.5"/>
        <n v="6077.3"/>
        <n v="2258.6"/>
        <n v="7742.6"/>
        <n v="2434"/>
        <n v="3423.6"/>
        <n v="12833.6"/>
        <n v="3429.4"/>
        <n v="9999.1"/>
        <n v="3194.2"/>
        <n v="9063.4"/>
        <n v="3190"/>
        <n v="29"/>
        <n v="22"/>
        <n v="20"/>
        <n v="11"/>
        <n v="19"/>
        <n v="32"/>
        <n v="33"/>
        <n v="36"/>
        <n v="24"/>
        <n v="26"/>
        <n v="27"/>
        <n v="14"/>
        <n v="25"/>
        <n v="17"/>
        <n v="18"/>
        <n v="21"/>
        <n v="23"/>
        <n v="10"/>
        <n v="12"/>
        <n v="13"/>
        <n v="15"/>
        <n v="28"/>
        <n v="30"/>
        <n v="31"/>
        <n v="16"/>
        <n v="39"/>
        <n v="7"/>
        <n v="38"/>
        <n v="37"/>
        <n v="34"/>
        <n v="35"/>
        <n v="43"/>
        <n v="110"/>
        <n v="4"/>
        <n v="42"/>
        <n v="49"/>
        <n v="40"/>
        <n v="56"/>
        <n v="62"/>
        <n v="44"/>
        <n v="41"/>
        <n v="45"/>
        <n v="54"/>
        <n v="51"/>
        <n v="52"/>
        <n v="55"/>
        <n v="58"/>
        <n v="68"/>
        <n v="46"/>
        <n v="50"/>
        <n v="48"/>
        <n v="63"/>
        <n v="47"/>
        <n v="57"/>
        <n v="0"/>
        <n v="8"/>
        <n v="5"/>
        <n v="9"/>
        <n v="73"/>
        <n v="1"/>
        <n v="6"/>
        <n v="2"/>
        <n v="3"/>
        <n v="70"/>
        <n v="232"/>
        <n v="59"/>
        <n v="65"/>
        <n v="236"/>
        <n v="85"/>
        <n v="71"/>
        <n v="170"/>
        <n v="159"/>
        <n v="177"/>
        <n v="198"/>
        <n v="211"/>
        <n v="226"/>
        <n v="204"/>
        <n v="166"/>
        <n v="158"/>
        <n v="153"/>
        <n v="147"/>
        <n v="189"/>
        <n v="210"/>
        <n v="186"/>
        <n v="206"/>
        <n v="131"/>
        <n v="156"/>
        <n v="172"/>
        <n v="115"/>
        <n v="157"/>
        <n v="237"/>
        <n v="221"/>
        <n v="178"/>
        <n v="173"/>
        <n v="199"/>
        <n v="212"/>
        <n v="233"/>
        <n v="203"/>
        <n v="217"/>
        <n v="181"/>
        <n v="176"/>
        <n v="275"/>
        <n v="247"/>
        <n v="273"/>
        <n v="222"/>
        <n v="214"/>
        <n v="187"/>
        <n v="168"/>
        <n v="124"/>
        <n v="259"/>
        <n v="267"/>
        <n v="195"/>
        <n v="197"/>
        <n v="241"/>
        <n v="246"/>
        <n v="225"/>
        <n v="299"/>
        <n v="348"/>
        <n v="229"/>
        <n v="202"/>
        <n v="215"/>
        <n v="193"/>
        <n v="234"/>
        <n v="252"/>
        <n v="219"/>
        <n v="265"/>
        <n v="223"/>
        <n v="208"/>
        <n v="245"/>
        <n v="249"/>
        <n v="285"/>
        <n v="224"/>
        <n v="230"/>
        <n v="216"/>
        <n v="213"/>
        <n v="286"/>
        <n v="240"/>
        <n v="358"/>
        <n v="235"/>
        <n v="418"/>
        <n v="314"/>
        <n v="190"/>
        <n v="325"/>
        <n v="261"/>
        <n v="331"/>
        <n v="312"/>
        <n v="165"/>
        <n v="356"/>
        <n v="332"/>
        <n v="342"/>
        <n v="452"/>
        <n v="404"/>
        <n v="372"/>
        <n v="192"/>
        <n v="346"/>
        <n v="400"/>
        <n v="293"/>
        <n v="270"/>
        <n v="323"/>
        <n v="366"/>
        <n v="231"/>
        <n v="276"/>
        <n v="155"/>
        <n v="162"/>
        <n v="369"/>
        <n v="371"/>
        <n v="201"/>
        <n v="374"/>
        <n v="309"/>
        <n v="154"/>
        <n v="253"/>
        <n v="339"/>
        <n v="191"/>
        <n v="447"/>
        <n v="402"/>
        <n v="218"/>
        <n v="354"/>
        <n v="438"/>
        <n v="297"/>
        <n v="361"/>
        <n v="352"/>
        <n v="279"/>
        <n v="387"/>
        <n v="388"/>
        <n v="363"/>
        <n v="266"/>
        <n v="349"/>
        <n v="205"/>
        <n v="264"/>
        <n v="228"/>
        <n v="106"/>
        <n v="243"/>
        <n v="324"/>
        <n v="313"/>
        <n v="69"/>
        <n v="61"/>
        <n v="72"/>
        <n v="87"/>
        <n v="64"/>
        <n v="96"/>
        <n v="60"/>
        <n v="78"/>
        <n v="66"/>
        <n v="53"/>
        <n v="79"/>
        <n v="84"/>
        <n v="67"/>
        <n v="100"/>
        <n v="77"/>
        <n v="75"/>
        <n v="103"/>
        <n v="88"/>
        <n v="101"/>
        <n v="104"/>
        <n v="138"/>
        <n v="81"/>
        <n v="74"/>
        <n v="76"/>
        <n v="93"/>
        <n v="80"/>
        <n v="117"/>
        <n v="105"/>
        <n v="160"/>
        <n v="136"/>
        <n v="167"/>
        <n v="139"/>
        <n v="146"/>
        <n v="209"/>
        <n v="248"/>
        <n v="207"/>
        <n v="242"/>
        <n v="370"/>
        <n v="277"/>
        <n v="383"/>
        <n v="289"/>
        <n v="288"/>
        <n v="375"/>
        <n v="318"/>
        <n v="333"/>
        <n v="281"/>
        <n v="257"/>
        <n v="304"/>
        <n v="308"/>
        <n v="262"/>
        <n v="251"/>
        <n v="294"/>
        <n v="310"/>
        <n v="244"/>
        <n v="341"/>
        <n v="287"/>
        <n v="271"/>
        <n v="260"/>
        <n v="254"/>
        <n v="284"/>
        <n v="274"/>
        <n v="-3"/>
        <n v="-30"/>
        <n v="-69"/>
        <n v="-2"/>
        <n v="-324"/>
        <n v="-208"/>
        <n v="15781.033017"/>
        <n v="12011.399749"/>
        <n v="12339.288009"/>
        <n v="11219.576573"/>
        <n v="14870.294282999999"/>
        <n v="13338.888021999999"/>
        <n v="17247.177533999999"/>
        <n v="14173.568863"/>
        <n v="15408.533292"/>
        <n v="13138.283957"/>
        <n v="15032.551514999999"/>
        <n v="12256.424999999999"/>
        <n v="13280.210451000001"/>
        <n v="12872.588753"/>
        <n v="15791.490209"/>
        <n v="11989.798884"/>
        <n v="13103.612721"/>
        <n v="9017.8185080000003"/>
        <n v="15823.429321"/>
        <n v="11461.937087"/>
        <n v="18061.655041000002"/>
        <n v="13126.298423"/>
        <n v="16044.255499999999"/>
        <n v="13313.747345"/>
        <n v="14143.41648"/>
        <n v="11730.008911000001"/>
        <n v="17012.852008000002"/>
        <n v="11162.967407"/>
        <n v="14541.327757999999"/>
        <n v="11302.998041000001"/>
        <n v="14461.401409"/>
        <n v="8704.3811970000006"/>
        <n v="13977.429845000001"/>
        <n v="8796.3744189999998"/>
        <n v="14046.073794"/>
        <n v="9653.5150020000001"/>
        <n v="15170.889588"/>
        <n v="9505.5738540000002"/>
        <n v="15296.416781"/>
        <n v="11063.427994"/>
        <n v="14831.993451"/>
        <n v="11290.109644"/>
        <n v="14049.193762000001"/>
        <n v="10323.581676"/>
        <n v="11920.014026999999"/>
        <n v="7741.7508829999997"/>
        <n v="13629.679489"/>
        <n v="11571.534392"/>
        <n v="17369.679193"/>
        <n v="10206.921437999999"/>
        <n v="14426.935336"/>
        <n v="9117.2943039999991"/>
        <n v="14365.49742"/>
        <n v="10087.600678000001"/>
        <n v="13313.775353999999"/>
        <n v="8236.1850279999999"/>
        <n v="14328.277007000001"/>
        <n v="8760.9192949999997"/>
        <n v="10018.009209"/>
        <n v="7362.1027340000001"/>
        <n v="13579.454661"/>
        <n v="7961.1434550000004"/>
        <n v="9652.2735069999999"/>
        <n v="4247.6086109999997"/>
        <n v="10537.880590000001"/>
        <n v="3780.9540430000002"/>
        <n v="7905.7091950000004"/>
        <n v="2462.0963569999999"/>
        <n v="11796.920123"/>
        <n v="3013.7079789999998"/>
        <n v="10146.382224999999"/>
        <n v="2368.1876790000001"/>
        <n v="12308.087211"/>
        <n v="3329.9303070000001"/>
        <n v="12393.509658000001"/>
        <n v="4098.7480240000004"/>
        <n v="10104.83568"/>
        <n v="3864.1158489999998"/>
        <n v="12497.894061000001"/>
        <n v="3302.978447"/>
        <n v="10139.781137"/>
        <n v="3011.941675"/>
        <n v="9410.1402940000007"/>
        <n v="2936.6439639999999"/>
        <n v="12158.995419000001"/>
        <n v="5081.4992560000001"/>
        <n v="16321.080203"/>
        <n v="5724.1834669999998"/>
        <n v="11604.286760999999"/>
        <n v="4572.6363799999999"/>
        <n v="13050.924595"/>
        <n v="9488.8782300000003"/>
        <n v="12601.912898"/>
        <n v="10297.271624999999"/>
        <n v="14465.214373999999"/>
        <n v="8621.1742649999997"/>
        <n v="11485.111973999999"/>
        <n v="8992.8858610000007"/>
        <n v="14244.935097"/>
        <n v="10566.386605"/>
        <n v="16191.133919"/>
        <n v="11697.309131"/>
        <n v="15427.522607999999"/>
        <n v="12109.279897"/>
        <n v="14596.357760999999"/>
        <n v="10637.242147000001"/>
        <n v="15643.109826"/>
        <n v="9174.0794999999998"/>
        <n v="9969.3035610000006"/>
        <n v="9376.1280260000003"/>
        <n v="13280.136860000001"/>
        <n v="8771.5216180000007"/>
        <n v="16210.869054999999"/>
        <n v="10432.638019"/>
        <n v="14411.553356"/>
        <n v="13224.418874999999"/>
        <n v="14716.337845"/>
        <n v="12332.670139"/>
        <n v="15499.611684"/>
        <n v="13386.024706"/>
        <n v="16201.623693"/>
        <n v="14074.390106999999"/>
        <n v="4253.8862090000002"/>
        <n v="3438.0291670000001"/>
        <n v="5547.3210920000001"/>
        <n v="3125.5606950000001"/>
        <n v="4220.0576929999997"/>
        <n v="3850.7920789999998"/>
        <n v="4191.1135800000002"/>
        <n v="3545.4704750000001"/>
        <n v="3797.5411989999998"/>
        <n v="3317.6714470000002"/>
        <n v="4198.04252"/>
        <n v="2001.186205"/>
        <n v="3012.616055"/>
        <n v="1593.6961080000001"/>
        <n v="5319.1935130000002"/>
        <n v="4056.9332479999998"/>
        <n v="3692.0204749999998"/>
        <n v="3266.263316"/>
        <n v="5249.1398719999997"/>
        <n v="3122.411118"/>
        <n v="4774.9381960000001"/>
        <n v="2791.4408330000001"/>
        <n v="5192.7369630000003"/>
        <n v="2555.2392110000001"/>
        <n v="4294.1635260000003"/>
        <n v="3305.671769"/>
        <n v="2252.7227979999998"/>
        <n v="2362.093785"/>
        <n v="3692.7640099999999"/>
        <n v="2676.8883510000001"/>
        <n v="5208.9658710000003"/>
        <n v="4219.1001980000001"/>
        <n v="5037.5037309999998"/>
        <n v="3398.8899329999999"/>
        <n v="4723.212751"/>
        <n v="3937.0314539999999"/>
        <n v="4475.817325"/>
        <n v="2357.9024039999999"/>
        <n v="4985.6558599999998"/>
        <n v="1064.4361220000001"/>
        <n v="3595.20712"/>
        <n v="2756.157271"/>
        <n v="4582.6653550000001"/>
        <n v="3428.0480619999998"/>
        <n v="4699.6398689999996"/>
        <n v="3200.285566"/>
        <n v="3904.9763370000001"/>
        <n v="3719.6653660000002"/>
        <n v="4221.5620419999996"/>
        <n v="2366.137569"/>
        <n v="3957.3178440000002"/>
        <n v="3539.31855"/>
        <n v="4636.3898390000004"/>
        <n v="2759.636575"/>
        <n v="2502.7153090000002"/>
        <n v="2653.443366"/>
        <n v="4564.3485289999999"/>
        <n v="2751.3161"/>
        <n v="5011.1693619999996"/>
        <n v="3358.3433199999999"/>
        <n v="6318.4429339999997"/>
        <n v="3205.4663070000001"/>
        <n v="34886.763119000003"/>
        <n v="16162.688787999999"/>
        <n v="42363.661333999997"/>
        <n v="22405.477289999999"/>
        <n v="40556.791317000003"/>
        <n v="22608.866913999998"/>
        <n v="40101.747739999999"/>
        <n v="16402.530499"/>
        <n v="39942.308834000003"/>
        <n v="18570.926940000001"/>
        <n v="35291.343438999997"/>
        <n v="18341.428542000001"/>
        <n v="31394.954657999999"/>
        <n v="20981.516277999999"/>
        <n v="31038.020275999999"/>
        <n v="18001.765966999999"/>
        <n v="40581.852666999999"/>
        <n v="20060.405543000001"/>
        <n v="36994.366263999997"/>
        <n v="21811.841045000001"/>
        <n v="38060.410722000001"/>
        <n v="19654.774562999999"/>
        <n v="39747.525763999998"/>
        <n v="17639.192722"/>
        <n v="34569.301425999998"/>
        <n v="17966.734283000002"/>
        <n v="34292.920494999998"/>
        <n v="16461.789132000002"/>
        <n v="27546.862995"/>
        <n v="13180.456592"/>
        <n v="40733.626547"/>
        <n v="15362.863546"/>
        <n v="33965.698994999999"/>
        <n v="15638.53521"/>
        <n v="36444.882658000002"/>
        <n v="17635.172671"/>
        <n v="35739.821134999998"/>
        <n v="20171.998796"/>
        <n v="31662.999534999999"/>
        <n v="16372.531276"/>
        <n v="32115.173857000002"/>
        <n v="15501.606797"/>
        <n v="32459.343815"/>
        <n v="14306.571099999999"/>
        <n v="41765.112562000002"/>
        <n v="14983.11094"/>
        <n v="37951.278929"/>
        <n v="15367.709335"/>
        <n v="32833.068093000002"/>
        <n v="19233.844958000001"/>
        <n v="34885.490253000004"/>
        <n v="14212.731024999999"/>
        <n v="32585.135063999998"/>
        <n v="13261.347084999999"/>
        <n v="31095.239957000002"/>
        <n v="11543.469526000001"/>
        <n v="30934.212963000002"/>
        <n v="10778.750693"/>
        <n v="36041.289492000004"/>
        <n v="13948.606105999999"/>
        <n v="35413.393085999996"/>
        <n v="14672.651739999999"/>
        <n v="34173.318908000001"/>
        <n v="18099.462718999999"/>
        <n v="32712.452552999999"/>
        <n v="16195.265278999999"/>
        <n v="31332.212131"/>
        <n v="16805.045242"/>
        <n v="35767.787855000002"/>
        <n v="19098.859133000002"/>
        <n v="40990.042315999999"/>
        <n v="25648.701668999998"/>
        <n v="39509.506469"/>
        <n v="21790.422017000001"/>
        <n v="41240.020001999997"/>
        <n v="21181.305682999999"/>
        <n v="34142.565707000002"/>
        <n v="20457.682508000002"/>
        <n v="29916.818592"/>
        <n v="14631.377640999999"/>
        <n v="26683.684937999999"/>
        <n v="15874.524020000001"/>
        <n v="34648.148965"/>
        <n v="19953.663106"/>
        <n v="38898.507899999997"/>
        <n v="20270.792302999998"/>
        <n v="35652.124466000001"/>
        <n v="20537.642143000001"/>
        <n v="36628.692894"/>
        <n v="19679.144845999999"/>
        <n v="31118.654040000001"/>
        <n v="17683.536968"/>
        <n v="28015.507761000001"/>
        <n v="14688.724371"/>
        <n v="23987.222675000001"/>
        <n v="13869.132165000001"/>
        <n v="33202.735458000003"/>
        <n v="19801.013564000001"/>
        <n v="29430.480248"/>
        <n v="18332.901570000002"/>
        <n v="31233.736923"/>
        <n v="17340.867490000001"/>
        <n v="33026.925264999998"/>
        <n v="17127.067462999999"/>
        <n v="34618.101153000003"/>
        <n v="20336.548236999999"/>
        <n v="30844.238525000001"/>
        <n v="12754.709805"/>
        <n v="27659.338084999999"/>
        <n v="12439.756004999999"/>
        <n v="41557.113092"/>
        <n v="17447.397599"/>
        <n v="37880.108013999998"/>
        <n v="21583.793416"/>
        <n v="35992.428606000001"/>
        <n v="21928.18893"/>
        <n v="37644.931197999998"/>
        <n v="18910.822414999999"/>
        <n v="33688.598641999997"/>
        <n v="17541.975112"/>
        <n v="33545.050986000002"/>
        <n v="14817.697176"/>
        <n v="33446.687587"/>
        <n v="21080.203623000001"/>
        <n v="34118.326720999998"/>
        <n v="16650.115975000001"/>
        <n v="34324.759088999999"/>
        <n v="14602.804811"/>
        <n v="30192.330502000001"/>
        <n v="12877.506871"/>
        <n v="27207.882917999999"/>
        <n v="11491.792272999999"/>
        <n v="26422.676871"/>
        <n v="13886.992498"/>
        <n v="33048.689933000001"/>
        <n v="15315.778355"/>
        <n v="38399.374491000002"/>
        <n v="20091.023355000001"/>
        <n v="32510.082711999999"/>
        <n v="16854.130653"/>
        <n v="31565.959626"/>
        <n v="14038.505879"/>
        <n v="29004.4303"/>
        <n v="13903.066706"/>
        <n v="28155.259617"/>
        <n v="15175.645537"/>
        <n v="29197.703233"/>
        <n v="15392.839752"/>
        <n v="43996.705828999999"/>
        <n v="19614.571636000001"/>
        <n v="35901.264521999998"/>
        <n v="22569.684783000001"/>
        <n v="38209.343589999997"/>
        <n v="18968.141379000001"/>
        <n v="35501.647432999998"/>
        <n v="17226.592551999998"/>
        <n v="35782.749638000001"/>
        <n v="16096.334711"/>
        <n v="32527.34994"/>
        <n v="15168.765731"/>
        <n v="30194.444022"/>
        <n v="14449.909637999999"/>
        <n v="33258.640594999997"/>
        <n v="18862.820276999999"/>
        <n v="32115.669952"/>
        <n v="18714.518972000002"/>
        <n v="34785.366753000002"/>
        <n v="20685.194952000002"/>
        <n v="32275.329664000001"/>
        <n v="16421.06162"/>
        <n v="34648.169557000001"/>
        <n v="16180.858029999999"/>
        <n v="27043.841090000002"/>
        <n v="12590.56655"/>
        <n v="24587.574983999999"/>
        <n v="10251.470037999999"/>
        <n v="30338.322639999999"/>
        <n v="16613.181982999999"/>
        <n v="34150.216804000003"/>
        <n v="19117.206489"/>
        <n v="36469.687554999997"/>
        <n v="15489.605132999999"/>
        <n v="37676.278838999999"/>
        <n v="17590.941927"/>
        <n v="-3718.0859350000001"/>
        <n v="1156.8990779999999"/>
        <n v="5275.3147769999996"/>
        <n v="913.59209099999998"/>
        <n v="7478.8323879999998"/>
        <n v="1934.442145"/>
        <n v="5726.791459"/>
        <n v="1190.0875980000001"/>
        <n v="11068.582324999999"/>
        <n v="883.87018699999999"/>
        <n v="11884.733636999999"/>
        <n v="1396.5038300000001"/>
        <n v="10963.702647"/>
        <n v="886.56302900000003"/>
        <n v="5799.9340599999996"/>
        <n v="1654.9781869999999"/>
        <n v="7175.2958639999997"/>
        <n v="1326.8779609999999"/>
        <n v="4321.3327959999997"/>
        <n v="1521.092975"/>
        <n v="4750.408512"/>
        <n v="951.94384100000002"/>
        <n v="11020.695775"/>
        <n v="467.02733699999999"/>
        <n v="8398.7362639999992"/>
        <n v="576.70095000000003"/>
        <n v="6648.4631239999999"/>
        <n v="902.61135300000001"/>
        <n v="5092.8540149999999"/>
        <n v="819.89036799999997"/>
        <n v="7383.2509579999996"/>
        <n v="675.35939699999994"/>
        <n v="6280.0888660000001"/>
        <n v="887.34631000000002"/>
        <n v="11062.588487999999"/>
        <n v="1020.588896"/>
        <n v="-17256.922449999998"/>
        <n v="628.83196399999997"/>
        <n v="7153.7493759999998"/>
        <n v="870.15857700000004"/>
        <n v="5535.2957459999998"/>
        <n v="916.79869299999996"/>
        <n v="7364.6822679999996"/>
        <n v="125.605536"/>
        <n v="5968.3774299999995"/>
        <n v="847.17758600000002"/>
        <n v="8045.797356"/>
        <n v="1471.2701480000001"/>
        <n v="7583.0517829999999"/>
        <n v="1052.308808"/>
        <n v="8214.5270970000001"/>
        <n v="659.91688199999999"/>
        <n v="7652.2387849999996"/>
        <n v="1229.456449"/>
        <n v="5706.537953"/>
        <n v="831.97307999999998"/>
        <n v="4865.7397780000001"/>
        <n v="689.84553000000005"/>
        <n v="7837.1223829999999"/>
        <n v="1200.6561389999999"/>
        <n v="8019.6094659999999"/>
        <n v="32.048355999999998"/>
        <n v="11045.169777999999"/>
        <n v="4435.7249540000003"/>
        <n v="1.0540099999999999"/>
        <n v="15031.545026"/>
        <n v="9111.9073260000005"/>
        <n v="2.0236999999999998"/>
        <n v="16072.004492"/>
        <n v="6819.1654280000002"/>
        <n v="0.39349699999999999"/>
        <n v="11152.068192999999"/>
        <n v="6736.507114"/>
        <n v="7249.9191629999996"/>
        <n v="1.33508"/>
        <n v="6488.1375619999999"/>
        <n v="7643.9860779999999"/>
        <n v="13659.477668"/>
        <n v="13028.503678999999"/>
        <n v="11458.131246999999"/>
        <n v="7757.2297319999998"/>
        <n v="8950.0455290000009"/>
        <n v="201.72865200000001"/>
        <n v="9016.6387649999997"/>
        <n v="605.58732199999997"/>
        <n v="8616.4689969999999"/>
        <n v="703.01822500000003"/>
        <n v="10689.370097999999"/>
        <n v="747.31243600000005"/>
        <n v="8467.6769420000001"/>
        <n v="812.38974900000005"/>
        <n v="9625.0044820000003"/>
        <n v="420.360792"/>
        <n v="10142.762172999999"/>
        <n v="857.42678000000001"/>
        <n v="6484.6495400000003"/>
        <n v="887.02133800000001"/>
        <n v="5976.7981019999997"/>
        <n v="727.29031099999997"/>
        <n v="4705.4862990000001"/>
        <n v="560.31115599999998"/>
        <n v="9795.2799520000008"/>
        <n v="498.65223900000001"/>
        <n v="6949.2157980000002"/>
        <n v="504.45013"/>
        <n v="8263.2790679999998"/>
        <n v="506.02121599999998"/>
        <n v="4561.7012139999997"/>
        <n v="646.17593899999997"/>
        <n v="3111.0641289999999"/>
        <n v="895.40531599999997"/>
        <n v="55594.865837999998"/>
        <n v="15486.73964"/>
        <n v="0.74812699999999999"/>
        <n v="9280.4410050000006"/>
        <n v="1.9761839999999999"/>
        <n v="3954.9246130000001"/>
        <n v="8565.4873509999998"/>
        <n v="1.129248"/>
        <n v="10246.925896999999"/>
        <n v="122.81699999999999"/>
        <n v="6800.8201090000002"/>
        <n v="2.8332259999999998"/>
        <n v="11955.139649000001"/>
        <n v="9085.8165719999997"/>
        <n v="3.3877440000000001"/>
        <n v="14205.260978"/>
        <n v="9510.9907230000008"/>
        <n v="12498.993245"/>
        <n v="1.05867"/>
        <n v="7223.6748989999996"/>
        <n v="-0.15120600000000001"/>
        <n v="10429.669968"/>
        <n v="1.3974439999999999"/>
        <n v="8981.9733400000005"/>
        <n v="1.8390930000000001"/>
        <n v="10464.41995"/>
        <n v="12153.754891"/>
        <n v="1.512402"/>
        <n v="12230.127415000001"/>
        <n v="10534.066208"/>
        <n v="0.79047400000000001"/>
        <n v="9265.6745480000009"/>
        <n v="3.5336419999999999"/>
        <n v="9972.1730509999998"/>
        <n v="2.752542"/>
        <n v="8700.8557490000003"/>
        <n v="9040.7631700000002"/>
        <n v="1.8350280000000001"/>
        <n v="11080.229992"/>
        <n v="12303.400909"/>
        <n v="3.9523679999999999"/>
        <n v="13807.340656"/>
        <n v="3.272786"/>
        <n v="4855.3078500000001"/>
        <n v="2.3290739999999999"/>
        <n v="8701.324353"/>
        <n v="11344.147018"/>
        <n v="1.1998260000000001"/>
        <n v="12758.907541"/>
        <n v="11729.480302"/>
        <n v="14063.537700999999"/>
        <n v="1154.5420039999999"/>
        <n v="21459.594557"/>
        <n v="1434.3526489999999"/>
        <n v="12840.466410999999"/>
        <n v="1334.874114"/>
        <n v="17936.490110999999"/>
        <n v="1974.922172"/>
        <n v="13833.307339000001"/>
        <n v="996.75005999999996"/>
        <n v="16826.313910000001"/>
        <n v="911.15749200000005"/>
        <n v="16522.350763999999"/>
        <n v="819.90852600000005"/>
        <n v="12040.99949"/>
        <n v="1536.4250830000001"/>
        <n v="19432.903176"/>
        <n v="1542.4107059999999"/>
        <n v="23571.267500999998"/>
        <n v="1848.8898810000001"/>
        <n v="17678.953834"/>
        <n v="1273.133855"/>
        <n v="17186.180641999999"/>
        <n v="1374.9210370000001"/>
        <n v="18411.919411999999"/>
        <n v="1307.7567409999999"/>
        <n v="17854.467314000001"/>
        <n v="1173.572531"/>
        <n v="17396.515102000001"/>
        <n v="2111.3118359999999"/>
        <n v="26457.410693999998"/>
        <n v="1215.0500039999999"/>
        <n v="19662.661542000002"/>
        <n v="305.75061099999999"/>
        <n v="8793.9466219999995"/>
        <n v="1378.8293980000001"/>
        <n v="22950.776527000002"/>
        <n v="1483.224074"/>
        <n v="12469.524023"/>
        <n v="792.02425000000005"/>
        <n v="15278.793540999999"/>
        <n v="418.80239799999998"/>
        <n v="16594.289083"/>
        <n v="1241.4052810000001"/>
        <n v="21439.123957"/>
        <n v="1476.666682"/>
        <n v="19047.133011999998"/>
        <n v="542.16084999999998"/>
        <n v="22183.659904"/>
        <n v="741.08157100000005"/>
        <n v="10920.406588"/>
        <n v="1759.857745"/>
        <n v="15878.796538000001"/>
        <n v="937.49451599999998"/>
        <n v="15317.377386"/>
        <n v="1239.706205"/>
        <n v="13467.673086999999"/>
        <n v="1447.2489619999999"/>
        <n v="13400.205035000001"/>
        <n v="1501.458985"/>
        <n v="17134.479369000001"/>
        <n v="877.96880899999996"/>
        <n v="12030.469333999999"/>
        <n v="1042.2906439999999"/>
        <n v="13522.960031000001"/>
        <n v="648.99901699999998"/>
        <n v="13178.390248"/>
        <n v="965.91589799999997"/>
        <n v="13427.028394999999"/>
        <n v="734.78129999999999"/>
        <n v="17156.774097000001"/>
        <n v="841.07058900000004"/>
        <n v="15114.482400999999"/>
        <n v="956.73205499999995"/>
        <n v="17847.368132"/>
        <n v="1706.559123"/>
        <n v="18227.956345999999"/>
        <n v="1242.680341"/>
        <n v="10016.953321999999"/>
        <n v="1739.24856"/>
        <n v="12684.693472999999"/>
        <n v="1651.308691"/>
        <n v="16699.887783999999"/>
        <n v="657.04744200000005"/>
        <n v="14441.388879"/>
        <n v="1714.8589280000001"/>
        <n v="12704.696375"/>
        <n v="1224.4676790000001"/>
        <n v="14396.014122"/>
        <n v="1882.412844"/>
        <n v="16703.837080000001"/>
        <n v="302.49116500000002"/>
        <n v="15787.319299999999"/>
        <n v="694.08457499999997"/>
        <n v="11881.840855"/>
        <n v="903.47010599999999"/>
        <n v="18431.494793000002"/>
        <n v="1005.2264300000001"/>
        <n v="16270.872713999999"/>
        <n v="1138.557178"/>
        <n v="11664.828898"/>
        <n v="1730.7640449999999"/>
        <n v="12802.234708"/>
        <n v="882.80220399999996"/>
        <n v="14017.209661000001"/>
        <n v="1088.212082"/>
        <n v="11981.572948999999"/>
        <n v="2151.1539699999998"/>
        <n v="13830.23473"/>
        <n v="569.44111599999997"/>
        <n v="21404.565587000001"/>
        <n v="634.69928900000002"/>
        <n v="19574.496353999999"/>
        <n v="1425.2173310000001"/>
        <n v="16657.263921999998"/>
        <n v="1837.480116"/>
        <n v="14737.317572"/>
        <n v="1456.3412000000001"/>
        <n v="11773.855708999999"/>
        <n v="1794.3854690000001"/>
        <n v="14716.125513000001"/>
        <n v="1726.931376"/>
        <n v="19883.451058999999"/>
        <n v="1138.2445929999999"/>
        <n v="19554.251334"/>
        <n v="1887.3592510000001"/>
        <n v="15616.439028000001"/>
        <n v="1479.2491500000001"/>
        <n v="13777.585767"/>
        <n v="635.191956"/>
        <n v="12041.142765000001"/>
        <n v="751.82940699999995"/>
        <n v="13950.934449"/>
        <n v="876.68935399999998"/>
        <n v="18132.827883999998"/>
        <n v="810.82045600000004"/>
        <n v="17481.374296000002"/>
        <n v="1354.634303"/>
        <n v="12797.651107"/>
        <n v="692.46057699999994"/>
        <n v="14411.957823999999"/>
        <n v="1823.536169"/>
        <n v="18352.394303000001"/>
        <n v="1046.4151609999999"/>
        <n v="10744.979686000001"/>
        <n v="1055.387293"/>
        <n v="13304.077534"/>
        <n v="426.98048499999999"/>
        <n v="15575.477731999999"/>
        <n v="487.81967400000002"/>
        <n v="13158.728488000001"/>
        <n v="1022.0912530000001"/>
        <n v="14982.528018000001"/>
        <n v="1565.3116210000001"/>
        <n v="13260.713733000001"/>
        <n v="942.82826299999999"/>
        <n v="16260.318115"/>
        <n v="735.07367599999998"/>
        <n v="13472.024615"/>
        <n v="1239.5057079999999"/>
        <n v="11110.095988999999"/>
        <n v="902.44028200000002"/>
        <n v="16274.141842000001"/>
        <n v="1088.456672"/>
        <n v="9538.7649500000007"/>
        <n v="421.623919"/>
        <n v="9348.0205089999999"/>
        <n v="139.10608099999999"/>
        <n v="8744.7566819999993"/>
        <n v="1155.635601"/>
        <n v="16759.241816000002"/>
        <n v="968.72150899999997"/>
        <n v="6254.5215209999997"/>
        <n v="520.42154300000004"/>
        <n v="9319.9006270000009"/>
        <n v="926.29639599999996"/>
        <n v="19442.353040999998"/>
        <n v="539.42430300000001"/>
        <n v="18770.415473000001"/>
        <n v="765.02513799999997"/>
        <n v="7920.7687889999997"/>
        <n v="1133.8212370000001"/>
        <n v="14702.200207"/>
        <n v="1519.563815"/>
        <n v="8112.6598290000002"/>
        <n v="3282.5267330000001"/>
        <n v="8840.0480640000005"/>
        <n v="3492.7864009999998"/>
        <n v="8797.1229960000001"/>
        <n v="4279.5501679999998"/>
        <n v="11000.145538999999"/>
        <n v="2616.8334009999999"/>
        <n v="11375.561765"/>
        <n v="3669.8567509999998"/>
        <n v="8151.2180349999999"/>
        <n v="3779.4132930000001"/>
        <n v="10194.972607"/>
        <n v="3620.8940069999999"/>
        <n v="8407.7879799999992"/>
        <n v="3321.3686120000002"/>
        <n v="6759.3607009999996"/>
        <n v="4147.2808880000002"/>
        <n v="10086.897328999999"/>
        <n v="3284.661548"/>
        <n v="10766.753708"/>
        <n v="3689.1265410000001"/>
        <n v="9574.4379700000009"/>
        <n v="4066.668275"/>
        <n v="9119.3144539999994"/>
        <n v="3315.7223739999999"/>
        <n v="9869.3269220000002"/>
        <n v="3903.9017880000001"/>
        <n v="7342.5221259999998"/>
        <n v="2905.7516150000001"/>
        <n v="7049.9348099999997"/>
        <n v="2187.6891489999998"/>
        <n v="9782.7508809999999"/>
        <n v="1974.44649"/>
        <n v="9526.5544480000008"/>
        <n v="3139.9188319999998"/>
        <n v="10806.788001999999"/>
        <n v="3714.9837940000002"/>
        <n v="8479.1395979999998"/>
        <n v="3445.008613"/>
        <n v="6501.1709410000003"/>
        <n v="2620.417457"/>
        <n v="10024.864305999999"/>
        <n v="3208.0835969999998"/>
        <n v="7528.0396030000002"/>
        <n v="2380.4444039999998"/>
        <n v="10324.608241"/>
        <n v="2869.8308889999998"/>
        <n v="7795.748517"/>
        <n v="3140.1375549999998"/>
        <n v="10027.063466"/>
        <n v="3472.2997220000002"/>
        <n v="8690.8826179999996"/>
        <n v="1888.3276129999999"/>
        <n v="8253.9053870000007"/>
        <n v="4027.9418089999999"/>
        <n v="7991.9978970000002"/>
        <n v="2674.785703"/>
        <n v="7549.6329830000004"/>
        <n v="2441.3603640000001"/>
        <n v="7673.2791180000004"/>
        <n v="3171.6313169999999"/>
        <n v="8011.434749"/>
        <n v="1341.5155810000001"/>
        <n v="10358.179651"/>
        <n v="1189.7384079999999"/>
        <n v="9097.2226370000008"/>
        <n v="1069.9285620000001"/>
        <n v="8510.4293949999992"/>
        <n v="625.33527900000001"/>
        <n v="9101.2477820000004"/>
        <n v="1071.5317500000001"/>
        <n v="10521.863905"/>
        <n v="1293.690544"/>
        <n v="10351.670735"/>
        <n v="1173.193751"/>
        <n v="10406.400868000001"/>
        <n v="616.44380100000001"/>
        <n v="8188.4251590000003"/>
        <n v="625.67582600000003"/>
        <n v="7316.0394210000004"/>
        <n v="1016.455073"/>
        <n v="8314.1715679999998"/>
        <n v="772.89444400000002"/>
        <n v="10425.089642999999"/>
        <n v="1387.273586"/>
        <n v="9560.6187320000008"/>
        <n v="1547.796971"/>
        <n v="9865.0536680000005"/>
        <n v="1329.881603"/>
        <n v="8813.5052930000002"/>
        <n v="3089.819755"/>
        <n v="5343.8400030000003"/>
        <n v="2707.8920029999999"/>
        <n v="10339.741690999999"/>
        <n v="2536.5893110000002"/>
        <n v="9340.1650200000004"/>
        <n v="2565.6548160000002"/>
        <n v="8166.4828809999999"/>
        <n v="3271.3332829999999"/>
        <n v="9003.2453719999994"/>
        <n v="3795.1624860000002"/>
        <n v="9452.8493639999997"/>
        <n v="2757.5573370000002"/>
        <n v="11096.297089"/>
        <n v="4107.3984250000003"/>
        <n v="7943.3549039999998"/>
        <n v="2038.8607890000001"/>
        <n v="7495.7712789999996"/>
        <n v="3552.2029229999998"/>
        <n v="7517.1850869999998"/>
        <n v="2186.6290960000001"/>
        <n v="8962.4311140000009"/>
        <n v="4060.9073410000001"/>
        <n v="10804.391616999999"/>
        <n v="3853.9688470000001"/>
        <n v="9703.0309899999993"/>
        <n v="4059.4951409999999"/>
        <n v="11155.875470999999"/>
        <n v="3752.2729060000001"/>
        <n v="-32979.104046"/>
        <n v="3663.33779"/>
        <n v="3995.9339810000001"/>
        <n v="1221.6093900000001"/>
        <n v="6310.6196920000002"/>
        <n v="1237.55555"/>
        <n v="6699.2563529999998"/>
        <n v="1348.8266900000001"/>
        <n v="3115.057022"/>
        <n v="415.15065099999998"/>
        <n v="4888.719067"/>
        <n v="1097.4031620000001"/>
        <n v="4874.2890580000003"/>
        <n v="1146.3716179999999"/>
        <n v="4511.0583479999996"/>
        <n v="834.21006599999998"/>
        <n v="3180.5473080000002"/>
        <n v="1098.7056259999999"/>
        <n v="4160.5251829999997"/>
        <n v="1315.870355"/>
        <n v="4367.0571369999998"/>
        <n v="1275.4660839999999"/>
        <n v="5767.2582540000003"/>
        <n v="1339.8269479999999"/>
        <n v="3049.2345639999999"/>
        <n v="897.47652200000005"/>
        <n v="4727.4326879999999"/>
        <n v="338.194233"/>
        <n v="4094.26028"/>
        <n v="1155.9891299999999"/>
        <n v="3916.5805869999999"/>
        <n v="1122.8303330000001"/>
        <n v="3642.15771"/>
        <n v="1392.1210490000001"/>
        <n v="5362.5292149999996"/>
        <n v="1354.0179439999999"/>
        <n v="4097.8538269999999"/>
        <n v="1094.2691950000001"/>
        <n v="4478.9753680000003"/>
        <n v="1373.6704319999999"/>
        <n v="2308.0269779999999"/>
        <n v="918.15276500000004"/>
        <n v="3323.2695669999998"/>
        <n v="838.51706999999999"/>
        <n v="5299.225477"/>
        <n v="1180.167005"/>
        <n v="5022.8149329999997"/>
        <n v="851.72136999999998"/>
        <n v="37692.199630000003"/>
        <n v="894.45832199999995"/>
        <n v="-2289.3309260000001"/>
        <n v="974.397153"/>
        <n v="5853.5778950000004"/>
        <n v="970.81712800000003"/>
        <n v="3781.3215909999999"/>
        <n v="642.08636999999999"/>
        <n v="735.18501500000002"/>
        <n v="1482.3634709999999"/>
        <n v="4737.3003330000001"/>
        <n v="1380.2557750000001"/>
        <n v="4181.7523309999997"/>
        <n v="1056.9996860000001"/>
        <n v="5809.7960199999998"/>
        <n v="1154.471397"/>
        <n v="16223.979947"/>
        <n v="5637.6591280000002"/>
        <n v="22575.250596999998"/>
        <n v="6290.9333349999997"/>
        <n v="23051.807068999999"/>
        <n v="5846.8851420000001"/>
        <n v="23797.372705000002"/>
        <n v="4651.5310289999998"/>
        <n v="18580.148422999999"/>
        <n v="3905.322909"/>
        <n v="21407.703463999998"/>
        <n v="4761.9931710000001"/>
        <n v="20626.848760000001"/>
        <n v="4370.5703519999997"/>
        <n v="15188.802388"/>
        <n v="4848.6641149999996"/>
        <n v="20898.539603000001"/>
        <n v="5039.2126369999996"/>
        <n v="26619.333434"/>
        <n v="5994.3823689999999"/>
        <n v="22408.572156999999"/>
        <n v="5805.9483840000003"/>
        <n v="20795.281029999998"/>
        <n v="4751.2095440000003"/>
        <n v="19957.337864000001"/>
        <n v="3074.145317"/>
        <n v="18802.922811"/>
        <n v="4209.8031719999999"/>
        <n v="17599.311868000001"/>
        <n v="4465.3109400000003"/>
        <n v="17629.641267999999"/>
        <n v="4148.4453199999998"/>
        <n v="20688.298211000001"/>
        <n v="5191.2917930000003"/>
        <n v="22996.493112"/>
        <n v="4705.0261499999997"/>
        <n v="18852.578365000001"/>
        <n v="3862.230235"/>
        <n v="18452.352545999998"/>
        <n v="2328.3261090000001"/>
        <n v="17491.607849"/>
        <n v="4508.0906299999997"/>
        <n v="14362.542475"/>
        <n v="2624.6731850000001"/>
        <n v="18205.515641000002"/>
        <n v="3974.1019059999999"/>
        <n v="24847.32141"/>
        <n v="4854.7648330000002"/>
        <n v="21124.823053"/>
        <n v="3949.6187479999999"/>
        <n v="21715.726790000001"/>
        <n v="3999.4103829999999"/>
        <n v="19914.827302999998"/>
        <n v="4752.5627789999999"/>
        <n v="16893.030223000002"/>
        <n v="4346.1838639999996"/>
        <n v="19508.180483"/>
        <n v="3078.1781590000001"/>
        <n v="17117.184251999999"/>
        <n v="2868.3475779999999"/>
        <n v="17817.646225"/>
        <n v="4583.6428290000003"/>
        <n v="19057.742567000001"/>
        <n v="4099.7010819999996"/>
        <n v="16895.688957999999"/>
        <n v="3588.8443240000001"/>
        <n v="14672.755105"/>
        <n v="4207.4803659999998"/>
        <n v="21934.606156000002"/>
        <n v="4469.7766929999998"/>
        <n v="20943.123438999999"/>
        <n v="6120.0797599999996"/>
        <n v="24238.620039000001"/>
        <n v="6908.1977070000003"/>
        <n v="20895.376258"/>
        <n v="5580.9190060000001"/>
        <n v="20469.855027000001"/>
        <n v="3545.7960370000001"/>
        <n v="15986.41827"/>
        <n v="4930.9728709999999"/>
        <n v="13173.016562999999"/>
        <n v="4101.7949760000001"/>
        <n v="20465.432878"/>
        <n v="4350.6165110000002"/>
        <n v="20122.583815000002"/>
        <n v="8113.7144340000004"/>
        <n v="18344.257959999999"/>
        <n v="2898.1229320000002"/>
        <n v="21771.163466999998"/>
        <n v="6019.3547369999997"/>
        <n v="16290.824248999999"/>
        <n v="4663.2230749999999"/>
        <n v="15976.02017"/>
        <n v="3674.5156059999999"/>
        <n v="14117.407823"/>
        <n v="2931.4413979999999"/>
        <n v="14673.722814999999"/>
        <n v="4262.5354120000002"/>
        <n v="22320.274078999999"/>
        <n v="3969.921382"/>
        <n v="21038.090587999999"/>
        <n v="3338.1312109999999"/>
        <n v="20365.803222999999"/>
        <n v="5651.737881"/>
        <n v="17900.763943999998"/>
        <n v="4867.2357400000001"/>
        <n v="15369.081056999999"/>
        <n v="4341.6053069999998"/>
        <n v="15153.567940999999"/>
        <n v="3293.3260230000001"/>
        <n v="23334.598847000001"/>
        <n v="6117.1664270000001"/>
        <n v="23327.925080000001"/>
        <n v="3633.8938429999998"/>
        <n v="24739.138870999999"/>
        <n v="5548.0698169999996"/>
        <n v="19417.731614"/>
        <n v="4090.4342550000001"/>
        <n v="18498.673790000001"/>
        <n v="3916.0217750000002"/>
        <n v="15965.199758999999"/>
        <n v="3258.8506259999999"/>
        <n v="19005.385229"/>
        <n v="6281.4498489999996"/>
        <n v="20112.929032"/>
        <n v="5158.3189220000004"/>
        <n v="20236.675886000001"/>
        <n v="4279.3788610000001"/>
        <n v="17690.152045999999"/>
        <n v="4455.2238870000001"/>
        <n v="16606.280714"/>
        <n v="2845.0583999999999"/>
        <n v="17055.470764999998"/>
        <n v="3749.4301970000001"/>
        <n v="19872.444100000001"/>
        <n v="5438.0074169999998"/>
        <n v="21219.804474"/>
        <n v="5593.2605940000003"/>
        <n v="18701.856833000002"/>
        <n v="4718.6384779999998"/>
        <n v="19516.284845999999"/>
        <n v="4520.7210770000002"/>
        <n v="20357.032507"/>
        <n v="4966.1097630000004"/>
        <n v="18549.903386000002"/>
        <n v="3653.769573"/>
        <n v="19565.948652999999"/>
        <n v="4505.8517199999997"/>
        <n v="17951.859898999999"/>
        <n v="4539.1961490000003"/>
        <n v="20957.185527000001"/>
        <n v="5266.6902200000004"/>
        <n v="23116.949283000002"/>
        <n v="6519.1176160000005"/>
        <n v="19444.900761000001"/>
        <n v="4932.4068829999997"/>
        <n v="21569.298663000001"/>
        <n v="5253.0643980000004"/>
        <n v="19036.849171999998"/>
        <n v="3934.9118570000001"/>
        <n v="18341.362645000001"/>
        <n v="4285.2083990000001"/>
        <n v="22241.97162"/>
        <n v="3336.663059"/>
        <n v="22511.094934000001"/>
        <n v="3857.4310610000002"/>
        <n v="20141.961148999999"/>
        <n v="3844.3713950000001"/>
        <n v="18710.940728000001"/>
        <n v="4370.4079099999999"/>
        <n v="16205.624572000001"/>
        <n v="4535.4878790000002"/>
        <n v="14470.084562"/>
        <n v="4273.147121"/>
        <n v="13132.703461999999"/>
        <n v="3902.1980020000001"/>
        <n v="18248.801812999998"/>
        <n v="4387.7139189999998"/>
        <n v="24494.594914000001"/>
        <n v="3979.354081"/>
        <n v="21401.570207000001"/>
        <n v="3941.9688930000002"/>
        <n v="18928.767437999999"/>
        <n v="3385.404582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28">
  <r>
    <x v="0"/>
    <s v="July"/>
    <n v="1"/>
    <x v="0"/>
    <x v="0"/>
    <x v="0"/>
    <x v="0"/>
    <x v="0"/>
  </r>
  <r>
    <x v="1"/>
    <s v="July"/>
    <n v="1"/>
    <x v="0"/>
    <x v="0"/>
    <x v="0"/>
    <x v="0"/>
    <x v="1"/>
  </r>
  <r>
    <x v="0"/>
    <s v="July"/>
    <n v="2"/>
    <x v="0"/>
    <x v="0"/>
    <x v="0"/>
    <x v="0"/>
    <x v="2"/>
  </r>
  <r>
    <x v="1"/>
    <s v="July"/>
    <n v="2"/>
    <x v="0"/>
    <x v="0"/>
    <x v="0"/>
    <x v="0"/>
    <x v="3"/>
  </r>
  <r>
    <x v="0"/>
    <s v="July"/>
    <n v="3"/>
    <x v="0"/>
    <x v="0"/>
    <x v="0"/>
    <x v="0"/>
    <x v="4"/>
  </r>
  <r>
    <x v="1"/>
    <s v="July"/>
    <n v="3"/>
    <x v="0"/>
    <x v="0"/>
    <x v="0"/>
    <x v="0"/>
    <x v="5"/>
  </r>
  <r>
    <x v="0"/>
    <s v="July"/>
    <n v="4"/>
    <x v="0"/>
    <x v="0"/>
    <x v="0"/>
    <x v="0"/>
    <x v="6"/>
  </r>
  <r>
    <x v="1"/>
    <s v="July"/>
    <n v="4"/>
    <x v="0"/>
    <x v="0"/>
    <x v="0"/>
    <x v="0"/>
    <x v="7"/>
  </r>
  <r>
    <x v="0"/>
    <s v="July"/>
    <n v="5"/>
    <x v="0"/>
    <x v="0"/>
    <x v="0"/>
    <x v="0"/>
    <x v="8"/>
  </r>
  <r>
    <x v="1"/>
    <s v="July"/>
    <n v="5"/>
    <x v="0"/>
    <x v="0"/>
    <x v="0"/>
    <x v="0"/>
    <x v="9"/>
  </r>
  <r>
    <x v="0"/>
    <s v="July"/>
    <n v="6"/>
    <x v="0"/>
    <x v="0"/>
    <x v="0"/>
    <x v="0"/>
    <x v="10"/>
  </r>
  <r>
    <x v="1"/>
    <s v="July"/>
    <n v="6"/>
    <x v="0"/>
    <x v="0"/>
    <x v="0"/>
    <x v="0"/>
    <x v="11"/>
  </r>
  <r>
    <x v="0"/>
    <s v="July"/>
    <n v="7"/>
    <x v="0"/>
    <x v="0"/>
    <x v="0"/>
    <x v="0"/>
    <x v="12"/>
  </r>
  <r>
    <x v="1"/>
    <s v="July"/>
    <n v="7"/>
    <x v="0"/>
    <x v="0"/>
    <x v="0"/>
    <x v="0"/>
    <x v="13"/>
  </r>
  <r>
    <x v="0"/>
    <s v="July"/>
    <n v="8"/>
    <x v="0"/>
    <x v="0"/>
    <x v="0"/>
    <x v="0"/>
    <x v="14"/>
  </r>
  <r>
    <x v="1"/>
    <s v="July"/>
    <n v="8"/>
    <x v="0"/>
    <x v="0"/>
    <x v="0"/>
    <x v="0"/>
    <x v="15"/>
  </r>
  <r>
    <x v="0"/>
    <s v="July"/>
    <n v="9"/>
    <x v="0"/>
    <x v="0"/>
    <x v="0"/>
    <x v="0"/>
    <x v="16"/>
  </r>
  <r>
    <x v="1"/>
    <s v="July"/>
    <n v="9"/>
    <x v="0"/>
    <x v="0"/>
    <x v="0"/>
    <x v="0"/>
    <x v="17"/>
  </r>
  <r>
    <x v="0"/>
    <s v="July"/>
    <n v="10"/>
    <x v="0"/>
    <x v="0"/>
    <x v="0"/>
    <x v="0"/>
    <x v="18"/>
  </r>
  <r>
    <x v="1"/>
    <s v="July"/>
    <n v="10"/>
    <x v="0"/>
    <x v="0"/>
    <x v="0"/>
    <x v="0"/>
    <x v="19"/>
  </r>
  <r>
    <x v="0"/>
    <s v="July"/>
    <n v="11"/>
    <x v="0"/>
    <x v="0"/>
    <x v="0"/>
    <x v="0"/>
    <x v="20"/>
  </r>
  <r>
    <x v="1"/>
    <s v="July"/>
    <n v="11"/>
    <x v="0"/>
    <x v="0"/>
    <x v="0"/>
    <x v="0"/>
    <x v="21"/>
  </r>
  <r>
    <x v="0"/>
    <s v="July"/>
    <n v="12"/>
    <x v="0"/>
    <x v="0"/>
    <x v="0"/>
    <x v="0"/>
    <x v="22"/>
  </r>
  <r>
    <x v="1"/>
    <s v="July"/>
    <n v="12"/>
    <x v="0"/>
    <x v="0"/>
    <x v="0"/>
    <x v="0"/>
    <x v="23"/>
  </r>
  <r>
    <x v="0"/>
    <s v="July"/>
    <n v="13"/>
    <x v="0"/>
    <x v="0"/>
    <x v="0"/>
    <x v="0"/>
    <x v="24"/>
  </r>
  <r>
    <x v="1"/>
    <s v="July"/>
    <n v="13"/>
    <x v="0"/>
    <x v="0"/>
    <x v="0"/>
    <x v="0"/>
    <x v="25"/>
  </r>
  <r>
    <x v="0"/>
    <s v="July"/>
    <n v="14"/>
    <x v="0"/>
    <x v="0"/>
    <x v="0"/>
    <x v="0"/>
    <x v="26"/>
  </r>
  <r>
    <x v="1"/>
    <s v="July"/>
    <n v="14"/>
    <x v="0"/>
    <x v="0"/>
    <x v="0"/>
    <x v="0"/>
    <x v="27"/>
  </r>
  <r>
    <x v="0"/>
    <s v="July"/>
    <n v="15"/>
    <x v="0"/>
    <x v="0"/>
    <x v="0"/>
    <x v="0"/>
    <x v="28"/>
  </r>
  <r>
    <x v="1"/>
    <s v="July"/>
    <n v="15"/>
    <x v="0"/>
    <x v="0"/>
    <x v="0"/>
    <x v="0"/>
    <x v="29"/>
  </r>
  <r>
    <x v="0"/>
    <s v="July"/>
    <n v="16"/>
    <x v="0"/>
    <x v="0"/>
    <x v="0"/>
    <x v="0"/>
    <x v="30"/>
  </r>
  <r>
    <x v="1"/>
    <s v="July"/>
    <n v="16"/>
    <x v="0"/>
    <x v="0"/>
    <x v="0"/>
    <x v="0"/>
    <x v="31"/>
  </r>
  <r>
    <x v="0"/>
    <s v="July"/>
    <n v="17"/>
    <x v="0"/>
    <x v="0"/>
    <x v="0"/>
    <x v="0"/>
    <x v="32"/>
  </r>
  <r>
    <x v="1"/>
    <s v="July"/>
    <n v="17"/>
    <x v="0"/>
    <x v="0"/>
    <x v="0"/>
    <x v="0"/>
    <x v="33"/>
  </r>
  <r>
    <x v="0"/>
    <s v="July"/>
    <n v="18"/>
    <x v="0"/>
    <x v="0"/>
    <x v="0"/>
    <x v="0"/>
    <x v="34"/>
  </r>
  <r>
    <x v="1"/>
    <s v="July"/>
    <n v="18"/>
    <x v="0"/>
    <x v="0"/>
    <x v="0"/>
    <x v="0"/>
    <x v="35"/>
  </r>
  <r>
    <x v="0"/>
    <s v="July"/>
    <n v="19"/>
    <x v="0"/>
    <x v="0"/>
    <x v="0"/>
    <x v="0"/>
    <x v="36"/>
  </r>
  <r>
    <x v="1"/>
    <s v="July"/>
    <n v="19"/>
    <x v="0"/>
    <x v="0"/>
    <x v="0"/>
    <x v="0"/>
    <x v="37"/>
  </r>
  <r>
    <x v="0"/>
    <s v="July"/>
    <n v="20"/>
    <x v="0"/>
    <x v="0"/>
    <x v="0"/>
    <x v="0"/>
    <x v="38"/>
  </r>
  <r>
    <x v="1"/>
    <s v="July"/>
    <n v="20"/>
    <x v="0"/>
    <x v="0"/>
    <x v="0"/>
    <x v="0"/>
    <x v="39"/>
  </r>
  <r>
    <x v="0"/>
    <s v="July"/>
    <n v="21"/>
    <x v="0"/>
    <x v="0"/>
    <x v="0"/>
    <x v="0"/>
    <x v="40"/>
  </r>
  <r>
    <x v="1"/>
    <s v="July"/>
    <n v="21"/>
    <x v="0"/>
    <x v="0"/>
    <x v="0"/>
    <x v="0"/>
    <x v="41"/>
  </r>
  <r>
    <x v="0"/>
    <s v="July"/>
    <n v="22"/>
    <x v="0"/>
    <x v="0"/>
    <x v="0"/>
    <x v="0"/>
    <x v="42"/>
  </r>
  <r>
    <x v="1"/>
    <s v="July"/>
    <n v="22"/>
    <x v="0"/>
    <x v="0"/>
    <x v="0"/>
    <x v="0"/>
    <x v="43"/>
  </r>
  <r>
    <x v="0"/>
    <s v="July"/>
    <n v="23"/>
    <x v="0"/>
    <x v="0"/>
    <x v="0"/>
    <x v="0"/>
    <x v="44"/>
  </r>
  <r>
    <x v="1"/>
    <s v="July"/>
    <n v="23"/>
    <x v="0"/>
    <x v="0"/>
    <x v="0"/>
    <x v="0"/>
    <x v="45"/>
  </r>
  <r>
    <x v="0"/>
    <s v="July"/>
    <n v="24"/>
    <x v="0"/>
    <x v="0"/>
    <x v="0"/>
    <x v="0"/>
    <x v="46"/>
  </r>
  <r>
    <x v="1"/>
    <s v="July"/>
    <n v="24"/>
    <x v="0"/>
    <x v="0"/>
    <x v="0"/>
    <x v="0"/>
    <x v="47"/>
  </r>
  <r>
    <x v="0"/>
    <s v="July"/>
    <n v="25"/>
    <x v="0"/>
    <x v="0"/>
    <x v="0"/>
    <x v="0"/>
    <x v="48"/>
  </r>
  <r>
    <x v="1"/>
    <s v="July"/>
    <n v="25"/>
    <x v="0"/>
    <x v="0"/>
    <x v="0"/>
    <x v="0"/>
    <x v="49"/>
  </r>
  <r>
    <x v="0"/>
    <s v="July"/>
    <n v="26"/>
    <x v="0"/>
    <x v="0"/>
    <x v="0"/>
    <x v="0"/>
    <x v="50"/>
  </r>
  <r>
    <x v="1"/>
    <s v="July"/>
    <n v="26"/>
    <x v="0"/>
    <x v="0"/>
    <x v="0"/>
    <x v="0"/>
    <x v="51"/>
  </r>
  <r>
    <x v="0"/>
    <s v="July"/>
    <n v="27"/>
    <x v="0"/>
    <x v="0"/>
    <x v="0"/>
    <x v="0"/>
    <x v="52"/>
  </r>
  <r>
    <x v="1"/>
    <s v="July"/>
    <n v="27"/>
    <x v="0"/>
    <x v="0"/>
    <x v="0"/>
    <x v="0"/>
    <x v="53"/>
  </r>
  <r>
    <x v="0"/>
    <s v="July"/>
    <n v="28"/>
    <x v="0"/>
    <x v="0"/>
    <x v="0"/>
    <x v="0"/>
    <x v="54"/>
  </r>
  <r>
    <x v="1"/>
    <s v="July"/>
    <n v="28"/>
    <x v="0"/>
    <x v="0"/>
    <x v="0"/>
    <x v="0"/>
    <x v="55"/>
  </r>
  <r>
    <x v="0"/>
    <s v="July"/>
    <n v="29"/>
    <x v="0"/>
    <x v="0"/>
    <x v="0"/>
    <x v="0"/>
    <x v="56"/>
  </r>
  <r>
    <x v="1"/>
    <s v="July"/>
    <n v="29"/>
    <x v="0"/>
    <x v="0"/>
    <x v="0"/>
    <x v="0"/>
    <x v="57"/>
  </r>
  <r>
    <x v="0"/>
    <s v="July"/>
    <n v="30"/>
    <x v="0"/>
    <x v="0"/>
    <x v="0"/>
    <x v="0"/>
    <x v="58"/>
  </r>
  <r>
    <x v="1"/>
    <s v="July"/>
    <n v="30"/>
    <x v="0"/>
    <x v="0"/>
    <x v="0"/>
    <x v="0"/>
    <x v="59"/>
  </r>
  <r>
    <x v="0"/>
    <s v="July"/>
    <n v="31"/>
    <x v="0"/>
    <x v="0"/>
    <x v="0"/>
    <x v="0"/>
    <x v="60"/>
  </r>
  <r>
    <x v="1"/>
    <s v="July"/>
    <n v="31"/>
    <x v="0"/>
    <x v="0"/>
    <x v="0"/>
    <x v="0"/>
    <x v="61"/>
  </r>
  <r>
    <x v="0"/>
    <s v="June"/>
    <n v="1"/>
    <x v="0"/>
    <x v="0"/>
    <x v="0"/>
    <x v="0"/>
    <x v="62"/>
  </r>
  <r>
    <x v="1"/>
    <s v="June"/>
    <n v="1"/>
    <x v="0"/>
    <x v="0"/>
    <x v="0"/>
    <x v="0"/>
    <x v="63"/>
  </r>
  <r>
    <x v="0"/>
    <s v="June"/>
    <n v="2"/>
    <x v="0"/>
    <x v="0"/>
    <x v="0"/>
    <x v="0"/>
    <x v="64"/>
  </r>
  <r>
    <x v="1"/>
    <s v="June"/>
    <n v="2"/>
    <x v="0"/>
    <x v="0"/>
    <x v="0"/>
    <x v="0"/>
    <x v="65"/>
  </r>
  <r>
    <x v="0"/>
    <s v="June"/>
    <n v="3"/>
    <x v="0"/>
    <x v="0"/>
    <x v="0"/>
    <x v="0"/>
    <x v="66"/>
  </r>
  <r>
    <x v="1"/>
    <s v="June"/>
    <n v="3"/>
    <x v="0"/>
    <x v="0"/>
    <x v="0"/>
    <x v="0"/>
    <x v="67"/>
  </r>
  <r>
    <x v="0"/>
    <s v="June"/>
    <n v="4"/>
    <x v="0"/>
    <x v="0"/>
    <x v="0"/>
    <x v="0"/>
    <x v="68"/>
  </r>
  <r>
    <x v="1"/>
    <s v="June"/>
    <n v="4"/>
    <x v="0"/>
    <x v="0"/>
    <x v="0"/>
    <x v="0"/>
    <x v="69"/>
  </r>
  <r>
    <x v="0"/>
    <s v="June"/>
    <n v="5"/>
    <x v="0"/>
    <x v="0"/>
    <x v="0"/>
    <x v="0"/>
    <x v="70"/>
  </r>
  <r>
    <x v="1"/>
    <s v="June"/>
    <n v="5"/>
    <x v="0"/>
    <x v="0"/>
    <x v="0"/>
    <x v="0"/>
    <x v="71"/>
  </r>
  <r>
    <x v="0"/>
    <s v="June"/>
    <n v="6"/>
    <x v="0"/>
    <x v="0"/>
    <x v="0"/>
    <x v="0"/>
    <x v="72"/>
  </r>
  <r>
    <x v="1"/>
    <s v="June"/>
    <n v="6"/>
    <x v="0"/>
    <x v="0"/>
    <x v="0"/>
    <x v="0"/>
    <x v="73"/>
  </r>
  <r>
    <x v="0"/>
    <s v="June"/>
    <n v="7"/>
    <x v="0"/>
    <x v="0"/>
    <x v="0"/>
    <x v="0"/>
    <x v="74"/>
  </r>
  <r>
    <x v="1"/>
    <s v="June"/>
    <n v="7"/>
    <x v="0"/>
    <x v="0"/>
    <x v="0"/>
    <x v="0"/>
    <x v="75"/>
  </r>
  <r>
    <x v="0"/>
    <s v="June"/>
    <n v="8"/>
    <x v="0"/>
    <x v="0"/>
    <x v="0"/>
    <x v="0"/>
    <x v="76"/>
  </r>
  <r>
    <x v="1"/>
    <s v="June"/>
    <n v="8"/>
    <x v="0"/>
    <x v="0"/>
    <x v="0"/>
    <x v="0"/>
    <x v="77"/>
  </r>
  <r>
    <x v="0"/>
    <s v="June"/>
    <n v="9"/>
    <x v="0"/>
    <x v="0"/>
    <x v="0"/>
    <x v="0"/>
    <x v="78"/>
  </r>
  <r>
    <x v="1"/>
    <s v="June"/>
    <n v="9"/>
    <x v="0"/>
    <x v="0"/>
    <x v="0"/>
    <x v="0"/>
    <x v="79"/>
  </r>
  <r>
    <x v="0"/>
    <s v="June"/>
    <n v="10"/>
    <x v="0"/>
    <x v="0"/>
    <x v="0"/>
    <x v="0"/>
    <x v="80"/>
  </r>
  <r>
    <x v="1"/>
    <s v="June"/>
    <n v="10"/>
    <x v="0"/>
    <x v="0"/>
    <x v="0"/>
    <x v="0"/>
    <x v="81"/>
  </r>
  <r>
    <x v="0"/>
    <s v="June"/>
    <n v="11"/>
    <x v="0"/>
    <x v="0"/>
    <x v="0"/>
    <x v="0"/>
    <x v="82"/>
  </r>
  <r>
    <x v="1"/>
    <s v="June"/>
    <n v="11"/>
    <x v="0"/>
    <x v="0"/>
    <x v="0"/>
    <x v="0"/>
    <x v="83"/>
  </r>
  <r>
    <x v="0"/>
    <s v="June"/>
    <n v="12"/>
    <x v="0"/>
    <x v="0"/>
    <x v="0"/>
    <x v="0"/>
    <x v="84"/>
  </r>
  <r>
    <x v="1"/>
    <s v="June"/>
    <n v="12"/>
    <x v="0"/>
    <x v="0"/>
    <x v="0"/>
    <x v="0"/>
    <x v="85"/>
  </r>
  <r>
    <x v="0"/>
    <s v="June"/>
    <n v="13"/>
    <x v="0"/>
    <x v="0"/>
    <x v="0"/>
    <x v="0"/>
    <x v="86"/>
  </r>
  <r>
    <x v="1"/>
    <s v="June"/>
    <n v="13"/>
    <x v="0"/>
    <x v="0"/>
    <x v="0"/>
    <x v="0"/>
    <x v="87"/>
  </r>
  <r>
    <x v="0"/>
    <s v="June"/>
    <n v="14"/>
    <x v="0"/>
    <x v="0"/>
    <x v="0"/>
    <x v="0"/>
    <x v="88"/>
  </r>
  <r>
    <x v="1"/>
    <s v="June"/>
    <n v="14"/>
    <x v="0"/>
    <x v="0"/>
    <x v="0"/>
    <x v="0"/>
    <x v="89"/>
  </r>
  <r>
    <x v="0"/>
    <s v="June"/>
    <n v="15"/>
    <x v="0"/>
    <x v="0"/>
    <x v="0"/>
    <x v="0"/>
    <x v="90"/>
  </r>
  <r>
    <x v="1"/>
    <s v="June"/>
    <n v="15"/>
    <x v="0"/>
    <x v="0"/>
    <x v="0"/>
    <x v="0"/>
    <x v="91"/>
  </r>
  <r>
    <x v="0"/>
    <s v="June"/>
    <n v="16"/>
    <x v="0"/>
    <x v="0"/>
    <x v="0"/>
    <x v="0"/>
    <x v="92"/>
  </r>
  <r>
    <x v="1"/>
    <s v="June"/>
    <n v="16"/>
    <x v="0"/>
    <x v="0"/>
    <x v="0"/>
    <x v="0"/>
    <x v="93"/>
  </r>
  <r>
    <x v="0"/>
    <s v="June"/>
    <n v="17"/>
    <x v="0"/>
    <x v="0"/>
    <x v="0"/>
    <x v="0"/>
    <x v="94"/>
  </r>
  <r>
    <x v="1"/>
    <s v="June"/>
    <n v="17"/>
    <x v="0"/>
    <x v="0"/>
    <x v="0"/>
    <x v="0"/>
    <x v="95"/>
  </r>
  <r>
    <x v="0"/>
    <s v="June"/>
    <n v="18"/>
    <x v="0"/>
    <x v="0"/>
    <x v="0"/>
    <x v="0"/>
    <x v="96"/>
  </r>
  <r>
    <x v="1"/>
    <s v="June"/>
    <n v="18"/>
    <x v="0"/>
    <x v="0"/>
    <x v="0"/>
    <x v="0"/>
    <x v="97"/>
  </r>
  <r>
    <x v="0"/>
    <s v="June"/>
    <n v="19"/>
    <x v="0"/>
    <x v="0"/>
    <x v="0"/>
    <x v="0"/>
    <x v="98"/>
  </r>
  <r>
    <x v="1"/>
    <s v="June"/>
    <n v="19"/>
    <x v="0"/>
    <x v="0"/>
    <x v="0"/>
    <x v="0"/>
    <x v="99"/>
  </r>
  <r>
    <x v="0"/>
    <s v="June"/>
    <n v="20"/>
    <x v="0"/>
    <x v="0"/>
    <x v="0"/>
    <x v="0"/>
    <x v="100"/>
  </r>
  <r>
    <x v="1"/>
    <s v="June"/>
    <n v="20"/>
    <x v="0"/>
    <x v="0"/>
    <x v="0"/>
    <x v="0"/>
    <x v="101"/>
  </r>
  <r>
    <x v="0"/>
    <s v="June"/>
    <n v="21"/>
    <x v="0"/>
    <x v="0"/>
    <x v="0"/>
    <x v="0"/>
    <x v="102"/>
  </r>
  <r>
    <x v="1"/>
    <s v="June"/>
    <n v="21"/>
    <x v="0"/>
    <x v="0"/>
    <x v="0"/>
    <x v="0"/>
    <x v="103"/>
  </r>
  <r>
    <x v="0"/>
    <s v="June"/>
    <n v="22"/>
    <x v="0"/>
    <x v="0"/>
    <x v="0"/>
    <x v="0"/>
    <x v="104"/>
  </r>
  <r>
    <x v="1"/>
    <s v="June"/>
    <n v="22"/>
    <x v="0"/>
    <x v="0"/>
    <x v="0"/>
    <x v="0"/>
    <x v="105"/>
  </r>
  <r>
    <x v="0"/>
    <s v="June"/>
    <n v="23"/>
    <x v="0"/>
    <x v="0"/>
    <x v="0"/>
    <x v="0"/>
    <x v="106"/>
  </r>
  <r>
    <x v="1"/>
    <s v="June"/>
    <n v="23"/>
    <x v="0"/>
    <x v="0"/>
    <x v="0"/>
    <x v="0"/>
    <x v="107"/>
  </r>
  <r>
    <x v="0"/>
    <s v="June"/>
    <n v="24"/>
    <x v="0"/>
    <x v="0"/>
    <x v="0"/>
    <x v="0"/>
    <x v="108"/>
  </r>
  <r>
    <x v="1"/>
    <s v="June"/>
    <n v="24"/>
    <x v="0"/>
    <x v="0"/>
    <x v="0"/>
    <x v="0"/>
    <x v="109"/>
  </r>
  <r>
    <x v="0"/>
    <s v="June"/>
    <n v="25"/>
    <x v="0"/>
    <x v="0"/>
    <x v="0"/>
    <x v="0"/>
    <x v="110"/>
  </r>
  <r>
    <x v="1"/>
    <s v="June"/>
    <n v="25"/>
    <x v="0"/>
    <x v="0"/>
    <x v="0"/>
    <x v="0"/>
    <x v="111"/>
  </r>
  <r>
    <x v="0"/>
    <s v="June"/>
    <n v="26"/>
    <x v="0"/>
    <x v="0"/>
    <x v="0"/>
    <x v="0"/>
    <x v="112"/>
  </r>
  <r>
    <x v="1"/>
    <s v="June"/>
    <n v="26"/>
    <x v="0"/>
    <x v="0"/>
    <x v="0"/>
    <x v="0"/>
    <x v="113"/>
  </r>
  <r>
    <x v="0"/>
    <s v="June"/>
    <n v="27"/>
    <x v="0"/>
    <x v="0"/>
    <x v="0"/>
    <x v="0"/>
    <x v="114"/>
  </r>
  <r>
    <x v="1"/>
    <s v="June"/>
    <n v="27"/>
    <x v="0"/>
    <x v="0"/>
    <x v="0"/>
    <x v="0"/>
    <x v="115"/>
  </r>
  <r>
    <x v="0"/>
    <s v="June"/>
    <n v="28"/>
    <x v="0"/>
    <x v="0"/>
    <x v="0"/>
    <x v="0"/>
    <x v="116"/>
  </r>
  <r>
    <x v="1"/>
    <s v="June"/>
    <n v="28"/>
    <x v="0"/>
    <x v="0"/>
    <x v="0"/>
    <x v="0"/>
    <x v="117"/>
  </r>
  <r>
    <x v="0"/>
    <s v="June"/>
    <n v="29"/>
    <x v="0"/>
    <x v="0"/>
    <x v="0"/>
    <x v="0"/>
    <x v="118"/>
  </r>
  <r>
    <x v="1"/>
    <s v="June"/>
    <n v="29"/>
    <x v="0"/>
    <x v="0"/>
    <x v="0"/>
    <x v="0"/>
    <x v="119"/>
  </r>
  <r>
    <x v="0"/>
    <s v="June"/>
    <n v="30"/>
    <x v="0"/>
    <x v="0"/>
    <x v="0"/>
    <x v="0"/>
    <x v="120"/>
  </r>
  <r>
    <x v="1"/>
    <s v="June"/>
    <n v="30"/>
    <x v="0"/>
    <x v="0"/>
    <x v="0"/>
    <x v="0"/>
    <x v="121"/>
  </r>
  <r>
    <x v="0"/>
    <s v="May"/>
    <n v="1"/>
    <x v="0"/>
    <x v="0"/>
    <x v="0"/>
    <x v="0"/>
    <x v="122"/>
  </r>
  <r>
    <x v="1"/>
    <s v="May"/>
    <n v="1"/>
    <x v="0"/>
    <x v="0"/>
    <x v="0"/>
    <x v="0"/>
    <x v="123"/>
  </r>
  <r>
    <x v="0"/>
    <s v="May"/>
    <n v="2"/>
    <x v="0"/>
    <x v="0"/>
    <x v="0"/>
    <x v="0"/>
    <x v="124"/>
  </r>
  <r>
    <x v="1"/>
    <s v="May"/>
    <n v="2"/>
    <x v="0"/>
    <x v="0"/>
    <x v="0"/>
    <x v="0"/>
    <x v="125"/>
  </r>
  <r>
    <x v="0"/>
    <s v="May"/>
    <n v="3"/>
    <x v="0"/>
    <x v="0"/>
    <x v="0"/>
    <x v="0"/>
    <x v="126"/>
  </r>
  <r>
    <x v="1"/>
    <s v="May"/>
    <n v="3"/>
    <x v="0"/>
    <x v="0"/>
    <x v="0"/>
    <x v="0"/>
    <x v="127"/>
  </r>
  <r>
    <x v="0"/>
    <s v="May"/>
    <n v="4"/>
    <x v="0"/>
    <x v="0"/>
    <x v="0"/>
    <x v="0"/>
    <x v="128"/>
  </r>
  <r>
    <x v="1"/>
    <s v="May"/>
    <n v="4"/>
    <x v="0"/>
    <x v="0"/>
    <x v="0"/>
    <x v="0"/>
    <x v="129"/>
  </r>
  <r>
    <x v="0"/>
    <s v="May"/>
    <n v="5"/>
    <x v="0"/>
    <x v="0"/>
    <x v="0"/>
    <x v="0"/>
    <x v="130"/>
  </r>
  <r>
    <x v="1"/>
    <s v="May"/>
    <n v="5"/>
    <x v="0"/>
    <x v="0"/>
    <x v="0"/>
    <x v="0"/>
    <x v="131"/>
  </r>
  <r>
    <x v="0"/>
    <s v="May"/>
    <n v="6"/>
    <x v="0"/>
    <x v="0"/>
    <x v="0"/>
    <x v="0"/>
    <x v="132"/>
  </r>
  <r>
    <x v="1"/>
    <s v="May"/>
    <n v="6"/>
    <x v="0"/>
    <x v="0"/>
    <x v="0"/>
    <x v="0"/>
    <x v="133"/>
  </r>
  <r>
    <x v="0"/>
    <s v="May"/>
    <n v="7"/>
    <x v="0"/>
    <x v="0"/>
    <x v="0"/>
    <x v="0"/>
    <x v="134"/>
  </r>
  <r>
    <x v="1"/>
    <s v="May"/>
    <n v="7"/>
    <x v="0"/>
    <x v="0"/>
    <x v="0"/>
    <x v="0"/>
    <x v="135"/>
  </r>
  <r>
    <x v="0"/>
    <s v="May"/>
    <n v="8"/>
    <x v="0"/>
    <x v="0"/>
    <x v="0"/>
    <x v="0"/>
    <x v="136"/>
  </r>
  <r>
    <x v="1"/>
    <s v="May"/>
    <n v="8"/>
    <x v="0"/>
    <x v="0"/>
    <x v="0"/>
    <x v="0"/>
    <x v="137"/>
  </r>
  <r>
    <x v="0"/>
    <s v="May"/>
    <n v="9"/>
    <x v="0"/>
    <x v="0"/>
    <x v="0"/>
    <x v="0"/>
    <x v="138"/>
  </r>
  <r>
    <x v="1"/>
    <s v="May"/>
    <n v="9"/>
    <x v="0"/>
    <x v="0"/>
    <x v="0"/>
    <x v="0"/>
    <x v="139"/>
  </r>
  <r>
    <x v="0"/>
    <s v="May"/>
    <n v="10"/>
    <x v="0"/>
    <x v="0"/>
    <x v="0"/>
    <x v="0"/>
    <x v="140"/>
  </r>
  <r>
    <x v="1"/>
    <s v="May"/>
    <n v="10"/>
    <x v="0"/>
    <x v="0"/>
    <x v="0"/>
    <x v="0"/>
    <x v="141"/>
  </r>
  <r>
    <x v="0"/>
    <s v="May"/>
    <n v="11"/>
    <x v="0"/>
    <x v="0"/>
    <x v="0"/>
    <x v="0"/>
    <x v="142"/>
  </r>
  <r>
    <x v="1"/>
    <s v="May"/>
    <n v="11"/>
    <x v="0"/>
    <x v="0"/>
    <x v="0"/>
    <x v="0"/>
    <x v="143"/>
  </r>
  <r>
    <x v="0"/>
    <s v="May"/>
    <n v="12"/>
    <x v="0"/>
    <x v="0"/>
    <x v="0"/>
    <x v="0"/>
    <x v="144"/>
  </r>
  <r>
    <x v="1"/>
    <s v="May"/>
    <n v="12"/>
    <x v="0"/>
    <x v="0"/>
    <x v="0"/>
    <x v="0"/>
    <x v="145"/>
  </r>
  <r>
    <x v="0"/>
    <s v="May"/>
    <n v="13"/>
    <x v="0"/>
    <x v="0"/>
    <x v="0"/>
    <x v="0"/>
    <x v="146"/>
  </r>
  <r>
    <x v="1"/>
    <s v="May"/>
    <n v="13"/>
    <x v="0"/>
    <x v="0"/>
    <x v="0"/>
    <x v="0"/>
    <x v="147"/>
  </r>
  <r>
    <x v="0"/>
    <s v="May"/>
    <n v="14"/>
    <x v="0"/>
    <x v="0"/>
    <x v="0"/>
    <x v="0"/>
    <x v="148"/>
  </r>
  <r>
    <x v="1"/>
    <s v="May"/>
    <n v="14"/>
    <x v="0"/>
    <x v="0"/>
    <x v="0"/>
    <x v="0"/>
    <x v="149"/>
  </r>
  <r>
    <x v="0"/>
    <s v="May"/>
    <n v="15"/>
    <x v="0"/>
    <x v="0"/>
    <x v="0"/>
    <x v="0"/>
    <x v="150"/>
  </r>
  <r>
    <x v="1"/>
    <s v="May"/>
    <n v="15"/>
    <x v="0"/>
    <x v="0"/>
    <x v="0"/>
    <x v="0"/>
    <x v="151"/>
  </r>
  <r>
    <x v="0"/>
    <s v="May"/>
    <n v="16"/>
    <x v="0"/>
    <x v="0"/>
    <x v="0"/>
    <x v="0"/>
    <x v="152"/>
  </r>
  <r>
    <x v="1"/>
    <s v="May"/>
    <n v="16"/>
    <x v="0"/>
    <x v="0"/>
    <x v="0"/>
    <x v="0"/>
    <x v="153"/>
  </r>
  <r>
    <x v="0"/>
    <s v="May"/>
    <n v="17"/>
    <x v="0"/>
    <x v="0"/>
    <x v="0"/>
    <x v="0"/>
    <x v="154"/>
  </r>
  <r>
    <x v="1"/>
    <s v="May"/>
    <n v="17"/>
    <x v="0"/>
    <x v="0"/>
    <x v="0"/>
    <x v="0"/>
    <x v="155"/>
  </r>
  <r>
    <x v="0"/>
    <s v="May"/>
    <n v="18"/>
    <x v="0"/>
    <x v="0"/>
    <x v="0"/>
    <x v="0"/>
    <x v="156"/>
  </r>
  <r>
    <x v="1"/>
    <s v="May"/>
    <n v="18"/>
    <x v="0"/>
    <x v="0"/>
    <x v="0"/>
    <x v="0"/>
    <x v="157"/>
  </r>
  <r>
    <x v="0"/>
    <s v="May"/>
    <n v="19"/>
    <x v="0"/>
    <x v="0"/>
    <x v="0"/>
    <x v="0"/>
    <x v="158"/>
  </r>
  <r>
    <x v="1"/>
    <s v="May"/>
    <n v="19"/>
    <x v="0"/>
    <x v="0"/>
    <x v="0"/>
    <x v="0"/>
    <x v="159"/>
  </r>
  <r>
    <x v="0"/>
    <s v="May"/>
    <n v="20"/>
    <x v="0"/>
    <x v="0"/>
    <x v="0"/>
    <x v="0"/>
    <x v="160"/>
  </r>
  <r>
    <x v="1"/>
    <s v="May"/>
    <n v="20"/>
    <x v="0"/>
    <x v="0"/>
    <x v="0"/>
    <x v="0"/>
    <x v="161"/>
  </r>
  <r>
    <x v="0"/>
    <s v="May"/>
    <n v="21"/>
    <x v="0"/>
    <x v="0"/>
    <x v="0"/>
    <x v="0"/>
    <x v="162"/>
  </r>
  <r>
    <x v="1"/>
    <s v="May"/>
    <n v="21"/>
    <x v="0"/>
    <x v="0"/>
    <x v="0"/>
    <x v="0"/>
    <x v="163"/>
  </r>
  <r>
    <x v="0"/>
    <s v="May"/>
    <n v="22"/>
    <x v="0"/>
    <x v="0"/>
    <x v="0"/>
    <x v="0"/>
    <x v="164"/>
  </r>
  <r>
    <x v="1"/>
    <s v="May"/>
    <n v="22"/>
    <x v="0"/>
    <x v="0"/>
    <x v="0"/>
    <x v="0"/>
    <x v="165"/>
  </r>
  <r>
    <x v="0"/>
    <s v="May"/>
    <n v="23"/>
    <x v="0"/>
    <x v="0"/>
    <x v="0"/>
    <x v="0"/>
    <x v="166"/>
  </r>
  <r>
    <x v="1"/>
    <s v="May"/>
    <n v="23"/>
    <x v="0"/>
    <x v="0"/>
    <x v="0"/>
    <x v="0"/>
    <x v="167"/>
  </r>
  <r>
    <x v="0"/>
    <s v="May"/>
    <n v="24"/>
    <x v="0"/>
    <x v="0"/>
    <x v="0"/>
    <x v="0"/>
    <x v="168"/>
  </r>
  <r>
    <x v="1"/>
    <s v="May"/>
    <n v="24"/>
    <x v="0"/>
    <x v="0"/>
    <x v="0"/>
    <x v="0"/>
    <x v="169"/>
  </r>
  <r>
    <x v="0"/>
    <s v="May"/>
    <n v="25"/>
    <x v="0"/>
    <x v="0"/>
    <x v="0"/>
    <x v="0"/>
    <x v="170"/>
  </r>
  <r>
    <x v="1"/>
    <s v="May"/>
    <n v="25"/>
    <x v="0"/>
    <x v="0"/>
    <x v="0"/>
    <x v="0"/>
    <x v="171"/>
  </r>
  <r>
    <x v="0"/>
    <s v="May"/>
    <n v="26"/>
    <x v="0"/>
    <x v="0"/>
    <x v="0"/>
    <x v="0"/>
    <x v="172"/>
  </r>
  <r>
    <x v="1"/>
    <s v="May"/>
    <n v="26"/>
    <x v="0"/>
    <x v="0"/>
    <x v="0"/>
    <x v="0"/>
    <x v="173"/>
  </r>
  <r>
    <x v="0"/>
    <s v="May"/>
    <n v="27"/>
    <x v="0"/>
    <x v="0"/>
    <x v="0"/>
    <x v="0"/>
    <x v="174"/>
  </r>
  <r>
    <x v="1"/>
    <s v="May"/>
    <n v="27"/>
    <x v="0"/>
    <x v="0"/>
    <x v="0"/>
    <x v="0"/>
    <x v="175"/>
  </r>
  <r>
    <x v="0"/>
    <s v="May"/>
    <n v="28"/>
    <x v="0"/>
    <x v="0"/>
    <x v="0"/>
    <x v="0"/>
    <x v="176"/>
  </r>
  <r>
    <x v="1"/>
    <s v="May"/>
    <n v="28"/>
    <x v="0"/>
    <x v="0"/>
    <x v="0"/>
    <x v="0"/>
    <x v="177"/>
  </r>
  <r>
    <x v="0"/>
    <s v="May"/>
    <n v="29"/>
    <x v="0"/>
    <x v="0"/>
    <x v="0"/>
    <x v="0"/>
    <x v="178"/>
  </r>
  <r>
    <x v="1"/>
    <s v="May"/>
    <n v="29"/>
    <x v="0"/>
    <x v="0"/>
    <x v="0"/>
    <x v="0"/>
    <x v="179"/>
  </r>
  <r>
    <x v="0"/>
    <s v="May"/>
    <n v="30"/>
    <x v="0"/>
    <x v="0"/>
    <x v="0"/>
    <x v="0"/>
    <x v="180"/>
  </r>
  <r>
    <x v="1"/>
    <s v="May"/>
    <n v="30"/>
    <x v="0"/>
    <x v="0"/>
    <x v="0"/>
    <x v="0"/>
    <x v="181"/>
  </r>
  <r>
    <x v="0"/>
    <s v="May"/>
    <n v="31"/>
    <x v="0"/>
    <x v="0"/>
    <x v="0"/>
    <x v="0"/>
    <x v="182"/>
  </r>
  <r>
    <x v="1"/>
    <s v="May"/>
    <n v="31"/>
    <x v="0"/>
    <x v="0"/>
    <x v="0"/>
    <x v="0"/>
    <x v="183"/>
  </r>
  <r>
    <x v="0"/>
    <s v="July"/>
    <n v="1"/>
    <x v="1"/>
    <x v="0"/>
    <x v="0"/>
    <x v="0"/>
    <x v="184"/>
  </r>
  <r>
    <x v="1"/>
    <s v="July"/>
    <n v="1"/>
    <x v="1"/>
    <x v="0"/>
    <x v="0"/>
    <x v="0"/>
    <x v="185"/>
  </r>
  <r>
    <x v="0"/>
    <s v="July"/>
    <n v="2"/>
    <x v="1"/>
    <x v="0"/>
    <x v="0"/>
    <x v="0"/>
    <x v="186"/>
  </r>
  <r>
    <x v="1"/>
    <s v="July"/>
    <n v="2"/>
    <x v="1"/>
    <x v="0"/>
    <x v="0"/>
    <x v="0"/>
    <x v="187"/>
  </r>
  <r>
    <x v="0"/>
    <s v="July"/>
    <n v="3"/>
    <x v="1"/>
    <x v="0"/>
    <x v="0"/>
    <x v="0"/>
    <x v="188"/>
  </r>
  <r>
    <x v="1"/>
    <s v="July"/>
    <n v="3"/>
    <x v="1"/>
    <x v="0"/>
    <x v="0"/>
    <x v="0"/>
    <x v="189"/>
  </r>
  <r>
    <x v="0"/>
    <s v="July"/>
    <n v="4"/>
    <x v="1"/>
    <x v="0"/>
    <x v="0"/>
    <x v="0"/>
    <x v="190"/>
  </r>
  <r>
    <x v="1"/>
    <s v="July"/>
    <n v="4"/>
    <x v="1"/>
    <x v="0"/>
    <x v="0"/>
    <x v="0"/>
    <x v="191"/>
  </r>
  <r>
    <x v="0"/>
    <s v="July"/>
    <n v="5"/>
    <x v="1"/>
    <x v="0"/>
    <x v="0"/>
    <x v="0"/>
    <x v="192"/>
  </r>
  <r>
    <x v="1"/>
    <s v="July"/>
    <n v="5"/>
    <x v="1"/>
    <x v="0"/>
    <x v="0"/>
    <x v="0"/>
    <x v="193"/>
  </r>
  <r>
    <x v="0"/>
    <s v="July"/>
    <n v="6"/>
    <x v="1"/>
    <x v="0"/>
    <x v="0"/>
    <x v="0"/>
    <x v="194"/>
  </r>
  <r>
    <x v="1"/>
    <s v="July"/>
    <n v="6"/>
    <x v="1"/>
    <x v="0"/>
    <x v="0"/>
    <x v="0"/>
    <x v="195"/>
  </r>
  <r>
    <x v="0"/>
    <s v="July"/>
    <n v="7"/>
    <x v="1"/>
    <x v="0"/>
    <x v="0"/>
    <x v="0"/>
    <x v="196"/>
  </r>
  <r>
    <x v="1"/>
    <s v="July"/>
    <n v="7"/>
    <x v="1"/>
    <x v="0"/>
    <x v="0"/>
    <x v="0"/>
    <x v="197"/>
  </r>
  <r>
    <x v="0"/>
    <s v="July"/>
    <n v="8"/>
    <x v="1"/>
    <x v="0"/>
    <x v="0"/>
    <x v="0"/>
    <x v="198"/>
  </r>
  <r>
    <x v="1"/>
    <s v="July"/>
    <n v="8"/>
    <x v="1"/>
    <x v="0"/>
    <x v="0"/>
    <x v="0"/>
    <x v="199"/>
  </r>
  <r>
    <x v="0"/>
    <s v="July"/>
    <n v="9"/>
    <x v="1"/>
    <x v="0"/>
    <x v="0"/>
    <x v="0"/>
    <x v="200"/>
  </r>
  <r>
    <x v="1"/>
    <s v="July"/>
    <n v="9"/>
    <x v="1"/>
    <x v="0"/>
    <x v="0"/>
    <x v="0"/>
    <x v="201"/>
  </r>
  <r>
    <x v="0"/>
    <s v="July"/>
    <n v="10"/>
    <x v="1"/>
    <x v="0"/>
    <x v="0"/>
    <x v="0"/>
    <x v="202"/>
  </r>
  <r>
    <x v="1"/>
    <s v="July"/>
    <n v="10"/>
    <x v="1"/>
    <x v="0"/>
    <x v="0"/>
    <x v="0"/>
    <x v="203"/>
  </r>
  <r>
    <x v="0"/>
    <s v="July"/>
    <n v="11"/>
    <x v="1"/>
    <x v="0"/>
    <x v="0"/>
    <x v="0"/>
    <x v="204"/>
  </r>
  <r>
    <x v="1"/>
    <s v="July"/>
    <n v="11"/>
    <x v="1"/>
    <x v="0"/>
    <x v="0"/>
    <x v="0"/>
    <x v="205"/>
  </r>
  <r>
    <x v="0"/>
    <s v="July"/>
    <n v="12"/>
    <x v="1"/>
    <x v="0"/>
    <x v="0"/>
    <x v="0"/>
    <x v="206"/>
  </r>
  <r>
    <x v="1"/>
    <s v="July"/>
    <n v="12"/>
    <x v="1"/>
    <x v="0"/>
    <x v="0"/>
    <x v="0"/>
    <x v="207"/>
  </r>
  <r>
    <x v="0"/>
    <s v="July"/>
    <n v="13"/>
    <x v="1"/>
    <x v="0"/>
    <x v="0"/>
    <x v="0"/>
    <x v="208"/>
  </r>
  <r>
    <x v="1"/>
    <s v="July"/>
    <n v="13"/>
    <x v="1"/>
    <x v="0"/>
    <x v="0"/>
    <x v="0"/>
    <x v="209"/>
  </r>
  <r>
    <x v="0"/>
    <s v="July"/>
    <n v="14"/>
    <x v="1"/>
    <x v="0"/>
    <x v="0"/>
    <x v="0"/>
    <x v="210"/>
  </r>
  <r>
    <x v="1"/>
    <s v="July"/>
    <n v="14"/>
    <x v="1"/>
    <x v="0"/>
    <x v="0"/>
    <x v="0"/>
    <x v="211"/>
  </r>
  <r>
    <x v="0"/>
    <s v="July"/>
    <n v="15"/>
    <x v="1"/>
    <x v="0"/>
    <x v="0"/>
    <x v="0"/>
    <x v="212"/>
  </r>
  <r>
    <x v="1"/>
    <s v="July"/>
    <n v="15"/>
    <x v="1"/>
    <x v="0"/>
    <x v="0"/>
    <x v="0"/>
    <x v="213"/>
  </r>
  <r>
    <x v="0"/>
    <s v="July"/>
    <n v="16"/>
    <x v="1"/>
    <x v="0"/>
    <x v="0"/>
    <x v="0"/>
    <x v="214"/>
  </r>
  <r>
    <x v="1"/>
    <s v="July"/>
    <n v="16"/>
    <x v="1"/>
    <x v="0"/>
    <x v="0"/>
    <x v="0"/>
    <x v="215"/>
  </r>
  <r>
    <x v="0"/>
    <s v="July"/>
    <n v="17"/>
    <x v="1"/>
    <x v="0"/>
    <x v="0"/>
    <x v="0"/>
    <x v="216"/>
  </r>
  <r>
    <x v="1"/>
    <s v="July"/>
    <n v="17"/>
    <x v="1"/>
    <x v="0"/>
    <x v="0"/>
    <x v="0"/>
    <x v="217"/>
  </r>
  <r>
    <x v="0"/>
    <s v="July"/>
    <n v="18"/>
    <x v="1"/>
    <x v="0"/>
    <x v="0"/>
    <x v="0"/>
    <x v="218"/>
  </r>
  <r>
    <x v="1"/>
    <s v="July"/>
    <n v="18"/>
    <x v="1"/>
    <x v="0"/>
    <x v="0"/>
    <x v="0"/>
    <x v="219"/>
  </r>
  <r>
    <x v="0"/>
    <s v="July"/>
    <n v="19"/>
    <x v="1"/>
    <x v="0"/>
    <x v="0"/>
    <x v="0"/>
    <x v="220"/>
  </r>
  <r>
    <x v="1"/>
    <s v="July"/>
    <n v="19"/>
    <x v="1"/>
    <x v="0"/>
    <x v="0"/>
    <x v="0"/>
    <x v="221"/>
  </r>
  <r>
    <x v="0"/>
    <s v="July"/>
    <n v="20"/>
    <x v="1"/>
    <x v="0"/>
    <x v="0"/>
    <x v="0"/>
    <x v="222"/>
  </r>
  <r>
    <x v="1"/>
    <s v="July"/>
    <n v="20"/>
    <x v="1"/>
    <x v="0"/>
    <x v="0"/>
    <x v="0"/>
    <x v="223"/>
  </r>
  <r>
    <x v="0"/>
    <s v="July"/>
    <n v="21"/>
    <x v="1"/>
    <x v="0"/>
    <x v="0"/>
    <x v="0"/>
    <x v="224"/>
  </r>
  <r>
    <x v="1"/>
    <s v="July"/>
    <n v="21"/>
    <x v="1"/>
    <x v="0"/>
    <x v="0"/>
    <x v="0"/>
    <x v="225"/>
  </r>
  <r>
    <x v="0"/>
    <s v="July"/>
    <n v="22"/>
    <x v="1"/>
    <x v="0"/>
    <x v="0"/>
    <x v="0"/>
    <x v="226"/>
  </r>
  <r>
    <x v="1"/>
    <s v="July"/>
    <n v="22"/>
    <x v="1"/>
    <x v="0"/>
    <x v="0"/>
    <x v="0"/>
    <x v="227"/>
  </r>
  <r>
    <x v="0"/>
    <s v="July"/>
    <n v="23"/>
    <x v="1"/>
    <x v="0"/>
    <x v="0"/>
    <x v="0"/>
    <x v="228"/>
  </r>
  <r>
    <x v="1"/>
    <s v="July"/>
    <n v="23"/>
    <x v="1"/>
    <x v="0"/>
    <x v="0"/>
    <x v="0"/>
    <x v="229"/>
  </r>
  <r>
    <x v="0"/>
    <s v="July"/>
    <n v="24"/>
    <x v="1"/>
    <x v="0"/>
    <x v="0"/>
    <x v="0"/>
    <x v="230"/>
  </r>
  <r>
    <x v="1"/>
    <s v="July"/>
    <n v="24"/>
    <x v="1"/>
    <x v="0"/>
    <x v="0"/>
    <x v="0"/>
    <x v="231"/>
  </r>
  <r>
    <x v="0"/>
    <s v="July"/>
    <n v="25"/>
    <x v="1"/>
    <x v="0"/>
    <x v="0"/>
    <x v="0"/>
    <x v="232"/>
  </r>
  <r>
    <x v="1"/>
    <s v="July"/>
    <n v="25"/>
    <x v="1"/>
    <x v="0"/>
    <x v="0"/>
    <x v="0"/>
    <x v="233"/>
  </r>
  <r>
    <x v="0"/>
    <s v="July"/>
    <n v="26"/>
    <x v="1"/>
    <x v="0"/>
    <x v="0"/>
    <x v="0"/>
    <x v="234"/>
  </r>
  <r>
    <x v="1"/>
    <s v="July"/>
    <n v="26"/>
    <x v="1"/>
    <x v="0"/>
    <x v="0"/>
    <x v="0"/>
    <x v="235"/>
  </r>
  <r>
    <x v="0"/>
    <s v="July"/>
    <n v="27"/>
    <x v="1"/>
    <x v="0"/>
    <x v="0"/>
    <x v="0"/>
    <x v="236"/>
  </r>
  <r>
    <x v="1"/>
    <s v="July"/>
    <n v="27"/>
    <x v="1"/>
    <x v="0"/>
    <x v="0"/>
    <x v="0"/>
    <x v="237"/>
  </r>
  <r>
    <x v="0"/>
    <s v="July"/>
    <n v="28"/>
    <x v="1"/>
    <x v="0"/>
    <x v="0"/>
    <x v="0"/>
    <x v="238"/>
  </r>
  <r>
    <x v="1"/>
    <s v="July"/>
    <n v="28"/>
    <x v="1"/>
    <x v="0"/>
    <x v="0"/>
    <x v="0"/>
    <x v="239"/>
  </r>
  <r>
    <x v="0"/>
    <s v="July"/>
    <n v="29"/>
    <x v="1"/>
    <x v="0"/>
    <x v="0"/>
    <x v="0"/>
    <x v="240"/>
  </r>
  <r>
    <x v="1"/>
    <s v="July"/>
    <n v="29"/>
    <x v="1"/>
    <x v="0"/>
    <x v="0"/>
    <x v="0"/>
    <x v="241"/>
  </r>
  <r>
    <x v="0"/>
    <s v="July"/>
    <n v="30"/>
    <x v="1"/>
    <x v="0"/>
    <x v="0"/>
    <x v="0"/>
    <x v="242"/>
  </r>
  <r>
    <x v="1"/>
    <s v="July"/>
    <n v="30"/>
    <x v="1"/>
    <x v="0"/>
    <x v="0"/>
    <x v="0"/>
    <x v="243"/>
  </r>
  <r>
    <x v="0"/>
    <s v="July"/>
    <n v="31"/>
    <x v="1"/>
    <x v="0"/>
    <x v="0"/>
    <x v="0"/>
    <x v="244"/>
  </r>
  <r>
    <x v="1"/>
    <s v="July"/>
    <n v="31"/>
    <x v="1"/>
    <x v="0"/>
    <x v="0"/>
    <x v="0"/>
    <x v="245"/>
  </r>
  <r>
    <x v="0"/>
    <s v="June"/>
    <n v="1"/>
    <x v="1"/>
    <x v="0"/>
    <x v="0"/>
    <x v="0"/>
    <x v="246"/>
  </r>
  <r>
    <x v="1"/>
    <s v="June"/>
    <n v="1"/>
    <x v="1"/>
    <x v="0"/>
    <x v="0"/>
    <x v="0"/>
    <x v="247"/>
  </r>
  <r>
    <x v="0"/>
    <s v="June"/>
    <n v="2"/>
    <x v="1"/>
    <x v="0"/>
    <x v="0"/>
    <x v="0"/>
    <x v="248"/>
  </r>
  <r>
    <x v="1"/>
    <s v="June"/>
    <n v="2"/>
    <x v="1"/>
    <x v="0"/>
    <x v="0"/>
    <x v="0"/>
    <x v="249"/>
  </r>
  <r>
    <x v="0"/>
    <s v="June"/>
    <n v="3"/>
    <x v="1"/>
    <x v="0"/>
    <x v="0"/>
    <x v="0"/>
    <x v="250"/>
  </r>
  <r>
    <x v="1"/>
    <s v="June"/>
    <n v="3"/>
    <x v="1"/>
    <x v="0"/>
    <x v="0"/>
    <x v="0"/>
    <x v="251"/>
  </r>
  <r>
    <x v="0"/>
    <s v="June"/>
    <n v="4"/>
    <x v="1"/>
    <x v="0"/>
    <x v="0"/>
    <x v="0"/>
    <x v="252"/>
  </r>
  <r>
    <x v="1"/>
    <s v="June"/>
    <n v="4"/>
    <x v="1"/>
    <x v="0"/>
    <x v="0"/>
    <x v="0"/>
    <x v="253"/>
  </r>
  <r>
    <x v="0"/>
    <s v="June"/>
    <n v="5"/>
    <x v="1"/>
    <x v="0"/>
    <x v="0"/>
    <x v="0"/>
    <x v="254"/>
  </r>
  <r>
    <x v="1"/>
    <s v="June"/>
    <n v="5"/>
    <x v="1"/>
    <x v="0"/>
    <x v="0"/>
    <x v="0"/>
    <x v="255"/>
  </r>
  <r>
    <x v="0"/>
    <s v="June"/>
    <n v="6"/>
    <x v="1"/>
    <x v="0"/>
    <x v="0"/>
    <x v="0"/>
    <x v="256"/>
  </r>
  <r>
    <x v="1"/>
    <s v="June"/>
    <n v="6"/>
    <x v="1"/>
    <x v="0"/>
    <x v="0"/>
    <x v="0"/>
    <x v="257"/>
  </r>
  <r>
    <x v="0"/>
    <s v="June"/>
    <n v="7"/>
    <x v="1"/>
    <x v="0"/>
    <x v="0"/>
    <x v="0"/>
    <x v="258"/>
  </r>
  <r>
    <x v="1"/>
    <s v="June"/>
    <n v="7"/>
    <x v="1"/>
    <x v="0"/>
    <x v="0"/>
    <x v="0"/>
    <x v="259"/>
  </r>
  <r>
    <x v="0"/>
    <s v="June"/>
    <n v="8"/>
    <x v="1"/>
    <x v="0"/>
    <x v="0"/>
    <x v="0"/>
    <x v="260"/>
  </r>
  <r>
    <x v="1"/>
    <s v="June"/>
    <n v="8"/>
    <x v="1"/>
    <x v="0"/>
    <x v="0"/>
    <x v="0"/>
    <x v="261"/>
  </r>
  <r>
    <x v="0"/>
    <s v="June"/>
    <n v="9"/>
    <x v="1"/>
    <x v="0"/>
    <x v="0"/>
    <x v="0"/>
    <x v="262"/>
  </r>
  <r>
    <x v="1"/>
    <s v="June"/>
    <n v="9"/>
    <x v="1"/>
    <x v="0"/>
    <x v="0"/>
    <x v="0"/>
    <x v="263"/>
  </r>
  <r>
    <x v="0"/>
    <s v="June"/>
    <n v="10"/>
    <x v="1"/>
    <x v="0"/>
    <x v="0"/>
    <x v="0"/>
    <x v="264"/>
  </r>
  <r>
    <x v="1"/>
    <s v="June"/>
    <n v="10"/>
    <x v="1"/>
    <x v="0"/>
    <x v="0"/>
    <x v="0"/>
    <x v="265"/>
  </r>
  <r>
    <x v="0"/>
    <s v="June"/>
    <n v="11"/>
    <x v="1"/>
    <x v="0"/>
    <x v="0"/>
    <x v="0"/>
    <x v="266"/>
  </r>
  <r>
    <x v="1"/>
    <s v="June"/>
    <n v="11"/>
    <x v="1"/>
    <x v="0"/>
    <x v="0"/>
    <x v="0"/>
    <x v="267"/>
  </r>
  <r>
    <x v="0"/>
    <s v="June"/>
    <n v="12"/>
    <x v="1"/>
    <x v="0"/>
    <x v="0"/>
    <x v="0"/>
    <x v="268"/>
  </r>
  <r>
    <x v="1"/>
    <s v="June"/>
    <n v="12"/>
    <x v="1"/>
    <x v="0"/>
    <x v="0"/>
    <x v="0"/>
    <x v="269"/>
  </r>
  <r>
    <x v="0"/>
    <s v="June"/>
    <n v="13"/>
    <x v="1"/>
    <x v="0"/>
    <x v="0"/>
    <x v="0"/>
    <x v="270"/>
  </r>
  <r>
    <x v="1"/>
    <s v="June"/>
    <n v="13"/>
    <x v="1"/>
    <x v="0"/>
    <x v="0"/>
    <x v="0"/>
    <x v="271"/>
  </r>
  <r>
    <x v="0"/>
    <s v="June"/>
    <n v="14"/>
    <x v="1"/>
    <x v="0"/>
    <x v="0"/>
    <x v="0"/>
    <x v="272"/>
  </r>
  <r>
    <x v="1"/>
    <s v="June"/>
    <n v="14"/>
    <x v="1"/>
    <x v="0"/>
    <x v="0"/>
    <x v="0"/>
    <x v="273"/>
  </r>
  <r>
    <x v="0"/>
    <s v="June"/>
    <n v="15"/>
    <x v="1"/>
    <x v="0"/>
    <x v="0"/>
    <x v="0"/>
    <x v="274"/>
  </r>
  <r>
    <x v="1"/>
    <s v="June"/>
    <n v="15"/>
    <x v="1"/>
    <x v="0"/>
    <x v="0"/>
    <x v="0"/>
    <x v="275"/>
  </r>
  <r>
    <x v="0"/>
    <s v="June"/>
    <n v="16"/>
    <x v="1"/>
    <x v="0"/>
    <x v="0"/>
    <x v="0"/>
    <x v="276"/>
  </r>
  <r>
    <x v="1"/>
    <s v="June"/>
    <n v="16"/>
    <x v="1"/>
    <x v="0"/>
    <x v="0"/>
    <x v="0"/>
    <x v="277"/>
  </r>
  <r>
    <x v="0"/>
    <s v="June"/>
    <n v="17"/>
    <x v="1"/>
    <x v="0"/>
    <x v="0"/>
    <x v="0"/>
    <x v="278"/>
  </r>
  <r>
    <x v="1"/>
    <s v="June"/>
    <n v="17"/>
    <x v="1"/>
    <x v="0"/>
    <x v="0"/>
    <x v="0"/>
    <x v="279"/>
  </r>
  <r>
    <x v="0"/>
    <s v="June"/>
    <n v="18"/>
    <x v="1"/>
    <x v="0"/>
    <x v="0"/>
    <x v="0"/>
    <x v="280"/>
  </r>
  <r>
    <x v="1"/>
    <s v="June"/>
    <n v="18"/>
    <x v="1"/>
    <x v="0"/>
    <x v="0"/>
    <x v="0"/>
    <x v="281"/>
  </r>
  <r>
    <x v="0"/>
    <s v="June"/>
    <n v="19"/>
    <x v="1"/>
    <x v="0"/>
    <x v="0"/>
    <x v="0"/>
    <x v="282"/>
  </r>
  <r>
    <x v="1"/>
    <s v="June"/>
    <n v="19"/>
    <x v="1"/>
    <x v="0"/>
    <x v="0"/>
    <x v="0"/>
    <x v="283"/>
  </r>
  <r>
    <x v="0"/>
    <s v="June"/>
    <n v="20"/>
    <x v="1"/>
    <x v="0"/>
    <x v="0"/>
    <x v="0"/>
    <x v="284"/>
  </r>
  <r>
    <x v="1"/>
    <s v="June"/>
    <n v="20"/>
    <x v="1"/>
    <x v="0"/>
    <x v="0"/>
    <x v="0"/>
    <x v="285"/>
  </r>
  <r>
    <x v="0"/>
    <s v="June"/>
    <n v="21"/>
    <x v="1"/>
    <x v="0"/>
    <x v="0"/>
    <x v="0"/>
    <x v="286"/>
  </r>
  <r>
    <x v="1"/>
    <s v="June"/>
    <n v="21"/>
    <x v="1"/>
    <x v="0"/>
    <x v="0"/>
    <x v="0"/>
    <x v="287"/>
  </r>
  <r>
    <x v="0"/>
    <s v="June"/>
    <n v="22"/>
    <x v="1"/>
    <x v="0"/>
    <x v="0"/>
    <x v="0"/>
    <x v="288"/>
  </r>
  <r>
    <x v="1"/>
    <s v="June"/>
    <n v="22"/>
    <x v="1"/>
    <x v="0"/>
    <x v="0"/>
    <x v="0"/>
    <x v="289"/>
  </r>
  <r>
    <x v="0"/>
    <s v="June"/>
    <n v="23"/>
    <x v="1"/>
    <x v="0"/>
    <x v="0"/>
    <x v="0"/>
    <x v="290"/>
  </r>
  <r>
    <x v="1"/>
    <s v="June"/>
    <n v="23"/>
    <x v="1"/>
    <x v="0"/>
    <x v="0"/>
    <x v="0"/>
    <x v="291"/>
  </r>
  <r>
    <x v="0"/>
    <s v="June"/>
    <n v="24"/>
    <x v="1"/>
    <x v="0"/>
    <x v="0"/>
    <x v="0"/>
    <x v="292"/>
  </r>
  <r>
    <x v="1"/>
    <s v="June"/>
    <n v="24"/>
    <x v="1"/>
    <x v="0"/>
    <x v="0"/>
    <x v="0"/>
    <x v="293"/>
  </r>
  <r>
    <x v="0"/>
    <s v="June"/>
    <n v="25"/>
    <x v="1"/>
    <x v="0"/>
    <x v="0"/>
    <x v="0"/>
    <x v="294"/>
  </r>
  <r>
    <x v="1"/>
    <s v="June"/>
    <n v="25"/>
    <x v="1"/>
    <x v="0"/>
    <x v="0"/>
    <x v="0"/>
    <x v="295"/>
  </r>
  <r>
    <x v="0"/>
    <s v="June"/>
    <n v="26"/>
    <x v="1"/>
    <x v="0"/>
    <x v="0"/>
    <x v="0"/>
    <x v="296"/>
  </r>
  <r>
    <x v="1"/>
    <s v="June"/>
    <n v="26"/>
    <x v="1"/>
    <x v="0"/>
    <x v="0"/>
    <x v="0"/>
    <x v="297"/>
  </r>
  <r>
    <x v="0"/>
    <s v="June"/>
    <n v="27"/>
    <x v="1"/>
    <x v="0"/>
    <x v="0"/>
    <x v="0"/>
    <x v="298"/>
  </r>
  <r>
    <x v="1"/>
    <s v="June"/>
    <n v="27"/>
    <x v="1"/>
    <x v="0"/>
    <x v="0"/>
    <x v="0"/>
    <x v="299"/>
  </r>
  <r>
    <x v="0"/>
    <s v="June"/>
    <n v="28"/>
    <x v="1"/>
    <x v="0"/>
    <x v="0"/>
    <x v="0"/>
    <x v="300"/>
  </r>
  <r>
    <x v="1"/>
    <s v="June"/>
    <n v="28"/>
    <x v="1"/>
    <x v="0"/>
    <x v="0"/>
    <x v="0"/>
    <x v="301"/>
  </r>
  <r>
    <x v="0"/>
    <s v="June"/>
    <n v="29"/>
    <x v="1"/>
    <x v="0"/>
    <x v="0"/>
    <x v="0"/>
    <x v="302"/>
  </r>
  <r>
    <x v="1"/>
    <s v="June"/>
    <n v="29"/>
    <x v="1"/>
    <x v="0"/>
    <x v="0"/>
    <x v="0"/>
    <x v="303"/>
  </r>
  <r>
    <x v="0"/>
    <s v="June"/>
    <n v="30"/>
    <x v="1"/>
    <x v="0"/>
    <x v="0"/>
    <x v="0"/>
    <x v="304"/>
  </r>
  <r>
    <x v="1"/>
    <s v="June"/>
    <n v="30"/>
    <x v="1"/>
    <x v="0"/>
    <x v="0"/>
    <x v="0"/>
    <x v="305"/>
  </r>
  <r>
    <x v="0"/>
    <s v="May"/>
    <n v="1"/>
    <x v="1"/>
    <x v="0"/>
    <x v="0"/>
    <x v="0"/>
    <x v="306"/>
  </r>
  <r>
    <x v="1"/>
    <s v="May"/>
    <n v="1"/>
    <x v="1"/>
    <x v="0"/>
    <x v="0"/>
    <x v="0"/>
    <x v="307"/>
  </r>
  <r>
    <x v="0"/>
    <s v="May"/>
    <n v="2"/>
    <x v="1"/>
    <x v="0"/>
    <x v="0"/>
    <x v="0"/>
    <x v="308"/>
  </r>
  <r>
    <x v="1"/>
    <s v="May"/>
    <n v="2"/>
    <x v="1"/>
    <x v="0"/>
    <x v="0"/>
    <x v="0"/>
    <x v="309"/>
  </r>
  <r>
    <x v="0"/>
    <s v="May"/>
    <n v="3"/>
    <x v="1"/>
    <x v="0"/>
    <x v="0"/>
    <x v="0"/>
    <x v="310"/>
  </r>
  <r>
    <x v="1"/>
    <s v="May"/>
    <n v="3"/>
    <x v="1"/>
    <x v="0"/>
    <x v="0"/>
    <x v="0"/>
    <x v="311"/>
  </r>
  <r>
    <x v="0"/>
    <s v="May"/>
    <n v="4"/>
    <x v="1"/>
    <x v="0"/>
    <x v="0"/>
    <x v="0"/>
    <x v="312"/>
  </r>
  <r>
    <x v="1"/>
    <s v="May"/>
    <n v="4"/>
    <x v="1"/>
    <x v="0"/>
    <x v="0"/>
    <x v="0"/>
    <x v="313"/>
  </r>
  <r>
    <x v="0"/>
    <s v="May"/>
    <n v="5"/>
    <x v="1"/>
    <x v="0"/>
    <x v="0"/>
    <x v="0"/>
    <x v="314"/>
  </r>
  <r>
    <x v="1"/>
    <s v="May"/>
    <n v="5"/>
    <x v="1"/>
    <x v="0"/>
    <x v="0"/>
    <x v="0"/>
    <x v="315"/>
  </r>
  <r>
    <x v="0"/>
    <s v="May"/>
    <n v="6"/>
    <x v="1"/>
    <x v="0"/>
    <x v="0"/>
    <x v="0"/>
    <x v="316"/>
  </r>
  <r>
    <x v="1"/>
    <s v="May"/>
    <n v="6"/>
    <x v="1"/>
    <x v="0"/>
    <x v="0"/>
    <x v="0"/>
    <x v="317"/>
  </r>
  <r>
    <x v="0"/>
    <s v="May"/>
    <n v="7"/>
    <x v="1"/>
    <x v="0"/>
    <x v="0"/>
    <x v="0"/>
    <x v="318"/>
  </r>
  <r>
    <x v="1"/>
    <s v="May"/>
    <n v="7"/>
    <x v="1"/>
    <x v="0"/>
    <x v="0"/>
    <x v="0"/>
    <x v="319"/>
  </r>
  <r>
    <x v="0"/>
    <s v="May"/>
    <n v="8"/>
    <x v="1"/>
    <x v="0"/>
    <x v="0"/>
    <x v="0"/>
    <x v="320"/>
  </r>
  <r>
    <x v="1"/>
    <s v="May"/>
    <n v="8"/>
    <x v="1"/>
    <x v="0"/>
    <x v="0"/>
    <x v="0"/>
    <x v="321"/>
  </r>
  <r>
    <x v="0"/>
    <s v="May"/>
    <n v="9"/>
    <x v="1"/>
    <x v="0"/>
    <x v="0"/>
    <x v="0"/>
    <x v="322"/>
  </r>
  <r>
    <x v="1"/>
    <s v="May"/>
    <n v="9"/>
    <x v="1"/>
    <x v="0"/>
    <x v="0"/>
    <x v="0"/>
    <x v="323"/>
  </r>
  <r>
    <x v="0"/>
    <s v="May"/>
    <n v="10"/>
    <x v="1"/>
    <x v="0"/>
    <x v="0"/>
    <x v="0"/>
    <x v="324"/>
  </r>
  <r>
    <x v="1"/>
    <s v="May"/>
    <n v="10"/>
    <x v="1"/>
    <x v="0"/>
    <x v="0"/>
    <x v="0"/>
    <x v="325"/>
  </r>
  <r>
    <x v="0"/>
    <s v="May"/>
    <n v="11"/>
    <x v="1"/>
    <x v="0"/>
    <x v="0"/>
    <x v="0"/>
    <x v="326"/>
  </r>
  <r>
    <x v="1"/>
    <s v="May"/>
    <n v="11"/>
    <x v="1"/>
    <x v="0"/>
    <x v="0"/>
    <x v="0"/>
    <x v="327"/>
  </r>
  <r>
    <x v="0"/>
    <s v="May"/>
    <n v="12"/>
    <x v="1"/>
    <x v="0"/>
    <x v="0"/>
    <x v="0"/>
    <x v="328"/>
  </r>
  <r>
    <x v="1"/>
    <s v="May"/>
    <n v="12"/>
    <x v="1"/>
    <x v="0"/>
    <x v="0"/>
    <x v="0"/>
    <x v="329"/>
  </r>
  <r>
    <x v="0"/>
    <s v="May"/>
    <n v="13"/>
    <x v="1"/>
    <x v="0"/>
    <x v="0"/>
    <x v="0"/>
    <x v="330"/>
  </r>
  <r>
    <x v="1"/>
    <s v="May"/>
    <n v="13"/>
    <x v="1"/>
    <x v="0"/>
    <x v="0"/>
    <x v="0"/>
    <x v="331"/>
  </r>
  <r>
    <x v="0"/>
    <s v="May"/>
    <n v="14"/>
    <x v="1"/>
    <x v="0"/>
    <x v="0"/>
    <x v="0"/>
    <x v="332"/>
  </r>
  <r>
    <x v="1"/>
    <s v="May"/>
    <n v="14"/>
    <x v="1"/>
    <x v="0"/>
    <x v="0"/>
    <x v="0"/>
    <x v="333"/>
  </r>
  <r>
    <x v="0"/>
    <s v="May"/>
    <n v="15"/>
    <x v="1"/>
    <x v="0"/>
    <x v="0"/>
    <x v="0"/>
    <x v="334"/>
  </r>
  <r>
    <x v="1"/>
    <s v="May"/>
    <n v="15"/>
    <x v="1"/>
    <x v="0"/>
    <x v="0"/>
    <x v="0"/>
    <x v="335"/>
  </r>
  <r>
    <x v="0"/>
    <s v="May"/>
    <n v="16"/>
    <x v="1"/>
    <x v="0"/>
    <x v="0"/>
    <x v="0"/>
    <x v="336"/>
  </r>
  <r>
    <x v="1"/>
    <s v="May"/>
    <n v="16"/>
    <x v="1"/>
    <x v="0"/>
    <x v="0"/>
    <x v="0"/>
    <x v="337"/>
  </r>
  <r>
    <x v="0"/>
    <s v="May"/>
    <n v="17"/>
    <x v="1"/>
    <x v="0"/>
    <x v="0"/>
    <x v="0"/>
    <x v="338"/>
  </r>
  <r>
    <x v="1"/>
    <s v="May"/>
    <n v="17"/>
    <x v="1"/>
    <x v="0"/>
    <x v="0"/>
    <x v="0"/>
    <x v="339"/>
  </r>
  <r>
    <x v="0"/>
    <s v="May"/>
    <n v="18"/>
    <x v="1"/>
    <x v="0"/>
    <x v="0"/>
    <x v="0"/>
    <x v="340"/>
  </r>
  <r>
    <x v="1"/>
    <s v="May"/>
    <n v="18"/>
    <x v="1"/>
    <x v="0"/>
    <x v="0"/>
    <x v="0"/>
    <x v="341"/>
  </r>
  <r>
    <x v="0"/>
    <s v="May"/>
    <n v="19"/>
    <x v="1"/>
    <x v="0"/>
    <x v="0"/>
    <x v="0"/>
    <x v="342"/>
  </r>
  <r>
    <x v="1"/>
    <s v="May"/>
    <n v="19"/>
    <x v="1"/>
    <x v="0"/>
    <x v="0"/>
    <x v="0"/>
    <x v="343"/>
  </r>
  <r>
    <x v="0"/>
    <s v="May"/>
    <n v="20"/>
    <x v="1"/>
    <x v="0"/>
    <x v="0"/>
    <x v="0"/>
    <x v="344"/>
  </r>
  <r>
    <x v="1"/>
    <s v="May"/>
    <n v="20"/>
    <x v="1"/>
    <x v="0"/>
    <x v="0"/>
    <x v="0"/>
    <x v="345"/>
  </r>
  <r>
    <x v="0"/>
    <s v="May"/>
    <n v="21"/>
    <x v="1"/>
    <x v="0"/>
    <x v="0"/>
    <x v="0"/>
    <x v="346"/>
  </r>
  <r>
    <x v="1"/>
    <s v="May"/>
    <n v="21"/>
    <x v="1"/>
    <x v="0"/>
    <x v="0"/>
    <x v="0"/>
    <x v="347"/>
  </r>
  <r>
    <x v="0"/>
    <s v="May"/>
    <n v="22"/>
    <x v="1"/>
    <x v="0"/>
    <x v="0"/>
    <x v="0"/>
    <x v="348"/>
  </r>
  <r>
    <x v="1"/>
    <s v="May"/>
    <n v="22"/>
    <x v="1"/>
    <x v="0"/>
    <x v="0"/>
    <x v="0"/>
    <x v="349"/>
  </r>
  <r>
    <x v="0"/>
    <s v="May"/>
    <n v="23"/>
    <x v="1"/>
    <x v="0"/>
    <x v="0"/>
    <x v="0"/>
    <x v="350"/>
  </r>
  <r>
    <x v="1"/>
    <s v="May"/>
    <n v="23"/>
    <x v="1"/>
    <x v="0"/>
    <x v="0"/>
    <x v="0"/>
    <x v="351"/>
  </r>
  <r>
    <x v="0"/>
    <s v="May"/>
    <n v="24"/>
    <x v="1"/>
    <x v="0"/>
    <x v="0"/>
    <x v="0"/>
    <x v="352"/>
  </r>
  <r>
    <x v="1"/>
    <s v="May"/>
    <n v="24"/>
    <x v="1"/>
    <x v="0"/>
    <x v="0"/>
    <x v="0"/>
    <x v="353"/>
  </r>
  <r>
    <x v="0"/>
    <s v="May"/>
    <n v="25"/>
    <x v="1"/>
    <x v="0"/>
    <x v="0"/>
    <x v="0"/>
    <x v="354"/>
  </r>
  <r>
    <x v="1"/>
    <s v="May"/>
    <n v="25"/>
    <x v="1"/>
    <x v="0"/>
    <x v="0"/>
    <x v="0"/>
    <x v="355"/>
  </r>
  <r>
    <x v="0"/>
    <s v="May"/>
    <n v="26"/>
    <x v="1"/>
    <x v="0"/>
    <x v="0"/>
    <x v="0"/>
    <x v="356"/>
  </r>
  <r>
    <x v="1"/>
    <s v="May"/>
    <n v="26"/>
    <x v="1"/>
    <x v="0"/>
    <x v="0"/>
    <x v="0"/>
    <x v="357"/>
  </r>
  <r>
    <x v="0"/>
    <s v="May"/>
    <n v="27"/>
    <x v="1"/>
    <x v="0"/>
    <x v="0"/>
    <x v="0"/>
    <x v="358"/>
  </r>
  <r>
    <x v="1"/>
    <s v="May"/>
    <n v="27"/>
    <x v="1"/>
    <x v="0"/>
    <x v="0"/>
    <x v="0"/>
    <x v="359"/>
  </r>
  <r>
    <x v="0"/>
    <s v="May"/>
    <n v="28"/>
    <x v="1"/>
    <x v="0"/>
    <x v="0"/>
    <x v="0"/>
    <x v="360"/>
  </r>
  <r>
    <x v="1"/>
    <s v="May"/>
    <n v="28"/>
    <x v="1"/>
    <x v="0"/>
    <x v="0"/>
    <x v="0"/>
    <x v="361"/>
  </r>
  <r>
    <x v="0"/>
    <s v="May"/>
    <n v="29"/>
    <x v="1"/>
    <x v="0"/>
    <x v="0"/>
    <x v="0"/>
    <x v="362"/>
  </r>
  <r>
    <x v="1"/>
    <s v="May"/>
    <n v="29"/>
    <x v="1"/>
    <x v="0"/>
    <x v="0"/>
    <x v="0"/>
    <x v="363"/>
  </r>
  <r>
    <x v="0"/>
    <s v="May"/>
    <n v="30"/>
    <x v="1"/>
    <x v="0"/>
    <x v="0"/>
    <x v="0"/>
    <x v="364"/>
  </r>
  <r>
    <x v="1"/>
    <s v="May"/>
    <n v="30"/>
    <x v="1"/>
    <x v="0"/>
    <x v="0"/>
    <x v="0"/>
    <x v="365"/>
  </r>
  <r>
    <x v="0"/>
    <s v="May"/>
    <n v="31"/>
    <x v="1"/>
    <x v="0"/>
    <x v="0"/>
    <x v="0"/>
    <x v="366"/>
  </r>
  <r>
    <x v="1"/>
    <s v="May"/>
    <n v="31"/>
    <x v="1"/>
    <x v="0"/>
    <x v="0"/>
    <x v="0"/>
    <x v="367"/>
  </r>
  <r>
    <x v="0"/>
    <s v="July"/>
    <n v="1"/>
    <x v="0"/>
    <x v="0"/>
    <x v="1"/>
    <x v="1"/>
    <x v="368"/>
  </r>
  <r>
    <x v="1"/>
    <s v="July"/>
    <n v="1"/>
    <x v="0"/>
    <x v="0"/>
    <x v="1"/>
    <x v="1"/>
    <x v="369"/>
  </r>
  <r>
    <x v="0"/>
    <s v="July"/>
    <n v="2"/>
    <x v="0"/>
    <x v="0"/>
    <x v="1"/>
    <x v="1"/>
    <x v="370"/>
  </r>
  <r>
    <x v="1"/>
    <s v="July"/>
    <n v="2"/>
    <x v="0"/>
    <x v="0"/>
    <x v="1"/>
    <x v="1"/>
    <x v="371"/>
  </r>
  <r>
    <x v="0"/>
    <s v="July"/>
    <n v="3"/>
    <x v="0"/>
    <x v="0"/>
    <x v="1"/>
    <x v="1"/>
    <x v="372"/>
  </r>
  <r>
    <x v="1"/>
    <s v="July"/>
    <n v="3"/>
    <x v="0"/>
    <x v="0"/>
    <x v="1"/>
    <x v="1"/>
    <x v="373"/>
  </r>
  <r>
    <x v="0"/>
    <s v="July"/>
    <n v="4"/>
    <x v="0"/>
    <x v="0"/>
    <x v="1"/>
    <x v="1"/>
    <x v="374"/>
  </r>
  <r>
    <x v="1"/>
    <s v="July"/>
    <n v="4"/>
    <x v="0"/>
    <x v="0"/>
    <x v="1"/>
    <x v="1"/>
    <x v="375"/>
  </r>
  <r>
    <x v="0"/>
    <s v="July"/>
    <n v="5"/>
    <x v="0"/>
    <x v="0"/>
    <x v="1"/>
    <x v="1"/>
    <x v="376"/>
  </r>
  <r>
    <x v="1"/>
    <s v="July"/>
    <n v="5"/>
    <x v="0"/>
    <x v="0"/>
    <x v="1"/>
    <x v="1"/>
    <x v="377"/>
  </r>
  <r>
    <x v="0"/>
    <s v="July"/>
    <n v="6"/>
    <x v="0"/>
    <x v="0"/>
    <x v="1"/>
    <x v="1"/>
    <x v="378"/>
  </r>
  <r>
    <x v="1"/>
    <s v="July"/>
    <n v="6"/>
    <x v="0"/>
    <x v="0"/>
    <x v="1"/>
    <x v="1"/>
    <x v="379"/>
  </r>
  <r>
    <x v="0"/>
    <s v="July"/>
    <n v="7"/>
    <x v="0"/>
    <x v="0"/>
    <x v="1"/>
    <x v="1"/>
    <x v="380"/>
  </r>
  <r>
    <x v="1"/>
    <s v="July"/>
    <n v="7"/>
    <x v="0"/>
    <x v="0"/>
    <x v="1"/>
    <x v="1"/>
    <x v="381"/>
  </r>
  <r>
    <x v="0"/>
    <s v="July"/>
    <n v="8"/>
    <x v="0"/>
    <x v="0"/>
    <x v="1"/>
    <x v="1"/>
    <x v="382"/>
  </r>
  <r>
    <x v="1"/>
    <s v="July"/>
    <n v="8"/>
    <x v="0"/>
    <x v="0"/>
    <x v="1"/>
    <x v="1"/>
    <x v="383"/>
  </r>
  <r>
    <x v="0"/>
    <s v="July"/>
    <n v="9"/>
    <x v="0"/>
    <x v="0"/>
    <x v="1"/>
    <x v="1"/>
    <x v="384"/>
  </r>
  <r>
    <x v="1"/>
    <s v="July"/>
    <n v="9"/>
    <x v="0"/>
    <x v="0"/>
    <x v="1"/>
    <x v="1"/>
    <x v="385"/>
  </r>
  <r>
    <x v="0"/>
    <s v="July"/>
    <n v="10"/>
    <x v="0"/>
    <x v="0"/>
    <x v="1"/>
    <x v="1"/>
    <x v="386"/>
  </r>
  <r>
    <x v="1"/>
    <s v="July"/>
    <n v="10"/>
    <x v="0"/>
    <x v="0"/>
    <x v="1"/>
    <x v="1"/>
    <x v="387"/>
  </r>
  <r>
    <x v="0"/>
    <s v="July"/>
    <n v="11"/>
    <x v="0"/>
    <x v="0"/>
    <x v="1"/>
    <x v="1"/>
    <x v="388"/>
  </r>
  <r>
    <x v="1"/>
    <s v="July"/>
    <n v="11"/>
    <x v="0"/>
    <x v="0"/>
    <x v="1"/>
    <x v="1"/>
    <x v="389"/>
  </r>
  <r>
    <x v="0"/>
    <s v="July"/>
    <n v="12"/>
    <x v="0"/>
    <x v="0"/>
    <x v="1"/>
    <x v="1"/>
    <x v="390"/>
  </r>
  <r>
    <x v="1"/>
    <s v="July"/>
    <n v="12"/>
    <x v="0"/>
    <x v="0"/>
    <x v="1"/>
    <x v="1"/>
    <x v="391"/>
  </r>
  <r>
    <x v="0"/>
    <s v="July"/>
    <n v="13"/>
    <x v="0"/>
    <x v="0"/>
    <x v="1"/>
    <x v="1"/>
    <x v="392"/>
  </r>
  <r>
    <x v="1"/>
    <s v="July"/>
    <n v="13"/>
    <x v="0"/>
    <x v="0"/>
    <x v="1"/>
    <x v="1"/>
    <x v="393"/>
  </r>
  <r>
    <x v="0"/>
    <s v="July"/>
    <n v="14"/>
    <x v="0"/>
    <x v="0"/>
    <x v="1"/>
    <x v="1"/>
    <x v="394"/>
  </r>
  <r>
    <x v="1"/>
    <s v="July"/>
    <n v="14"/>
    <x v="0"/>
    <x v="0"/>
    <x v="1"/>
    <x v="1"/>
    <x v="395"/>
  </r>
  <r>
    <x v="0"/>
    <s v="July"/>
    <n v="15"/>
    <x v="0"/>
    <x v="0"/>
    <x v="1"/>
    <x v="1"/>
    <x v="396"/>
  </r>
  <r>
    <x v="1"/>
    <s v="July"/>
    <n v="15"/>
    <x v="0"/>
    <x v="0"/>
    <x v="1"/>
    <x v="1"/>
    <x v="397"/>
  </r>
  <r>
    <x v="0"/>
    <s v="July"/>
    <n v="16"/>
    <x v="0"/>
    <x v="0"/>
    <x v="1"/>
    <x v="1"/>
    <x v="398"/>
  </r>
  <r>
    <x v="1"/>
    <s v="July"/>
    <n v="16"/>
    <x v="0"/>
    <x v="0"/>
    <x v="1"/>
    <x v="1"/>
    <x v="399"/>
  </r>
  <r>
    <x v="0"/>
    <s v="July"/>
    <n v="17"/>
    <x v="0"/>
    <x v="0"/>
    <x v="1"/>
    <x v="1"/>
    <x v="400"/>
  </r>
  <r>
    <x v="1"/>
    <s v="July"/>
    <n v="17"/>
    <x v="0"/>
    <x v="0"/>
    <x v="1"/>
    <x v="1"/>
    <x v="401"/>
  </r>
  <r>
    <x v="0"/>
    <s v="July"/>
    <n v="18"/>
    <x v="0"/>
    <x v="0"/>
    <x v="1"/>
    <x v="1"/>
    <x v="402"/>
  </r>
  <r>
    <x v="1"/>
    <s v="July"/>
    <n v="18"/>
    <x v="0"/>
    <x v="0"/>
    <x v="1"/>
    <x v="1"/>
    <x v="403"/>
  </r>
  <r>
    <x v="0"/>
    <s v="July"/>
    <n v="19"/>
    <x v="0"/>
    <x v="0"/>
    <x v="1"/>
    <x v="1"/>
    <x v="404"/>
  </r>
  <r>
    <x v="1"/>
    <s v="July"/>
    <n v="19"/>
    <x v="0"/>
    <x v="0"/>
    <x v="1"/>
    <x v="1"/>
    <x v="405"/>
  </r>
  <r>
    <x v="0"/>
    <s v="July"/>
    <n v="20"/>
    <x v="0"/>
    <x v="0"/>
    <x v="1"/>
    <x v="1"/>
    <x v="406"/>
  </r>
  <r>
    <x v="1"/>
    <s v="July"/>
    <n v="20"/>
    <x v="0"/>
    <x v="0"/>
    <x v="1"/>
    <x v="1"/>
    <x v="407"/>
  </r>
  <r>
    <x v="0"/>
    <s v="July"/>
    <n v="21"/>
    <x v="0"/>
    <x v="0"/>
    <x v="1"/>
    <x v="1"/>
    <x v="408"/>
  </r>
  <r>
    <x v="1"/>
    <s v="July"/>
    <n v="21"/>
    <x v="0"/>
    <x v="0"/>
    <x v="1"/>
    <x v="1"/>
    <x v="409"/>
  </r>
  <r>
    <x v="0"/>
    <s v="July"/>
    <n v="22"/>
    <x v="0"/>
    <x v="0"/>
    <x v="1"/>
    <x v="1"/>
    <x v="410"/>
  </r>
  <r>
    <x v="1"/>
    <s v="July"/>
    <n v="22"/>
    <x v="0"/>
    <x v="0"/>
    <x v="1"/>
    <x v="1"/>
    <x v="411"/>
  </r>
  <r>
    <x v="0"/>
    <s v="July"/>
    <n v="23"/>
    <x v="0"/>
    <x v="0"/>
    <x v="1"/>
    <x v="1"/>
    <x v="412"/>
  </r>
  <r>
    <x v="1"/>
    <s v="July"/>
    <n v="23"/>
    <x v="0"/>
    <x v="0"/>
    <x v="1"/>
    <x v="1"/>
    <x v="413"/>
  </r>
  <r>
    <x v="0"/>
    <s v="July"/>
    <n v="24"/>
    <x v="0"/>
    <x v="0"/>
    <x v="1"/>
    <x v="1"/>
    <x v="414"/>
  </r>
  <r>
    <x v="1"/>
    <s v="July"/>
    <n v="24"/>
    <x v="0"/>
    <x v="0"/>
    <x v="1"/>
    <x v="1"/>
    <x v="415"/>
  </r>
  <r>
    <x v="0"/>
    <s v="July"/>
    <n v="25"/>
    <x v="0"/>
    <x v="0"/>
    <x v="1"/>
    <x v="1"/>
    <x v="416"/>
  </r>
  <r>
    <x v="1"/>
    <s v="July"/>
    <n v="25"/>
    <x v="0"/>
    <x v="0"/>
    <x v="1"/>
    <x v="1"/>
    <x v="417"/>
  </r>
  <r>
    <x v="0"/>
    <s v="July"/>
    <n v="26"/>
    <x v="0"/>
    <x v="0"/>
    <x v="1"/>
    <x v="1"/>
    <x v="418"/>
  </r>
  <r>
    <x v="1"/>
    <s v="July"/>
    <n v="26"/>
    <x v="0"/>
    <x v="0"/>
    <x v="1"/>
    <x v="1"/>
    <x v="419"/>
  </r>
  <r>
    <x v="0"/>
    <s v="July"/>
    <n v="27"/>
    <x v="0"/>
    <x v="0"/>
    <x v="1"/>
    <x v="1"/>
    <x v="420"/>
  </r>
  <r>
    <x v="1"/>
    <s v="July"/>
    <n v="27"/>
    <x v="0"/>
    <x v="0"/>
    <x v="1"/>
    <x v="1"/>
    <x v="421"/>
  </r>
  <r>
    <x v="0"/>
    <s v="July"/>
    <n v="28"/>
    <x v="0"/>
    <x v="0"/>
    <x v="1"/>
    <x v="1"/>
    <x v="422"/>
  </r>
  <r>
    <x v="1"/>
    <s v="July"/>
    <n v="28"/>
    <x v="0"/>
    <x v="0"/>
    <x v="1"/>
    <x v="1"/>
    <x v="423"/>
  </r>
  <r>
    <x v="0"/>
    <s v="July"/>
    <n v="29"/>
    <x v="0"/>
    <x v="0"/>
    <x v="1"/>
    <x v="1"/>
    <x v="424"/>
  </r>
  <r>
    <x v="1"/>
    <s v="July"/>
    <n v="29"/>
    <x v="0"/>
    <x v="0"/>
    <x v="1"/>
    <x v="1"/>
    <x v="425"/>
  </r>
  <r>
    <x v="0"/>
    <s v="July"/>
    <n v="30"/>
    <x v="0"/>
    <x v="0"/>
    <x v="1"/>
    <x v="1"/>
    <x v="426"/>
  </r>
  <r>
    <x v="1"/>
    <s v="July"/>
    <n v="30"/>
    <x v="0"/>
    <x v="0"/>
    <x v="1"/>
    <x v="1"/>
    <x v="427"/>
  </r>
  <r>
    <x v="0"/>
    <s v="July"/>
    <n v="31"/>
    <x v="0"/>
    <x v="0"/>
    <x v="1"/>
    <x v="1"/>
    <x v="428"/>
  </r>
  <r>
    <x v="1"/>
    <s v="July"/>
    <n v="31"/>
    <x v="0"/>
    <x v="0"/>
    <x v="1"/>
    <x v="1"/>
    <x v="429"/>
  </r>
  <r>
    <x v="0"/>
    <s v="June"/>
    <n v="1"/>
    <x v="0"/>
    <x v="0"/>
    <x v="1"/>
    <x v="1"/>
    <x v="430"/>
  </r>
  <r>
    <x v="1"/>
    <s v="June"/>
    <n v="1"/>
    <x v="0"/>
    <x v="0"/>
    <x v="1"/>
    <x v="1"/>
    <x v="431"/>
  </r>
  <r>
    <x v="0"/>
    <s v="June"/>
    <n v="2"/>
    <x v="0"/>
    <x v="0"/>
    <x v="1"/>
    <x v="1"/>
    <x v="432"/>
  </r>
  <r>
    <x v="1"/>
    <s v="June"/>
    <n v="2"/>
    <x v="0"/>
    <x v="0"/>
    <x v="1"/>
    <x v="1"/>
    <x v="433"/>
  </r>
  <r>
    <x v="0"/>
    <s v="June"/>
    <n v="3"/>
    <x v="0"/>
    <x v="0"/>
    <x v="1"/>
    <x v="1"/>
    <x v="434"/>
  </r>
  <r>
    <x v="1"/>
    <s v="June"/>
    <n v="3"/>
    <x v="0"/>
    <x v="0"/>
    <x v="1"/>
    <x v="1"/>
    <x v="435"/>
  </r>
  <r>
    <x v="0"/>
    <s v="June"/>
    <n v="4"/>
    <x v="0"/>
    <x v="0"/>
    <x v="1"/>
    <x v="1"/>
    <x v="436"/>
  </r>
  <r>
    <x v="1"/>
    <s v="June"/>
    <n v="4"/>
    <x v="0"/>
    <x v="0"/>
    <x v="1"/>
    <x v="1"/>
    <x v="437"/>
  </r>
  <r>
    <x v="0"/>
    <s v="June"/>
    <n v="5"/>
    <x v="0"/>
    <x v="0"/>
    <x v="1"/>
    <x v="1"/>
    <x v="438"/>
  </r>
  <r>
    <x v="1"/>
    <s v="June"/>
    <n v="5"/>
    <x v="0"/>
    <x v="0"/>
    <x v="1"/>
    <x v="1"/>
    <x v="439"/>
  </r>
  <r>
    <x v="0"/>
    <s v="June"/>
    <n v="6"/>
    <x v="0"/>
    <x v="0"/>
    <x v="1"/>
    <x v="1"/>
    <x v="440"/>
  </r>
  <r>
    <x v="1"/>
    <s v="June"/>
    <n v="6"/>
    <x v="0"/>
    <x v="0"/>
    <x v="1"/>
    <x v="1"/>
    <x v="441"/>
  </r>
  <r>
    <x v="0"/>
    <s v="June"/>
    <n v="7"/>
    <x v="0"/>
    <x v="0"/>
    <x v="1"/>
    <x v="1"/>
    <x v="442"/>
  </r>
  <r>
    <x v="1"/>
    <s v="June"/>
    <n v="7"/>
    <x v="0"/>
    <x v="0"/>
    <x v="1"/>
    <x v="1"/>
    <x v="443"/>
  </r>
  <r>
    <x v="0"/>
    <s v="June"/>
    <n v="8"/>
    <x v="0"/>
    <x v="0"/>
    <x v="1"/>
    <x v="1"/>
    <x v="444"/>
  </r>
  <r>
    <x v="1"/>
    <s v="June"/>
    <n v="8"/>
    <x v="0"/>
    <x v="0"/>
    <x v="1"/>
    <x v="1"/>
    <x v="445"/>
  </r>
  <r>
    <x v="0"/>
    <s v="June"/>
    <n v="9"/>
    <x v="0"/>
    <x v="0"/>
    <x v="1"/>
    <x v="1"/>
    <x v="446"/>
  </r>
  <r>
    <x v="1"/>
    <s v="June"/>
    <n v="9"/>
    <x v="0"/>
    <x v="0"/>
    <x v="1"/>
    <x v="1"/>
    <x v="447"/>
  </r>
  <r>
    <x v="0"/>
    <s v="June"/>
    <n v="10"/>
    <x v="0"/>
    <x v="0"/>
    <x v="1"/>
    <x v="1"/>
    <x v="448"/>
  </r>
  <r>
    <x v="1"/>
    <s v="June"/>
    <n v="10"/>
    <x v="0"/>
    <x v="0"/>
    <x v="1"/>
    <x v="1"/>
    <x v="449"/>
  </r>
  <r>
    <x v="0"/>
    <s v="June"/>
    <n v="11"/>
    <x v="0"/>
    <x v="0"/>
    <x v="1"/>
    <x v="1"/>
    <x v="450"/>
  </r>
  <r>
    <x v="1"/>
    <s v="June"/>
    <n v="11"/>
    <x v="0"/>
    <x v="0"/>
    <x v="1"/>
    <x v="1"/>
    <x v="451"/>
  </r>
  <r>
    <x v="0"/>
    <s v="June"/>
    <n v="12"/>
    <x v="0"/>
    <x v="0"/>
    <x v="1"/>
    <x v="1"/>
    <x v="452"/>
  </r>
  <r>
    <x v="1"/>
    <s v="June"/>
    <n v="12"/>
    <x v="0"/>
    <x v="0"/>
    <x v="1"/>
    <x v="1"/>
    <x v="453"/>
  </r>
  <r>
    <x v="0"/>
    <s v="June"/>
    <n v="13"/>
    <x v="0"/>
    <x v="0"/>
    <x v="1"/>
    <x v="1"/>
    <x v="454"/>
  </r>
  <r>
    <x v="1"/>
    <s v="June"/>
    <n v="13"/>
    <x v="0"/>
    <x v="0"/>
    <x v="1"/>
    <x v="1"/>
    <x v="455"/>
  </r>
  <r>
    <x v="0"/>
    <s v="June"/>
    <n v="14"/>
    <x v="0"/>
    <x v="0"/>
    <x v="1"/>
    <x v="1"/>
    <x v="456"/>
  </r>
  <r>
    <x v="1"/>
    <s v="June"/>
    <n v="14"/>
    <x v="0"/>
    <x v="0"/>
    <x v="1"/>
    <x v="1"/>
    <x v="457"/>
  </r>
  <r>
    <x v="0"/>
    <s v="June"/>
    <n v="15"/>
    <x v="0"/>
    <x v="0"/>
    <x v="1"/>
    <x v="1"/>
    <x v="458"/>
  </r>
  <r>
    <x v="1"/>
    <s v="June"/>
    <n v="15"/>
    <x v="0"/>
    <x v="0"/>
    <x v="1"/>
    <x v="1"/>
    <x v="459"/>
  </r>
  <r>
    <x v="0"/>
    <s v="June"/>
    <n v="16"/>
    <x v="0"/>
    <x v="0"/>
    <x v="1"/>
    <x v="1"/>
    <x v="460"/>
  </r>
  <r>
    <x v="1"/>
    <s v="June"/>
    <n v="16"/>
    <x v="0"/>
    <x v="0"/>
    <x v="1"/>
    <x v="1"/>
    <x v="461"/>
  </r>
  <r>
    <x v="0"/>
    <s v="June"/>
    <n v="17"/>
    <x v="0"/>
    <x v="0"/>
    <x v="1"/>
    <x v="1"/>
    <x v="462"/>
  </r>
  <r>
    <x v="1"/>
    <s v="June"/>
    <n v="17"/>
    <x v="0"/>
    <x v="0"/>
    <x v="1"/>
    <x v="1"/>
    <x v="463"/>
  </r>
  <r>
    <x v="0"/>
    <s v="June"/>
    <n v="18"/>
    <x v="0"/>
    <x v="0"/>
    <x v="1"/>
    <x v="1"/>
    <x v="464"/>
  </r>
  <r>
    <x v="1"/>
    <s v="June"/>
    <n v="18"/>
    <x v="0"/>
    <x v="0"/>
    <x v="1"/>
    <x v="1"/>
    <x v="465"/>
  </r>
  <r>
    <x v="0"/>
    <s v="June"/>
    <n v="19"/>
    <x v="0"/>
    <x v="0"/>
    <x v="1"/>
    <x v="1"/>
    <x v="466"/>
  </r>
  <r>
    <x v="1"/>
    <s v="June"/>
    <n v="19"/>
    <x v="0"/>
    <x v="0"/>
    <x v="1"/>
    <x v="1"/>
    <x v="467"/>
  </r>
  <r>
    <x v="0"/>
    <s v="June"/>
    <n v="20"/>
    <x v="0"/>
    <x v="0"/>
    <x v="1"/>
    <x v="1"/>
    <x v="468"/>
  </r>
  <r>
    <x v="1"/>
    <s v="June"/>
    <n v="20"/>
    <x v="0"/>
    <x v="0"/>
    <x v="1"/>
    <x v="1"/>
    <x v="469"/>
  </r>
  <r>
    <x v="0"/>
    <s v="June"/>
    <n v="21"/>
    <x v="0"/>
    <x v="0"/>
    <x v="1"/>
    <x v="1"/>
    <x v="470"/>
  </r>
  <r>
    <x v="1"/>
    <s v="June"/>
    <n v="21"/>
    <x v="0"/>
    <x v="0"/>
    <x v="1"/>
    <x v="1"/>
    <x v="471"/>
  </r>
  <r>
    <x v="0"/>
    <s v="June"/>
    <n v="22"/>
    <x v="0"/>
    <x v="0"/>
    <x v="1"/>
    <x v="1"/>
    <x v="472"/>
  </r>
  <r>
    <x v="1"/>
    <s v="June"/>
    <n v="22"/>
    <x v="0"/>
    <x v="0"/>
    <x v="1"/>
    <x v="1"/>
    <x v="473"/>
  </r>
  <r>
    <x v="0"/>
    <s v="June"/>
    <n v="23"/>
    <x v="0"/>
    <x v="0"/>
    <x v="1"/>
    <x v="1"/>
    <x v="474"/>
  </r>
  <r>
    <x v="1"/>
    <s v="June"/>
    <n v="23"/>
    <x v="0"/>
    <x v="0"/>
    <x v="1"/>
    <x v="1"/>
    <x v="475"/>
  </r>
  <r>
    <x v="0"/>
    <s v="June"/>
    <n v="24"/>
    <x v="0"/>
    <x v="0"/>
    <x v="1"/>
    <x v="1"/>
    <x v="476"/>
  </r>
  <r>
    <x v="1"/>
    <s v="June"/>
    <n v="24"/>
    <x v="0"/>
    <x v="0"/>
    <x v="1"/>
    <x v="1"/>
    <x v="477"/>
  </r>
  <r>
    <x v="0"/>
    <s v="June"/>
    <n v="25"/>
    <x v="0"/>
    <x v="0"/>
    <x v="1"/>
    <x v="1"/>
    <x v="478"/>
  </r>
  <r>
    <x v="1"/>
    <s v="June"/>
    <n v="25"/>
    <x v="0"/>
    <x v="0"/>
    <x v="1"/>
    <x v="1"/>
    <x v="479"/>
  </r>
  <r>
    <x v="0"/>
    <s v="June"/>
    <n v="26"/>
    <x v="0"/>
    <x v="0"/>
    <x v="1"/>
    <x v="1"/>
    <x v="480"/>
  </r>
  <r>
    <x v="1"/>
    <s v="June"/>
    <n v="26"/>
    <x v="0"/>
    <x v="0"/>
    <x v="1"/>
    <x v="1"/>
    <x v="481"/>
  </r>
  <r>
    <x v="0"/>
    <s v="June"/>
    <n v="27"/>
    <x v="0"/>
    <x v="0"/>
    <x v="1"/>
    <x v="1"/>
    <x v="482"/>
  </r>
  <r>
    <x v="1"/>
    <s v="June"/>
    <n v="27"/>
    <x v="0"/>
    <x v="0"/>
    <x v="1"/>
    <x v="1"/>
    <x v="483"/>
  </r>
  <r>
    <x v="0"/>
    <s v="June"/>
    <n v="28"/>
    <x v="0"/>
    <x v="0"/>
    <x v="1"/>
    <x v="1"/>
    <x v="484"/>
  </r>
  <r>
    <x v="1"/>
    <s v="June"/>
    <n v="28"/>
    <x v="0"/>
    <x v="0"/>
    <x v="1"/>
    <x v="1"/>
    <x v="485"/>
  </r>
  <r>
    <x v="0"/>
    <s v="June"/>
    <n v="29"/>
    <x v="0"/>
    <x v="0"/>
    <x v="1"/>
    <x v="1"/>
    <x v="486"/>
  </r>
  <r>
    <x v="1"/>
    <s v="June"/>
    <n v="29"/>
    <x v="0"/>
    <x v="0"/>
    <x v="1"/>
    <x v="1"/>
    <x v="487"/>
  </r>
  <r>
    <x v="0"/>
    <s v="June"/>
    <n v="30"/>
    <x v="0"/>
    <x v="0"/>
    <x v="1"/>
    <x v="1"/>
    <x v="488"/>
  </r>
  <r>
    <x v="1"/>
    <s v="June"/>
    <n v="30"/>
    <x v="0"/>
    <x v="0"/>
    <x v="1"/>
    <x v="1"/>
    <x v="489"/>
  </r>
  <r>
    <x v="0"/>
    <s v="May"/>
    <n v="1"/>
    <x v="0"/>
    <x v="0"/>
    <x v="1"/>
    <x v="1"/>
    <x v="490"/>
  </r>
  <r>
    <x v="1"/>
    <s v="May"/>
    <n v="1"/>
    <x v="0"/>
    <x v="0"/>
    <x v="1"/>
    <x v="1"/>
    <x v="491"/>
  </r>
  <r>
    <x v="0"/>
    <s v="May"/>
    <n v="2"/>
    <x v="0"/>
    <x v="0"/>
    <x v="1"/>
    <x v="1"/>
    <x v="492"/>
  </r>
  <r>
    <x v="1"/>
    <s v="May"/>
    <n v="2"/>
    <x v="0"/>
    <x v="0"/>
    <x v="1"/>
    <x v="1"/>
    <x v="493"/>
  </r>
  <r>
    <x v="0"/>
    <s v="May"/>
    <n v="3"/>
    <x v="0"/>
    <x v="0"/>
    <x v="1"/>
    <x v="1"/>
    <x v="494"/>
  </r>
  <r>
    <x v="1"/>
    <s v="May"/>
    <n v="3"/>
    <x v="0"/>
    <x v="0"/>
    <x v="1"/>
    <x v="1"/>
    <x v="495"/>
  </r>
  <r>
    <x v="0"/>
    <s v="May"/>
    <n v="4"/>
    <x v="0"/>
    <x v="0"/>
    <x v="1"/>
    <x v="1"/>
    <x v="496"/>
  </r>
  <r>
    <x v="1"/>
    <s v="May"/>
    <n v="4"/>
    <x v="0"/>
    <x v="0"/>
    <x v="1"/>
    <x v="1"/>
    <x v="497"/>
  </r>
  <r>
    <x v="0"/>
    <s v="May"/>
    <n v="5"/>
    <x v="0"/>
    <x v="0"/>
    <x v="1"/>
    <x v="1"/>
    <x v="498"/>
  </r>
  <r>
    <x v="1"/>
    <s v="May"/>
    <n v="5"/>
    <x v="0"/>
    <x v="0"/>
    <x v="1"/>
    <x v="1"/>
    <x v="499"/>
  </r>
  <r>
    <x v="0"/>
    <s v="May"/>
    <n v="6"/>
    <x v="0"/>
    <x v="0"/>
    <x v="1"/>
    <x v="1"/>
    <x v="500"/>
  </r>
  <r>
    <x v="1"/>
    <s v="May"/>
    <n v="6"/>
    <x v="0"/>
    <x v="0"/>
    <x v="1"/>
    <x v="1"/>
    <x v="501"/>
  </r>
  <r>
    <x v="0"/>
    <s v="May"/>
    <n v="7"/>
    <x v="0"/>
    <x v="0"/>
    <x v="1"/>
    <x v="1"/>
    <x v="502"/>
  </r>
  <r>
    <x v="1"/>
    <s v="May"/>
    <n v="7"/>
    <x v="0"/>
    <x v="0"/>
    <x v="1"/>
    <x v="1"/>
    <x v="503"/>
  </r>
  <r>
    <x v="0"/>
    <s v="May"/>
    <n v="8"/>
    <x v="0"/>
    <x v="0"/>
    <x v="1"/>
    <x v="1"/>
    <x v="504"/>
  </r>
  <r>
    <x v="1"/>
    <s v="May"/>
    <n v="8"/>
    <x v="0"/>
    <x v="0"/>
    <x v="1"/>
    <x v="1"/>
    <x v="505"/>
  </r>
  <r>
    <x v="0"/>
    <s v="May"/>
    <n v="9"/>
    <x v="0"/>
    <x v="0"/>
    <x v="1"/>
    <x v="1"/>
    <x v="506"/>
  </r>
  <r>
    <x v="1"/>
    <s v="May"/>
    <n v="9"/>
    <x v="0"/>
    <x v="0"/>
    <x v="1"/>
    <x v="1"/>
    <x v="507"/>
  </r>
  <r>
    <x v="0"/>
    <s v="May"/>
    <n v="10"/>
    <x v="0"/>
    <x v="0"/>
    <x v="1"/>
    <x v="1"/>
    <x v="508"/>
  </r>
  <r>
    <x v="1"/>
    <s v="May"/>
    <n v="10"/>
    <x v="0"/>
    <x v="0"/>
    <x v="1"/>
    <x v="1"/>
    <x v="509"/>
  </r>
  <r>
    <x v="0"/>
    <s v="May"/>
    <n v="11"/>
    <x v="0"/>
    <x v="0"/>
    <x v="1"/>
    <x v="1"/>
    <x v="510"/>
  </r>
  <r>
    <x v="1"/>
    <s v="May"/>
    <n v="11"/>
    <x v="0"/>
    <x v="0"/>
    <x v="1"/>
    <x v="1"/>
    <x v="511"/>
  </r>
  <r>
    <x v="0"/>
    <s v="May"/>
    <n v="12"/>
    <x v="0"/>
    <x v="0"/>
    <x v="1"/>
    <x v="1"/>
    <x v="512"/>
  </r>
  <r>
    <x v="1"/>
    <s v="May"/>
    <n v="12"/>
    <x v="0"/>
    <x v="0"/>
    <x v="1"/>
    <x v="1"/>
    <x v="513"/>
  </r>
  <r>
    <x v="0"/>
    <s v="May"/>
    <n v="13"/>
    <x v="0"/>
    <x v="0"/>
    <x v="1"/>
    <x v="1"/>
    <x v="514"/>
  </r>
  <r>
    <x v="1"/>
    <s v="May"/>
    <n v="13"/>
    <x v="0"/>
    <x v="0"/>
    <x v="1"/>
    <x v="1"/>
    <x v="515"/>
  </r>
  <r>
    <x v="0"/>
    <s v="May"/>
    <n v="14"/>
    <x v="0"/>
    <x v="0"/>
    <x v="1"/>
    <x v="1"/>
    <x v="516"/>
  </r>
  <r>
    <x v="1"/>
    <s v="May"/>
    <n v="14"/>
    <x v="0"/>
    <x v="0"/>
    <x v="1"/>
    <x v="1"/>
    <x v="517"/>
  </r>
  <r>
    <x v="0"/>
    <s v="May"/>
    <n v="15"/>
    <x v="0"/>
    <x v="0"/>
    <x v="1"/>
    <x v="1"/>
    <x v="518"/>
  </r>
  <r>
    <x v="1"/>
    <s v="May"/>
    <n v="15"/>
    <x v="0"/>
    <x v="0"/>
    <x v="1"/>
    <x v="1"/>
    <x v="519"/>
  </r>
  <r>
    <x v="0"/>
    <s v="May"/>
    <n v="16"/>
    <x v="0"/>
    <x v="0"/>
    <x v="1"/>
    <x v="1"/>
    <x v="520"/>
  </r>
  <r>
    <x v="1"/>
    <s v="May"/>
    <n v="16"/>
    <x v="0"/>
    <x v="0"/>
    <x v="1"/>
    <x v="1"/>
    <x v="521"/>
  </r>
  <r>
    <x v="0"/>
    <s v="May"/>
    <n v="17"/>
    <x v="0"/>
    <x v="0"/>
    <x v="1"/>
    <x v="1"/>
    <x v="522"/>
  </r>
  <r>
    <x v="1"/>
    <s v="May"/>
    <n v="17"/>
    <x v="0"/>
    <x v="0"/>
    <x v="1"/>
    <x v="1"/>
    <x v="523"/>
  </r>
  <r>
    <x v="0"/>
    <s v="May"/>
    <n v="18"/>
    <x v="0"/>
    <x v="0"/>
    <x v="1"/>
    <x v="1"/>
    <x v="524"/>
  </r>
  <r>
    <x v="1"/>
    <s v="May"/>
    <n v="18"/>
    <x v="0"/>
    <x v="0"/>
    <x v="1"/>
    <x v="1"/>
    <x v="525"/>
  </r>
  <r>
    <x v="0"/>
    <s v="May"/>
    <n v="19"/>
    <x v="0"/>
    <x v="0"/>
    <x v="1"/>
    <x v="1"/>
    <x v="526"/>
  </r>
  <r>
    <x v="1"/>
    <s v="May"/>
    <n v="19"/>
    <x v="0"/>
    <x v="0"/>
    <x v="1"/>
    <x v="1"/>
    <x v="527"/>
  </r>
  <r>
    <x v="0"/>
    <s v="May"/>
    <n v="20"/>
    <x v="0"/>
    <x v="0"/>
    <x v="1"/>
    <x v="1"/>
    <x v="528"/>
  </r>
  <r>
    <x v="1"/>
    <s v="May"/>
    <n v="20"/>
    <x v="0"/>
    <x v="0"/>
    <x v="1"/>
    <x v="1"/>
    <x v="529"/>
  </r>
  <r>
    <x v="0"/>
    <s v="May"/>
    <n v="21"/>
    <x v="0"/>
    <x v="0"/>
    <x v="1"/>
    <x v="1"/>
    <x v="530"/>
  </r>
  <r>
    <x v="1"/>
    <s v="May"/>
    <n v="21"/>
    <x v="0"/>
    <x v="0"/>
    <x v="1"/>
    <x v="1"/>
    <x v="531"/>
  </r>
  <r>
    <x v="0"/>
    <s v="May"/>
    <n v="22"/>
    <x v="0"/>
    <x v="0"/>
    <x v="1"/>
    <x v="1"/>
    <x v="532"/>
  </r>
  <r>
    <x v="1"/>
    <s v="May"/>
    <n v="22"/>
    <x v="0"/>
    <x v="0"/>
    <x v="1"/>
    <x v="1"/>
    <x v="533"/>
  </r>
  <r>
    <x v="0"/>
    <s v="May"/>
    <n v="23"/>
    <x v="0"/>
    <x v="0"/>
    <x v="1"/>
    <x v="1"/>
    <x v="534"/>
  </r>
  <r>
    <x v="1"/>
    <s v="May"/>
    <n v="23"/>
    <x v="0"/>
    <x v="0"/>
    <x v="1"/>
    <x v="1"/>
    <x v="535"/>
  </r>
  <r>
    <x v="0"/>
    <s v="May"/>
    <n v="24"/>
    <x v="0"/>
    <x v="0"/>
    <x v="1"/>
    <x v="1"/>
    <x v="536"/>
  </r>
  <r>
    <x v="1"/>
    <s v="May"/>
    <n v="24"/>
    <x v="0"/>
    <x v="0"/>
    <x v="1"/>
    <x v="1"/>
    <x v="537"/>
  </r>
  <r>
    <x v="0"/>
    <s v="May"/>
    <n v="25"/>
    <x v="0"/>
    <x v="0"/>
    <x v="1"/>
    <x v="1"/>
    <x v="538"/>
  </r>
  <r>
    <x v="1"/>
    <s v="May"/>
    <n v="25"/>
    <x v="0"/>
    <x v="0"/>
    <x v="1"/>
    <x v="1"/>
    <x v="539"/>
  </r>
  <r>
    <x v="0"/>
    <s v="May"/>
    <n v="26"/>
    <x v="0"/>
    <x v="0"/>
    <x v="1"/>
    <x v="1"/>
    <x v="540"/>
  </r>
  <r>
    <x v="1"/>
    <s v="May"/>
    <n v="26"/>
    <x v="0"/>
    <x v="0"/>
    <x v="1"/>
    <x v="1"/>
    <x v="541"/>
  </r>
  <r>
    <x v="0"/>
    <s v="May"/>
    <n v="27"/>
    <x v="0"/>
    <x v="0"/>
    <x v="1"/>
    <x v="1"/>
    <x v="542"/>
  </r>
  <r>
    <x v="1"/>
    <s v="May"/>
    <n v="27"/>
    <x v="0"/>
    <x v="0"/>
    <x v="1"/>
    <x v="1"/>
    <x v="543"/>
  </r>
  <r>
    <x v="0"/>
    <s v="May"/>
    <n v="28"/>
    <x v="0"/>
    <x v="0"/>
    <x v="1"/>
    <x v="1"/>
    <x v="544"/>
  </r>
  <r>
    <x v="1"/>
    <s v="May"/>
    <n v="28"/>
    <x v="0"/>
    <x v="0"/>
    <x v="1"/>
    <x v="1"/>
    <x v="545"/>
  </r>
  <r>
    <x v="0"/>
    <s v="May"/>
    <n v="29"/>
    <x v="0"/>
    <x v="0"/>
    <x v="1"/>
    <x v="1"/>
    <x v="546"/>
  </r>
  <r>
    <x v="1"/>
    <s v="May"/>
    <n v="29"/>
    <x v="0"/>
    <x v="0"/>
    <x v="1"/>
    <x v="1"/>
    <x v="547"/>
  </r>
  <r>
    <x v="0"/>
    <s v="May"/>
    <n v="30"/>
    <x v="0"/>
    <x v="0"/>
    <x v="1"/>
    <x v="1"/>
    <x v="548"/>
  </r>
  <r>
    <x v="1"/>
    <s v="May"/>
    <n v="30"/>
    <x v="0"/>
    <x v="0"/>
    <x v="1"/>
    <x v="1"/>
    <x v="549"/>
  </r>
  <r>
    <x v="0"/>
    <s v="May"/>
    <n v="31"/>
    <x v="0"/>
    <x v="0"/>
    <x v="1"/>
    <x v="1"/>
    <x v="550"/>
  </r>
  <r>
    <x v="1"/>
    <s v="May"/>
    <n v="31"/>
    <x v="0"/>
    <x v="0"/>
    <x v="1"/>
    <x v="1"/>
    <x v="551"/>
  </r>
  <r>
    <x v="0"/>
    <s v="July"/>
    <n v="1"/>
    <x v="1"/>
    <x v="0"/>
    <x v="1"/>
    <x v="1"/>
    <x v="552"/>
  </r>
  <r>
    <x v="1"/>
    <s v="July"/>
    <n v="1"/>
    <x v="1"/>
    <x v="0"/>
    <x v="1"/>
    <x v="1"/>
    <x v="553"/>
  </r>
  <r>
    <x v="0"/>
    <s v="July"/>
    <n v="2"/>
    <x v="1"/>
    <x v="0"/>
    <x v="1"/>
    <x v="1"/>
    <x v="554"/>
  </r>
  <r>
    <x v="1"/>
    <s v="July"/>
    <n v="2"/>
    <x v="1"/>
    <x v="0"/>
    <x v="1"/>
    <x v="1"/>
    <x v="555"/>
  </r>
  <r>
    <x v="0"/>
    <s v="July"/>
    <n v="3"/>
    <x v="1"/>
    <x v="0"/>
    <x v="1"/>
    <x v="1"/>
    <x v="556"/>
  </r>
  <r>
    <x v="1"/>
    <s v="July"/>
    <n v="3"/>
    <x v="1"/>
    <x v="0"/>
    <x v="1"/>
    <x v="1"/>
    <x v="557"/>
  </r>
  <r>
    <x v="0"/>
    <s v="July"/>
    <n v="4"/>
    <x v="1"/>
    <x v="0"/>
    <x v="1"/>
    <x v="1"/>
    <x v="558"/>
  </r>
  <r>
    <x v="1"/>
    <s v="July"/>
    <n v="4"/>
    <x v="1"/>
    <x v="0"/>
    <x v="1"/>
    <x v="1"/>
    <x v="559"/>
  </r>
  <r>
    <x v="0"/>
    <s v="July"/>
    <n v="5"/>
    <x v="1"/>
    <x v="0"/>
    <x v="1"/>
    <x v="1"/>
    <x v="560"/>
  </r>
  <r>
    <x v="1"/>
    <s v="July"/>
    <n v="5"/>
    <x v="1"/>
    <x v="0"/>
    <x v="1"/>
    <x v="1"/>
    <x v="561"/>
  </r>
  <r>
    <x v="0"/>
    <s v="July"/>
    <n v="6"/>
    <x v="1"/>
    <x v="0"/>
    <x v="1"/>
    <x v="1"/>
    <x v="562"/>
  </r>
  <r>
    <x v="1"/>
    <s v="July"/>
    <n v="6"/>
    <x v="1"/>
    <x v="0"/>
    <x v="1"/>
    <x v="1"/>
    <x v="563"/>
  </r>
  <r>
    <x v="0"/>
    <s v="July"/>
    <n v="7"/>
    <x v="1"/>
    <x v="0"/>
    <x v="1"/>
    <x v="1"/>
    <x v="564"/>
  </r>
  <r>
    <x v="1"/>
    <s v="July"/>
    <n v="7"/>
    <x v="1"/>
    <x v="0"/>
    <x v="1"/>
    <x v="1"/>
    <x v="565"/>
  </r>
  <r>
    <x v="0"/>
    <s v="July"/>
    <n v="8"/>
    <x v="1"/>
    <x v="0"/>
    <x v="1"/>
    <x v="1"/>
    <x v="566"/>
  </r>
  <r>
    <x v="1"/>
    <s v="July"/>
    <n v="8"/>
    <x v="1"/>
    <x v="0"/>
    <x v="1"/>
    <x v="1"/>
    <x v="567"/>
  </r>
  <r>
    <x v="0"/>
    <s v="July"/>
    <n v="9"/>
    <x v="1"/>
    <x v="0"/>
    <x v="1"/>
    <x v="1"/>
    <x v="568"/>
  </r>
  <r>
    <x v="1"/>
    <s v="July"/>
    <n v="9"/>
    <x v="1"/>
    <x v="0"/>
    <x v="1"/>
    <x v="1"/>
    <x v="569"/>
  </r>
  <r>
    <x v="0"/>
    <s v="July"/>
    <n v="10"/>
    <x v="1"/>
    <x v="0"/>
    <x v="1"/>
    <x v="1"/>
    <x v="570"/>
  </r>
  <r>
    <x v="1"/>
    <s v="July"/>
    <n v="10"/>
    <x v="1"/>
    <x v="0"/>
    <x v="1"/>
    <x v="1"/>
    <x v="571"/>
  </r>
  <r>
    <x v="0"/>
    <s v="July"/>
    <n v="11"/>
    <x v="1"/>
    <x v="0"/>
    <x v="1"/>
    <x v="1"/>
    <x v="572"/>
  </r>
  <r>
    <x v="1"/>
    <s v="July"/>
    <n v="11"/>
    <x v="1"/>
    <x v="0"/>
    <x v="1"/>
    <x v="1"/>
    <x v="573"/>
  </r>
  <r>
    <x v="0"/>
    <s v="July"/>
    <n v="12"/>
    <x v="1"/>
    <x v="0"/>
    <x v="1"/>
    <x v="1"/>
    <x v="574"/>
  </r>
  <r>
    <x v="1"/>
    <s v="July"/>
    <n v="12"/>
    <x v="1"/>
    <x v="0"/>
    <x v="1"/>
    <x v="1"/>
    <x v="575"/>
  </r>
  <r>
    <x v="0"/>
    <s v="July"/>
    <n v="13"/>
    <x v="1"/>
    <x v="0"/>
    <x v="1"/>
    <x v="1"/>
    <x v="576"/>
  </r>
  <r>
    <x v="1"/>
    <s v="July"/>
    <n v="13"/>
    <x v="1"/>
    <x v="0"/>
    <x v="1"/>
    <x v="1"/>
    <x v="577"/>
  </r>
  <r>
    <x v="0"/>
    <s v="July"/>
    <n v="14"/>
    <x v="1"/>
    <x v="0"/>
    <x v="1"/>
    <x v="1"/>
    <x v="578"/>
  </r>
  <r>
    <x v="1"/>
    <s v="July"/>
    <n v="14"/>
    <x v="1"/>
    <x v="0"/>
    <x v="1"/>
    <x v="1"/>
    <x v="579"/>
  </r>
  <r>
    <x v="0"/>
    <s v="July"/>
    <n v="15"/>
    <x v="1"/>
    <x v="0"/>
    <x v="1"/>
    <x v="1"/>
    <x v="580"/>
  </r>
  <r>
    <x v="1"/>
    <s v="July"/>
    <n v="15"/>
    <x v="1"/>
    <x v="0"/>
    <x v="1"/>
    <x v="1"/>
    <x v="581"/>
  </r>
  <r>
    <x v="0"/>
    <s v="July"/>
    <n v="16"/>
    <x v="1"/>
    <x v="0"/>
    <x v="1"/>
    <x v="1"/>
    <x v="582"/>
  </r>
  <r>
    <x v="1"/>
    <s v="July"/>
    <n v="16"/>
    <x v="1"/>
    <x v="0"/>
    <x v="1"/>
    <x v="1"/>
    <x v="583"/>
  </r>
  <r>
    <x v="0"/>
    <s v="July"/>
    <n v="17"/>
    <x v="1"/>
    <x v="0"/>
    <x v="1"/>
    <x v="1"/>
    <x v="584"/>
  </r>
  <r>
    <x v="1"/>
    <s v="July"/>
    <n v="17"/>
    <x v="1"/>
    <x v="0"/>
    <x v="1"/>
    <x v="1"/>
    <x v="585"/>
  </r>
  <r>
    <x v="0"/>
    <s v="July"/>
    <n v="18"/>
    <x v="1"/>
    <x v="0"/>
    <x v="1"/>
    <x v="1"/>
    <x v="586"/>
  </r>
  <r>
    <x v="1"/>
    <s v="July"/>
    <n v="18"/>
    <x v="1"/>
    <x v="0"/>
    <x v="1"/>
    <x v="1"/>
    <x v="587"/>
  </r>
  <r>
    <x v="0"/>
    <s v="July"/>
    <n v="19"/>
    <x v="1"/>
    <x v="0"/>
    <x v="1"/>
    <x v="1"/>
    <x v="588"/>
  </r>
  <r>
    <x v="1"/>
    <s v="July"/>
    <n v="19"/>
    <x v="1"/>
    <x v="0"/>
    <x v="1"/>
    <x v="1"/>
    <x v="589"/>
  </r>
  <r>
    <x v="0"/>
    <s v="July"/>
    <n v="20"/>
    <x v="1"/>
    <x v="0"/>
    <x v="1"/>
    <x v="1"/>
    <x v="590"/>
  </r>
  <r>
    <x v="1"/>
    <s v="July"/>
    <n v="20"/>
    <x v="1"/>
    <x v="0"/>
    <x v="1"/>
    <x v="1"/>
    <x v="591"/>
  </r>
  <r>
    <x v="0"/>
    <s v="July"/>
    <n v="21"/>
    <x v="1"/>
    <x v="0"/>
    <x v="1"/>
    <x v="1"/>
    <x v="592"/>
  </r>
  <r>
    <x v="1"/>
    <s v="July"/>
    <n v="21"/>
    <x v="1"/>
    <x v="0"/>
    <x v="1"/>
    <x v="1"/>
    <x v="593"/>
  </r>
  <r>
    <x v="0"/>
    <s v="July"/>
    <n v="22"/>
    <x v="1"/>
    <x v="0"/>
    <x v="1"/>
    <x v="1"/>
    <x v="594"/>
  </r>
  <r>
    <x v="1"/>
    <s v="July"/>
    <n v="22"/>
    <x v="1"/>
    <x v="0"/>
    <x v="1"/>
    <x v="1"/>
    <x v="595"/>
  </r>
  <r>
    <x v="0"/>
    <s v="July"/>
    <n v="23"/>
    <x v="1"/>
    <x v="0"/>
    <x v="1"/>
    <x v="1"/>
    <x v="596"/>
  </r>
  <r>
    <x v="1"/>
    <s v="July"/>
    <n v="23"/>
    <x v="1"/>
    <x v="0"/>
    <x v="1"/>
    <x v="1"/>
    <x v="597"/>
  </r>
  <r>
    <x v="0"/>
    <s v="July"/>
    <n v="24"/>
    <x v="1"/>
    <x v="0"/>
    <x v="1"/>
    <x v="1"/>
    <x v="598"/>
  </r>
  <r>
    <x v="1"/>
    <s v="July"/>
    <n v="24"/>
    <x v="1"/>
    <x v="0"/>
    <x v="1"/>
    <x v="1"/>
    <x v="599"/>
  </r>
  <r>
    <x v="0"/>
    <s v="July"/>
    <n v="25"/>
    <x v="1"/>
    <x v="0"/>
    <x v="1"/>
    <x v="1"/>
    <x v="600"/>
  </r>
  <r>
    <x v="1"/>
    <s v="July"/>
    <n v="25"/>
    <x v="1"/>
    <x v="0"/>
    <x v="1"/>
    <x v="1"/>
    <x v="601"/>
  </r>
  <r>
    <x v="0"/>
    <s v="July"/>
    <n v="26"/>
    <x v="1"/>
    <x v="0"/>
    <x v="1"/>
    <x v="1"/>
    <x v="602"/>
  </r>
  <r>
    <x v="1"/>
    <s v="July"/>
    <n v="26"/>
    <x v="1"/>
    <x v="0"/>
    <x v="1"/>
    <x v="1"/>
    <x v="603"/>
  </r>
  <r>
    <x v="0"/>
    <s v="July"/>
    <n v="27"/>
    <x v="1"/>
    <x v="0"/>
    <x v="1"/>
    <x v="1"/>
    <x v="604"/>
  </r>
  <r>
    <x v="1"/>
    <s v="July"/>
    <n v="27"/>
    <x v="1"/>
    <x v="0"/>
    <x v="1"/>
    <x v="1"/>
    <x v="605"/>
  </r>
  <r>
    <x v="0"/>
    <s v="July"/>
    <n v="28"/>
    <x v="1"/>
    <x v="0"/>
    <x v="1"/>
    <x v="1"/>
    <x v="606"/>
  </r>
  <r>
    <x v="1"/>
    <s v="July"/>
    <n v="28"/>
    <x v="1"/>
    <x v="0"/>
    <x v="1"/>
    <x v="1"/>
    <x v="607"/>
  </r>
  <r>
    <x v="0"/>
    <s v="July"/>
    <n v="29"/>
    <x v="1"/>
    <x v="0"/>
    <x v="1"/>
    <x v="1"/>
    <x v="608"/>
  </r>
  <r>
    <x v="1"/>
    <s v="July"/>
    <n v="29"/>
    <x v="1"/>
    <x v="0"/>
    <x v="1"/>
    <x v="1"/>
    <x v="609"/>
  </r>
  <r>
    <x v="0"/>
    <s v="July"/>
    <n v="30"/>
    <x v="1"/>
    <x v="0"/>
    <x v="1"/>
    <x v="1"/>
    <x v="610"/>
  </r>
  <r>
    <x v="1"/>
    <s v="July"/>
    <n v="30"/>
    <x v="1"/>
    <x v="0"/>
    <x v="1"/>
    <x v="1"/>
    <x v="611"/>
  </r>
  <r>
    <x v="0"/>
    <s v="July"/>
    <n v="31"/>
    <x v="1"/>
    <x v="0"/>
    <x v="1"/>
    <x v="1"/>
    <x v="612"/>
  </r>
  <r>
    <x v="1"/>
    <s v="July"/>
    <n v="31"/>
    <x v="1"/>
    <x v="0"/>
    <x v="1"/>
    <x v="1"/>
    <x v="613"/>
  </r>
  <r>
    <x v="0"/>
    <s v="June"/>
    <n v="1"/>
    <x v="1"/>
    <x v="0"/>
    <x v="1"/>
    <x v="1"/>
    <x v="614"/>
  </r>
  <r>
    <x v="1"/>
    <s v="June"/>
    <n v="1"/>
    <x v="1"/>
    <x v="0"/>
    <x v="1"/>
    <x v="1"/>
    <x v="615"/>
  </r>
  <r>
    <x v="0"/>
    <s v="June"/>
    <n v="2"/>
    <x v="1"/>
    <x v="0"/>
    <x v="1"/>
    <x v="1"/>
    <x v="616"/>
  </r>
  <r>
    <x v="1"/>
    <s v="June"/>
    <n v="2"/>
    <x v="1"/>
    <x v="0"/>
    <x v="1"/>
    <x v="1"/>
    <x v="617"/>
  </r>
  <r>
    <x v="0"/>
    <s v="June"/>
    <n v="3"/>
    <x v="1"/>
    <x v="0"/>
    <x v="1"/>
    <x v="1"/>
    <x v="618"/>
  </r>
  <r>
    <x v="1"/>
    <s v="June"/>
    <n v="3"/>
    <x v="1"/>
    <x v="0"/>
    <x v="1"/>
    <x v="1"/>
    <x v="619"/>
  </r>
  <r>
    <x v="0"/>
    <s v="June"/>
    <n v="4"/>
    <x v="1"/>
    <x v="0"/>
    <x v="1"/>
    <x v="1"/>
    <x v="620"/>
  </r>
  <r>
    <x v="1"/>
    <s v="June"/>
    <n v="4"/>
    <x v="1"/>
    <x v="0"/>
    <x v="1"/>
    <x v="1"/>
    <x v="621"/>
  </r>
  <r>
    <x v="0"/>
    <s v="June"/>
    <n v="5"/>
    <x v="1"/>
    <x v="0"/>
    <x v="1"/>
    <x v="1"/>
    <x v="622"/>
  </r>
  <r>
    <x v="1"/>
    <s v="June"/>
    <n v="5"/>
    <x v="1"/>
    <x v="0"/>
    <x v="1"/>
    <x v="1"/>
    <x v="623"/>
  </r>
  <r>
    <x v="0"/>
    <s v="June"/>
    <n v="6"/>
    <x v="1"/>
    <x v="0"/>
    <x v="1"/>
    <x v="1"/>
    <x v="624"/>
  </r>
  <r>
    <x v="1"/>
    <s v="June"/>
    <n v="6"/>
    <x v="1"/>
    <x v="0"/>
    <x v="1"/>
    <x v="1"/>
    <x v="625"/>
  </r>
  <r>
    <x v="0"/>
    <s v="June"/>
    <n v="7"/>
    <x v="1"/>
    <x v="0"/>
    <x v="1"/>
    <x v="1"/>
    <x v="626"/>
  </r>
  <r>
    <x v="1"/>
    <s v="June"/>
    <n v="7"/>
    <x v="1"/>
    <x v="0"/>
    <x v="1"/>
    <x v="1"/>
    <x v="627"/>
  </r>
  <r>
    <x v="0"/>
    <s v="June"/>
    <n v="8"/>
    <x v="1"/>
    <x v="0"/>
    <x v="1"/>
    <x v="1"/>
    <x v="628"/>
  </r>
  <r>
    <x v="1"/>
    <s v="June"/>
    <n v="8"/>
    <x v="1"/>
    <x v="0"/>
    <x v="1"/>
    <x v="1"/>
    <x v="629"/>
  </r>
  <r>
    <x v="0"/>
    <s v="June"/>
    <n v="9"/>
    <x v="1"/>
    <x v="0"/>
    <x v="1"/>
    <x v="1"/>
    <x v="630"/>
  </r>
  <r>
    <x v="1"/>
    <s v="June"/>
    <n v="9"/>
    <x v="1"/>
    <x v="0"/>
    <x v="1"/>
    <x v="1"/>
    <x v="631"/>
  </r>
  <r>
    <x v="0"/>
    <s v="June"/>
    <n v="10"/>
    <x v="1"/>
    <x v="0"/>
    <x v="1"/>
    <x v="1"/>
    <x v="632"/>
  </r>
  <r>
    <x v="1"/>
    <s v="June"/>
    <n v="10"/>
    <x v="1"/>
    <x v="0"/>
    <x v="1"/>
    <x v="1"/>
    <x v="633"/>
  </r>
  <r>
    <x v="0"/>
    <s v="June"/>
    <n v="11"/>
    <x v="1"/>
    <x v="0"/>
    <x v="1"/>
    <x v="1"/>
    <x v="634"/>
  </r>
  <r>
    <x v="1"/>
    <s v="June"/>
    <n v="11"/>
    <x v="1"/>
    <x v="0"/>
    <x v="1"/>
    <x v="1"/>
    <x v="635"/>
  </r>
  <r>
    <x v="0"/>
    <s v="June"/>
    <n v="12"/>
    <x v="1"/>
    <x v="0"/>
    <x v="1"/>
    <x v="1"/>
    <x v="636"/>
  </r>
  <r>
    <x v="1"/>
    <s v="June"/>
    <n v="12"/>
    <x v="1"/>
    <x v="0"/>
    <x v="1"/>
    <x v="1"/>
    <x v="637"/>
  </r>
  <r>
    <x v="0"/>
    <s v="June"/>
    <n v="13"/>
    <x v="1"/>
    <x v="0"/>
    <x v="1"/>
    <x v="1"/>
    <x v="638"/>
  </r>
  <r>
    <x v="1"/>
    <s v="June"/>
    <n v="13"/>
    <x v="1"/>
    <x v="0"/>
    <x v="1"/>
    <x v="1"/>
    <x v="639"/>
  </r>
  <r>
    <x v="0"/>
    <s v="June"/>
    <n v="14"/>
    <x v="1"/>
    <x v="0"/>
    <x v="1"/>
    <x v="1"/>
    <x v="640"/>
  </r>
  <r>
    <x v="1"/>
    <s v="June"/>
    <n v="14"/>
    <x v="1"/>
    <x v="0"/>
    <x v="1"/>
    <x v="1"/>
    <x v="641"/>
  </r>
  <r>
    <x v="0"/>
    <s v="June"/>
    <n v="15"/>
    <x v="1"/>
    <x v="0"/>
    <x v="1"/>
    <x v="1"/>
    <x v="642"/>
  </r>
  <r>
    <x v="1"/>
    <s v="June"/>
    <n v="15"/>
    <x v="1"/>
    <x v="0"/>
    <x v="1"/>
    <x v="1"/>
    <x v="643"/>
  </r>
  <r>
    <x v="0"/>
    <s v="June"/>
    <n v="16"/>
    <x v="1"/>
    <x v="0"/>
    <x v="1"/>
    <x v="1"/>
    <x v="644"/>
  </r>
  <r>
    <x v="1"/>
    <s v="June"/>
    <n v="16"/>
    <x v="1"/>
    <x v="0"/>
    <x v="1"/>
    <x v="1"/>
    <x v="645"/>
  </r>
  <r>
    <x v="0"/>
    <s v="June"/>
    <n v="17"/>
    <x v="1"/>
    <x v="0"/>
    <x v="1"/>
    <x v="1"/>
    <x v="646"/>
  </r>
  <r>
    <x v="1"/>
    <s v="June"/>
    <n v="17"/>
    <x v="1"/>
    <x v="0"/>
    <x v="1"/>
    <x v="1"/>
    <x v="647"/>
  </r>
  <r>
    <x v="0"/>
    <s v="June"/>
    <n v="18"/>
    <x v="1"/>
    <x v="0"/>
    <x v="1"/>
    <x v="1"/>
    <x v="648"/>
  </r>
  <r>
    <x v="1"/>
    <s v="June"/>
    <n v="18"/>
    <x v="1"/>
    <x v="0"/>
    <x v="1"/>
    <x v="1"/>
    <x v="649"/>
  </r>
  <r>
    <x v="0"/>
    <s v="June"/>
    <n v="19"/>
    <x v="1"/>
    <x v="0"/>
    <x v="1"/>
    <x v="1"/>
    <x v="650"/>
  </r>
  <r>
    <x v="1"/>
    <s v="June"/>
    <n v="19"/>
    <x v="1"/>
    <x v="0"/>
    <x v="1"/>
    <x v="1"/>
    <x v="651"/>
  </r>
  <r>
    <x v="0"/>
    <s v="June"/>
    <n v="20"/>
    <x v="1"/>
    <x v="0"/>
    <x v="1"/>
    <x v="1"/>
    <x v="652"/>
  </r>
  <r>
    <x v="1"/>
    <s v="June"/>
    <n v="20"/>
    <x v="1"/>
    <x v="0"/>
    <x v="1"/>
    <x v="1"/>
    <x v="653"/>
  </r>
  <r>
    <x v="0"/>
    <s v="June"/>
    <n v="21"/>
    <x v="1"/>
    <x v="0"/>
    <x v="1"/>
    <x v="1"/>
    <x v="654"/>
  </r>
  <r>
    <x v="1"/>
    <s v="June"/>
    <n v="21"/>
    <x v="1"/>
    <x v="0"/>
    <x v="1"/>
    <x v="1"/>
    <x v="655"/>
  </r>
  <r>
    <x v="0"/>
    <s v="June"/>
    <n v="22"/>
    <x v="1"/>
    <x v="0"/>
    <x v="1"/>
    <x v="1"/>
    <x v="656"/>
  </r>
  <r>
    <x v="1"/>
    <s v="June"/>
    <n v="22"/>
    <x v="1"/>
    <x v="0"/>
    <x v="1"/>
    <x v="1"/>
    <x v="657"/>
  </r>
  <r>
    <x v="0"/>
    <s v="June"/>
    <n v="23"/>
    <x v="1"/>
    <x v="0"/>
    <x v="1"/>
    <x v="1"/>
    <x v="658"/>
  </r>
  <r>
    <x v="1"/>
    <s v="June"/>
    <n v="23"/>
    <x v="1"/>
    <x v="0"/>
    <x v="1"/>
    <x v="1"/>
    <x v="659"/>
  </r>
  <r>
    <x v="0"/>
    <s v="June"/>
    <n v="24"/>
    <x v="1"/>
    <x v="0"/>
    <x v="1"/>
    <x v="1"/>
    <x v="660"/>
  </r>
  <r>
    <x v="1"/>
    <s v="June"/>
    <n v="24"/>
    <x v="1"/>
    <x v="0"/>
    <x v="1"/>
    <x v="1"/>
    <x v="661"/>
  </r>
  <r>
    <x v="0"/>
    <s v="June"/>
    <n v="25"/>
    <x v="1"/>
    <x v="0"/>
    <x v="1"/>
    <x v="1"/>
    <x v="662"/>
  </r>
  <r>
    <x v="1"/>
    <s v="June"/>
    <n v="25"/>
    <x v="1"/>
    <x v="0"/>
    <x v="1"/>
    <x v="1"/>
    <x v="663"/>
  </r>
  <r>
    <x v="0"/>
    <s v="June"/>
    <n v="26"/>
    <x v="1"/>
    <x v="0"/>
    <x v="1"/>
    <x v="1"/>
    <x v="664"/>
  </r>
  <r>
    <x v="1"/>
    <s v="June"/>
    <n v="26"/>
    <x v="1"/>
    <x v="0"/>
    <x v="1"/>
    <x v="1"/>
    <x v="665"/>
  </r>
  <r>
    <x v="0"/>
    <s v="June"/>
    <n v="27"/>
    <x v="1"/>
    <x v="0"/>
    <x v="1"/>
    <x v="1"/>
    <x v="666"/>
  </r>
  <r>
    <x v="1"/>
    <s v="June"/>
    <n v="27"/>
    <x v="1"/>
    <x v="0"/>
    <x v="1"/>
    <x v="1"/>
    <x v="667"/>
  </r>
  <r>
    <x v="0"/>
    <s v="June"/>
    <n v="28"/>
    <x v="1"/>
    <x v="0"/>
    <x v="1"/>
    <x v="1"/>
    <x v="668"/>
  </r>
  <r>
    <x v="1"/>
    <s v="June"/>
    <n v="28"/>
    <x v="1"/>
    <x v="0"/>
    <x v="1"/>
    <x v="1"/>
    <x v="669"/>
  </r>
  <r>
    <x v="0"/>
    <s v="June"/>
    <n v="29"/>
    <x v="1"/>
    <x v="0"/>
    <x v="1"/>
    <x v="1"/>
    <x v="670"/>
  </r>
  <r>
    <x v="1"/>
    <s v="June"/>
    <n v="29"/>
    <x v="1"/>
    <x v="0"/>
    <x v="1"/>
    <x v="1"/>
    <x v="671"/>
  </r>
  <r>
    <x v="0"/>
    <s v="June"/>
    <n v="30"/>
    <x v="1"/>
    <x v="0"/>
    <x v="1"/>
    <x v="1"/>
    <x v="672"/>
  </r>
  <r>
    <x v="1"/>
    <s v="June"/>
    <n v="30"/>
    <x v="1"/>
    <x v="0"/>
    <x v="1"/>
    <x v="1"/>
    <x v="673"/>
  </r>
  <r>
    <x v="0"/>
    <s v="May"/>
    <n v="1"/>
    <x v="1"/>
    <x v="0"/>
    <x v="1"/>
    <x v="1"/>
    <x v="674"/>
  </r>
  <r>
    <x v="1"/>
    <s v="May"/>
    <n v="1"/>
    <x v="1"/>
    <x v="0"/>
    <x v="1"/>
    <x v="1"/>
    <x v="675"/>
  </r>
  <r>
    <x v="0"/>
    <s v="May"/>
    <n v="2"/>
    <x v="1"/>
    <x v="0"/>
    <x v="1"/>
    <x v="1"/>
    <x v="676"/>
  </r>
  <r>
    <x v="1"/>
    <s v="May"/>
    <n v="2"/>
    <x v="1"/>
    <x v="0"/>
    <x v="1"/>
    <x v="1"/>
    <x v="677"/>
  </r>
  <r>
    <x v="0"/>
    <s v="May"/>
    <n v="3"/>
    <x v="1"/>
    <x v="0"/>
    <x v="1"/>
    <x v="1"/>
    <x v="678"/>
  </r>
  <r>
    <x v="1"/>
    <s v="May"/>
    <n v="3"/>
    <x v="1"/>
    <x v="0"/>
    <x v="1"/>
    <x v="1"/>
    <x v="679"/>
  </r>
  <r>
    <x v="0"/>
    <s v="May"/>
    <n v="4"/>
    <x v="1"/>
    <x v="0"/>
    <x v="1"/>
    <x v="1"/>
    <x v="680"/>
  </r>
  <r>
    <x v="1"/>
    <s v="May"/>
    <n v="4"/>
    <x v="1"/>
    <x v="0"/>
    <x v="1"/>
    <x v="1"/>
    <x v="681"/>
  </r>
  <r>
    <x v="0"/>
    <s v="May"/>
    <n v="5"/>
    <x v="1"/>
    <x v="0"/>
    <x v="1"/>
    <x v="1"/>
    <x v="682"/>
  </r>
  <r>
    <x v="1"/>
    <s v="May"/>
    <n v="5"/>
    <x v="1"/>
    <x v="0"/>
    <x v="1"/>
    <x v="1"/>
    <x v="683"/>
  </r>
  <r>
    <x v="0"/>
    <s v="May"/>
    <n v="6"/>
    <x v="1"/>
    <x v="0"/>
    <x v="1"/>
    <x v="1"/>
    <x v="684"/>
  </r>
  <r>
    <x v="1"/>
    <s v="May"/>
    <n v="6"/>
    <x v="1"/>
    <x v="0"/>
    <x v="1"/>
    <x v="1"/>
    <x v="685"/>
  </r>
  <r>
    <x v="0"/>
    <s v="May"/>
    <n v="7"/>
    <x v="1"/>
    <x v="0"/>
    <x v="1"/>
    <x v="1"/>
    <x v="686"/>
  </r>
  <r>
    <x v="1"/>
    <s v="May"/>
    <n v="7"/>
    <x v="1"/>
    <x v="0"/>
    <x v="1"/>
    <x v="1"/>
    <x v="687"/>
  </r>
  <r>
    <x v="0"/>
    <s v="May"/>
    <n v="8"/>
    <x v="1"/>
    <x v="0"/>
    <x v="1"/>
    <x v="1"/>
    <x v="688"/>
  </r>
  <r>
    <x v="1"/>
    <s v="May"/>
    <n v="8"/>
    <x v="1"/>
    <x v="0"/>
    <x v="1"/>
    <x v="1"/>
    <x v="689"/>
  </r>
  <r>
    <x v="0"/>
    <s v="May"/>
    <n v="9"/>
    <x v="1"/>
    <x v="0"/>
    <x v="1"/>
    <x v="1"/>
    <x v="690"/>
  </r>
  <r>
    <x v="1"/>
    <s v="May"/>
    <n v="9"/>
    <x v="1"/>
    <x v="0"/>
    <x v="1"/>
    <x v="1"/>
    <x v="691"/>
  </r>
  <r>
    <x v="0"/>
    <s v="May"/>
    <n v="10"/>
    <x v="1"/>
    <x v="0"/>
    <x v="1"/>
    <x v="1"/>
    <x v="692"/>
  </r>
  <r>
    <x v="1"/>
    <s v="May"/>
    <n v="10"/>
    <x v="1"/>
    <x v="0"/>
    <x v="1"/>
    <x v="1"/>
    <x v="693"/>
  </r>
  <r>
    <x v="0"/>
    <s v="May"/>
    <n v="11"/>
    <x v="1"/>
    <x v="0"/>
    <x v="1"/>
    <x v="1"/>
    <x v="694"/>
  </r>
  <r>
    <x v="1"/>
    <s v="May"/>
    <n v="11"/>
    <x v="1"/>
    <x v="0"/>
    <x v="1"/>
    <x v="1"/>
    <x v="695"/>
  </r>
  <r>
    <x v="0"/>
    <s v="May"/>
    <n v="12"/>
    <x v="1"/>
    <x v="0"/>
    <x v="1"/>
    <x v="1"/>
    <x v="696"/>
  </r>
  <r>
    <x v="1"/>
    <s v="May"/>
    <n v="12"/>
    <x v="1"/>
    <x v="0"/>
    <x v="1"/>
    <x v="1"/>
    <x v="697"/>
  </r>
  <r>
    <x v="0"/>
    <s v="May"/>
    <n v="13"/>
    <x v="1"/>
    <x v="0"/>
    <x v="1"/>
    <x v="1"/>
    <x v="698"/>
  </r>
  <r>
    <x v="1"/>
    <s v="May"/>
    <n v="13"/>
    <x v="1"/>
    <x v="0"/>
    <x v="1"/>
    <x v="1"/>
    <x v="699"/>
  </r>
  <r>
    <x v="0"/>
    <s v="May"/>
    <n v="14"/>
    <x v="1"/>
    <x v="0"/>
    <x v="1"/>
    <x v="1"/>
    <x v="700"/>
  </r>
  <r>
    <x v="1"/>
    <s v="May"/>
    <n v="14"/>
    <x v="1"/>
    <x v="0"/>
    <x v="1"/>
    <x v="1"/>
    <x v="701"/>
  </r>
  <r>
    <x v="0"/>
    <s v="May"/>
    <n v="15"/>
    <x v="1"/>
    <x v="0"/>
    <x v="1"/>
    <x v="1"/>
    <x v="702"/>
  </r>
  <r>
    <x v="1"/>
    <s v="May"/>
    <n v="15"/>
    <x v="1"/>
    <x v="0"/>
    <x v="1"/>
    <x v="1"/>
    <x v="703"/>
  </r>
  <r>
    <x v="0"/>
    <s v="May"/>
    <n v="16"/>
    <x v="1"/>
    <x v="0"/>
    <x v="1"/>
    <x v="1"/>
    <x v="704"/>
  </r>
  <r>
    <x v="1"/>
    <s v="May"/>
    <n v="16"/>
    <x v="1"/>
    <x v="0"/>
    <x v="1"/>
    <x v="1"/>
    <x v="705"/>
  </r>
  <r>
    <x v="0"/>
    <s v="May"/>
    <n v="17"/>
    <x v="1"/>
    <x v="0"/>
    <x v="1"/>
    <x v="1"/>
    <x v="706"/>
  </r>
  <r>
    <x v="1"/>
    <s v="May"/>
    <n v="17"/>
    <x v="1"/>
    <x v="0"/>
    <x v="1"/>
    <x v="1"/>
    <x v="707"/>
  </r>
  <r>
    <x v="0"/>
    <s v="May"/>
    <n v="18"/>
    <x v="1"/>
    <x v="0"/>
    <x v="1"/>
    <x v="1"/>
    <x v="708"/>
  </r>
  <r>
    <x v="1"/>
    <s v="May"/>
    <n v="18"/>
    <x v="1"/>
    <x v="0"/>
    <x v="1"/>
    <x v="1"/>
    <x v="709"/>
  </r>
  <r>
    <x v="0"/>
    <s v="May"/>
    <n v="19"/>
    <x v="1"/>
    <x v="0"/>
    <x v="1"/>
    <x v="1"/>
    <x v="710"/>
  </r>
  <r>
    <x v="1"/>
    <s v="May"/>
    <n v="19"/>
    <x v="1"/>
    <x v="0"/>
    <x v="1"/>
    <x v="1"/>
    <x v="711"/>
  </r>
  <r>
    <x v="0"/>
    <s v="May"/>
    <n v="20"/>
    <x v="1"/>
    <x v="0"/>
    <x v="1"/>
    <x v="1"/>
    <x v="712"/>
  </r>
  <r>
    <x v="1"/>
    <s v="May"/>
    <n v="20"/>
    <x v="1"/>
    <x v="0"/>
    <x v="1"/>
    <x v="1"/>
    <x v="713"/>
  </r>
  <r>
    <x v="0"/>
    <s v="May"/>
    <n v="21"/>
    <x v="1"/>
    <x v="0"/>
    <x v="1"/>
    <x v="1"/>
    <x v="714"/>
  </r>
  <r>
    <x v="1"/>
    <s v="May"/>
    <n v="21"/>
    <x v="1"/>
    <x v="0"/>
    <x v="1"/>
    <x v="1"/>
    <x v="715"/>
  </r>
  <r>
    <x v="0"/>
    <s v="May"/>
    <n v="22"/>
    <x v="1"/>
    <x v="0"/>
    <x v="1"/>
    <x v="1"/>
    <x v="716"/>
  </r>
  <r>
    <x v="1"/>
    <s v="May"/>
    <n v="22"/>
    <x v="1"/>
    <x v="0"/>
    <x v="1"/>
    <x v="1"/>
    <x v="717"/>
  </r>
  <r>
    <x v="0"/>
    <s v="May"/>
    <n v="23"/>
    <x v="1"/>
    <x v="0"/>
    <x v="1"/>
    <x v="1"/>
    <x v="718"/>
  </r>
  <r>
    <x v="1"/>
    <s v="May"/>
    <n v="23"/>
    <x v="1"/>
    <x v="0"/>
    <x v="1"/>
    <x v="1"/>
    <x v="719"/>
  </r>
  <r>
    <x v="0"/>
    <s v="May"/>
    <n v="24"/>
    <x v="1"/>
    <x v="0"/>
    <x v="1"/>
    <x v="1"/>
    <x v="720"/>
  </r>
  <r>
    <x v="1"/>
    <s v="May"/>
    <n v="24"/>
    <x v="1"/>
    <x v="0"/>
    <x v="1"/>
    <x v="1"/>
    <x v="721"/>
  </r>
  <r>
    <x v="0"/>
    <s v="May"/>
    <n v="25"/>
    <x v="1"/>
    <x v="0"/>
    <x v="1"/>
    <x v="1"/>
    <x v="722"/>
  </r>
  <r>
    <x v="1"/>
    <s v="May"/>
    <n v="25"/>
    <x v="1"/>
    <x v="0"/>
    <x v="1"/>
    <x v="1"/>
    <x v="723"/>
  </r>
  <r>
    <x v="0"/>
    <s v="May"/>
    <n v="26"/>
    <x v="1"/>
    <x v="0"/>
    <x v="1"/>
    <x v="1"/>
    <x v="724"/>
  </r>
  <r>
    <x v="1"/>
    <s v="May"/>
    <n v="26"/>
    <x v="1"/>
    <x v="0"/>
    <x v="1"/>
    <x v="1"/>
    <x v="725"/>
  </r>
  <r>
    <x v="0"/>
    <s v="May"/>
    <n v="27"/>
    <x v="1"/>
    <x v="0"/>
    <x v="1"/>
    <x v="1"/>
    <x v="726"/>
  </r>
  <r>
    <x v="1"/>
    <s v="May"/>
    <n v="27"/>
    <x v="1"/>
    <x v="0"/>
    <x v="1"/>
    <x v="1"/>
    <x v="727"/>
  </r>
  <r>
    <x v="0"/>
    <s v="May"/>
    <n v="28"/>
    <x v="1"/>
    <x v="0"/>
    <x v="1"/>
    <x v="1"/>
    <x v="728"/>
  </r>
  <r>
    <x v="1"/>
    <s v="May"/>
    <n v="28"/>
    <x v="1"/>
    <x v="0"/>
    <x v="1"/>
    <x v="1"/>
    <x v="729"/>
  </r>
  <r>
    <x v="0"/>
    <s v="May"/>
    <n v="29"/>
    <x v="1"/>
    <x v="0"/>
    <x v="1"/>
    <x v="1"/>
    <x v="730"/>
  </r>
  <r>
    <x v="1"/>
    <s v="May"/>
    <n v="29"/>
    <x v="1"/>
    <x v="0"/>
    <x v="1"/>
    <x v="1"/>
    <x v="731"/>
  </r>
  <r>
    <x v="0"/>
    <s v="May"/>
    <n v="30"/>
    <x v="1"/>
    <x v="0"/>
    <x v="1"/>
    <x v="1"/>
    <x v="732"/>
  </r>
  <r>
    <x v="1"/>
    <s v="May"/>
    <n v="30"/>
    <x v="1"/>
    <x v="0"/>
    <x v="1"/>
    <x v="1"/>
    <x v="733"/>
  </r>
  <r>
    <x v="0"/>
    <s v="May"/>
    <n v="31"/>
    <x v="1"/>
    <x v="0"/>
    <x v="1"/>
    <x v="1"/>
    <x v="734"/>
  </r>
  <r>
    <x v="1"/>
    <s v="May"/>
    <n v="31"/>
    <x v="1"/>
    <x v="0"/>
    <x v="1"/>
    <x v="1"/>
    <x v="735"/>
  </r>
  <r>
    <x v="0"/>
    <s v="July"/>
    <n v="1"/>
    <x v="0"/>
    <x v="0"/>
    <x v="1"/>
    <x v="0"/>
    <x v="736"/>
  </r>
  <r>
    <x v="1"/>
    <s v="July"/>
    <n v="1"/>
    <x v="0"/>
    <x v="0"/>
    <x v="1"/>
    <x v="0"/>
    <x v="737"/>
  </r>
  <r>
    <x v="0"/>
    <s v="July"/>
    <n v="2"/>
    <x v="0"/>
    <x v="0"/>
    <x v="1"/>
    <x v="0"/>
    <x v="738"/>
  </r>
  <r>
    <x v="1"/>
    <s v="July"/>
    <n v="2"/>
    <x v="0"/>
    <x v="0"/>
    <x v="1"/>
    <x v="0"/>
    <x v="739"/>
  </r>
  <r>
    <x v="0"/>
    <s v="July"/>
    <n v="3"/>
    <x v="0"/>
    <x v="0"/>
    <x v="1"/>
    <x v="0"/>
    <x v="740"/>
  </r>
  <r>
    <x v="1"/>
    <s v="July"/>
    <n v="3"/>
    <x v="0"/>
    <x v="0"/>
    <x v="1"/>
    <x v="0"/>
    <x v="741"/>
  </r>
  <r>
    <x v="0"/>
    <s v="July"/>
    <n v="4"/>
    <x v="0"/>
    <x v="0"/>
    <x v="1"/>
    <x v="0"/>
    <x v="742"/>
  </r>
  <r>
    <x v="1"/>
    <s v="July"/>
    <n v="4"/>
    <x v="0"/>
    <x v="0"/>
    <x v="1"/>
    <x v="0"/>
    <x v="743"/>
  </r>
  <r>
    <x v="0"/>
    <s v="July"/>
    <n v="5"/>
    <x v="0"/>
    <x v="0"/>
    <x v="1"/>
    <x v="0"/>
    <x v="744"/>
  </r>
  <r>
    <x v="1"/>
    <s v="July"/>
    <n v="5"/>
    <x v="0"/>
    <x v="0"/>
    <x v="1"/>
    <x v="0"/>
    <x v="745"/>
  </r>
  <r>
    <x v="0"/>
    <s v="July"/>
    <n v="6"/>
    <x v="0"/>
    <x v="0"/>
    <x v="1"/>
    <x v="0"/>
    <x v="746"/>
  </r>
  <r>
    <x v="1"/>
    <s v="July"/>
    <n v="6"/>
    <x v="0"/>
    <x v="0"/>
    <x v="1"/>
    <x v="0"/>
    <x v="747"/>
  </r>
  <r>
    <x v="0"/>
    <s v="July"/>
    <n v="7"/>
    <x v="0"/>
    <x v="0"/>
    <x v="1"/>
    <x v="0"/>
    <x v="748"/>
  </r>
  <r>
    <x v="1"/>
    <s v="July"/>
    <n v="7"/>
    <x v="0"/>
    <x v="0"/>
    <x v="1"/>
    <x v="0"/>
    <x v="749"/>
  </r>
  <r>
    <x v="0"/>
    <s v="July"/>
    <n v="8"/>
    <x v="0"/>
    <x v="0"/>
    <x v="1"/>
    <x v="0"/>
    <x v="750"/>
  </r>
  <r>
    <x v="1"/>
    <s v="July"/>
    <n v="8"/>
    <x v="0"/>
    <x v="0"/>
    <x v="1"/>
    <x v="0"/>
    <x v="751"/>
  </r>
  <r>
    <x v="0"/>
    <s v="July"/>
    <n v="9"/>
    <x v="0"/>
    <x v="0"/>
    <x v="1"/>
    <x v="0"/>
    <x v="752"/>
  </r>
  <r>
    <x v="1"/>
    <s v="July"/>
    <n v="9"/>
    <x v="0"/>
    <x v="0"/>
    <x v="1"/>
    <x v="0"/>
    <x v="753"/>
  </r>
  <r>
    <x v="0"/>
    <s v="July"/>
    <n v="10"/>
    <x v="0"/>
    <x v="0"/>
    <x v="1"/>
    <x v="0"/>
    <x v="754"/>
  </r>
  <r>
    <x v="1"/>
    <s v="July"/>
    <n v="10"/>
    <x v="0"/>
    <x v="0"/>
    <x v="1"/>
    <x v="0"/>
    <x v="755"/>
  </r>
  <r>
    <x v="0"/>
    <s v="July"/>
    <n v="11"/>
    <x v="0"/>
    <x v="0"/>
    <x v="1"/>
    <x v="0"/>
    <x v="756"/>
  </r>
  <r>
    <x v="1"/>
    <s v="July"/>
    <n v="11"/>
    <x v="0"/>
    <x v="0"/>
    <x v="1"/>
    <x v="0"/>
    <x v="757"/>
  </r>
  <r>
    <x v="0"/>
    <s v="July"/>
    <n v="12"/>
    <x v="0"/>
    <x v="0"/>
    <x v="1"/>
    <x v="0"/>
    <x v="758"/>
  </r>
  <r>
    <x v="1"/>
    <s v="July"/>
    <n v="12"/>
    <x v="0"/>
    <x v="0"/>
    <x v="1"/>
    <x v="0"/>
    <x v="759"/>
  </r>
  <r>
    <x v="0"/>
    <s v="July"/>
    <n v="13"/>
    <x v="0"/>
    <x v="0"/>
    <x v="1"/>
    <x v="0"/>
    <x v="760"/>
  </r>
  <r>
    <x v="1"/>
    <s v="July"/>
    <n v="13"/>
    <x v="0"/>
    <x v="0"/>
    <x v="1"/>
    <x v="0"/>
    <x v="761"/>
  </r>
  <r>
    <x v="0"/>
    <s v="July"/>
    <n v="14"/>
    <x v="0"/>
    <x v="0"/>
    <x v="1"/>
    <x v="0"/>
    <x v="762"/>
  </r>
  <r>
    <x v="1"/>
    <s v="July"/>
    <n v="14"/>
    <x v="0"/>
    <x v="0"/>
    <x v="1"/>
    <x v="0"/>
    <x v="763"/>
  </r>
  <r>
    <x v="0"/>
    <s v="July"/>
    <n v="15"/>
    <x v="0"/>
    <x v="0"/>
    <x v="1"/>
    <x v="0"/>
    <x v="764"/>
  </r>
  <r>
    <x v="1"/>
    <s v="July"/>
    <n v="15"/>
    <x v="0"/>
    <x v="0"/>
    <x v="1"/>
    <x v="0"/>
    <x v="765"/>
  </r>
  <r>
    <x v="0"/>
    <s v="July"/>
    <n v="16"/>
    <x v="0"/>
    <x v="0"/>
    <x v="1"/>
    <x v="0"/>
    <x v="766"/>
  </r>
  <r>
    <x v="1"/>
    <s v="July"/>
    <n v="16"/>
    <x v="0"/>
    <x v="0"/>
    <x v="1"/>
    <x v="0"/>
    <x v="767"/>
  </r>
  <r>
    <x v="0"/>
    <s v="July"/>
    <n v="17"/>
    <x v="0"/>
    <x v="0"/>
    <x v="1"/>
    <x v="0"/>
    <x v="768"/>
  </r>
  <r>
    <x v="1"/>
    <s v="July"/>
    <n v="17"/>
    <x v="0"/>
    <x v="0"/>
    <x v="1"/>
    <x v="0"/>
    <x v="769"/>
  </r>
  <r>
    <x v="0"/>
    <s v="July"/>
    <n v="18"/>
    <x v="0"/>
    <x v="0"/>
    <x v="1"/>
    <x v="0"/>
    <x v="770"/>
  </r>
  <r>
    <x v="1"/>
    <s v="July"/>
    <n v="18"/>
    <x v="0"/>
    <x v="0"/>
    <x v="1"/>
    <x v="0"/>
    <x v="771"/>
  </r>
  <r>
    <x v="0"/>
    <s v="July"/>
    <n v="19"/>
    <x v="0"/>
    <x v="0"/>
    <x v="1"/>
    <x v="0"/>
    <x v="772"/>
  </r>
  <r>
    <x v="1"/>
    <s v="July"/>
    <n v="19"/>
    <x v="0"/>
    <x v="0"/>
    <x v="1"/>
    <x v="0"/>
    <x v="773"/>
  </r>
  <r>
    <x v="0"/>
    <s v="July"/>
    <n v="20"/>
    <x v="0"/>
    <x v="0"/>
    <x v="1"/>
    <x v="0"/>
    <x v="774"/>
  </r>
  <r>
    <x v="1"/>
    <s v="July"/>
    <n v="20"/>
    <x v="0"/>
    <x v="0"/>
    <x v="1"/>
    <x v="0"/>
    <x v="775"/>
  </r>
  <r>
    <x v="0"/>
    <s v="July"/>
    <n v="21"/>
    <x v="0"/>
    <x v="0"/>
    <x v="1"/>
    <x v="0"/>
    <x v="776"/>
  </r>
  <r>
    <x v="1"/>
    <s v="July"/>
    <n v="21"/>
    <x v="0"/>
    <x v="0"/>
    <x v="1"/>
    <x v="0"/>
    <x v="777"/>
  </r>
  <r>
    <x v="0"/>
    <s v="July"/>
    <n v="22"/>
    <x v="0"/>
    <x v="0"/>
    <x v="1"/>
    <x v="0"/>
    <x v="778"/>
  </r>
  <r>
    <x v="1"/>
    <s v="July"/>
    <n v="22"/>
    <x v="0"/>
    <x v="0"/>
    <x v="1"/>
    <x v="0"/>
    <x v="779"/>
  </r>
  <r>
    <x v="0"/>
    <s v="July"/>
    <n v="23"/>
    <x v="0"/>
    <x v="0"/>
    <x v="1"/>
    <x v="0"/>
    <x v="780"/>
  </r>
  <r>
    <x v="1"/>
    <s v="July"/>
    <n v="23"/>
    <x v="0"/>
    <x v="0"/>
    <x v="1"/>
    <x v="0"/>
    <x v="781"/>
  </r>
  <r>
    <x v="0"/>
    <s v="July"/>
    <n v="24"/>
    <x v="0"/>
    <x v="0"/>
    <x v="1"/>
    <x v="0"/>
    <x v="782"/>
  </r>
  <r>
    <x v="1"/>
    <s v="July"/>
    <n v="24"/>
    <x v="0"/>
    <x v="0"/>
    <x v="1"/>
    <x v="0"/>
    <x v="783"/>
  </r>
  <r>
    <x v="0"/>
    <s v="July"/>
    <n v="25"/>
    <x v="0"/>
    <x v="0"/>
    <x v="1"/>
    <x v="0"/>
    <x v="784"/>
  </r>
  <r>
    <x v="1"/>
    <s v="July"/>
    <n v="25"/>
    <x v="0"/>
    <x v="0"/>
    <x v="1"/>
    <x v="0"/>
    <x v="785"/>
  </r>
  <r>
    <x v="0"/>
    <s v="July"/>
    <n v="26"/>
    <x v="0"/>
    <x v="0"/>
    <x v="1"/>
    <x v="0"/>
    <x v="786"/>
  </r>
  <r>
    <x v="1"/>
    <s v="July"/>
    <n v="26"/>
    <x v="0"/>
    <x v="0"/>
    <x v="1"/>
    <x v="0"/>
    <x v="787"/>
  </r>
  <r>
    <x v="0"/>
    <s v="July"/>
    <n v="27"/>
    <x v="0"/>
    <x v="0"/>
    <x v="1"/>
    <x v="0"/>
    <x v="788"/>
  </r>
  <r>
    <x v="1"/>
    <s v="July"/>
    <n v="27"/>
    <x v="0"/>
    <x v="0"/>
    <x v="1"/>
    <x v="0"/>
    <x v="789"/>
  </r>
  <r>
    <x v="0"/>
    <s v="July"/>
    <n v="28"/>
    <x v="0"/>
    <x v="0"/>
    <x v="1"/>
    <x v="0"/>
    <x v="790"/>
  </r>
  <r>
    <x v="1"/>
    <s v="July"/>
    <n v="28"/>
    <x v="0"/>
    <x v="0"/>
    <x v="1"/>
    <x v="0"/>
    <x v="791"/>
  </r>
  <r>
    <x v="0"/>
    <s v="July"/>
    <n v="29"/>
    <x v="0"/>
    <x v="0"/>
    <x v="1"/>
    <x v="0"/>
    <x v="792"/>
  </r>
  <r>
    <x v="1"/>
    <s v="July"/>
    <n v="29"/>
    <x v="0"/>
    <x v="0"/>
    <x v="1"/>
    <x v="0"/>
    <x v="793"/>
  </r>
  <r>
    <x v="0"/>
    <s v="July"/>
    <n v="30"/>
    <x v="0"/>
    <x v="0"/>
    <x v="1"/>
    <x v="0"/>
    <x v="794"/>
  </r>
  <r>
    <x v="1"/>
    <s v="July"/>
    <n v="30"/>
    <x v="0"/>
    <x v="0"/>
    <x v="1"/>
    <x v="0"/>
    <x v="795"/>
  </r>
  <r>
    <x v="0"/>
    <s v="July"/>
    <n v="31"/>
    <x v="0"/>
    <x v="0"/>
    <x v="1"/>
    <x v="0"/>
    <x v="796"/>
  </r>
  <r>
    <x v="1"/>
    <s v="July"/>
    <n v="31"/>
    <x v="0"/>
    <x v="0"/>
    <x v="1"/>
    <x v="0"/>
    <x v="797"/>
  </r>
  <r>
    <x v="0"/>
    <s v="June"/>
    <n v="1"/>
    <x v="0"/>
    <x v="0"/>
    <x v="1"/>
    <x v="0"/>
    <x v="798"/>
  </r>
  <r>
    <x v="1"/>
    <s v="June"/>
    <n v="1"/>
    <x v="0"/>
    <x v="0"/>
    <x v="1"/>
    <x v="0"/>
    <x v="799"/>
  </r>
  <r>
    <x v="0"/>
    <s v="June"/>
    <n v="2"/>
    <x v="0"/>
    <x v="0"/>
    <x v="1"/>
    <x v="0"/>
    <x v="800"/>
  </r>
  <r>
    <x v="1"/>
    <s v="June"/>
    <n v="2"/>
    <x v="0"/>
    <x v="0"/>
    <x v="1"/>
    <x v="0"/>
    <x v="801"/>
  </r>
  <r>
    <x v="0"/>
    <s v="June"/>
    <n v="3"/>
    <x v="0"/>
    <x v="0"/>
    <x v="1"/>
    <x v="0"/>
    <x v="802"/>
  </r>
  <r>
    <x v="1"/>
    <s v="June"/>
    <n v="3"/>
    <x v="0"/>
    <x v="0"/>
    <x v="1"/>
    <x v="0"/>
    <x v="803"/>
  </r>
  <r>
    <x v="0"/>
    <s v="June"/>
    <n v="4"/>
    <x v="0"/>
    <x v="0"/>
    <x v="1"/>
    <x v="0"/>
    <x v="804"/>
  </r>
  <r>
    <x v="1"/>
    <s v="June"/>
    <n v="4"/>
    <x v="0"/>
    <x v="0"/>
    <x v="1"/>
    <x v="0"/>
    <x v="805"/>
  </r>
  <r>
    <x v="0"/>
    <s v="June"/>
    <n v="5"/>
    <x v="0"/>
    <x v="0"/>
    <x v="1"/>
    <x v="0"/>
    <x v="806"/>
  </r>
  <r>
    <x v="1"/>
    <s v="June"/>
    <n v="5"/>
    <x v="0"/>
    <x v="0"/>
    <x v="1"/>
    <x v="0"/>
    <x v="807"/>
  </r>
  <r>
    <x v="0"/>
    <s v="June"/>
    <n v="6"/>
    <x v="0"/>
    <x v="0"/>
    <x v="1"/>
    <x v="0"/>
    <x v="808"/>
  </r>
  <r>
    <x v="1"/>
    <s v="June"/>
    <n v="6"/>
    <x v="0"/>
    <x v="0"/>
    <x v="1"/>
    <x v="0"/>
    <x v="809"/>
  </r>
  <r>
    <x v="0"/>
    <s v="June"/>
    <n v="7"/>
    <x v="0"/>
    <x v="0"/>
    <x v="1"/>
    <x v="0"/>
    <x v="810"/>
  </r>
  <r>
    <x v="1"/>
    <s v="June"/>
    <n v="7"/>
    <x v="0"/>
    <x v="0"/>
    <x v="1"/>
    <x v="0"/>
    <x v="811"/>
  </r>
  <r>
    <x v="0"/>
    <s v="June"/>
    <n v="8"/>
    <x v="0"/>
    <x v="0"/>
    <x v="1"/>
    <x v="0"/>
    <x v="812"/>
  </r>
  <r>
    <x v="1"/>
    <s v="June"/>
    <n v="8"/>
    <x v="0"/>
    <x v="0"/>
    <x v="1"/>
    <x v="0"/>
    <x v="813"/>
  </r>
  <r>
    <x v="0"/>
    <s v="June"/>
    <n v="9"/>
    <x v="0"/>
    <x v="0"/>
    <x v="1"/>
    <x v="0"/>
    <x v="814"/>
  </r>
  <r>
    <x v="1"/>
    <s v="June"/>
    <n v="9"/>
    <x v="0"/>
    <x v="0"/>
    <x v="1"/>
    <x v="0"/>
    <x v="815"/>
  </r>
  <r>
    <x v="0"/>
    <s v="June"/>
    <n v="10"/>
    <x v="0"/>
    <x v="0"/>
    <x v="1"/>
    <x v="0"/>
    <x v="816"/>
  </r>
  <r>
    <x v="1"/>
    <s v="June"/>
    <n v="10"/>
    <x v="0"/>
    <x v="0"/>
    <x v="1"/>
    <x v="0"/>
    <x v="817"/>
  </r>
  <r>
    <x v="0"/>
    <s v="June"/>
    <n v="11"/>
    <x v="0"/>
    <x v="0"/>
    <x v="1"/>
    <x v="0"/>
    <x v="818"/>
  </r>
  <r>
    <x v="1"/>
    <s v="June"/>
    <n v="11"/>
    <x v="0"/>
    <x v="0"/>
    <x v="1"/>
    <x v="0"/>
    <x v="819"/>
  </r>
  <r>
    <x v="0"/>
    <s v="June"/>
    <n v="12"/>
    <x v="0"/>
    <x v="0"/>
    <x v="1"/>
    <x v="0"/>
    <x v="820"/>
  </r>
  <r>
    <x v="1"/>
    <s v="June"/>
    <n v="12"/>
    <x v="0"/>
    <x v="0"/>
    <x v="1"/>
    <x v="0"/>
    <x v="821"/>
  </r>
  <r>
    <x v="0"/>
    <s v="June"/>
    <n v="13"/>
    <x v="0"/>
    <x v="0"/>
    <x v="1"/>
    <x v="0"/>
    <x v="822"/>
  </r>
  <r>
    <x v="1"/>
    <s v="June"/>
    <n v="13"/>
    <x v="0"/>
    <x v="0"/>
    <x v="1"/>
    <x v="0"/>
    <x v="823"/>
  </r>
  <r>
    <x v="0"/>
    <s v="June"/>
    <n v="14"/>
    <x v="0"/>
    <x v="0"/>
    <x v="1"/>
    <x v="0"/>
    <x v="824"/>
  </r>
  <r>
    <x v="1"/>
    <s v="June"/>
    <n v="14"/>
    <x v="0"/>
    <x v="0"/>
    <x v="1"/>
    <x v="0"/>
    <x v="825"/>
  </r>
  <r>
    <x v="0"/>
    <s v="June"/>
    <n v="15"/>
    <x v="0"/>
    <x v="0"/>
    <x v="1"/>
    <x v="0"/>
    <x v="826"/>
  </r>
  <r>
    <x v="1"/>
    <s v="June"/>
    <n v="15"/>
    <x v="0"/>
    <x v="0"/>
    <x v="1"/>
    <x v="0"/>
    <x v="827"/>
  </r>
  <r>
    <x v="0"/>
    <s v="June"/>
    <n v="16"/>
    <x v="0"/>
    <x v="0"/>
    <x v="1"/>
    <x v="0"/>
    <x v="828"/>
  </r>
  <r>
    <x v="1"/>
    <s v="June"/>
    <n v="16"/>
    <x v="0"/>
    <x v="0"/>
    <x v="1"/>
    <x v="0"/>
    <x v="829"/>
  </r>
  <r>
    <x v="0"/>
    <s v="June"/>
    <n v="17"/>
    <x v="0"/>
    <x v="0"/>
    <x v="1"/>
    <x v="0"/>
    <x v="830"/>
  </r>
  <r>
    <x v="1"/>
    <s v="June"/>
    <n v="17"/>
    <x v="0"/>
    <x v="0"/>
    <x v="1"/>
    <x v="0"/>
    <x v="831"/>
  </r>
  <r>
    <x v="0"/>
    <s v="June"/>
    <n v="18"/>
    <x v="0"/>
    <x v="0"/>
    <x v="1"/>
    <x v="0"/>
    <x v="832"/>
  </r>
  <r>
    <x v="1"/>
    <s v="June"/>
    <n v="18"/>
    <x v="0"/>
    <x v="0"/>
    <x v="1"/>
    <x v="0"/>
    <x v="833"/>
  </r>
  <r>
    <x v="0"/>
    <s v="June"/>
    <n v="19"/>
    <x v="0"/>
    <x v="0"/>
    <x v="1"/>
    <x v="0"/>
    <x v="834"/>
  </r>
  <r>
    <x v="1"/>
    <s v="June"/>
    <n v="19"/>
    <x v="0"/>
    <x v="0"/>
    <x v="1"/>
    <x v="0"/>
    <x v="835"/>
  </r>
  <r>
    <x v="0"/>
    <s v="June"/>
    <n v="20"/>
    <x v="0"/>
    <x v="0"/>
    <x v="1"/>
    <x v="0"/>
    <x v="836"/>
  </r>
  <r>
    <x v="1"/>
    <s v="June"/>
    <n v="20"/>
    <x v="0"/>
    <x v="0"/>
    <x v="1"/>
    <x v="0"/>
    <x v="837"/>
  </r>
  <r>
    <x v="0"/>
    <s v="June"/>
    <n v="21"/>
    <x v="0"/>
    <x v="0"/>
    <x v="1"/>
    <x v="0"/>
    <x v="838"/>
  </r>
  <r>
    <x v="1"/>
    <s v="June"/>
    <n v="21"/>
    <x v="0"/>
    <x v="0"/>
    <x v="1"/>
    <x v="0"/>
    <x v="839"/>
  </r>
  <r>
    <x v="0"/>
    <s v="June"/>
    <n v="22"/>
    <x v="0"/>
    <x v="0"/>
    <x v="1"/>
    <x v="0"/>
    <x v="840"/>
  </r>
  <r>
    <x v="1"/>
    <s v="June"/>
    <n v="22"/>
    <x v="0"/>
    <x v="0"/>
    <x v="1"/>
    <x v="0"/>
    <x v="841"/>
  </r>
  <r>
    <x v="0"/>
    <s v="June"/>
    <n v="23"/>
    <x v="0"/>
    <x v="0"/>
    <x v="1"/>
    <x v="0"/>
    <x v="842"/>
  </r>
  <r>
    <x v="1"/>
    <s v="June"/>
    <n v="23"/>
    <x v="0"/>
    <x v="0"/>
    <x v="1"/>
    <x v="0"/>
    <x v="843"/>
  </r>
  <r>
    <x v="0"/>
    <s v="June"/>
    <n v="24"/>
    <x v="0"/>
    <x v="0"/>
    <x v="1"/>
    <x v="0"/>
    <x v="844"/>
  </r>
  <r>
    <x v="1"/>
    <s v="June"/>
    <n v="24"/>
    <x v="0"/>
    <x v="0"/>
    <x v="1"/>
    <x v="0"/>
    <x v="845"/>
  </r>
  <r>
    <x v="0"/>
    <s v="June"/>
    <n v="25"/>
    <x v="0"/>
    <x v="0"/>
    <x v="1"/>
    <x v="0"/>
    <x v="846"/>
  </r>
  <r>
    <x v="1"/>
    <s v="June"/>
    <n v="25"/>
    <x v="0"/>
    <x v="0"/>
    <x v="1"/>
    <x v="0"/>
    <x v="847"/>
  </r>
  <r>
    <x v="0"/>
    <s v="June"/>
    <n v="26"/>
    <x v="0"/>
    <x v="0"/>
    <x v="1"/>
    <x v="0"/>
    <x v="848"/>
  </r>
  <r>
    <x v="1"/>
    <s v="June"/>
    <n v="26"/>
    <x v="0"/>
    <x v="0"/>
    <x v="1"/>
    <x v="0"/>
    <x v="849"/>
  </r>
  <r>
    <x v="0"/>
    <s v="June"/>
    <n v="27"/>
    <x v="0"/>
    <x v="0"/>
    <x v="1"/>
    <x v="0"/>
    <x v="850"/>
  </r>
  <r>
    <x v="1"/>
    <s v="June"/>
    <n v="27"/>
    <x v="0"/>
    <x v="0"/>
    <x v="1"/>
    <x v="0"/>
    <x v="851"/>
  </r>
  <r>
    <x v="0"/>
    <s v="June"/>
    <n v="28"/>
    <x v="0"/>
    <x v="0"/>
    <x v="1"/>
    <x v="0"/>
    <x v="852"/>
  </r>
  <r>
    <x v="1"/>
    <s v="June"/>
    <n v="28"/>
    <x v="0"/>
    <x v="0"/>
    <x v="1"/>
    <x v="0"/>
    <x v="853"/>
  </r>
  <r>
    <x v="0"/>
    <s v="June"/>
    <n v="29"/>
    <x v="0"/>
    <x v="0"/>
    <x v="1"/>
    <x v="0"/>
    <x v="854"/>
  </r>
  <r>
    <x v="1"/>
    <s v="June"/>
    <n v="29"/>
    <x v="0"/>
    <x v="0"/>
    <x v="1"/>
    <x v="0"/>
    <x v="855"/>
  </r>
  <r>
    <x v="0"/>
    <s v="June"/>
    <n v="30"/>
    <x v="0"/>
    <x v="0"/>
    <x v="1"/>
    <x v="0"/>
    <x v="856"/>
  </r>
  <r>
    <x v="1"/>
    <s v="June"/>
    <n v="30"/>
    <x v="0"/>
    <x v="0"/>
    <x v="1"/>
    <x v="0"/>
    <x v="857"/>
  </r>
  <r>
    <x v="0"/>
    <s v="May"/>
    <n v="1"/>
    <x v="0"/>
    <x v="0"/>
    <x v="1"/>
    <x v="0"/>
    <x v="858"/>
  </r>
  <r>
    <x v="1"/>
    <s v="May"/>
    <n v="1"/>
    <x v="0"/>
    <x v="0"/>
    <x v="1"/>
    <x v="0"/>
    <x v="859"/>
  </r>
  <r>
    <x v="0"/>
    <s v="May"/>
    <n v="2"/>
    <x v="0"/>
    <x v="0"/>
    <x v="1"/>
    <x v="0"/>
    <x v="860"/>
  </r>
  <r>
    <x v="1"/>
    <s v="May"/>
    <n v="2"/>
    <x v="0"/>
    <x v="0"/>
    <x v="1"/>
    <x v="0"/>
    <x v="861"/>
  </r>
  <r>
    <x v="0"/>
    <s v="May"/>
    <n v="3"/>
    <x v="0"/>
    <x v="0"/>
    <x v="1"/>
    <x v="0"/>
    <x v="862"/>
  </r>
  <r>
    <x v="1"/>
    <s v="May"/>
    <n v="3"/>
    <x v="0"/>
    <x v="0"/>
    <x v="1"/>
    <x v="0"/>
    <x v="863"/>
  </r>
  <r>
    <x v="0"/>
    <s v="May"/>
    <n v="4"/>
    <x v="0"/>
    <x v="0"/>
    <x v="1"/>
    <x v="0"/>
    <x v="864"/>
  </r>
  <r>
    <x v="1"/>
    <s v="May"/>
    <n v="4"/>
    <x v="0"/>
    <x v="0"/>
    <x v="1"/>
    <x v="0"/>
    <x v="865"/>
  </r>
  <r>
    <x v="0"/>
    <s v="May"/>
    <n v="5"/>
    <x v="0"/>
    <x v="0"/>
    <x v="1"/>
    <x v="0"/>
    <x v="866"/>
  </r>
  <r>
    <x v="1"/>
    <s v="May"/>
    <n v="5"/>
    <x v="0"/>
    <x v="0"/>
    <x v="1"/>
    <x v="0"/>
    <x v="867"/>
  </r>
  <r>
    <x v="0"/>
    <s v="May"/>
    <n v="6"/>
    <x v="0"/>
    <x v="0"/>
    <x v="1"/>
    <x v="0"/>
    <x v="868"/>
  </r>
  <r>
    <x v="1"/>
    <s v="May"/>
    <n v="6"/>
    <x v="0"/>
    <x v="0"/>
    <x v="1"/>
    <x v="0"/>
    <x v="869"/>
  </r>
  <r>
    <x v="0"/>
    <s v="May"/>
    <n v="7"/>
    <x v="0"/>
    <x v="0"/>
    <x v="1"/>
    <x v="0"/>
    <x v="870"/>
  </r>
  <r>
    <x v="1"/>
    <s v="May"/>
    <n v="7"/>
    <x v="0"/>
    <x v="0"/>
    <x v="1"/>
    <x v="0"/>
    <x v="871"/>
  </r>
  <r>
    <x v="0"/>
    <s v="May"/>
    <n v="8"/>
    <x v="0"/>
    <x v="0"/>
    <x v="1"/>
    <x v="0"/>
    <x v="872"/>
  </r>
  <r>
    <x v="1"/>
    <s v="May"/>
    <n v="8"/>
    <x v="0"/>
    <x v="0"/>
    <x v="1"/>
    <x v="0"/>
    <x v="873"/>
  </r>
  <r>
    <x v="0"/>
    <s v="May"/>
    <n v="9"/>
    <x v="0"/>
    <x v="0"/>
    <x v="1"/>
    <x v="0"/>
    <x v="874"/>
  </r>
  <r>
    <x v="1"/>
    <s v="May"/>
    <n v="9"/>
    <x v="0"/>
    <x v="0"/>
    <x v="1"/>
    <x v="0"/>
    <x v="875"/>
  </r>
  <r>
    <x v="0"/>
    <s v="May"/>
    <n v="10"/>
    <x v="0"/>
    <x v="0"/>
    <x v="1"/>
    <x v="0"/>
    <x v="876"/>
  </r>
  <r>
    <x v="1"/>
    <s v="May"/>
    <n v="10"/>
    <x v="0"/>
    <x v="0"/>
    <x v="1"/>
    <x v="0"/>
    <x v="877"/>
  </r>
  <r>
    <x v="0"/>
    <s v="May"/>
    <n v="11"/>
    <x v="0"/>
    <x v="0"/>
    <x v="1"/>
    <x v="0"/>
    <x v="878"/>
  </r>
  <r>
    <x v="1"/>
    <s v="May"/>
    <n v="11"/>
    <x v="0"/>
    <x v="0"/>
    <x v="1"/>
    <x v="0"/>
    <x v="879"/>
  </r>
  <r>
    <x v="0"/>
    <s v="May"/>
    <n v="12"/>
    <x v="0"/>
    <x v="0"/>
    <x v="1"/>
    <x v="0"/>
    <x v="880"/>
  </r>
  <r>
    <x v="1"/>
    <s v="May"/>
    <n v="12"/>
    <x v="0"/>
    <x v="0"/>
    <x v="1"/>
    <x v="0"/>
    <x v="881"/>
  </r>
  <r>
    <x v="0"/>
    <s v="May"/>
    <n v="13"/>
    <x v="0"/>
    <x v="0"/>
    <x v="1"/>
    <x v="0"/>
    <x v="882"/>
  </r>
  <r>
    <x v="1"/>
    <s v="May"/>
    <n v="13"/>
    <x v="0"/>
    <x v="0"/>
    <x v="1"/>
    <x v="0"/>
    <x v="883"/>
  </r>
  <r>
    <x v="0"/>
    <s v="May"/>
    <n v="14"/>
    <x v="0"/>
    <x v="0"/>
    <x v="1"/>
    <x v="0"/>
    <x v="884"/>
  </r>
  <r>
    <x v="1"/>
    <s v="May"/>
    <n v="14"/>
    <x v="0"/>
    <x v="0"/>
    <x v="1"/>
    <x v="0"/>
    <x v="885"/>
  </r>
  <r>
    <x v="0"/>
    <s v="May"/>
    <n v="15"/>
    <x v="0"/>
    <x v="0"/>
    <x v="1"/>
    <x v="0"/>
    <x v="886"/>
  </r>
  <r>
    <x v="1"/>
    <s v="May"/>
    <n v="15"/>
    <x v="0"/>
    <x v="0"/>
    <x v="1"/>
    <x v="0"/>
    <x v="887"/>
  </r>
  <r>
    <x v="0"/>
    <s v="May"/>
    <n v="16"/>
    <x v="0"/>
    <x v="0"/>
    <x v="1"/>
    <x v="0"/>
    <x v="888"/>
  </r>
  <r>
    <x v="1"/>
    <s v="May"/>
    <n v="16"/>
    <x v="0"/>
    <x v="0"/>
    <x v="1"/>
    <x v="0"/>
    <x v="889"/>
  </r>
  <r>
    <x v="0"/>
    <s v="May"/>
    <n v="17"/>
    <x v="0"/>
    <x v="0"/>
    <x v="1"/>
    <x v="0"/>
    <x v="890"/>
  </r>
  <r>
    <x v="1"/>
    <s v="May"/>
    <n v="17"/>
    <x v="0"/>
    <x v="0"/>
    <x v="1"/>
    <x v="0"/>
    <x v="891"/>
  </r>
  <r>
    <x v="0"/>
    <s v="May"/>
    <n v="18"/>
    <x v="0"/>
    <x v="0"/>
    <x v="1"/>
    <x v="0"/>
    <x v="892"/>
  </r>
  <r>
    <x v="1"/>
    <s v="May"/>
    <n v="18"/>
    <x v="0"/>
    <x v="0"/>
    <x v="1"/>
    <x v="0"/>
    <x v="893"/>
  </r>
  <r>
    <x v="0"/>
    <s v="May"/>
    <n v="19"/>
    <x v="0"/>
    <x v="0"/>
    <x v="1"/>
    <x v="0"/>
    <x v="894"/>
  </r>
  <r>
    <x v="1"/>
    <s v="May"/>
    <n v="19"/>
    <x v="0"/>
    <x v="0"/>
    <x v="1"/>
    <x v="0"/>
    <x v="895"/>
  </r>
  <r>
    <x v="0"/>
    <s v="May"/>
    <n v="20"/>
    <x v="0"/>
    <x v="0"/>
    <x v="1"/>
    <x v="0"/>
    <x v="896"/>
  </r>
  <r>
    <x v="1"/>
    <s v="May"/>
    <n v="20"/>
    <x v="0"/>
    <x v="0"/>
    <x v="1"/>
    <x v="0"/>
    <x v="897"/>
  </r>
  <r>
    <x v="0"/>
    <s v="May"/>
    <n v="21"/>
    <x v="0"/>
    <x v="0"/>
    <x v="1"/>
    <x v="0"/>
    <x v="898"/>
  </r>
  <r>
    <x v="1"/>
    <s v="May"/>
    <n v="21"/>
    <x v="0"/>
    <x v="0"/>
    <x v="1"/>
    <x v="0"/>
    <x v="899"/>
  </r>
  <r>
    <x v="0"/>
    <s v="May"/>
    <n v="22"/>
    <x v="0"/>
    <x v="0"/>
    <x v="1"/>
    <x v="0"/>
    <x v="900"/>
  </r>
  <r>
    <x v="1"/>
    <s v="May"/>
    <n v="22"/>
    <x v="0"/>
    <x v="0"/>
    <x v="1"/>
    <x v="0"/>
    <x v="901"/>
  </r>
  <r>
    <x v="0"/>
    <s v="May"/>
    <n v="23"/>
    <x v="0"/>
    <x v="0"/>
    <x v="1"/>
    <x v="0"/>
    <x v="902"/>
  </r>
  <r>
    <x v="1"/>
    <s v="May"/>
    <n v="23"/>
    <x v="0"/>
    <x v="0"/>
    <x v="1"/>
    <x v="0"/>
    <x v="903"/>
  </r>
  <r>
    <x v="0"/>
    <s v="May"/>
    <n v="24"/>
    <x v="0"/>
    <x v="0"/>
    <x v="1"/>
    <x v="0"/>
    <x v="904"/>
  </r>
  <r>
    <x v="1"/>
    <s v="May"/>
    <n v="24"/>
    <x v="0"/>
    <x v="0"/>
    <x v="1"/>
    <x v="0"/>
    <x v="905"/>
  </r>
  <r>
    <x v="0"/>
    <s v="May"/>
    <n v="25"/>
    <x v="0"/>
    <x v="0"/>
    <x v="1"/>
    <x v="0"/>
    <x v="906"/>
  </r>
  <r>
    <x v="1"/>
    <s v="May"/>
    <n v="25"/>
    <x v="0"/>
    <x v="0"/>
    <x v="1"/>
    <x v="0"/>
    <x v="907"/>
  </r>
  <r>
    <x v="0"/>
    <s v="May"/>
    <n v="26"/>
    <x v="0"/>
    <x v="0"/>
    <x v="1"/>
    <x v="0"/>
    <x v="908"/>
  </r>
  <r>
    <x v="1"/>
    <s v="May"/>
    <n v="26"/>
    <x v="0"/>
    <x v="0"/>
    <x v="1"/>
    <x v="0"/>
    <x v="909"/>
  </r>
  <r>
    <x v="0"/>
    <s v="May"/>
    <n v="27"/>
    <x v="0"/>
    <x v="0"/>
    <x v="1"/>
    <x v="0"/>
    <x v="910"/>
  </r>
  <r>
    <x v="1"/>
    <s v="May"/>
    <n v="27"/>
    <x v="0"/>
    <x v="0"/>
    <x v="1"/>
    <x v="0"/>
    <x v="911"/>
  </r>
  <r>
    <x v="0"/>
    <s v="May"/>
    <n v="28"/>
    <x v="0"/>
    <x v="0"/>
    <x v="1"/>
    <x v="0"/>
    <x v="912"/>
  </r>
  <r>
    <x v="1"/>
    <s v="May"/>
    <n v="28"/>
    <x v="0"/>
    <x v="0"/>
    <x v="1"/>
    <x v="0"/>
    <x v="913"/>
  </r>
  <r>
    <x v="0"/>
    <s v="May"/>
    <n v="29"/>
    <x v="0"/>
    <x v="0"/>
    <x v="1"/>
    <x v="0"/>
    <x v="914"/>
  </r>
  <r>
    <x v="1"/>
    <s v="May"/>
    <n v="29"/>
    <x v="0"/>
    <x v="0"/>
    <x v="1"/>
    <x v="0"/>
    <x v="915"/>
  </r>
  <r>
    <x v="0"/>
    <s v="May"/>
    <n v="30"/>
    <x v="0"/>
    <x v="0"/>
    <x v="1"/>
    <x v="0"/>
    <x v="916"/>
  </r>
  <r>
    <x v="1"/>
    <s v="May"/>
    <n v="30"/>
    <x v="0"/>
    <x v="0"/>
    <x v="1"/>
    <x v="0"/>
    <x v="917"/>
  </r>
  <r>
    <x v="0"/>
    <s v="May"/>
    <n v="31"/>
    <x v="0"/>
    <x v="0"/>
    <x v="1"/>
    <x v="0"/>
    <x v="918"/>
  </r>
  <r>
    <x v="1"/>
    <s v="May"/>
    <n v="31"/>
    <x v="0"/>
    <x v="0"/>
    <x v="1"/>
    <x v="0"/>
    <x v="919"/>
  </r>
  <r>
    <x v="0"/>
    <s v="July"/>
    <n v="1"/>
    <x v="1"/>
    <x v="0"/>
    <x v="1"/>
    <x v="0"/>
    <x v="920"/>
  </r>
  <r>
    <x v="1"/>
    <s v="July"/>
    <n v="1"/>
    <x v="1"/>
    <x v="0"/>
    <x v="1"/>
    <x v="0"/>
    <x v="921"/>
  </r>
  <r>
    <x v="0"/>
    <s v="July"/>
    <n v="2"/>
    <x v="1"/>
    <x v="0"/>
    <x v="1"/>
    <x v="0"/>
    <x v="922"/>
  </r>
  <r>
    <x v="1"/>
    <s v="July"/>
    <n v="2"/>
    <x v="1"/>
    <x v="0"/>
    <x v="1"/>
    <x v="0"/>
    <x v="923"/>
  </r>
  <r>
    <x v="0"/>
    <s v="July"/>
    <n v="3"/>
    <x v="1"/>
    <x v="0"/>
    <x v="1"/>
    <x v="0"/>
    <x v="924"/>
  </r>
  <r>
    <x v="1"/>
    <s v="July"/>
    <n v="3"/>
    <x v="1"/>
    <x v="0"/>
    <x v="1"/>
    <x v="0"/>
    <x v="925"/>
  </r>
  <r>
    <x v="0"/>
    <s v="July"/>
    <n v="4"/>
    <x v="1"/>
    <x v="0"/>
    <x v="1"/>
    <x v="0"/>
    <x v="926"/>
  </r>
  <r>
    <x v="1"/>
    <s v="July"/>
    <n v="4"/>
    <x v="1"/>
    <x v="0"/>
    <x v="1"/>
    <x v="0"/>
    <x v="927"/>
  </r>
  <r>
    <x v="0"/>
    <s v="July"/>
    <n v="5"/>
    <x v="1"/>
    <x v="0"/>
    <x v="1"/>
    <x v="0"/>
    <x v="928"/>
  </r>
  <r>
    <x v="1"/>
    <s v="July"/>
    <n v="5"/>
    <x v="1"/>
    <x v="0"/>
    <x v="1"/>
    <x v="0"/>
    <x v="929"/>
  </r>
  <r>
    <x v="0"/>
    <s v="July"/>
    <n v="6"/>
    <x v="1"/>
    <x v="0"/>
    <x v="1"/>
    <x v="0"/>
    <x v="930"/>
  </r>
  <r>
    <x v="1"/>
    <s v="July"/>
    <n v="6"/>
    <x v="1"/>
    <x v="0"/>
    <x v="1"/>
    <x v="0"/>
    <x v="931"/>
  </r>
  <r>
    <x v="0"/>
    <s v="July"/>
    <n v="7"/>
    <x v="1"/>
    <x v="0"/>
    <x v="1"/>
    <x v="0"/>
    <x v="932"/>
  </r>
  <r>
    <x v="1"/>
    <s v="July"/>
    <n v="7"/>
    <x v="1"/>
    <x v="0"/>
    <x v="1"/>
    <x v="0"/>
    <x v="933"/>
  </r>
  <r>
    <x v="0"/>
    <s v="July"/>
    <n v="8"/>
    <x v="1"/>
    <x v="0"/>
    <x v="1"/>
    <x v="0"/>
    <x v="934"/>
  </r>
  <r>
    <x v="1"/>
    <s v="July"/>
    <n v="8"/>
    <x v="1"/>
    <x v="0"/>
    <x v="1"/>
    <x v="0"/>
    <x v="935"/>
  </r>
  <r>
    <x v="0"/>
    <s v="July"/>
    <n v="9"/>
    <x v="1"/>
    <x v="0"/>
    <x v="1"/>
    <x v="0"/>
    <x v="936"/>
  </r>
  <r>
    <x v="1"/>
    <s v="July"/>
    <n v="9"/>
    <x v="1"/>
    <x v="0"/>
    <x v="1"/>
    <x v="0"/>
    <x v="937"/>
  </r>
  <r>
    <x v="0"/>
    <s v="July"/>
    <n v="10"/>
    <x v="1"/>
    <x v="0"/>
    <x v="1"/>
    <x v="0"/>
    <x v="938"/>
  </r>
  <r>
    <x v="1"/>
    <s v="July"/>
    <n v="10"/>
    <x v="1"/>
    <x v="0"/>
    <x v="1"/>
    <x v="0"/>
    <x v="939"/>
  </r>
  <r>
    <x v="0"/>
    <s v="July"/>
    <n v="11"/>
    <x v="1"/>
    <x v="0"/>
    <x v="1"/>
    <x v="0"/>
    <x v="940"/>
  </r>
  <r>
    <x v="1"/>
    <s v="July"/>
    <n v="11"/>
    <x v="1"/>
    <x v="0"/>
    <x v="1"/>
    <x v="0"/>
    <x v="941"/>
  </r>
  <r>
    <x v="0"/>
    <s v="July"/>
    <n v="12"/>
    <x v="1"/>
    <x v="0"/>
    <x v="1"/>
    <x v="0"/>
    <x v="942"/>
  </r>
  <r>
    <x v="1"/>
    <s v="July"/>
    <n v="12"/>
    <x v="1"/>
    <x v="0"/>
    <x v="1"/>
    <x v="0"/>
    <x v="943"/>
  </r>
  <r>
    <x v="0"/>
    <s v="July"/>
    <n v="13"/>
    <x v="1"/>
    <x v="0"/>
    <x v="1"/>
    <x v="0"/>
    <x v="944"/>
  </r>
  <r>
    <x v="1"/>
    <s v="July"/>
    <n v="13"/>
    <x v="1"/>
    <x v="0"/>
    <x v="1"/>
    <x v="0"/>
    <x v="945"/>
  </r>
  <r>
    <x v="0"/>
    <s v="July"/>
    <n v="14"/>
    <x v="1"/>
    <x v="0"/>
    <x v="1"/>
    <x v="0"/>
    <x v="946"/>
  </r>
  <r>
    <x v="1"/>
    <s v="July"/>
    <n v="14"/>
    <x v="1"/>
    <x v="0"/>
    <x v="1"/>
    <x v="0"/>
    <x v="947"/>
  </r>
  <r>
    <x v="0"/>
    <s v="July"/>
    <n v="15"/>
    <x v="1"/>
    <x v="0"/>
    <x v="1"/>
    <x v="0"/>
    <x v="948"/>
  </r>
  <r>
    <x v="1"/>
    <s v="July"/>
    <n v="15"/>
    <x v="1"/>
    <x v="0"/>
    <x v="1"/>
    <x v="0"/>
    <x v="949"/>
  </r>
  <r>
    <x v="0"/>
    <s v="July"/>
    <n v="16"/>
    <x v="1"/>
    <x v="0"/>
    <x v="1"/>
    <x v="0"/>
    <x v="950"/>
  </r>
  <r>
    <x v="1"/>
    <s v="July"/>
    <n v="16"/>
    <x v="1"/>
    <x v="0"/>
    <x v="1"/>
    <x v="0"/>
    <x v="951"/>
  </r>
  <r>
    <x v="0"/>
    <s v="July"/>
    <n v="17"/>
    <x v="1"/>
    <x v="0"/>
    <x v="1"/>
    <x v="0"/>
    <x v="952"/>
  </r>
  <r>
    <x v="1"/>
    <s v="July"/>
    <n v="17"/>
    <x v="1"/>
    <x v="0"/>
    <x v="1"/>
    <x v="0"/>
    <x v="953"/>
  </r>
  <r>
    <x v="0"/>
    <s v="July"/>
    <n v="18"/>
    <x v="1"/>
    <x v="0"/>
    <x v="1"/>
    <x v="0"/>
    <x v="954"/>
  </r>
  <r>
    <x v="1"/>
    <s v="July"/>
    <n v="18"/>
    <x v="1"/>
    <x v="0"/>
    <x v="1"/>
    <x v="0"/>
    <x v="955"/>
  </r>
  <r>
    <x v="0"/>
    <s v="July"/>
    <n v="19"/>
    <x v="1"/>
    <x v="0"/>
    <x v="1"/>
    <x v="0"/>
    <x v="956"/>
  </r>
  <r>
    <x v="1"/>
    <s v="July"/>
    <n v="19"/>
    <x v="1"/>
    <x v="0"/>
    <x v="1"/>
    <x v="0"/>
    <x v="957"/>
  </r>
  <r>
    <x v="0"/>
    <s v="July"/>
    <n v="20"/>
    <x v="1"/>
    <x v="0"/>
    <x v="1"/>
    <x v="0"/>
    <x v="958"/>
  </r>
  <r>
    <x v="1"/>
    <s v="July"/>
    <n v="20"/>
    <x v="1"/>
    <x v="0"/>
    <x v="1"/>
    <x v="0"/>
    <x v="959"/>
  </r>
  <r>
    <x v="0"/>
    <s v="July"/>
    <n v="21"/>
    <x v="1"/>
    <x v="0"/>
    <x v="1"/>
    <x v="0"/>
    <x v="960"/>
  </r>
  <r>
    <x v="1"/>
    <s v="July"/>
    <n v="21"/>
    <x v="1"/>
    <x v="0"/>
    <x v="1"/>
    <x v="0"/>
    <x v="961"/>
  </r>
  <r>
    <x v="0"/>
    <s v="July"/>
    <n v="22"/>
    <x v="1"/>
    <x v="0"/>
    <x v="1"/>
    <x v="0"/>
    <x v="962"/>
  </r>
  <r>
    <x v="1"/>
    <s v="July"/>
    <n v="22"/>
    <x v="1"/>
    <x v="0"/>
    <x v="1"/>
    <x v="0"/>
    <x v="963"/>
  </r>
  <r>
    <x v="0"/>
    <s v="July"/>
    <n v="23"/>
    <x v="1"/>
    <x v="0"/>
    <x v="1"/>
    <x v="0"/>
    <x v="964"/>
  </r>
  <r>
    <x v="1"/>
    <s v="July"/>
    <n v="23"/>
    <x v="1"/>
    <x v="0"/>
    <x v="1"/>
    <x v="0"/>
    <x v="965"/>
  </r>
  <r>
    <x v="0"/>
    <s v="July"/>
    <n v="24"/>
    <x v="1"/>
    <x v="0"/>
    <x v="1"/>
    <x v="0"/>
    <x v="966"/>
  </r>
  <r>
    <x v="1"/>
    <s v="July"/>
    <n v="24"/>
    <x v="1"/>
    <x v="0"/>
    <x v="1"/>
    <x v="0"/>
    <x v="967"/>
  </r>
  <r>
    <x v="0"/>
    <s v="July"/>
    <n v="25"/>
    <x v="1"/>
    <x v="0"/>
    <x v="1"/>
    <x v="0"/>
    <x v="968"/>
  </r>
  <r>
    <x v="1"/>
    <s v="July"/>
    <n v="25"/>
    <x v="1"/>
    <x v="0"/>
    <x v="1"/>
    <x v="0"/>
    <x v="969"/>
  </r>
  <r>
    <x v="0"/>
    <s v="July"/>
    <n v="26"/>
    <x v="1"/>
    <x v="0"/>
    <x v="1"/>
    <x v="0"/>
    <x v="970"/>
  </r>
  <r>
    <x v="1"/>
    <s v="July"/>
    <n v="26"/>
    <x v="1"/>
    <x v="0"/>
    <x v="1"/>
    <x v="0"/>
    <x v="971"/>
  </r>
  <r>
    <x v="0"/>
    <s v="July"/>
    <n v="27"/>
    <x v="1"/>
    <x v="0"/>
    <x v="1"/>
    <x v="0"/>
    <x v="972"/>
  </r>
  <r>
    <x v="1"/>
    <s v="July"/>
    <n v="27"/>
    <x v="1"/>
    <x v="0"/>
    <x v="1"/>
    <x v="0"/>
    <x v="973"/>
  </r>
  <r>
    <x v="0"/>
    <s v="July"/>
    <n v="28"/>
    <x v="1"/>
    <x v="0"/>
    <x v="1"/>
    <x v="0"/>
    <x v="974"/>
  </r>
  <r>
    <x v="1"/>
    <s v="July"/>
    <n v="28"/>
    <x v="1"/>
    <x v="0"/>
    <x v="1"/>
    <x v="0"/>
    <x v="975"/>
  </r>
  <r>
    <x v="0"/>
    <s v="July"/>
    <n v="29"/>
    <x v="1"/>
    <x v="0"/>
    <x v="1"/>
    <x v="0"/>
    <x v="976"/>
  </r>
  <r>
    <x v="1"/>
    <s v="July"/>
    <n v="29"/>
    <x v="1"/>
    <x v="0"/>
    <x v="1"/>
    <x v="0"/>
    <x v="977"/>
  </r>
  <r>
    <x v="0"/>
    <s v="July"/>
    <n v="30"/>
    <x v="1"/>
    <x v="0"/>
    <x v="1"/>
    <x v="0"/>
    <x v="978"/>
  </r>
  <r>
    <x v="1"/>
    <s v="July"/>
    <n v="30"/>
    <x v="1"/>
    <x v="0"/>
    <x v="1"/>
    <x v="0"/>
    <x v="979"/>
  </r>
  <r>
    <x v="0"/>
    <s v="July"/>
    <n v="31"/>
    <x v="1"/>
    <x v="0"/>
    <x v="1"/>
    <x v="0"/>
    <x v="980"/>
  </r>
  <r>
    <x v="1"/>
    <s v="July"/>
    <n v="31"/>
    <x v="1"/>
    <x v="0"/>
    <x v="1"/>
    <x v="0"/>
    <x v="981"/>
  </r>
  <r>
    <x v="0"/>
    <s v="June"/>
    <n v="1"/>
    <x v="1"/>
    <x v="0"/>
    <x v="1"/>
    <x v="0"/>
    <x v="982"/>
  </r>
  <r>
    <x v="1"/>
    <s v="June"/>
    <n v="1"/>
    <x v="1"/>
    <x v="0"/>
    <x v="1"/>
    <x v="0"/>
    <x v="983"/>
  </r>
  <r>
    <x v="0"/>
    <s v="June"/>
    <n v="2"/>
    <x v="1"/>
    <x v="0"/>
    <x v="1"/>
    <x v="0"/>
    <x v="984"/>
  </r>
  <r>
    <x v="1"/>
    <s v="June"/>
    <n v="2"/>
    <x v="1"/>
    <x v="0"/>
    <x v="1"/>
    <x v="0"/>
    <x v="985"/>
  </r>
  <r>
    <x v="0"/>
    <s v="June"/>
    <n v="3"/>
    <x v="1"/>
    <x v="0"/>
    <x v="1"/>
    <x v="0"/>
    <x v="986"/>
  </r>
  <r>
    <x v="1"/>
    <s v="June"/>
    <n v="3"/>
    <x v="1"/>
    <x v="0"/>
    <x v="1"/>
    <x v="0"/>
    <x v="987"/>
  </r>
  <r>
    <x v="0"/>
    <s v="June"/>
    <n v="4"/>
    <x v="1"/>
    <x v="0"/>
    <x v="1"/>
    <x v="0"/>
    <x v="988"/>
  </r>
  <r>
    <x v="1"/>
    <s v="June"/>
    <n v="4"/>
    <x v="1"/>
    <x v="0"/>
    <x v="1"/>
    <x v="0"/>
    <x v="989"/>
  </r>
  <r>
    <x v="0"/>
    <s v="June"/>
    <n v="5"/>
    <x v="1"/>
    <x v="0"/>
    <x v="1"/>
    <x v="0"/>
    <x v="990"/>
  </r>
  <r>
    <x v="1"/>
    <s v="June"/>
    <n v="5"/>
    <x v="1"/>
    <x v="0"/>
    <x v="1"/>
    <x v="0"/>
    <x v="991"/>
  </r>
  <r>
    <x v="0"/>
    <s v="June"/>
    <n v="6"/>
    <x v="1"/>
    <x v="0"/>
    <x v="1"/>
    <x v="0"/>
    <x v="992"/>
  </r>
  <r>
    <x v="1"/>
    <s v="June"/>
    <n v="6"/>
    <x v="1"/>
    <x v="0"/>
    <x v="1"/>
    <x v="0"/>
    <x v="993"/>
  </r>
  <r>
    <x v="0"/>
    <s v="June"/>
    <n v="7"/>
    <x v="1"/>
    <x v="0"/>
    <x v="1"/>
    <x v="0"/>
    <x v="994"/>
  </r>
  <r>
    <x v="1"/>
    <s v="June"/>
    <n v="7"/>
    <x v="1"/>
    <x v="0"/>
    <x v="1"/>
    <x v="0"/>
    <x v="995"/>
  </r>
  <r>
    <x v="0"/>
    <s v="June"/>
    <n v="8"/>
    <x v="1"/>
    <x v="0"/>
    <x v="1"/>
    <x v="0"/>
    <x v="996"/>
  </r>
  <r>
    <x v="1"/>
    <s v="June"/>
    <n v="8"/>
    <x v="1"/>
    <x v="0"/>
    <x v="1"/>
    <x v="0"/>
    <x v="997"/>
  </r>
  <r>
    <x v="0"/>
    <s v="June"/>
    <n v="9"/>
    <x v="1"/>
    <x v="0"/>
    <x v="1"/>
    <x v="0"/>
    <x v="998"/>
  </r>
  <r>
    <x v="1"/>
    <s v="June"/>
    <n v="9"/>
    <x v="1"/>
    <x v="0"/>
    <x v="1"/>
    <x v="0"/>
    <x v="999"/>
  </r>
  <r>
    <x v="0"/>
    <s v="June"/>
    <n v="10"/>
    <x v="1"/>
    <x v="0"/>
    <x v="1"/>
    <x v="0"/>
    <x v="1000"/>
  </r>
  <r>
    <x v="1"/>
    <s v="June"/>
    <n v="10"/>
    <x v="1"/>
    <x v="0"/>
    <x v="1"/>
    <x v="0"/>
    <x v="1001"/>
  </r>
  <r>
    <x v="0"/>
    <s v="June"/>
    <n v="11"/>
    <x v="1"/>
    <x v="0"/>
    <x v="1"/>
    <x v="0"/>
    <x v="1002"/>
  </r>
  <r>
    <x v="1"/>
    <s v="June"/>
    <n v="11"/>
    <x v="1"/>
    <x v="0"/>
    <x v="1"/>
    <x v="0"/>
    <x v="1003"/>
  </r>
  <r>
    <x v="0"/>
    <s v="June"/>
    <n v="12"/>
    <x v="1"/>
    <x v="0"/>
    <x v="1"/>
    <x v="0"/>
    <x v="1004"/>
  </r>
  <r>
    <x v="1"/>
    <s v="June"/>
    <n v="12"/>
    <x v="1"/>
    <x v="0"/>
    <x v="1"/>
    <x v="0"/>
    <x v="1005"/>
  </r>
  <r>
    <x v="0"/>
    <s v="June"/>
    <n v="13"/>
    <x v="1"/>
    <x v="0"/>
    <x v="1"/>
    <x v="0"/>
    <x v="1006"/>
  </r>
  <r>
    <x v="1"/>
    <s v="June"/>
    <n v="13"/>
    <x v="1"/>
    <x v="0"/>
    <x v="1"/>
    <x v="0"/>
    <x v="1007"/>
  </r>
  <r>
    <x v="0"/>
    <s v="June"/>
    <n v="14"/>
    <x v="1"/>
    <x v="0"/>
    <x v="1"/>
    <x v="0"/>
    <x v="1008"/>
  </r>
  <r>
    <x v="1"/>
    <s v="June"/>
    <n v="14"/>
    <x v="1"/>
    <x v="0"/>
    <x v="1"/>
    <x v="0"/>
    <x v="1009"/>
  </r>
  <r>
    <x v="0"/>
    <s v="June"/>
    <n v="15"/>
    <x v="1"/>
    <x v="0"/>
    <x v="1"/>
    <x v="0"/>
    <x v="1010"/>
  </r>
  <r>
    <x v="1"/>
    <s v="June"/>
    <n v="15"/>
    <x v="1"/>
    <x v="0"/>
    <x v="1"/>
    <x v="0"/>
    <x v="1011"/>
  </r>
  <r>
    <x v="0"/>
    <s v="June"/>
    <n v="16"/>
    <x v="1"/>
    <x v="0"/>
    <x v="1"/>
    <x v="0"/>
    <x v="1012"/>
  </r>
  <r>
    <x v="1"/>
    <s v="June"/>
    <n v="16"/>
    <x v="1"/>
    <x v="0"/>
    <x v="1"/>
    <x v="0"/>
    <x v="1013"/>
  </r>
  <r>
    <x v="0"/>
    <s v="June"/>
    <n v="17"/>
    <x v="1"/>
    <x v="0"/>
    <x v="1"/>
    <x v="0"/>
    <x v="1014"/>
  </r>
  <r>
    <x v="1"/>
    <s v="June"/>
    <n v="17"/>
    <x v="1"/>
    <x v="0"/>
    <x v="1"/>
    <x v="0"/>
    <x v="1015"/>
  </r>
  <r>
    <x v="0"/>
    <s v="June"/>
    <n v="18"/>
    <x v="1"/>
    <x v="0"/>
    <x v="1"/>
    <x v="0"/>
    <x v="1016"/>
  </r>
  <r>
    <x v="1"/>
    <s v="June"/>
    <n v="18"/>
    <x v="1"/>
    <x v="0"/>
    <x v="1"/>
    <x v="0"/>
    <x v="1017"/>
  </r>
  <r>
    <x v="0"/>
    <s v="June"/>
    <n v="19"/>
    <x v="1"/>
    <x v="0"/>
    <x v="1"/>
    <x v="0"/>
    <x v="1018"/>
  </r>
  <r>
    <x v="1"/>
    <s v="June"/>
    <n v="19"/>
    <x v="1"/>
    <x v="0"/>
    <x v="1"/>
    <x v="0"/>
    <x v="1019"/>
  </r>
  <r>
    <x v="0"/>
    <s v="June"/>
    <n v="20"/>
    <x v="1"/>
    <x v="0"/>
    <x v="1"/>
    <x v="0"/>
    <x v="1020"/>
  </r>
  <r>
    <x v="1"/>
    <s v="June"/>
    <n v="20"/>
    <x v="1"/>
    <x v="0"/>
    <x v="1"/>
    <x v="0"/>
    <x v="1021"/>
  </r>
  <r>
    <x v="0"/>
    <s v="June"/>
    <n v="21"/>
    <x v="1"/>
    <x v="0"/>
    <x v="1"/>
    <x v="0"/>
    <x v="1022"/>
  </r>
  <r>
    <x v="1"/>
    <s v="June"/>
    <n v="21"/>
    <x v="1"/>
    <x v="0"/>
    <x v="1"/>
    <x v="0"/>
    <x v="1023"/>
  </r>
  <r>
    <x v="0"/>
    <s v="June"/>
    <n v="22"/>
    <x v="1"/>
    <x v="0"/>
    <x v="1"/>
    <x v="0"/>
    <x v="1024"/>
  </r>
  <r>
    <x v="1"/>
    <s v="June"/>
    <n v="22"/>
    <x v="1"/>
    <x v="0"/>
    <x v="1"/>
    <x v="0"/>
    <x v="1025"/>
  </r>
  <r>
    <x v="0"/>
    <s v="June"/>
    <n v="23"/>
    <x v="1"/>
    <x v="0"/>
    <x v="1"/>
    <x v="0"/>
    <x v="1026"/>
  </r>
  <r>
    <x v="1"/>
    <s v="June"/>
    <n v="23"/>
    <x v="1"/>
    <x v="0"/>
    <x v="1"/>
    <x v="0"/>
    <x v="1027"/>
  </r>
  <r>
    <x v="0"/>
    <s v="June"/>
    <n v="24"/>
    <x v="1"/>
    <x v="0"/>
    <x v="1"/>
    <x v="0"/>
    <x v="1028"/>
  </r>
  <r>
    <x v="1"/>
    <s v="June"/>
    <n v="24"/>
    <x v="1"/>
    <x v="0"/>
    <x v="1"/>
    <x v="0"/>
    <x v="1029"/>
  </r>
  <r>
    <x v="0"/>
    <s v="June"/>
    <n v="25"/>
    <x v="1"/>
    <x v="0"/>
    <x v="1"/>
    <x v="0"/>
    <x v="1030"/>
  </r>
  <r>
    <x v="1"/>
    <s v="June"/>
    <n v="25"/>
    <x v="1"/>
    <x v="0"/>
    <x v="1"/>
    <x v="0"/>
    <x v="1031"/>
  </r>
  <r>
    <x v="0"/>
    <s v="June"/>
    <n v="26"/>
    <x v="1"/>
    <x v="0"/>
    <x v="1"/>
    <x v="0"/>
    <x v="1032"/>
  </r>
  <r>
    <x v="1"/>
    <s v="June"/>
    <n v="26"/>
    <x v="1"/>
    <x v="0"/>
    <x v="1"/>
    <x v="0"/>
    <x v="1033"/>
  </r>
  <r>
    <x v="0"/>
    <s v="June"/>
    <n v="27"/>
    <x v="1"/>
    <x v="0"/>
    <x v="1"/>
    <x v="0"/>
    <x v="1034"/>
  </r>
  <r>
    <x v="1"/>
    <s v="June"/>
    <n v="27"/>
    <x v="1"/>
    <x v="0"/>
    <x v="1"/>
    <x v="0"/>
    <x v="1035"/>
  </r>
  <r>
    <x v="0"/>
    <s v="June"/>
    <n v="28"/>
    <x v="1"/>
    <x v="0"/>
    <x v="1"/>
    <x v="0"/>
    <x v="1036"/>
  </r>
  <r>
    <x v="1"/>
    <s v="June"/>
    <n v="28"/>
    <x v="1"/>
    <x v="0"/>
    <x v="1"/>
    <x v="0"/>
    <x v="1037"/>
  </r>
  <r>
    <x v="0"/>
    <s v="June"/>
    <n v="29"/>
    <x v="1"/>
    <x v="0"/>
    <x v="1"/>
    <x v="0"/>
    <x v="1038"/>
  </r>
  <r>
    <x v="1"/>
    <s v="June"/>
    <n v="29"/>
    <x v="1"/>
    <x v="0"/>
    <x v="1"/>
    <x v="0"/>
    <x v="1039"/>
  </r>
  <r>
    <x v="0"/>
    <s v="June"/>
    <n v="30"/>
    <x v="1"/>
    <x v="0"/>
    <x v="1"/>
    <x v="0"/>
    <x v="1040"/>
  </r>
  <r>
    <x v="1"/>
    <s v="June"/>
    <n v="30"/>
    <x v="1"/>
    <x v="0"/>
    <x v="1"/>
    <x v="0"/>
    <x v="1041"/>
  </r>
  <r>
    <x v="0"/>
    <s v="May"/>
    <n v="1"/>
    <x v="1"/>
    <x v="0"/>
    <x v="1"/>
    <x v="0"/>
    <x v="1042"/>
  </r>
  <r>
    <x v="1"/>
    <s v="May"/>
    <n v="1"/>
    <x v="1"/>
    <x v="0"/>
    <x v="1"/>
    <x v="0"/>
    <x v="1043"/>
  </r>
  <r>
    <x v="0"/>
    <s v="May"/>
    <n v="2"/>
    <x v="1"/>
    <x v="0"/>
    <x v="1"/>
    <x v="0"/>
    <x v="1044"/>
  </r>
  <r>
    <x v="1"/>
    <s v="May"/>
    <n v="2"/>
    <x v="1"/>
    <x v="0"/>
    <x v="1"/>
    <x v="0"/>
    <x v="1045"/>
  </r>
  <r>
    <x v="0"/>
    <s v="May"/>
    <n v="3"/>
    <x v="1"/>
    <x v="0"/>
    <x v="1"/>
    <x v="0"/>
    <x v="1046"/>
  </r>
  <r>
    <x v="1"/>
    <s v="May"/>
    <n v="3"/>
    <x v="1"/>
    <x v="0"/>
    <x v="1"/>
    <x v="0"/>
    <x v="1047"/>
  </r>
  <r>
    <x v="0"/>
    <s v="May"/>
    <n v="4"/>
    <x v="1"/>
    <x v="0"/>
    <x v="1"/>
    <x v="0"/>
    <x v="1048"/>
  </r>
  <r>
    <x v="1"/>
    <s v="May"/>
    <n v="4"/>
    <x v="1"/>
    <x v="0"/>
    <x v="1"/>
    <x v="0"/>
    <x v="1049"/>
  </r>
  <r>
    <x v="0"/>
    <s v="May"/>
    <n v="5"/>
    <x v="1"/>
    <x v="0"/>
    <x v="1"/>
    <x v="0"/>
    <x v="1050"/>
  </r>
  <r>
    <x v="1"/>
    <s v="May"/>
    <n v="5"/>
    <x v="1"/>
    <x v="0"/>
    <x v="1"/>
    <x v="0"/>
    <x v="1051"/>
  </r>
  <r>
    <x v="0"/>
    <s v="May"/>
    <n v="6"/>
    <x v="1"/>
    <x v="0"/>
    <x v="1"/>
    <x v="0"/>
    <x v="1052"/>
  </r>
  <r>
    <x v="1"/>
    <s v="May"/>
    <n v="6"/>
    <x v="1"/>
    <x v="0"/>
    <x v="1"/>
    <x v="0"/>
    <x v="1053"/>
  </r>
  <r>
    <x v="0"/>
    <s v="May"/>
    <n v="7"/>
    <x v="1"/>
    <x v="0"/>
    <x v="1"/>
    <x v="0"/>
    <x v="1054"/>
  </r>
  <r>
    <x v="1"/>
    <s v="May"/>
    <n v="7"/>
    <x v="1"/>
    <x v="0"/>
    <x v="1"/>
    <x v="0"/>
    <x v="1055"/>
  </r>
  <r>
    <x v="0"/>
    <s v="May"/>
    <n v="8"/>
    <x v="1"/>
    <x v="0"/>
    <x v="1"/>
    <x v="0"/>
    <x v="1056"/>
  </r>
  <r>
    <x v="1"/>
    <s v="May"/>
    <n v="8"/>
    <x v="1"/>
    <x v="0"/>
    <x v="1"/>
    <x v="0"/>
    <x v="1057"/>
  </r>
  <r>
    <x v="0"/>
    <s v="May"/>
    <n v="9"/>
    <x v="1"/>
    <x v="0"/>
    <x v="1"/>
    <x v="0"/>
    <x v="1058"/>
  </r>
  <r>
    <x v="1"/>
    <s v="May"/>
    <n v="9"/>
    <x v="1"/>
    <x v="0"/>
    <x v="1"/>
    <x v="0"/>
    <x v="1059"/>
  </r>
  <r>
    <x v="0"/>
    <s v="May"/>
    <n v="10"/>
    <x v="1"/>
    <x v="0"/>
    <x v="1"/>
    <x v="0"/>
    <x v="1060"/>
  </r>
  <r>
    <x v="1"/>
    <s v="May"/>
    <n v="10"/>
    <x v="1"/>
    <x v="0"/>
    <x v="1"/>
    <x v="0"/>
    <x v="1061"/>
  </r>
  <r>
    <x v="0"/>
    <s v="May"/>
    <n v="11"/>
    <x v="1"/>
    <x v="0"/>
    <x v="1"/>
    <x v="0"/>
    <x v="1062"/>
  </r>
  <r>
    <x v="1"/>
    <s v="May"/>
    <n v="11"/>
    <x v="1"/>
    <x v="0"/>
    <x v="1"/>
    <x v="0"/>
    <x v="1063"/>
  </r>
  <r>
    <x v="0"/>
    <s v="May"/>
    <n v="12"/>
    <x v="1"/>
    <x v="0"/>
    <x v="1"/>
    <x v="0"/>
    <x v="1064"/>
  </r>
  <r>
    <x v="1"/>
    <s v="May"/>
    <n v="12"/>
    <x v="1"/>
    <x v="0"/>
    <x v="1"/>
    <x v="0"/>
    <x v="1065"/>
  </r>
  <r>
    <x v="0"/>
    <s v="May"/>
    <n v="13"/>
    <x v="1"/>
    <x v="0"/>
    <x v="1"/>
    <x v="0"/>
    <x v="1066"/>
  </r>
  <r>
    <x v="1"/>
    <s v="May"/>
    <n v="13"/>
    <x v="1"/>
    <x v="0"/>
    <x v="1"/>
    <x v="0"/>
    <x v="1067"/>
  </r>
  <r>
    <x v="0"/>
    <s v="May"/>
    <n v="14"/>
    <x v="1"/>
    <x v="0"/>
    <x v="1"/>
    <x v="0"/>
    <x v="1068"/>
  </r>
  <r>
    <x v="1"/>
    <s v="May"/>
    <n v="14"/>
    <x v="1"/>
    <x v="0"/>
    <x v="1"/>
    <x v="0"/>
    <x v="1069"/>
  </r>
  <r>
    <x v="0"/>
    <s v="May"/>
    <n v="15"/>
    <x v="1"/>
    <x v="0"/>
    <x v="1"/>
    <x v="0"/>
    <x v="1070"/>
  </r>
  <r>
    <x v="1"/>
    <s v="May"/>
    <n v="15"/>
    <x v="1"/>
    <x v="0"/>
    <x v="1"/>
    <x v="0"/>
    <x v="1071"/>
  </r>
  <r>
    <x v="0"/>
    <s v="May"/>
    <n v="16"/>
    <x v="1"/>
    <x v="0"/>
    <x v="1"/>
    <x v="0"/>
    <x v="1072"/>
  </r>
  <r>
    <x v="1"/>
    <s v="May"/>
    <n v="16"/>
    <x v="1"/>
    <x v="0"/>
    <x v="1"/>
    <x v="0"/>
    <x v="1073"/>
  </r>
  <r>
    <x v="0"/>
    <s v="May"/>
    <n v="17"/>
    <x v="1"/>
    <x v="0"/>
    <x v="1"/>
    <x v="0"/>
    <x v="1074"/>
  </r>
  <r>
    <x v="1"/>
    <s v="May"/>
    <n v="17"/>
    <x v="1"/>
    <x v="0"/>
    <x v="1"/>
    <x v="0"/>
    <x v="1075"/>
  </r>
  <r>
    <x v="0"/>
    <s v="May"/>
    <n v="18"/>
    <x v="1"/>
    <x v="0"/>
    <x v="1"/>
    <x v="0"/>
    <x v="1076"/>
  </r>
  <r>
    <x v="1"/>
    <s v="May"/>
    <n v="18"/>
    <x v="1"/>
    <x v="0"/>
    <x v="1"/>
    <x v="0"/>
    <x v="1077"/>
  </r>
  <r>
    <x v="0"/>
    <s v="May"/>
    <n v="19"/>
    <x v="1"/>
    <x v="0"/>
    <x v="1"/>
    <x v="0"/>
    <x v="1078"/>
  </r>
  <r>
    <x v="1"/>
    <s v="May"/>
    <n v="19"/>
    <x v="1"/>
    <x v="0"/>
    <x v="1"/>
    <x v="0"/>
    <x v="1079"/>
  </r>
  <r>
    <x v="0"/>
    <s v="May"/>
    <n v="20"/>
    <x v="1"/>
    <x v="0"/>
    <x v="1"/>
    <x v="0"/>
    <x v="1080"/>
  </r>
  <r>
    <x v="1"/>
    <s v="May"/>
    <n v="20"/>
    <x v="1"/>
    <x v="0"/>
    <x v="1"/>
    <x v="0"/>
    <x v="1081"/>
  </r>
  <r>
    <x v="0"/>
    <s v="May"/>
    <n v="21"/>
    <x v="1"/>
    <x v="0"/>
    <x v="1"/>
    <x v="0"/>
    <x v="1082"/>
  </r>
  <r>
    <x v="1"/>
    <s v="May"/>
    <n v="21"/>
    <x v="1"/>
    <x v="0"/>
    <x v="1"/>
    <x v="0"/>
    <x v="1083"/>
  </r>
  <r>
    <x v="0"/>
    <s v="May"/>
    <n v="22"/>
    <x v="1"/>
    <x v="0"/>
    <x v="1"/>
    <x v="0"/>
    <x v="1084"/>
  </r>
  <r>
    <x v="1"/>
    <s v="May"/>
    <n v="22"/>
    <x v="1"/>
    <x v="0"/>
    <x v="1"/>
    <x v="0"/>
    <x v="1085"/>
  </r>
  <r>
    <x v="0"/>
    <s v="May"/>
    <n v="23"/>
    <x v="1"/>
    <x v="0"/>
    <x v="1"/>
    <x v="0"/>
    <x v="1086"/>
  </r>
  <r>
    <x v="1"/>
    <s v="May"/>
    <n v="23"/>
    <x v="1"/>
    <x v="0"/>
    <x v="1"/>
    <x v="0"/>
    <x v="1087"/>
  </r>
  <r>
    <x v="0"/>
    <s v="May"/>
    <n v="24"/>
    <x v="1"/>
    <x v="0"/>
    <x v="1"/>
    <x v="0"/>
    <x v="1088"/>
  </r>
  <r>
    <x v="1"/>
    <s v="May"/>
    <n v="24"/>
    <x v="1"/>
    <x v="0"/>
    <x v="1"/>
    <x v="0"/>
    <x v="1089"/>
  </r>
  <r>
    <x v="0"/>
    <s v="May"/>
    <n v="25"/>
    <x v="1"/>
    <x v="0"/>
    <x v="1"/>
    <x v="0"/>
    <x v="1090"/>
  </r>
  <r>
    <x v="1"/>
    <s v="May"/>
    <n v="25"/>
    <x v="1"/>
    <x v="0"/>
    <x v="1"/>
    <x v="0"/>
    <x v="1091"/>
  </r>
  <r>
    <x v="0"/>
    <s v="May"/>
    <n v="26"/>
    <x v="1"/>
    <x v="0"/>
    <x v="1"/>
    <x v="0"/>
    <x v="1092"/>
  </r>
  <r>
    <x v="1"/>
    <s v="May"/>
    <n v="26"/>
    <x v="1"/>
    <x v="0"/>
    <x v="1"/>
    <x v="0"/>
    <x v="1093"/>
  </r>
  <r>
    <x v="0"/>
    <s v="May"/>
    <n v="27"/>
    <x v="1"/>
    <x v="0"/>
    <x v="1"/>
    <x v="0"/>
    <x v="1094"/>
  </r>
  <r>
    <x v="1"/>
    <s v="May"/>
    <n v="27"/>
    <x v="1"/>
    <x v="0"/>
    <x v="1"/>
    <x v="0"/>
    <x v="1095"/>
  </r>
  <r>
    <x v="0"/>
    <s v="May"/>
    <n v="28"/>
    <x v="1"/>
    <x v="0"/>
    <x v="1"/>
    <x v="0"/>
    <x v="1096"/>
  </r>
  <r>
    <x v="1"/>
    <s v="May"/>
    <n v="28"/>
    <x v="1"/>
    <x v="0"/>
    <x v="1"/>
    <x v="0"/>
    <x v="1097"/>
  </r>
  <r>
    <x v="0"/>
    <s v="May"/>
    <n v="29"/>
    <x v="1"/>
    <x v="0"/>
    <x v="1"/>
    <x v="0"/>
    <x v="1098"/>
  </r>
  <r>
    <x v="1"/>
    <s v="May"/>
    <n v="29"/>
    <x v="1"/>
    <x v="0"/>
    <x v="1"/>
    <x v="0"/>
    <x v="1099"/>
  </r>
  <r>
    <x v="0"/>
    <s v="May"/>
    <n v="30"/>
    <x v="1"/>
    <x v="0"/>
    <x v="1"/>
    <x v="0"/>
    <x v="1100"/>
  </r>
  <r>
    <x v="1"/>
    <s v="May"/>
    <n v="30"/>
    <x v="1"/>
    <x v="0"/>
    <x v="1"/>
    <x v="0"/>
    <x v="1101"/>
  </r>
  <r>
    <x v="0"/>
    <s v="May"/>
    <n v="31"/>
    <x v="1"/>
    <x v="0"/>
    <x v="1"/>
    <x v="0"/>
    <x v="1102"/>
  </r>
  <r>
    <x v="1"/>
    <s v="May"/>
    <n v="31"/>
    <x v="1"/>
    <x v="0"/>
    <x v="1"/>
    <x v="0"/>
    <x v="1103"/>
  </r>
  <r>
    <x v="0"/>
    <s v="July"/>
    <n v="1"/>
    <x v="0"/>
    <x v="1"/>
    <x v="0"/>
    <x v="0"/>
    <x v="1104"/>
  </r>
  <r>
    <x v="1"/>
    <s v="July"/>
    <n v="1"/>
    <x v="0"/>
    <x v="1"/>
    <x v="0"/>
    <x v="0"/>
    <x v="1105"/>
  </r>
  <r>
    <x v="0"/>
    <s v="July"/>
    <n v="2"/>
    <x v="0"/>
    <x v="1"/>
    <x v="0"/>
    <x v="0"/>
    <x v="1106"/>
  </r>
  <r>
    <x v="1"/>
    <s v="July"/>
    <n v="2"/>
    <x v="0"/>
    <x v="1"/>
    <x v="0"/>
    <x v="0"/>
    <x v="1107"/>
  </r>
  <r>
    <x v="0"/>
    <s v="July"/>
    <n v="3"/>
    <x v="0"/>
    <x v="1"/>
    <x v="0"/>
    <x v="0"/>
    <x v="1108"/>
  </r>
  <r>
    <x v="1"/>
    <s v="July"/>
    <n v="3"/>
    <x v="0"/>
    <x v="1"/>
    <x v="0"/>
    <x v="0"/>
    <x v="1109"/>
  </r>
  <r>
    <x v="0"/>
    <s v="July"/>
    <n v="4"/>
    <x v="0"/>
    <x v="1"/>
    <x v="0"/>
    <x v="0"/>
    <x v="1110"/>
  </r>
  <r>
    <x v="1"/>
    <s v="July"/>
    <n v="4"/>
    <x v="0"/>
    <x v="1"/>
    <x v="0"/>
    <x v="0"/>
    <x v="1111"/>
  </r>
  <r>
    <x v="0"/>
    <s v="July"/>
    <n v="5"/>
    <x v="0"/>
    <x v="1"/>
    <x v="0"/>
    <x v="0"/>
    <x v="1112"/>
  </r>
  <r>
    <x v="1"/>
    <s v="July"/>
    <n v="5"/>
    <x v="0"/>
    <x v="1"/>
    <x v="0"/>
    <x v="0"/>
    <x v="1113"/>
  </r>
  <r>
    <x v="0"/>
    <s v="July"/>
    <n v="6"/>
    <x v="0"/>
    <x v="1"/>
    <x v="0"/>
    <x v="0"/>
    <x v="1114"/>
  </r>
  <r>
    <x v="1"/>
    <s v="July"/>
    <n v="6"/>
    <x v="0"/>
    <x v="1"/>
    <x v="0"/>
    <x v="0"/>
    <x v="1115"/>
  </r>
  <r>
    <x v="0"/>
    <s v="July"/>
    <n v="7"/>
    <x v="0"/>
    <x v="1"/>
    <x v="0"/>
    <x v="0"/>
    <x v="1116"/>
  </r>
  <r>
    <x v="1"/>
    <s v="July"/>
    <n v="7"/>
    <x v="0"/>
    <x v="1"/>
    <x v="0"/>
    <x v="0"/>
    <x v="1117"/>
  </r>
  <r>
    <x v="0"/>
    <s v="July"/>
    <n v="8"/>
    <x v="0"/>
    <x v="1"/>
    <x v="0"/>
    <x v="0"/>
    <x v="1118"/>
  </r>
  <r>
    <x v="1"/>
    <s v="July"/>
    <n v="8"/>
    <x v="0"/>
    <x v="1"/>
    <x v="0"/>
    <x v="0"/>
    <x v="1119"/>
  </r>
  <r>
    <x v="0"/>
    <s v="July"/>
    <n v="9"/>
    <x v="0"/>
    <x v="1"/>
    <x v="0"/>
    <x v="0"/>
    <x v="1120"/>
  </r>
  <r>
    <x v="1"/>
    <s v="July"/>
    <n v="9"/>
    <x v="0"/>
    <x v="1"/>
    <x v="0"/>
    <x v="0"/>
    <x v="1121"/>
  </r>
  <r>
    <x v="0"/>
    <s v="July"/>
    <n v="10"/>
    <x v="0"/>
    <x v="1"/>
    <x v="0"/>
    <x v="0"/>
    <x v="1122"/>
  </r>
  <r>
    <x v="1"/>
    <s v="July"/>
    <n v="10"/>
    <x v="0"/>
    <x v="1"/>
    <x v="0"/>
    <x v="0"/>
    <x v="1123"/>
  </r>
  <r>
    <x v="0"/>
    <s v="July"/>
    <n v="11"/>
    <x v="0"/>
    <x v="1"/>
    <x v="0"/>
    <x v="0"/>
    <x v="1124"/>
  </r>
  <r>
    <x v="1"/>
    <s v="July"/>
    <n v="11"/>
    <x v="0"/>
    <x v="1"/>
    <x v="0"/>
    <x v="0"/>
    <x v="1125"/>
  </r>
  <r>
    <x v="0"/>
    <s v="July"/>
    <n v="12"/>
    <x v="0"/>
    <x v="1"/>
    <x v="0"/>
    <x v="0"/>
    <x v="1126"/>
  </r>
  <r>
    <x v="1"/>
    <s v="July"/>
    <n v="12"/>
    <x v="0"/>
    <x v="1"/>
    <x v="0"/>
    <x v="0"/>
    <x v="1127"/>
  </r>
  <r>
    <x v="0"/>
    <s v="July"/>
    <n v="13"/>
    <x v="0"/>
    <x v="1"/>
    <x v="0"/>
    <x v="0"/>
    <x v="1128"/>
  </r>
  <r>
    <x v="1"/>
    <s v="July"/>
    <n v="13"/>
    <x v="0"/>
    <x v="1"/>
    <x v="0"/>
    <x v="0"/>
    <x v="1129"/>
  </r>
  <r>
    <x v="0"/>
    <s v="July"/>
    <n v="14"/>
    <x v="0"/>
    <x v="1"/>
    <x v="0"/>
    <x v="0"/>
    <x v="1130"/>
  </r>
  <r>
    <x v="1"/>
    <s v="July"/>
    <n v="14"/>
    <x v="0"/>
    <x v="1"/>
    <x v="0"/>
    <x v="0"/>
    <x v="1131"/>
  </r>
  <r>
    <x v="0"/>
    <s v="July"/>
    <n v="15"/>
    <x v="0"/>
    <x v="1"/>
    <x v="0"/>
    <x v="0"/>
    <x v="1132"/>
  </r>
  <r>
    <x v="1"/>
    <s v="July"/>
    <n v="15"/>
    <x v="0"/>
    <x v="1"/>
    <x v="0"/>
    <x v="0"/>
    <x v="1133"/>
  </r>
  <r>
    <x v="0"/>
    <s v="July"/>
    <n v="16"/>
    <x v="0"/>
    <x v="1"/>
    <x v="0"/>
    <x v="0"/>
    <x v="1134"/>
  </r>
  <r>
    <x v="1"/>
    <s v="July"/>
    <n v="16"/>
    <x v="0"/>
    <x v="1"/>
    <x v="0"/>
    <x v="0"/>
    <x v="1135"/>
  </r>
  <r>
    <x v="0"/>
    <s v="July"/>
    <n v="17"/>
    <x v="0"/>
    <x v="1"/>
    <x v="0"/>
    <x v="0"/>
    <x v="1136"/>
  </r>
  <r>
    <x v="1"/>
    <s v="July"/>
    <n v="17"/>
    <x v="0"/>
    <x v="1"/>
    <x v="0"/>
    <x v="0"/>
    <x v="1137"/>
  </r>
  <r>
    <x v="0"/>
    <s v="July"/>
    <n v="18"/>
    <x v="0"/>
    <x v="1"/>
    <x v="0"/>
    <x v="0"/>
    <x v="1138"/>
  </r>
  <r>
    <x v="1"/>
    <s v="July"/>
    <n v="18"/>
    <x v="0"/>
    <x v="1"/>
    <x v="0"/>
    <x v="0"/>
    <x v="1139"/>
  </r>
  <r>
    <x v="0"/>
    <s v="July"/>
    <n v="19"/>
    <x v="0"/>
    <x v="1"/>
    <x v="0"/>
    <x v="0"/>
    <x v="1140"/>
  </r>
  <r>
    <x v="1"/>
    <s v="July"/>
    <n v="19"/>
    <x v="0"/>
    <x v="1"/>
    <x v="0"/>
    <x v="0"/>
    <x v="1141"/>
  </r>
  <r>
    <x v="0"/>
    <s v="July"/>
    <n v="20"/>
    <x v="0"/>
    <x v="1"/>
    <x v="0"/>
    <x v="0"/>
    <x v="1142"/>
  </r>
  <r>
    <x v="1"/>
    <s v="July"/>
    <n v="20"/>
    <x v="0"/>
    <x v="1"/>
    <x v="0"/>
    <x v="0"/>
    <x v="1143"/>
  </r>
  <r>
    <x v="0"/>
    <s v="July"/>
    <n v="21"/>
    <x v="0"/>
    <x v="1"/>
    <x v="0"/>
    <x v="0"/>
    <x v="1144"/>
  </r>
  <r>
    <x v="1"/>
    <s v="July"/>
    <n v="21"/>
    <x v="0"/>
    <x v="1"/>
    <x v="0"/>
    <x v="0"/>
    <x v="1145"/>
  </r>
  <r>
    <x v="0"/>
    <s v="July"/>
    <n v="22"/>
    <x v="0"/>
    <x v="1"/>
    <x v="0"/>
    <x v="0"/>
    <x v="1146"/>
  </r>
  <r>
    <x v="1"/>
    <s v="July"/>
    <n v="22"/>
    <x v="0"/>
    <x v="1"/>
    <x v="0"/>
    <x v="0"/>
    <x v="1147"/>
  </r>
  <r>
    <x v="0"/>
    <s v="July"/>
    <n v="23"/>
    <x v="0"/>
    <x v="1"/>
    <x v="0"/>
    <x v="0"/>
    <x v="1148"/>
  </r>
  <r>
    <x v="1"/>
    <s v="July"/>
    <n v="23"/>
    <x v="0"/>
    <x v="1"/>
    <x v="0"/>
    <x v="0"/>
    <x v="1149"/>
  </r>
  <r>
    <x v="0"/>
    <s v="July"/>
    <n v="24"/>
    <x v="0"/>
    <x v="1"/>
    <x v="0"/>
    <x v="0"/>
    <x v="1150"/>
  </r>
  <r>
    <x v="1"/>
    <s v="July"/>
    <n v="24"/>
    <x v="0"/>
    <x v="1"/>
    <x v="0"/>
    <x v="0"/>
    <x v="1151"/>
  </r>
  <r>
    <x v="0"/>
    <s v="July"/>
    <n v="25"/>
    <x v="0"/>
    <x v="1"/>
    <x v="0"/>
    <x v="0"/>
    <x v="1152"/>
  </r>
  <r>
    <x v="1"/>
    <s v="July"/>
    <n v="25"/>
    <x v="0"/>
    <x v="1"/>
    <x v="0"/>
    <x v="0"/>
    <x v="1153"/>
  </r>
  <r>
    <x v="0"/>
    <s v="July"/>
    <n v="26"/>
    <x v="0"/>
    <x v="1"/>
    <x v="0"/>
    <x v="0"/>
    <x v="1154"/>
  </r>
  <r>
    <x v="1"/>
    <s v="July"/>
    <n v="26"/>
    <x v="0"/>
    <x v="1"/>
    <x v="0"/>
    <x v="0"/>
    <x v="1155"/>
  </r>
  <r>
    <x v="0"/>
    <s v="July"/>
    <n v="27"/>
    <x v="0"/>
    <x v="1"/>
    <x v="0"/>
    <x v="0"/>
    <x v="1156"/>
  </r>
  <r>
    <x v="1"/>
    <s v="July"/>
    <n v="27"/>
    <x v="0"/>
    <x v="1"/>
    <x v="0"/>
    <x v="0"/>
    <x v="1157"/>
  </r>
  <r>
    <x v="0"/>
    <s v="July"/>
    <n v="28"/>
    <x v="0"/>
    <x v="1"/>
    <x v="0"/>
    <x v="0"/>
    <x v="1158"/>
  </r>
  <r>
    <x v="1"/>
    <s v="July"/>
    <n v="28"/>
    <x v="0"/>
    <x v="1"/>
    <x v="0"/>
    <x v="0"/>
    <x v="1159"/>
  </r>
  <r>
    <x v="0"/>
    <s v="July"/>
    <n v="29"/>
    <x v="0"/>
    <x v="1"/>
    <x v="0"/>
    <x v="0"/>
    <x v="1160"/>
  </r>
  <r>
    <x v="1"/>
    <s v="July"/>
    <n v="29"/>
    <x v="0"/>
    <x v="1"/>
    <x v="0"/>
    <x v="0"/>
    <x v="1161"/>
  </r>
  <r>
    <x v="0"/>
    <s v="July"/>
    <n v="30"/>
    <x v="0"/>
    <x v="1"/>
    <x v="0"/>
    <x v="0"/>
    <x v="1162"/>
  </r>
  <r>
    <x v="1"/>
    <s v="July"/>
    <n v="30"/>
    <x v="0"/>
    <x v="1"/>
    <x v="0"/>
    <x v="0"/>
    <x v="1163"/>
  </r>
  <r>
    <x v="0"/>
    <s v="July"/>
    <n v="31"/>
    <x v="0"/>
    <x v="1"/>
    <x v="0"/>
    <x v="0"/>
    <x v="1164"/>
  </r>
  <r>
    <x v="1"/>
    <s v="July"/>
    <n v="31"/>
    <x v="0"/>
    <x v="1"/>
    <x v="0"/>
    <x v="0"/>
    <x v="1165"/>
  </r>
  <r>
    <x v="0"/>
    <s v="June"/>
    <n v="1"/>
    <x v="0"/>
    <x v="1"/>
    <x v="0"/>
    <x v="0"/>
    <x v="1166"/>
  </r>
  <r>
    <x v="1"/>
    <s v="June"/>
    <n v="1"/>
    <x v="0"/>
    <x v="1"/>
    <x v="0"/>
    <x v="0"/>
    <x v="1167"/>
  </r>
  <r>
    <x v="0"/>
    <s v="June"/>
    <n v="2"/>
    <x v="0"/>
    <x v="1"/>
    <x v="0"/>
    <x v="0"/>
    <x v="1168"/>
  </r>
  <r>
    <x v="1"/>
    <s v="June"/>
    <n v="2"/>
    <x v="0"/>
    <x v="1"/>
    <x v="0"/>
    <x v="0"/>
    <x v="1169"/>
  </r>
  <r>
    <x v="0"/>
    <s v="June"/>
    <n v="3"/>
    <x v="0"/>
    <x v="1"/>
    <x v="0"/>
    <x v="0"/>
    <x v="1170"/>
  </r>
  <r>
    <x v="1"/>
    <s v="June"/>
    <n v="3"/>
    <x v="0"/>
    <x v="1"/>
    <x v="0"/>
    <x v="0"/>
    <x v="1171"/>
  </r>
  <r>
    <x v="0"/>
    <s v="June"/>
    <n v="4"/>
    <x v="0"/>
    <x v="1"/>
    <x v="0"/>
    <x v="0"/>
    <x v="1172"/>
  </r>
  <r>
    <x v="1"/>
    <s v="June"/>
    <n v="4"/>
    <x v="0"/>
    <x v="1"/>
    <x v="0"/>
    <x v="0"/>
    <x v="1173"/>
  </r>
  <r>
    <x v="0"/>
    <s v="June"/>
    <n v="5"/>
    <x v="0"/>
    <x v="1"/>
    <x v="0"/>
    <x v="0"/>
    <x v="1174"/>
  </r>
  <r>
    <x v="1"/>
    <s v="June"/>
    <n v="5"/>
    <x v="0"/>
    <x v="1"/>
    <x v="0"/>
    <x v="0"/>
    <x v="1175"/>
  </r>
  <r>
    <x v="0"/>
    <s v="June"/>
    <n v="6"/>
    <x v="0"/>
    <x v="1"/>
    <x v="0"/>
    <x v="0"/>
    <x v="1176"/>
  </r>
  <r>
    <x v="1"/>
    <s v="June"/>
    <n v="6"/>
    <x v="0"/>
    <x v="1"/>
    <x v="0"/>
    <x v="0"/>
    <x v="1177"/>
  </r>
  <r>
    <x v="0"/>
    <s v="June"/>
    <n v="7"/>
    <x v="0"/>
    <x v="1"/>
    <x v="0"/>
    <x v="0"/>
    <x v="1178"/>
  </r>
  <r>
    <x v="1"/>
    <s v="June"/>
    <n v="7"/>
    <x v="0"/>
    <x v="1"/>
    <x v="0"/>
    <x v="0"/>
    <x v="1179"/>
  </r>
  <r>
    <x v="0"/>
    <s v="June"/>
    <n v="8"/>
    <x v="0"/>
    <x v="1"/>
    <x v="0"/>
    <x v="0"/>
    <x v="1180"/>
  </r>
  <r>
    <x v="1"/>
    <s v="June"/>
    <n v="8"/>
    <x v="0"/>
    <x v="1"/>
    <x v="0"/>
    <x v="0"/>
    <x v="1181"/>
  </r>
  <r>
    <x v="0"/>
    <s v="June"/>
    <n v="9"/>
    <x v="0"/>
    <x v="1"/>
    <x v="0"/>
    <x v="0"/>
    <x v="1182"/>
  </r>
  <r>
    <x v="1"/>
    <s v="June"/>
    <n v="9"/>
    <x v="0"/>
    <x v="1"/>
    <x v="0"/>
    <x v="0"/>
    <x v="1183"/>
  </r>
  <r>
    <x v="0"/>
    <s v="June"/>
    <n v="10"/>
    <x v="0"/>
    <x v="1"/>
    <x v="0"/>
    <x v="0"/>
    <x v="1184"/>
  </r>
  <r>
    <x v="1"/>
    <s v="June"/>
    <n v="10"/>
    <x v="0"/>
    <x v="1"/>
    <x v="0"/>
    <x v="0"/>
    <x v="1185"/>
  </r>
  <r>
    <x v="0"/>
    <s v="June"/>
    <n v="11"/>
    <x v="0"/>
    <x v="1"/>
    <x v="0"/>
    <x v="0"/>
    <x v="1186"/>
  </r>
  <r>
    <x v="1"/>
    <s v="June"/>
    <n v="11"/>
    <x v="0"/>
    <x v="1"/>
    <x v="0"/>
    <x v="0"/>
    <x v="1187"/>
  </r>
  <r>
    <x v="0"/>
    <s v="June"/>
    <n v="12"/>
    <x v="0"/>
    <x v="1"/>
    <x v="0"/>
    <x v="0"/>
    <x v="1188"/>
  </r>
  <r>
    <x v="1"/>
    <s v="June"/>
    <n v="12"/>
    <x v="0"/>
    <x v="1"/>
    <x v="0"/>
    <x v="0"/>
    <x v="1189"/>
  </r>
  <r>
    <x v="0"/>
    <s v="June"/>
    <n v="13"/>
    <x v="0"/>
    <x v="1"/>
    <x v="0"/>
    <x v="0"/>
    <x v="1190"/>
  </r>
  <r>
    <x v="1"/>
    <s v="June"/>
    <n v="13"/>
    <x v="0"/>
    <x v="1"/>
    <x v="0"/>
    <x v="0"/>
    <x v="1191"/>
  </r>
  <r>
    <x v="0"/>
    <s v="June"/>
    <n v="14"/>
    <x v="0"/>
    <x v="1"/>
    <x v="0"/>
    <x v="0"/>
    <x v="1192"/>
  </r>
  <r>
    <x v="1"/>
    <s v="June"/>
    <n v="14"/>
    <x v="0"/>
    <x v="1"/>
    <x v="0"/>
    <x v="0"/>
    <x v="1193"/>
  </r>
  <r>
    <x v="0"/>
    <s v="June"/>
    <n v="15"/>
    <x v="0"/>
    <x v="1"/>
    <x v="0"/>
    <x v="0"/>
    <x v="1194"/>
  </r>
  <r>
    <x v="1"/>
    <s v="June"/>
    <n v="15"/>
    <x v="0"/>
    <x v="1"/>
    <x v="0"/>
    <x v="0"/>
    <x v="1195"/>
  </r>
  <r>
    <x v="0"/>
    <s v="June"/>
    <n v="16"/>
    <x v="0"/>
    <x v="1"/>
    <x v="0"/>
    <x v="0"/>
    <x v="1196"/>
  </r>
  <r>
    <x v="1"/>
    <s v="June"/>
    <n v="16"/>
    <x v="0"/>
    <x v="1"/>
    <x v="0"/>
    <x v="0"/>
    <x v="1197"/>
  </r>
  <r>
    <x v="0"/>
    <s v="June"/>
    <n v="17"/>
    <x v="0"/>
    <x v="1"/>
    <x v="0"/>
    <x v="0"/>
    <x v="1198"/>
  </r>
  <r>
    <x v="1"/>
    <s v="June"/>
    <n v="17"/>
    <x v="0"/>
    <x v="1"/>
    <x v="0"/>
    <x v="0"/>
    <x v="1199"/>
  </r>
  <r>
    <x v="0"/>
    <s v="June"/>
    <n v="18"/>
    <x v="0"/>
    <x v="1"/>
    <x v="0"/>
    <x v="0"/>
    <x v="1200"/>
  </r>
  <r>
    <x v="1"/>
    <s v="June"/>
    <n v="18"/>
    <x v="0"/>
    <x v="1"/>
    <x v="0"/>
    <x v="0"/>
    <x v="1201"/>
  </r>
  <r>
    <x v="0"/>
    <s v="June"/>
    <n v="19"/>
    <x v="0"/>
    <x v="1"/>
    <x v="0"/>
    <x v="0"/>
    <x v="1202"/>
  </r>
  <r>
    <x v="1"/>
    <s v="June"/>
    <n v="19"/>
    <x v="0"/>
    <x v="1"/>
    <x v="0"/>
    <x v="0"/>
    <x v="1203"/>
  </r>
  <r>
    <x v="0"/>
    <s v="June"/>
    <n v="20"/>
    <x v="0"/>
    <x v="1"/>
    <x v="0"/>
    <x v="0"/>
    <x v="1204"/>
  </r>
  <r>
    <x v="1"/>
    <s v="June"/>
    <n v="20"/>
    <x v="0"/>
    <x v="1"/>
    <x v="0"/>
    <x v="0"/>
    <x v="1205"/>
  </r>
  <r>
    <x v="0"/>
    <s v="June"/>
    <n v="21"/>
    <x v="0"/>
    <x v="1"/>
    <x v="0"/>
    <x v="0"/>
    <x v="1206"/>
  </r>
  <r>
    <x v="1"/>
    <s v="June"/>
    <n v="21"/>
    <x v="0"/>
    <x v="1"/>
    <x v="0"/>
    <x v="0"/>
    <x v="1207"/>
  </r>
  <r>
    <x v="0"/>
    <s v="June"/>
    <n v="22"/>
    <x v="0"/>
    <x v="1"/>
    <x v="0"/>
    <x v="0"/>
    <x v="1208"/>
  </r>
  <r>
    <x v="1"/>
    <s v="June"/>
    <n v="22"/>
    <x v="0"/>
    <x v="1"/>
    <x v="0"/>
    <x v="0"/>
    <x v="1209"/>
  </r>
  <r>
    <x v="0"/>
    <s v="June"/>
    <n v="23"/>
    <x v="0"/>
    <x v="1"/>
    <x v="0"/>
    <x v="0"/>
    <x v="1210"/>
  </r>
  <r>
    <x v="1"/>
    <s v="June"/>
    <n v="23"/>
    <x v="0"/>
    <x v="1"/>
    <x v="0"/>
    <x v="0"/>
    <x v="1211"/>
  </r>
  <r>
    <x v="0"/>
    <s v="June"/>
    <n v="24"/>
    <x v="0"/>
    <x v="1"/>
    <x v="0"/>
    <x v="0"/>
    <x v="1212"/>
  </r>
  <r>
    <x v="1"/>
    <s v="June"/>
    <n v="24"/>
    <x v="0"/>
    <x v="1"/>
    <x v="0"/>
    <x v="0"/>
    <x v="1213"/>
  </r>
  <r>
    <x v="0"/>
    <s v="June"/>
    <n v="25"/>
    <x v="0"/>
    <x v="1"/>
    <x v="0"/>
    <x v="0"/>
    <x v="1214"/>
  </r>
  <r>
    <x v="1"/>
    <s v="June"/>
    <n v="25"/>
    <x v="0"/>
    <x v="1"/>
    <x v="0"/>
    <x v="0"/>
    <x v="1215"/>
  </r>
  <r>
    <x v="0"/>
    <s v="June"/>
    <n v="26"/>
    <x v="0"/>
    <x v="1"/>
    <x v="0"/>
    <x v="0"/>
    <x v="1216"/>
  </r>
  <r>
    <x v="1"/>
    <s v="June"/>
    <n v="26"/>
    <x v="0"/>
    <x v="1"/>
    <x v="0"/>
    <x v="0"/>
    <x v="1217"/>
  </r>
  <r>
    <x v="0"/>
    <s v="June"/>
    <n v="27"/>
    <x v="0"/>
    <x v="1"/>
    <x v="0"/>
    <x v="0"/>
    <x v="1218"/>
  </r>
  <r>
    <x v="1"/>
    <s v="June"/>
    <n v="27"/>
    <x v="0"/>
    <x v="1"/>
    <x v="0"/>
    <x v="0"/>
    <x v="1219"/>
  </r>
  <r>
    <x v="0"/>
    <s v="June"/>
    <n v="28"/>
    <x v="0"/>
    <x v="1"/>
    <x v="0"/>
    <x v="0"/>
    <x v="1196"/>
  </r>
  <r>
    <x v="1"/>
    <s v="June"/>
    <n v="28"/>
    <x v="0"/>
    <x v="1"/>
    <x v="0"/>
    <x v="0"/>
    <x v="1220"/>
  </r>
  <r>
    <x v="0"/>
    <s v="June"/>
    <n v="29"/>
    <x v="0"/>
    <x v="1"/>
    <x v="0"/>
    <x v="0"/>
    <x v="1221"/>
  </r>
  <r>
    <x v="1"/>
    <s v="June"/>
    <n v="29"/>
    <x v="0"/>
    <x v="1"/>
    <x v="0"/>
    <x v="0"/>
    <x v="1222"/>
  </r>
  <r>
    <x v="0"/>
    <s v="June"/>
    <n v="30"/>
    <x v="0"/>
    <x v="1"/>
    <x v="0"/>
    <x v="0"/>
    <x v="1223"/>
  </r>
  <r>
    <x v="1"/>
    <s v="June"/>
    <n v="30"/>
    <x v="0"/>
    <x v="1"/>
    <x v="0"/>
    <x v="0"/>
    <x v="1224"/>
  </r>
  <r>
    <x v="0"/>
    <s v="May"/>
    <n v="1"/>
    <x v="0"/>
    <x v="1"/>
    <x v="0"/>
    <x v="0"/>
    <x v="1225"/>
  </r>
  <r>
    <x v="1"/>
    <s v="May"/>
    <n v="1"/>
    <x v="0"/>
    <x v="1"/>
    <x v="0"/>
    <x v="0"/>
    <x v="1226"/>
  </r>
  <r>
    <x v="0"/>
    <s v="May"/>
    <n v="2"/>
    <x v="0"/>
    <x v="1"/>
    <x v="0"/>
    <x v="0"/>
    <x v="1227"/>
  </r>
  <r>
    <x v="1"/>
    <s v="May"/>
    <n v="2"/>
    <x v="0"/>
    <x v="1"/>
    <x v="0"/>
    <x v="0"/>
    <x v="1228"/>
  </r>
  <r>
    <x v="0"/>
    <s v="May"/>
    <n v="3"/>
    <x v="0"/>
    <x v="1"/>
    <x v="0"/>
    <x v="0"/>
    <x v="1229"/>
  </r>
  <r>
    <x v="1"/>
    <s v="May"/>
    <n v="3"/>
    <x v="0"/>
    <x v="1"/>
    <x v="0"/>
    <x v="0"/>
    <x v="1230"/>
  </r>
  <r>
    <x v="0"/>
    <s v="May"/>
    <n v="4"/>
    <x v="0"/>
    <x v="1"/>
    <x v="0"/>
    <x v="0"/>
    <x v="1231"/>
  </r>
  <r>
    <x v="1"/>
    <s v="May"/>
    <n v="4"/>
    <x v="0"/>
    <x v="1"/>
    <x v="0"/>
    <x v="0"/>
    <x v="1232"/>
  </r>
  <r>
    <x v="0"/>
    <s v="May"/>
    <n v="5"/>
    <x v="0"/>
    <x v="1"/>
    <x v="0"/>
    <x v="0"/>
    <x v="1233"/>
  </r>
  <r>
    <x v="1"/>
    <s v="May"/>
    <n v="5"/>
    <x v="0"/>
    <x v="1"/>
    <x v="0"/>
    <x v="0"/>
    <x v="1234"/>
  </r>
  <r>
    <x v="0"/>
    <s v="May"/>
    <n v="6"/>
    <x v="0"/>
    <x v="1"/>
    <x v="0"/>
    <x v="0"/>
    <x v="1235"/>
  </r>
  <r>
    <x v="1"/>
    <s v="May"/>
    <n v="6"/>
    <x v="0"/>
    <x v="1"/>
    <x v="0"/>
    <x v="0"/>
    <x v="1236"/>
  </r>
  <r>
    <x v="0"/>
    <s v="May"/>
    <n v="7"/>
    <x v="0"/>
    <x v="1"/>
    <x v="0"/>
    <x v="0"/>
    <x v="1237"/>
  </r>
  <r>
    <x v="1"/>
    <s v="May"/>
    <n v="7"/>
    <x v="0"/>
    <x v="1"/>
    <x v="0"/>
    <x v="0"/>
    <x v="1238"/>
  </r>
  <r>
    <x v="0"/>
    <s v="May"/>
    <n v="8"/>
    <x v="0"/>
    <x v="1"/>
    <x v="0"/>
    <x v="0"/>
    <x v="1239"/>
  </r>
  <r>
    <x v="1"/>
    <s v="May"/>
    <n v="8"/>
    <x v="0"/>
    <x v="1"/>
    <x v="0"/>
    <x v="0"/>
    <x v="1191"/>
  </r>
  <r>
    <x v="0"/>
    <s v="May"/>
    <n v="9"/>
    <x v="0"/>
    <x v="1"/>
    <x v="0"/>
    <x v="0"/>
    <x v="1240"/>
  </r>
  <r>
    <x v="1"/>
    <s v="May"/>
    <n v="9"/>
    <x v="0"/>
    <x v="1"/>
    <x v="0"/>
    <x v="0"/>
    <x v="1241"/>
  </r>
  <r>
    <x v="0"/>
    <s v="May"/>
    <n v="10"/>
    <x v="0"/>
    <x v="1"/>
    <x v="0"/>
    <x v="0"/>
    <x v="1242"/>
  </r>
  <r>
    <x v="1"/>
    <s v="May"/>
    <n v="10"/>
    <x v="0"/>
    <x v="1"/>
    <x v="0"/>
    <x v="0"/>
    <x v="1243"/>
  </r>
  <r>
    <x v="0"/>
    <s v="May"/>
    <n v="11"/>
    <x v="0"/>
    <x v="1"/>
    <x v="0"/>
    <x v="0"/>
    <x v="1244"/>
  </r>
  <r>
    <x v="1"/>
    <s v="May"/>
    <n v="11"/>
    <x v="0"/>
    <x v="1"/>
    <x v="0"/>
    <x v="0"/>
    <x v="1245"/>
  </r>
  <r>
    <x v="0"/>
    <s v="May"/>
    <n v="12"/>
    <x v="0"/>
    <x v="1"/>
    <x v="0"/>
    <x v="0"/>
    <x v="1246"/>
  </r>
  <r>
    <x v="1"/>
    <s v="May"/>
    <n v="12"/>
    <x v="0"/>
    <x v="1"/>
    <x v="0"/>
    <x v="0"/>
    <x v="1247"/>
  </r>
  <r>
    <x v="0"/>
    <s v="May"/>
    <n v="13"/>
    <x v="0"/>
    <x v="1"/>
    <x v="0"/>
    <x v="0"/>
    <x v="1248"/>
  </r>
  <r>
    <x v="1"/>
    <s v="May"/>
    <n v="13"/>
    <x v="0"/>
    <x v="1"/>
    <x v="0"/>
    <x v="0"/>
    <x v="1249"/>
  </r>
  <r>
    <x v="0"/>
    <s v="May"/>
    <n v="14"/>
    <x v="0"/>
    <x v="1"/>
    <x v="0"/>
    <x v="0"/>
    <x v="1250"/>
  </r>
  <r>
    <x v="1"/>
    <s v="May"/>
    <n v="14"/>
    <x v="0"/>
    <x v="1"/>
    <x v="0"/>
    <x v="0"/>
    <x v="1251"/>
  </r>
  <r>
    <x v="0"/>
    <s v="May"/>
    <n v="15"/>
    <x v="0"/>
    <x v="1"/>
    <x v="0"/>
    <x v="0"/>
    <x v="1252"/>
  </r>
  <r>
    <x v="1"/>
    <s v="May"/>
    <n v="15"/>
    <x v="0"/>
    <x v="1"/>
    <x v="0"/>
    <x v="0"/>
    <x v="1253"/>
  </r>
  <r>
    <x v="0"/>
    <s v="May"/>
    <n v="16"/>
    <x v="0"/>
    <x v="1"/>
    <x v="0"/>
    <x v="0"/>
    <x v="1254"/>
  </r>
  <r>
    <x v="1"/>
    <s v="May"/>
    <n v="16"/>
    <x v="0"/>
    <x v="1"/>
    <x v="0"/>
    <x v="0"/>
    <x v="1255"/>
  </r>
  <r>
    <x v="0"/>
    <s v="May"/>
    <n v="17"/>
    <x v="0"/>
    <x v="1"/>
    <x v="0"/>
    <x v="0"/>
    <x v="1256"/>
  </r>
  <r>
    <x v="1"/>
    <s v="May"/>
    <n v="17"/>
    <x v="0"/>
    <x v="1"/>
    <x v="0"/>
    <x v="0"/>
    <x v="1257"/>
  </r>
  <r>
    <x v="0"/>
    <s v="May"/>
    <n v="18"/>
    <x v="0"/>
    <x v="1"/>
    <x v="0"/>
    <x v="0"/>
    <x v="1258"/>
  </r>
  <r>
    <x v="1"/>
    <s v="May"/>
    <n v="18"/>
    <x v="0"/>
    <x v="1"/>
    <x v="0"/>
    <x v="0"/>
    <x v="1259"/>
  </r>
  <r>
    <x v="0"/>
    <s v="May"/>
    <n v="19"/>
    <x v="0"/>
    <x v="1"/>
    <x v="0"/>
    <x v="0"/>
    <x v="1260"/>
  </r>
  <r>
    <x v="1"/>
    <s v="May"/>
    <n v="19"/>
    <x v="0"/>
    <x v="1"/>
    <x v="0"/>
    <x v="0"/>
    <x v="1261"/>
  </r>
  <r>
    <x v="0"/>
    <s v="May"/>
    <n v="20"/>
    <x v="0"/>
    <x v="1"/>
    <x v="0"/>
    <x v="0"/>
    <x v="1262"/>
  </r>
  <r>
    <x v="1"/>
    <s v="May"/>
    <n v="20"/>
    <x v="0"/>
    <x v="1"/>
    <x v="0"/>
    <x v="0"/>
    <x v="1263"/>
  </r>
  <r>
    <x v="0"/>
    <s v="May"/>
    <n v="21"/>
    <x v="0"/>
    <x v="1"/>
    <x v="0"/>
    <x v="0"/>
    <x v="1264"/>
  </r>
  <r>
    <x v="1"/>
    <s v="May"/>
    <n v="21"/>
    <x v="0"/>
    <x v="1"/>
    <x v="0"/>
    <x v="0"/>
    <x v="1265"/>
  </r>
  <r>
    <x v="0"/>
    <s v="May"/>
    <n v="22"/>
    <x v="0"/>
    <x v="1"/>
    <x v="0"/>
    <x v="0"/>
    <x v="1266"/>
  </r>
  <r>
    <x v="1"/>
    <s v="May"/>
    <n v="22"/>
    <x v="0"/>
    <x v="1"/>
    <x v="0"/>
    <x v="0"/>
    <x v="1267"/>
  </r>
  <r>
    <x v="0"/>
    <s v="May"/>
    <n v="23"/>
    <x v="0"/>
    <x v="1"/>
    <x v="0"/>
    <x v="0"/>
    <x v="1268"/>
  </r>
  <r>
    <x v="1"/>
    <s v="May"/>
    <n v="23"/>
    <x v="0"/>
    <x v="1"/>
    <x v="0"/>
    <x v="0"/>
    <x v="1269"/>
  </r>
  <r>
    <x v="0"/>
    <s v="May"/>
    <n v="24"/>
    <x v="0"/>
    <x v="1"/>
    <x v="0"/>
    <x v="0"/>
    <x v="1270"/>
  </r>
  <r>
    <x v="1"/>
    <s v="May"/>
    <n v="24"/>
    <x v="0"/>
    <x v="1"/>
    <x v="0"/>
    <x v="0"/>
    <x v="1271"/>
  </r>
  <r>
    <x v="0"/>
    <s v="May"/>
    <n v="25"/>
    <x v="0"/>
    <x v="1"/>
    <x v="0"/>
    <x v="0"/>
    <x v="1272"/>
  </r>
  <r>
    <x v="1"/>
    <s v="May"/>
    <n v="25"/>
    <x v="0"/>
    <x v="1"/>
    <x v="0"/>
    <x v="0"/>
    <x v="1273"/>
  </r>
  <r>
    <x v="0"/>
    <s v="May"/>
    <n v="26"/>
    <x v="0"/>
    <x v="1"/>
    <x v="0"/>
    <x v="0"/>
    <x v="1274"/>
  </r>
  <r>
    <x v="1"/>
    <s v="May"/>
    <n v="26"/>
    <x v="0"/>
    <x v="1"/>
    <x v="0"/>
    <x v="0"/>
    <x v="1275"/>
  </r>
  <r>
    <x v="0"/>
    <s v="May"/>
    <n v="27"/>
    <x v="0"/>
    <x v="1"/>
    <x v="0"/>
    <x v="0"/>
    <x v="1276"/>
  </r>
  <r>
    <x v="1"/>
    <s v="May"/>
    <n v="27"/>
    <x v="0"/>
    <x v="1"/>
    <x v="0"/>
    <x v="0"/>
    <x v="1277"/>
  </r>
  <r>
    <x v="0"/>
    <s v="May"/>
    <n v="28"/>
    <x v="0"/>
    <x v="1"/>
    <x v="0"/>
    <x v="0"/>
    <x v="1278"/>
  </r>
  <r>
    <x v="1"/>
    <s v="May"/>
    <n v="28"/>
    <x v="0"/>
    <x v="1"/>
    <x v="0"/>
    <x v="0"/>
    <x v="1279"/>
  </r>
  <r>
    <x v="0"/>
    <s v="May"/>
    <n v="29"/>
    <x v="0"/>
    <x v="1"/>
    <x v="0"/>
    <x v="0"/>
    <x v="1280"/>
  </r>
  <r>
    <x v="1"/>
    <s v="May"/>
    <n v="29"/>
    <x v="0"/>
    <x v="1"/>
    <x v="0"/>
    <x v="0"/>
    <x v="1281"/>
  </r>
  <r>
    <x v="0"/>
    <s v="May"/>
    <n v="30"/>
    <x v="0"/>
    <x v="1"/>
    <x v="0"/>
    <x v="0"/>
    <x v="1282"/>
  </r>
  <r>
    <x v="1"/>
    <s v="May"/>
    <n v="30"/>
    <x v="0"/>
    <x v="1"/>
    <x v="0"/>
    <x v="0"/>
    <x v="1283"/>
  </r>
  <r>
    <x v="0"/>
    <s v="May"/>
    <n v="31"/>
    <x v="0"/>
    <x v="1"/>
    <x v="0"/>
    <x v="0"/>
    <x v="1284"/>
  </r>
  <r>
    <x v="1"/>
    <s v="May"/>
    <n v="31"/>
    <x v="0"/>
    <x v="1"/>
    <x v="0"/>
    <x v="0"/>
    <x v="1285"/>
  </r>
  <r>
    <x v="0"/>
    <s v="July"/>
    <n v="1"/>
    <x v="1"/>
    <x v="1"/>
    <x v="0"/>
    <x v="0"/>
    <x v="1286"/>
  </r>
  <r>
    <x v="1"/>
    <s v="July"/>
    <n v="1"/>
    <x v="1"/>
    <x v="1"/>
    <x v="0"/>
    <x v="0"/>
    <x v="1287"/>
  </r>
  <r>
    <x v="0"/>
    <s v="July"/>
    <n v="2"/>
    <x v="1"/>
    <x v="1"/>
    <x v="0"/>
    <x v="0"/>
    <x v="1288"/>
  </r>
  <r>
    <x v="1"/>
    <s v="July"/>
    <n v="2"/>
    <x v="1"/>
    <x v="1"/>
    <x v="0"/>
    <x v="0"/>
    <x v="1289"/>
  </r>
  <r>
    <x v="0"/>
    <s v="July"/>
    <n v="3"/>
    <x v="1"/>
    <x v="1"/>
    <x v="0"/>
    <x v="0"/>
    <x v="1290"/>
  </r>
  <r>
    <x v="1"/>
    <s v="July"/>
    <n v="3"/>
    <x v="1"/>
    <x v="1"/>
    <x v="0"/>
    <x v="0"/>
    <x v="1291"/>
  </r>
  <r>
    <x v="0"/>
    <s v="July"/>
    <n v="4"/>
    <x v="1"/>
    <x v="1"/>
    <x v="0"/>
    <x v="0"/>
    <x v="1292"/>
  </r>
  <r>
    <x v="1"/>
    <s v="July"/>
    <n v="4"/>
    <x v="1"/>
    <x v="1"/>
    <x v="0"/>
    <x v="0"/>
    <x v="1293"/>
  </r>
  <r>
    <x v="0"/>
    <s v="July"/>
    <n v="5"/>
    <x v="1"/>
    <x v="1"/>
    <x v="0"/>
    <x v="0"/>
    <x v="1294"/>
  </r>
  <r>
    <x v="1"/>
    <s v="July"/>
    <n v="5"/>
    <x v="1"/>
    <x v="1"/>
    <x v="0"/>
    <x v="0"/>
    <x v="1182"/>
  </r>
  <r>
    <x v="0"/>
    <s v="July"/>
    <n v="6"/>
    <x v="1"/>
    <x v="1"/>
    <x v="0"/>
    <x v="0"/>
    <x v="1295"/>
  </r>
  <r>
    <x v="1"/>
    <s v="July"/>
    <n v="6"/>
    <x v="1"/>
    <x v="1"/>
    <x v="0"/>
    <x v="0"/>
    <x v="1296"/>
  </r>
  <r>
    <x v="0"/>
    <s v="July"/>
    <n v="7"/>
    <x v="1"/>
    <x v="1"/>
    <x v="0"/>
    <x v="0"/>
    <x v="1297"/>
  </r>
  <r>
    <x v="1"/>
    <s v="July"/>
    <n v="7"/>
    <x v="1"/>
    <x v="1"/>
    <x v="0"/>
    <x v="0"/>
    <x v="1298"/>
  </r>
  <r>
    <x v="0"/>
    <s v="July"/>
    <n v="8"/>
    <x v="1"/>
    <x v="1"/>
    <x v="0"/>
    <x v="0"/>
    <x v="1299"/>
  </r>
  <r>
    <x v="1"/>
    <s v="July"/>
    <n v="8"/>
    <x v="1"/>
    <x v="1"/>
    <x v="0"/>
    <x v="0"/>
    <x v="1300"/>
  </r>
  <r>
    <x v="0"/>
    <s v="July"/>
    <n v="9"/>
    <x v="1"/>
    <x v="1"/>
    <x v="0"/>
    <x v="0"/>
    <x v="1301"/>
  </r>
  <r>
    <x v="1"/>
    <s v="July"/>
    <n v="9"/>
    <x v="1"/>
    <x v="1"/>
    <x v="0"/>
    <x v="0"/>
    <x v="1302"/>
  </r>
  <r>
    <x v="0"/>
    <s v="July"/>
    <n v="10"/>
    <x v="1"/>
    <x v="1"/>
    <x v="0"/>
    <x v="0"/>
    <x v="1303"/>
  </r>
  <r>
    <x v="1"/>
    <s v="July"/>
    <n v="10"/>
    <x v="1"/>
    <x v="1"/>
    <x v="0"/>
    <x v="0"/>
    <x v="1304"/>
  </r>
  <r>
    <x v="0"/>
    <s v="July"/>
    <n v="11"/>
    <x v="1"/>
    <x v="1"/>
    <x v="0"/>
    <x v="0"/>
    <x v="1305"/>
  </r>
  <r>
    <x v="1"/>
    <s v="July"/>
    <n v="11"/>
    <x v="1"/>
    <x v="1"/>
    <x v="0"/>
    <x v="0"/>
    <x v="1306"/>
  </r>
  <r>
    <x v="0"/>
    <s v="July"/>
    <n v="12"/>
    <x v="1"/>
    <x v="1"/>
    <x v="0"/>
    <x v="0"/>
    <x v="1307"/>
  </r>
  <r>
    <x v="1"/>
    <s v="July"/>
    <n v="12"/>
    <x v="1"/>
    <x v="1"/>
    <x v="0"/>
    <x v="0"/>
    <x v="1308"/>
  </r>
  <r>
    <x v="0"/>
    <s v="July"/>
    <n v="13"/>
    <x v="1"/>
    <x v="1"/>
    <x v="0"/>
    <x v="0"/>
    <x v="1309"/>
  </r>
  <r>
    <x v="1"/>
    <s v="July"/>
    <n v="13"/>
    <x v="1"/>
    <x v="1"/>
    <x v="0"/>
    <x v="0"/>
    <x v="1310"/>
  </r>
  <r>
    <x v="0"/>
    <s v="July"/>
    <n v="14"/>
    <x v="1"/>
    <x v="1"/>
    <x v="0"/>
    <x v="0"/>
    <x v="1311"/>
  </r>
  <r>
    <x v="1"/>
    <s v="July"/>
    <n v="14"/>
    <x v="1"/>
    <x v="1"/>
    <x v="0"/>
    <x v="0"/>
    <x v="1312"/>
  </r>
  <r>
    <x v="0"/>
    <s v="July"/>
    <n v="15"/>
    <x v="1"/>
    <x v="1"/>
    <x v="0"/>
    <x v="0"/>
    <x v="1313"/>
  </r>
  <r>
    <x v="1"/>
    <s v="July"/>
    <n v="15"/>
    <x v="1"/>
    <x v="1"/>
    <x v="0"/>
    <x v="0"/>
    <x v="1314"/>
  </r>
  <r>
    <x v="0"/>
    <s v="July"/>
    <n v="16"/>
    <x v="1"/>
    <x v="1"/>
    <x v="0"/>
    <x v="0"/>
    <x v="1315"/>
  </r>
  <r>
    <x v="1"/>
    <s v="July"/>
    <n v="16"/>
    <x v="1"/>
    <x v="1"/>
    <x v="0"/>
    <x v="0"/>
    <x v="1272"/>
  </r>
  <r>
    <x v="0"/>
    <s v="July"/>
    <n v="17"/>
    <x v="1"/>
    <x v="1"/>
    <x v="0"/>
    <x v="0"/>
    <x v="1316"/>
  </r>
  <r>
    <x v="1"/>
    <s v="July"/>
    <n v="17"/>
    <x v="1"/>
    <x v="1"/>
    <x v="0"/>
    <x v="0"/>
    <x v="1317"/>
  </r>
  <r>
    <x v="0"/>
    <s v="July"/>
    <n v="18"/>
    <x v="1"/>
    <x v="1"/>
    <x v="0"/>
    <x v="0"/>
    <x v="1318"/>
  </r>
  <r>
    <x v="1"/>
    <s v="July"/>
    <n v="18"/>
    <x v="1"/>
    <x v="1"/>
    <x v="0"/>
    <x v="0"/>
    <x v="1319"/>
  </r>
  <r>
    <x v="0"/>
    <s v="July"/>
    <n v="19"/>
    <x v="1"/>
    <x v="1"/>
    <x v="0"/>
    <x v="0"/>
    <x v="1320"/>
  </r>
  <r>
    <x v="1"/>
    <s v="July"/>
    <n v="19"/>
    <x v="1"/>
    <x v="1"/>
    <x v="0"/>
    <x v="0"/>
    <x v="1321"/>
  </r>
  <r>
    <x v="0"/>
    <s v="July"/>
    <n v="20"/>
    <x v="1"/>
    <x v="1"/>
    <x v="0"/>
    <x v="0"/>
    <x v="1322"/>
  </r>
  <r>
    <x v="1"/>
    <s v="July"/>
    <n v="20"/>
    <x v="1"/>
    <x v="1"/>
    <x v="0"/>
    <x v="0"/>
    <x v="1323"/>
  </r>
  <r>
    <x v="0"/>
    <s v="July"/>
    <n v="21"/>
    <x v="1"/>
    <x v="1"/>
    <x v="0"/>
    <x v="0"/>
    <x v="1324"/>
  </r>
  <r>
    <x v="1"/>
    <s v="July"/>
    <n v="21"/>
    <x v="1"/>
    <x v="1"/>
    <x v="0"/>
    <x v="0"/>
    <x v="1325"/>
  </r>
  <r>
    <x v="0"/>
    <s v="July"/>
    <n v="22"/>
    <x v="1"/>
    <x v="1"/>
    <x v="0"/>
    <x v="0"/>
    <x v="1176"/>
  </r>
  <r>
    <x v="1"/>
    <s v="July"/>
    <n v="22"/>
    <x v="1"/>
    <x v="1"/>
    <x v="0"/>
    <x v="0"/>
    <x v="1326"/>
  </r>
  <r>
    <x v="0"/>
    <s v="July"/>
    <n v="23"/>
    <x v="1"/>
    <x v="1"/>
    <x v="0"/>
    <x v="0"/>
    <x v="1327"/>
  </r>
  <r>
    <x v="1"/>
    <s v="July"/>
    <n v="23"/>
    <x v="1"/>
    <x v="1"/>
    <x v="0"/>
    <x v="0"/>
    <x v="1328"/>
  </r>
  <r>
    <x v="0"/>
    <s v="July"/>
    <n v="24"/>
    <x v="1"/>
    <x v="1"/>
    <x v="0"/>
    <x v="0"/>
    <x v="1329"/>
  </r>
  <r>
    <x v="1"/>
    <s v="July"/>
    <n v="24"/>
    <x v="1"/>
    <x v="1"/>
    <x v="0"/>
    <x v="0"/>
    <x v="1330"/>
  </r>
  <r>
    <x v="0"/>
    <s v="July"/>
    <n v="25"/>
    <x v="1"/>
    <x v="1"/>
    <x v="0"/>
    <x v="0"/>
    <x v="1331"/>
  </r>
  <r>
    <x v="1"/>
    <s v="July"/>
    <n v="25"/>
    <x v="1"/>
    <x v="1"/>
    <x v="0"/>
    <x v="0"/>
    <x v="1332"/>
  </r>
  <r>
    <x v="0"/>
    <s v="July"/>
    <n v="26"/>
    <x v="1"/>
    <x v="1"/>
    <x v="0"/>
    <x v="0"/>
    <x v="1333"/>
  </r>
  <r>
    <x v="1"/>
    <s v="July"/>
    <n v="26"/>
    <x v="1"/>
    <x v="1"/>
    <x v="0"/>
    <x v="0"/>
    <x v="1334"/>
  </r>
  <r>
    <x v="0"/>
    <s v="July"/>
    <n v="27"/>
    <x v="1"/>
    <x v="1"/>
    <x v="0"/>
    <x v="0"/>
    <x v="1335"/>
  </r>
  <r>
    <x v="1"/>
    <s v="July"/>
    <n v="27"/>
    <x v="1"/>
    <x v="1"/>
    <x v="0"/>
    <x v="0"/>
    <x v="1336"/>
  </r>
  <r>
    <x v="0"/>
    <s v="July"/>
    <n v="28"/>
    <x v="1"/>
    <x v="1"/>
    <x v="0"/>
    <x v="0"/>
    <x v="1337"/>
  </r>
  <r>
    <x v="1"/>
    <s v="July"/>
    <n v="28"/>
    <x v="1"/>
    <x v="1"/>
    <x v="0"/>
    <x v="0"/>
    <x v="1338"/>
  </r>
  <r>
    <x v="0"/>
    <s v="July"/>
    <n v="29"/>
    <x v="1"/>
    <x v="1"/>
    <x v="0"/>
    <x v="0"/>
    <x v="1339"/>
  </r>
  <r>
    <x v="1"/>
    <s v="July"/>
    <n v="29"/>
    <x v="1"/>
    <x v="1"/>
    <x v="0"/>
    <x v="0"/>
    <x v="1340"/>
  </r>
  <r>
    <x v="0"/>
    <s v="July"/>
    <n v="30"/>
    <x v="1"/>
    <x v="1"/>
    <x v="0"/>
    <x v="0"/>
    <x v="1341"/>
  </r>
  <r>
    <x v="1"/>
    <s v="July"/>
    <n v="30"/>
    <x v="1"/>
    <x v="1"/>
    <x v="0"/>
    <x v="0"/>
    <x v="1342"/>
  </r>
  <r>
    <x v="0"/>
    <s v="July"/>
    <n v="31"/>
    <x v="1"/>
    <x v="1"/>
    <x v="0"/>
    <x v="0"/>
    <x v="1343"/>
  </r>
  <r>
    <x v="1"/>
    <s v="July"/>
    <n v="31"/>
    <x v="1"/>
    <x v="1"/>
    <x v="0"/>
    <x v="0"/>
    <x v="1344"/>
  </r>
  <r>
    <x v="0"/>
    <s v="June"/>
    <n v="1"/>
    <x v="1"/>
    <x v="1"/>
    <x v="0"/>
    <x v="0"/>
    <x v="1345"/>
  </r>
  <r>
    <x v="1"/>
    <s v="June"/>
    <n v="1"/>
    <x v="1"/>
    <x v="1"/>
    <x v="0"/>
    <x v="0"/>
    <x v="1346"/>
  </r>
  <r>
    <x v="0"/>
    <s v="June"/>
    <n v="2"/>
    <x v="1"/>
    <x v="1"/>
    <x v="0"/>
    <x v="0"/>
    <x v="1347"/>
  </r>
  <r>
    <x v="1"/>
    <s v="June"/>
    <n v="2"/>
    <x v="1"/>
    <x v="1"/>
    <x v="0"/>
    <x v="0"/>
    <x v="1348"/>
  </r>
  <r>
    <x v="0"/>
    <s v="June"/>
    <n v="3"/>
    <x v="1"/>
    <x v="1"/>
    <x v="0"/>
    <x v="0"/>
    <x v="1349"/>
  </r>
  <r>
    <x v="1"/>
    <s v="June"/>
    <n v="3"/>
    <x v="1"/>
    <x v="1"/>
    <x v="0"/>
    <x v="0"/>
    <x v="1350"/>
  </r>
  <r>
    <x v="0"/>
    <s v="June"/>
    <n v="4"/>
    <x v="1"/>
    <x v="1"/>
    <x v="0"/>
    <x v="0"/>
    <x v="1351"/>
  </r>
  <r>
    <x v="1"/>
    <s v="June"/>
    <n v="4"/>
    <x v="1"/>
    <x v="1"/>
    <x v="0"/>
    <x v="0"/>
    <x v="1352"/>
  </r>
  <r>
    <x v="0"/>
    <s v="June"/>
    <n v="5"/>
    <x v="1"/>
    <x v="1"/>
    <x v="0"/>
    <x v="0"/>
    <x v="1353"/>
  </r>
  <r>
    <x v="1"/>
    <s v="June"/>
    <n v="5"/>
    <x v="1"/>
    <x v="1"/>
    <x v="0"/>
    <x v="0"/>
    <x v="1354"/>
  </r>
  <r>
    <x v="0"/>
    <s v="June"/>
    <n v="6"/>
    <x v="1"/>
    <x v="1"/>
    <x v="0"/>
    <x v="0"/>
    <x v="1355"/>
  </r>
  <r>
    <x v="1"/>
    <s v="June"/>
    <n v="6"/>
    <x v="1"/>
    <x v="1"/>
    <x v="0"/>
    <x v="0"/>
    <x v="1356"/>
  </r>
  <r>
    <x v="0"/>
    <s v="June"/>
    <n v="7"/>
    <x v="1"/>
    <x v="1"/>
    <x v="0"/>
    <x v="0"/>
    <x v="1357"/>
  </r>
  <r>
    <x v="1"/>
    <s v="June"/>
    <n v="7"/>
    <x v="1"/>
    <x v="1"/>
    <x v="0"/>
    <x v="0"/>
    <x v="1358"/>
  </r>
  <r>
    <x v="0"/>
    <s v="June"/>
    <n v="8"/>
    <x v="1"/>
    <x v="1"/>
    <x v="0"/>
    <x v="0"/>
    <x v="1359"/>
  </r>
  <r>
    <x v="1"/>
    <s v="June"/>
    <n v="8"/>
    <x v="1"/>
    <x v="1"/>
    <x v="0"/>
    <x v="0"/>
    <x v="1360"/>
  </r>
  <r>
    <x v="0"/>
    <s v="June"/>
    <n v="9"/>
    <x v="1"/>
    <x v="1"/>
    <x v="0"/>
    <x v="0"/>
    <x v="1361"/>
  </r>
  <r>
    <x v="1"/>
    <s v="June"/>
    <n v="9"/>
    <x v="1"/>
    <x v="1"/>
    <x v="0"/>
    <x v="0"/>
    <x v="1362"/>
  </r>
  <r>
    <x v="0"/>
    <s v="June"/>
    <n v="10"/>
    <x v="1"/>
    <x v="1"/>
    <x v="0"/>
    <x v="0"/>
    <x v="1363"/>
  </r>
  <r>
    <x v="1"/>
    <s v="June"/>
    <n v="10"/>
    <x v="1"/>
    <x v="1"/>
    <x v="0"/>
    <x v="0"/>
    <x v="1364"/>
  </r>
  <r>
    <x v="0"/>
    <s v="June"/>
    <n v="11"/>
    <x v="1"/>
    <x v="1"/>
    <x v="0"/>
    <x v="0"/>
    <x v="1365"/>
  </r>
  <r>
    <x v="1"/>
    <s v="June"/>
    <n v="11"/>
    <x v="1"/>
    <x v="1"/>
    <x v="0"/>
    <x v="0"/>
    <x v="1366"/>
  </r>
  <r>
    <x v="0"/>
    <s v="June"/>
    <n v="12"/>
    <x v="1"/>
    <x v="1"/>
    <x v="0"/>
    <x v="0"/>
    <x v="1367"/>
  </r>
  <r>
    <x v="1"/>
    <s v="June"/>
    <n v="12"/>
    <x v="1"/>
    <x v="1"/>
    <x v="0"/>
    <x v="0"/>
    <x v="1368"/>
  </r>
  <r>
    <x v="0"/>
    <s v="June"/>
    <n v="13"/>
    <x v="1"/>
    <x v="1"/>
    <x v="0"/>
    <x v="0"/>
    <x v="1369"/>
  </r>
  <r>
    <x v="1"/>
    <s v="June"/>
    <n v="13"/>
    <x v="1"/>
    <x v="1"/>
    <x v="0"/>
    <x v="0"/>
    <x v="1370"/>
  </r>
  <r>
    <x v="0"/>
    <s v="June"/>
    <n v="14"/>
    <x v="1"/>
    <x v="1"/>
    <x v="0"/>
    <x v="0"/>
    <x v="1371"/>
  </r>
  <r>
    <x v="1"/>
    <s v="June"/>
    <n v="14"/>
    <x v="1"/>
    <x v="1"/>
    <x v="0"/>
    <x v="0"/>
    <x v="1372"/>
  </r>
  <r>
    <x v="0"/>
    <s v="June"/>
    <n v="15"/>
    <x v="1"/>
    <x v="1"/>
    <x v="0"/>
    <x v="0"/>
    <x v="1373"/>
  </r>
  <r>
    <x v="1"/>
    <s v="June"/>
    <n v="15"/>
    <x v="1"/>
    <x v="1"/>
    <x v="0"/>
    <x v="0"/>
    <x v="1374"/>
  </r>
  <r>
    <x v="0"/>
    <s v="June"/>
    <n v="16"/>
    <x v="1"/>
    <x v="1"/>
    <x v="0"/>
    <x v="0"/>
    <x v="1375"/>
  </r>
  <r>
    <x v="1"/>
    <s v="June"/>
    <n v="16"/>
    <x v="1"/>
    <x v="1"/>
    <x v="0"/>
    <x v="0"/>
    <x v="1376"/>
  </r>
  <r>
    <x v="0"/>
    <s v="June"/>
    <n v="17"/>
    <x v="1"/>
    <x v="1"/>
    <x v="0"/>
    <x v="0"/>
    <x v="1377"/>
  </r>
  <r>
    <x v="1"/>
    <s v="June"/>
    <n v="17"/>
    <x v="1"/>
    <x v="1"/>
    <x v="0"/>
    <x v="0"/>
    <x v="1298"/>
  </r>
  <r>
    <x v="0"/>
    <s v="June"/>
    <n v="18"/>
    <x v="1"/>
    <x v="1"/>
    <x v="0"/>
    <x v="0"/>
    <x v="1378"/>
  </r>
  <r>
    <x v="1"/>
    <s v="June"/>
    <n v="18"/>
    <x v="1"/>
    <x v="1"/>
    <x v="0"/>
    <x v="0"/>
    <x v="1379"/>
  </r>
  <r>
    <x v="0"/>
    <s v="June"/>
    <n v="19"/>
    <x v="1"/>
    <x v="1"/>
    <x v="0"/>
    <x v="0"/>
    <x v="1380"/>
  </r>
  <r>
    <x v="1"/>
    <s v="June"/>
    <n v="19"/>
    <x v="1"/>
    <x v="1"/>
    <x v="0"/>
    <x v="0"/>
    <x v="1381"/>
  </r>
  <r>
    <x v="0"/>
    <s v="June"/>
    <n v="20"/>
    <x v="1"/>
    <x v="1"/>
    <x v="0"/>
    <x v="0"/>
    <x v="1138"/>
  </r>
  <r>
    <x v="1"/>
    <s v="June"/>
    <n v="20"/>
    <x v="1"/>
    <x v="1"/>
    <x v="0"/>
    <x v="0"/>
    <x v="1178"/>
  </r>
  <r>
    <x v="0"/>
    <s v="June"/>
    <n v="21"/>
    <x v="1"/>
    <x v="1"/>
    <x v="0"/>
    <x v="0"/>
    <x v="1382"/>
  </r>
  <r>
    <x v="1"/>
    <s v="June"/>
    <n v="21"/>
    <x v="1"/>
    <x v="1"/>
    <x v="0"/>
    <x v="0"/>
    <x v="1204"/>
  </r>
  <r>
    <x v="0"/>
    <s v="June"/>
    <n v="22"/>
    <x v="1"/>
    <x v="1"/>
    <x v="0"/>
    <x v="0"/>
    <x v="1383"/>
  </r>
  <r>
    <x v="1"/>
    <s v="June"/>
    <n v="22"/>
    <x v="1"/>
    <x v="1"/>
    <x v="0"/>
    <x v="0"/>
    <x v="1384"/>
  </r>
  <r>
    <x v="0"/>
    <s v="June"/>
    <n v="23"/>
    <x v="1"/>
    <x v="1"/>
    <x v="0"/>
    <x v="0"/>
    <x v="1385"/>
  </r>
  <r>
    <x v="1"/>
    <s v="June"/>
    <n v="23"/>
    <x v="1"/>
    <x v="1"/>
    <x v="0"/>
    <x v="0"/>
    <x v="1386"/>
  </r>
  <r>
    <x v="0"/>
    <s v="June"/>
    <n v="24"/>
    <x v="1"/>
    <x v="1"/>
    <x v="0"/>
    <x v="0"/>
    <x v="1387"/>
  </r>
  <r>
    <x v="1"/>
    <s v="June"/>
    <n v="24"/>
    <x v="1"/>
    <x v="1"/>
    <x v="0"/>
    <x v="0"/>
    <x v="1388"/>
  </r>
  <r>
    <x v="0"/>
    <s v="June"/>
    <n v="25"/>
    <x v="1"/>
    <x v="1"/>
    <x v="0"/>
    <x v="0"/>
    <x v="1389"/>
  </r>
  <r>
    <x v="1"/>
    <s v="June"/>
    <n v="25"/>
    <x v="1"/>
    <x v="1"/>
    <x v="0"/>
    <x v="0"/>
    <x v="1390"/>
  </r>
  <r>
    <x v="0"/>
    <s v="June"/>
    <n v="26"/>
    <x v="1"/>
    <x v="1"/>
    <x v="0"/>
    <x v="0"/>
    <x v="1391"/>
  </r>
  <r>
    <x v="1"/>
    <s v="June"/>
    <n v="26"/>
    <x v="1"/>
    <x v="1"/>
    <x v="0"/>
    <x v="0"/>
    <x v="1392"/>
  </r>
  <r>
    <x v="0"/>
    <s v="June"/>
    <n v="27"/>
    <x v="1"/>
    <x v="1"/>
    <x v="0"/>
    <x v="0"/>
    <x v="1393"/>
  </r>
  <r>
    <x v="1"/>
    <s v="June"/>
    <n v="27"/>
    <x v="1"/>
    <x v="1"/>
    <x v="0"/>
    <x v="0"/>
    <x v="1394"/>
  </r>
  <r>
    <x v="0"/>
    <s v="June"/>
    <n v="28"/>
    <x v="1"/>
    <x v="1"/>
    <x v="0"/>
    <x v="0"/>
    <x v="1395"/>
  </r>
  <r>
    <x v="1"/>
    <s v="June"/>
    <n v="28"/>
    <x v="1"/>
    <x v="1"/>
    <x v="0"/>
    <x v="0"/>
    <x v="1396"/>
  </r>
  <r>
    <x v="0"/>
    <s v="June"/>
    <n v="29"/>
    <x v="1"/>
    <x v="1"/>
    <x v="0"/>
    <x v="0"/>
    <x v="1296"/>
  </r>
  <r>
    <x v="1"/>
    <s v="June"/>
    <n v="29"/>
    <x v="1"/>
    <x v="1"/>
    <x v="0"/>
    <x v="0"/>
    <x v="1280"/>
  </r>
  <r>
    <x v="0"/>
    <s v="June"/>
    <n v="30"/>
    <x v="1"/>
    <x v="1"/>
    <x v="0"/>
    <x v="0"/>
    <x v="1397"/>
  </r>
  <r>
    <x v="1"/>
    <s v="June"/>
    <n v="30"/>
    <x v="1"/>
    <x v="1"/>
    <x v="0"/>
    <x v="0"/>
    <x v="1398"/>
  </r>
  <r>
    <x v="0"/>
    <s v="May"/>
    <n v="1"/>
    <x v="1"/>
    <x v="1"/>
    <x v="0"/>
    <x v="0"/>
    <x v="1399"/>
  </r>
  <r>
    <x v="1"/>
    <s v="May"/>
    <n v="1"/>
    <x v="1"/>
    <x v="1"/>
    <x v="0"/>
    <x v="0"/>
    <x v="1400"/>
  </r>
  <r>
    <x v="0"/>
    <s v="May"/>
    <n v="2"/>
    <x v="1"/>
    <x v="1"/>
    <x v="0"/>
    <x v="0"/>
    <x v="1401"/>
  </r>
  <r>
    <x v="1"/>
    <s v="May"/>
    <n v="2"/>
    <x v="1"/>
    <x v="1"/>
    <x v="0"/>
    <x v="0"/>
    <x v="1402"/>
  </r>
  <r>
    <x v="0"/>
    <s v="May"/>
    <n v="3"/>
    <x v="1"/>
    <x v="1"/>
    <x v="0"/>
    <x v="0"/>
    <x v="1403"/>
  </r>
  <r>
    <x v="1"/>
    <s v="May"/>
    <n v="3"/>
    <x v="1"/>
    <x v="1"/>
    <x v="0"/>
    <x v="0"/>
    <x v="1404"/>
  </r>
  <r>
    <x v="0"/>
    <s v="May"/>
    <n v="4"/>
    <x v="1"/>
    <x v="1"/>
    <x v="0"/>
    <x v="0"/>
    <x v="1405"/>
  </r>
  <r>
    <x v="1"/>
    <s v="May"/>
    <n v="4"/>
    <x v="1"/>
    <x v="1"/>
    <x v="0"/>
    <x v="0"/>
    <x v="1406"/>
  </r>
  <r>
    <x v="0"/>
    <s v="May"/>
    <n v="5"/>
    <x v="1"/>
    <x v="1"/>
    <x v="0"/>
    <x v="0"/>
    <x v="1407"/>
  </r>
  <r>
    <x v="1"/>
    <s v="May"/>
    <n v="5"/>
    <x v="1"/>
    <x v="1"/>
    <x v="0"/>
    <x v="0"/>
    <x v="1408"/>
  </r>
  <r>
    <x v="0"/>
    <s v="May"/>
    <n v="6"/>
    <x v="1"/>
    <x v="1"/>
    <x v="0"/>
    <x v="0"/>
    <x v="1134"/>
  </r>
  <r>
    <x v="1"/>
    <s v="May"/>
    <n v="6"/>
    <x v="1"/>
    <x v="1"/>
    <x v="0"/>
    <x v="0"/>
    <x v="1409"/>
  </r>
  <r>
    <x v="0"/>
    <s v="May"/>
    <n v="7"/>
    <x v="1"/>
    <x v="1"/>
    <x v="0"/>
    <x v="0"/>
    <x v="1410"/>
  </r>
  <r>
    <x v="1"/>
    <s v="May"/>
    <n v="7"/>
    <x v="1"/>
    <x v="1"/>
    <x v="0"/>
    <x v="0"/>
    <x v="1411"/>
  </r>
  <r>
    <x v="0"/>
    <s v="May"/>
    <n v="8"/>
    <x v="1"/>
    <x v="1"/>
    <x v="0"/>
    <x v="0"/>
    <x v="1108"/>
  </r>
  <r>
    <x v="1"/>
    <s v="May"/>
    <n v="8"/>
    <x v="1"/>
    <x v="1"/>
    <x v="0"/>
    <x v="0"/>
    <x v="1304"/>
  </r>
  <r>
    <x v="0"/>
    <s v="May"/>
    <n v="9"/>
    <x v="1"/>
    <x v="1"/>
    <x v="0"/>
    <x v="0"/>
    <x v="1412"/>
  </r>
  <r>
    <x v="1"/>
    <s v="May"/>
    <n v="9"/>
    <x v="1"/>
    <x v="1"/>
    <x v="0"/>
    <x v="0"/>
    <x v="1413"/>
  </r>
  <r>
    <x v="0"/>
    <s v="May"/>
    <n v="10"/>
    <x v="1"/>
    <x v="1"/>
    <x v="0"/>
    <x v="0"/>
    <x v="1414"/>
  </r>
  <r>
    <x v="1"/>
    <s v="May"/>
    <n v="10"/>
    <x v="1"/>
    <x v="1"/>
    <x v="0"/>
    <x v="0"/>
    <x v="1415"/>
  </r>
  <r>
    <x v="0"/>
    <s v="May"/>
    <n v="11"/>
    <x v="1"/>
    <x v="1"/>
    <x v="0"/>
    <x v="0"/>
    <x v="1416"/>
  </r>
  <r>
    <x v="1"/>
    <s v="May"/>
    <n v="11"/>
    <x v="1"/>
    <x v="1"/>
    <x v="0"/>
    <x v="0"/>
    <x v="1417"/>
  </r>
  <r>
    <x v="0"/>
    <s v="May"/>
    <n v="12"/>
    <x v="1"/>
    <x v="1"/>
    <x v="0"/>
    <x v="0"/>
    <x v="1418"/>
  </r>
  <r>
    <x v="1"/>
    <s v="May"/>
    <n v="12"/>
    <x v="1"/>
    <x v="1"/>
    <x v="0"/>
    <x v="0"/>
    <x v="1310"/>
  </r>
  <r>
    <x v="0"/>
    <s v="May"/>
    <n v="13"/>
    <x v="1"/>
    <x v="1"/>
    <x v="0"/>
    <x v="0"/>
    <x v="1262"/>
  </r>
  <r>
    <x v="1"/>
    <s v="May"/>
    <n v="13"/>
    <x v="1"/>
    <x v="1"/>
    <x v="0"/>
    <x v="0"/>
    <x v="1376"/>
  </r>
  <r>
    <x v="0"/>
    <s v="May"/>
    <n v="14"/>
    <x v="1"/>
    <x v="1"/>
    <x v="0"/>
    <x v="0"/>
    <x v="1419"/>
  </r>
  <r>
    <x v="1"/>
    <s v="May"/>
    <n v="14"/>
    <x v="1"/>
    <x v="1"/>
    <x v="0"/>
    <x v="0"/>
    <x v="1420"/>
  </r>
  <r>
    <x v="0"/>
    <s v="May"/>
    <n v="15"/>
    <x v="1"/>
    <x v="1"/>
    <x v="0"/>
    <x v="0"/>
    <x v="1421"/>
  </r>
  <r>
    <x v="1"/>
    <s v="May"/>
    <n v="15"/>
    <x v="1"/>
    <x v="1"/>
    <x v="0"/>
    <x v="0"/>
    <x v="1174"/>
  </r>
  <r>
    <x v="0"/>
    <s v="May"/>
    <n v="16"/>
    <x v="1"/>
    <x v="1"/>
    <x v="0"/>
    <x v="0"/>
    <x v="1422"/>
  </r>
  <r>
    <x v="1"/>
    <s v="May"/>
    <n v="16"/>
    <x v="1"/>
    <x v="1"/>
    <x v="0"/>
    <x v="0"/>
    <x v="1423"/>
  </r>
  <r>
    <x v="0"/>
    <s v="May"/>
    <n v="17"/>
    <x v="1"/>
    <x v="1"/>
    <x v="0"/>
    <x v="0"/>
    <x v="1424"/>
  </r>
  <r>
    <x v="1"/>
    <s v="May"/>
    <n v="17"/>
    <x v="1"/>
    <x v="1"/>
    <x v="0"/>
    <x v="0"/>
    <x v="1425"/>
  </r>
  <r>
    <x v="0"/>
    <s v="May"/>
    <n v="18"/>
    <x v="1"/>
    <x v="1"/>
    <x v="0"/>
    <x v="0"/>
    <x v="1426"/>
  </r>
  <r>
    <x v="1"/>
    <s v="May"/>
    <n v="18"/>
    <x v="1"/>
    <x v="1"/>
    <x v="0"/>
    <x v="0"/>
    <x v="1427"/>
  </r>
  <r>
    <x v="0"/>
    <s v="May"/>
    <n v="19"/>
    <x v="1"/>
    <x v="1"/>
    <x v="0"/>
    <x v="0"/>
    <x v="1428"/>
  </r>
  <r>
    <x v="1"/>
    <s v="May"/>
    <n v="19"/>
    <x v="1"/>
    <x v="1"/>
    <x v="0"/>
    <x v="0"/>
    <x v="1429"/>
  </r>
  <r>
    <x v="0"/>
    <s v="May"/>
    <n v="20"/>
    <x v="1"/>
    <x v="1"/>
    <x v="0"/>
    <x v="0"/>
    <x v="1430"/>
  </r>
  <r>
    <x v="1"/>
    <s v="May"/>
    <n v="20"/>
    <x v="1"/>
    <x v="1"/>
    <x v="0"/>
    <x v="0"/>
    <x v="1431"/>
  </r>
  <r>
    <x v="0"/>
    <s v="May"/>
    <n v="21"/>
    <x v="1"/>
    <x v="1"/>
    <x v="0"/>
    <x v="0"/>
    <x v="1432"/>
  </r>
  <r>
    <x v="1"/>
    <s v="May"/>
    <n v="21"/>
    <x v="1"/>
    <x v="1"/>
    <x v="0"/>
    <x v="0"/>
    <x v="1433"/>
  </r>
  <r>
    <x v="0"/>
    <s v="May"/>
    <n v="22"/>
    <x v="1"/>
    <x v="1"/>
    <x v="0"/>
    <x v="0"/>
    <x v="1434"/>
  </r>
  <r>
    <x v="1"/>
    <s v="May"/>
    <n v="22"/>
    <x v="1"/>
    <x v="1"/>
    <x v="0"/>
    <x v="0"/>
    <x v="1435"/>
  </r>
  <r>
    <x v="0"/>
    <s v="May"/>
    <n v="23"/>
    <x v="1"/>
    <x v="1"/>
    <x v="0"/>
    <x v="0"/>
    <x v="1436"/>
  </r>
  <r>
    <x v="1"/>
    <s v="May"/>
    <n v="23"/>
    <x v="1"/>
    <x v="1"/>
    <x v="0"/>
    <x v="0"/>
    <x v="1270"/>
  </r>
  <r>
    <x v="0"/>
    <s v="May"/>
    <n v="24"/>
    <x v="1"/>
    <x v="1"/>
    <x v="0"/>
    <x v="0"/>
    <x v="1437"/>
  </r>
  <r>
    <x v="1"/>
    <s v="May"/>
    <n v="24"/>
    <x v="1"/>
    <x v="1"/>
    <x v="0"/>
    <x v="0"/>
    <x v="1385"/>
  </r>
  <r>
    <x v="0"/>
    <s v="May"/>
    <n v="25"/>
    <x v="1"/>
    <x v="1"/>
    <x v="0"/>
    <x v="0"/>
    <x v="1438"/>
  </r>
  <r>
    <x v="1"/>
    <s v="May"/>
    <n v="25"/>
    <x v="1"/>
    <x v="1"/>
    <x v="0"/>
    <x v="0"/>
    <x v="1439"/>
  </r>
  <r>
    <x v="0"/>
    <s v="May"/>
    <n v="26"/>
    <x v="1"/>
    <x v="1"/>
    <x v="0"/>
    <x v="0"/>
    <x v="1440"/>
  </r>
  <r>
    <x v="1"/>
    <s v="May"/>
    <n v="26"/>
    <x v="1"/>
    <x v="1"/>
    <x v="0"/>
    <x v="0"/>
    <x v="1441"/>
  </r>
  <r>
    <x v="0"/>
    <s v="May"/>
    <n v="27"/>
    <x v="1"/>
    <x v="1"/>
    <x v="0"/>
    <x v="0"/>
    <x v="1442"/>
  </r>
  <r>
    <x v="1"/>
    <s v="May"/>
    <n v="27"/>
    <x v="1"/>
    <x v="1"/>
    <x v="0"/>
    <x v="0"/>
    <x v="1443"/>
  </r>
  <r>
    <x v="0"/>
    <s v="May"/>
    <n v="28"/>
    <x v="1"/>
    <x v="1"/>
    <x v="0"/>
    <x v="0"/>
    <x v="1373"/>
  </r>
  <r>
    <x v="1"/>
    <s v="May"/>
    <n v="28"/>
    <x v="1"/>
    <x v="1"/>
    <x v="0"/>
    <x v="0"/>
    <x v="1357"/>
  </r>
  <r>
    <x v="0"/>
    <s v="May"/>
    <n v="29"/>
    <x v="1"/>
    <x v="1"/>
    <x v="0"/>
    <x v="0"/>
    <x v="1444"/>
  </r>
  <r>
    <x v="1"/>
    <s v="May"/>
    <n v="29"/>
    <x v="1"/>
    <x v="1"/>
    <x v="0"/>
    <x v="0"/>
    <x v="1445"/>
  </r>
  <r>
    <x v="0"/>
    <s v="May"/>
    <n v="30"/>
    <x v="1"/>
    <x v="1"/>
    <x v="0"/>
    <x v="0"/>
    <x v="1446"/>
  </r>
  <r>
    <x v="1"/>
    <s v="May"/>
    <n v="30"/>
    <x v="1"/>
    <x v="1"/>
    <x v="0"/>
    <x v="0"/>
    <x v="1186"/>
  </r>
  <r>
    <x v="0"/>
    <s v="May"/>
    <n v="31"/>
    <x v="1"/>
    <x v="1"/>
    <x v="0"/>
    <x v="0"/>
    <x v="1326"/>
  </r>
  <r>
    <x v="1"/>
    <s v="May"/>
    <n v="31"/>
    <x v="1"/>
    <x v="1"/>
    <x v="0"/>
    <x v="0"/>
    <x v="1404"/>
  </r>
  <r>
    <x v="0"/>
    <s v="July"/>
    <n v="1"/>
    <x v="0"/>
    <x v="1"/>
    <x v="1"/>
    <x v="1"/>
    <x v="1447"/>
  </r>
  <r>
    <x v="1"/>
    <s v="July"/>
    <n v="1"/>
    <x v="0"/>
    <x v="1"/>
    <x v="1"/>
    <x v="1"/>
    <x v="1448"/>
  </r>
  <r>
    <x v="0"/>
    <s v="July"/>
    <n v="2"/>
    <x v="0"/>
    <x v="1"/>
    <x v="1"/>
    <x v="1"/>
    <x v="1449"/>
  </r>
  <r>
    <x v="1"/>
    <s v="July"/>
    <n v="2"/>
    <x v="0"/>
    <x v="1"/>
    <x v="1"/>
    <x v="1"/>
    <x v="1450"/>
  </r>
  <r>
    <x v="0"/>
    <s v="July"/>
    <n v="3"/>
    <x v="0"/>
    <x v="1"/>
    <x v="1"/>
    <x v="1"/>
    <x v="1451"/>
  </r>
  <r>
    <x v="1"/>
    <s v="July"/>
    <n v="3"/>
    <x v="0"/>
    <x v="1"/>
    <x v="1"/>
    <x v="1"/>
    <x v="1452"/>
  </r>
  <r>
    <x v="0"/>
    <s v="July"/>
    <n v="4"/>
    <x v="0"/>
    <x v="1"/>
    <x v="1"/>
    <x v="1"/>
    <x v="1453"/>
  </r>
  <r>
    <x v="1"/>
    <s v="July"/>
    <n v="4"/>
    <x v="0"/>
    <x v="1"/>
    <x v="1"/>
    <x v="1"/>
    <x v="1454"/>
  </r>
  <r>
    <x v="0"/>
    <s v="July"/>
    <n v="5"/>
    <x v="0"/>
    <x v="1"/>
    <x v="1"/>
    <x v="1"/>
    <x v="1455"/>
  </r>
  <r>
    <x v="1"/>
    <s v="July"/>
    <n v="5"/>
    <x v="0"/>
    <x v="1"/>
    <x v="1"/>
    <x v="1"/>
    <x v="1456"/>
  </r>
  <r>
    <x v="0"/>
    <s v="July"/>
    <n v="6"/>
    <x v="0"/>
    <x v="1"/>
    <x v="1"/>
    <x v="1"/>
    <x v="1457"/>
  </r>
  <r>
    <x v="1"/>
    <s v="July"/>
    <n v="6"/>
    <x v="0"/>
    <x v="1"/>
    <x v="1"/>
    <x v="1"/>
    <x v="1458"/>
  </r>
  <r>
    <x v="0"/>
    <s v="July"/>
    <n v="7"/>
    <x v="0"/>
    <x v="1"/>
    <x v="1"/>
    <x v="1"/>
    <x v="1459"/>
  </r>
  <r>
    <x v="1"/>
    <s v="July"/>
    <n v="7"/>
    <x v="0"/>
    <x v="1"/>
    <x v="1"/>
    <x v="1"/>
    <x v="1460"/>
  </r>
  <r>
    <x v="0"/>
    <s v="July"/>
    <n v="8"/>
    <x v="0"/>
    <x v="1"/>
    <x v="1"/>
    <x v="1"/>
    <x v="1461"/>
  </r>
  <r>
    <x v="1"/>
    <s v="July"/>
    <n v="8"/>
    <x v="0"/>
    <x v="1"/>
    <x v="1"/>
    <x v="1"/>
    <x v="1462"/>
  </r>
  <r>
    <x v="0"/>
    <s v="July"/>
    <n v="9"/>
    <x v="0"/>
    <x v="1"/>
    <x v="1"/>
    <x v="1"/>
    <x v="1463"/>
  </r>
  <r>
    <x v="1"/>
    <s v="July"/>
    <n v="9"/>
    <x v="0"/>
    <x v="1"/>
    <x v="1"/>
    <x v="1"/>
    <x v="1464"/>
  </r>
  <r>
    <x v="0"/>
    <s v="July"/>
    <n v="10"/>
    <x v="0"/>
    <x v="1"/>
    <x v="1"/>
    <x v="1"/>
    <x v="1465"/>
  </r>
  <r>
    <x v="1"/>
    <s v="July"/>
    <n v="10"/>
    <x v="0"/>
    <x v="1"/>
    <x v="1"/>
    <x v="1"/>
    <x v="1466"/>
  </r>
  <r>
    <x v="0"/>
    <s v="July"/>
    <n v="11"/>
    <x v="0"/>
    <x v="1"/>
    <x v="1"/>
    <x v="1"/>
    <x v="1467"/>
  </r>
  <r>
    <x v="1"/>
    <s v="July"/>
    <n v="11"/>
    <x v="0"/>
    <x v="1"/>
    <x v="1"/>
    <x v="1"/>
    <x v="1468"/>
  </r>
  <r>
    <x v="0"/>
    <s v="July"/>
    <n v="12"/>
    <x v="0"/>
    <x v="1"/>
    <x v="1"/>
    <x v="1"/>
    <x v="1469"/>
  </r>
  <r>
    <x v="1"/>
    <s v="July"/>
    <n v="12"/>
    <x v="0"/>
    <x v="1"/>
    <x v="1"/>
    <x v="1"/>
    <x v="1470"/>
  </r>
  <r>
    <x v="0"/>
    <s v="July"/>
    <n v="13"/>
    <x v="0"/>
    <x v="1"/>
    <x v="1"/>
    <x v="1"/>
    <x v="1471"/>
  </r>
  <r>
    <x v="1"/>
    <s v="July"/>
    <n v="13"/>
    <x v="0"/>
    <x v="1"/>
    <x v="1"/>
    <x v="1"/>
    <x v="1472"/>
  </r>
  <r>
    <x v="0"/>
    <s v="July"/>
    <n v="14"/>
    <x v="0"/>
    <x v="1"/>
    <x v="1"/>
    <x v="1"/>
    <x v="1473"/>
  </r>
  <r>
    <x v="1"/>
    <s v="July"/>
    <n v="14"/>
    <x v="0"/>
    <x v="1"/>
    <x v="1"/>
    <x v="1"/>
    <x v="1474"/>
  </r>
  <r>
    <x v="0"/>
    <s v="July"/>
    <n v="15"/>
    <x v="0"/>
    <x v="1"/>
    <x v="1"/>
    <x v="1"/>
    <x v="1475"/>
  </r>
  <r>
    <x v="1"/>
    <s v="July"/>
    <n v="15"/>
    <x v="0"/>
    <x v="1"/>
    <x v="1"/>
    <x v="1"/>
    <x v="1476"/>
  </r>
  <r>
    <x v="0"/>
    <s v="July"/>
    <n v="16"/>
    <x v="0"/>
    <x v="1"/>
    <x v="1"/>
    <x v="1"/>
    <x v="1459"/>
  </r>
  <r>
    <x v="1"/>
    <s v="July"/>
    <n v="16"/>
    <x v="0"/>
    <x v="1"/>
    <x v="1"/>
    <x v="1"/>
    <x v="1477"/>
  </r>
  <r>
    <x v="0"/>
    <s v="July"/>
    <n v="17"/>
    <x v="0"/>
    <x v="1"/>
    <x v="1"/>
    <x v="1"/>
    <x v="1478"/>
  </r>
  <r>
    <x v="1"/>
    <s v="July"/>
    <n v="17"/>
    <x v="0"/>
    <x v="1"/>
    <x v="1"/>
    <x v="1"/>
    <x v="1479"/>
  </r>
  <r>
    <x v="0"/>
    <s v="July"/>
    <n v="18"/>
    <x v="0"/>
    <x v="1"/>
    <x v="1"/>
    <x v="1"/>
    <x v="1480"/>
  </r>
  <r>
    <x v="1"/>
    <s v="July"/>
    <n v="18"/>
    <x v="0"/>
    <x v="1"/>
    <x v="1"/>
    <x v="1"/>
    <x v="1454"/>
  </r>
  <r>
    <x v="0"/>
    <s v="July"/>
    <n v="19"/>
    <x v="0"/>
    <x v="1"/>
    <x v="1"/>
    <x v="1"/>
    <x v="1481"/>
  </r>
  <r>
    <x v="1"/>
    <s v="July"/>
    <n v="19"/>
    <x v="0"/>
    <x v="1"/>
    <x v="1"/>
    <x v="1"/>
    <x v="1482"/>
  </r>
  <r>
    <x v="0"/>
    <s v="July"/>
    <n v="20"/>
    <x v="0"/>
    <x v="1"/>
    <x v="1"/>
    <x v="1"/>
    <x v="1483"/>
  </r>
  <r>
    <x v="1"/>
    <s v="July"/>
    <n v="20"/>
    <x v="0"/>
    <x v="1"/>
    <x v="1"/>
    <x v="1"/>
    <x v="1484"/>
  </r>
  <r>
    <x v="0"/>
    <s v="July"/>
    <n v="21"/>
    <x v="0"/>
    <x v="1"/>
    <x v="1"/>
    <x v="1"/>
    <x v="1485"/>
  </r>
  <r>
    <x v="1"/>
    <s v="July"/>
    <n v="21"/>
    <x v="0"/>
    <x v="1"/>
    <x v="1"/>
    <x v="1"/>
    <x v="1486"/>
  </r>
  <r>
    <x v="0"/>
    <s v="July"/>
    <n v="22"/>
    <x v="0"/>
    <x v="1"/>
    <x v="1"/>
    <x v="1"/>
    <x v="1487"/>
  </r>
  <r>
    <x v="1"/>
    <s v="July"/>
    <n v="22"/>
    <x v="0"/>
    <x v="1"/>
    <x v="1"/>
    <x v="1"/>
    <x v="1488"/>
  </r>
  <r>
    <x v="0"/>
    <s v="July"/>
    <n v="23"/>
    <x v="0"/>
    <x v="1"/>
    <x v="1"/>
    <x v="1"/>
    <x v="1489"/>
  </r>
  <r>
    <x v="1"/>
    <s v="July"/>
    <n v="23"/>
    <x v="0"/>
    <x v="1"/>
    <x v="1"/>
    <x v="1"/>
    <x v="1490"/>
  </r>
  <r>
    <x v="0"/>
    <s v="July"/>
    <n v="24"/>
    <x v="0"/>
    <x v="1"/>
    <x v="1"/>
    <x v="1"/>
    <x v="1491"/>
  </r>
  <r>
    <x v="1"/>
    <s v="July"/>
    <n v="24"/>
    <x v="0"/>
    <x v="1"/>
    <x v="1"/>
    <x v="1"/>
    <x v="1492"/>
  </r>
  <r>
    <x v="0"/>
    <s v="July"/>
    <n v="25"/>
    <x v="0"/>
    <x v="1"/>
    <x v="1"/>
    <x v="1"/>
    <x v="1493"/>
  </r>
  <r>
    <x v="1"/>
    <s v="July"/>
    <n v="25"/>
    <x v="0"/>
    <x v="1"/>
    <x v="1"/>
    <x v="1"/>
    <x v="1494"/>
  </r>
  <r>
    <x v="0"/>
    <s v="July"/>
    <n v="26"/>
    <x v="0"/>
    <x v="1"/>
    <x v="1"/>
    <x v="1"/>
    <x v="1495"/>
  </r>
  <r>
    <x v="1"/>
    <s v="July"/>
    <n v="26"/>
    <x v="0"/>
    <x v="1"/>
    <x v="1"/>
    <x v="1"/>
    <x v="1496"/>
  </r>
  <r>
    <x v="0"/>
    <s v="July"/>
    <n v="27"/>
    <x v="0"/>
    <x v="1"/>
    <x v="1"/>
    <x v="1"/>
    <x v="1497"/>
  </r>
  <r>
    <x v="1"/>
    <s v="July"/>
    <n v="27"/>
    <x v="0"/>
    <x v="1"/>
    <x v="1"/>
    <x v="1"/>
    <x v="1498"/>
  </r>
  <r>
    <x v="0"/>
    <s v="July"/>
    <n v="28"/>
    <x v="0"/>
    <x v="1"/>
    <x v="1"/>
    <x v="1"/>
    <x v="1499"/>
  </r>
  <r>
    <x v="1"/>
    <s v="July"/>
    <n v="28"/>
    <x v="0"/>
    <x v="1"/>
    <x v="1"/>
    <x v="1"/>
    <x v="1500"/>
  </r>
  <r>
    <x v="0"/>
    <s v="July"/>
    <n v="29"/>
    <x v="0"/>
    <x v="1"/>
    <x v="1"/>
    <x v="1"/>
    <x v="1501"/>
  </r>
  <r>
    <x v="1"/>
    <s v="July"/>
    <n v="29"/>
    <x v="0"/>
    <x v="1"/>
    <x v="1"/>
    <x v="1"/>
    <x v="1502"/>
  </r>
  <r>
    <x v="0"/>
    <s v="July"/>
    <n v="30"/>
    <x v="0"/>
    <x v="1"/>
    <x v="1"/>
    <x v="1"/>
    <x v="1496"/>
  </r>
  <r>
    <x v="1"/>
    <s v="July"/>
    <n v="30"/>
    <x v="0"/>
    <x v="1"/>
    <x v="1"/>
    <x v="1"/>
    <x v="1503"/>
  </r>
  <r>
    <x v="0"/>
    <s v="July"/>
    <n v="31"/>
    <x v="0"/>
    <x v="1"/>
    <x v="1"/>
    <x v="1"/>
    <x v="1504"/>
  </r>
  <r>
    <x v="1"/>
    <s v="July"/>
    <n v="31"/>
    <x v="0"/>
    <x v="1"/>
    <x v="1"/>
    <x v="1"/>
    <x v="1505"/>
  </r>
  <r>
    <x v="0"/>
    <s v="June"/>
    <n v="1"/>
    <x v="0"/>
    <x v="1"/>
    <x v="1"/>
    <x v="1"/>
    <x v="1506"/>
  </r>
  <r>
    <x v="1"/>
    <s v="June"/>
    <n v="1"/>
    <x v="0"/>
    <x v="1"/>
    <x v="1"/>
    <x v="1"/>
    <x v="1507"/>
  </r>
  <r>
    <x v="0"/>
    <s v="June"/>
    <n v="2"/>
    <x v="0"/>
    <x v="1"/>
    <x v="1"/>
    <x v="1"/>
    <x v="1508"/>
  </r>
  <r>
    <x v="1"/>
    <s v="June"/>
    <n v="2"/>
    <x v="0"/>
    <x v="1"/>
    <x v="1"/>
    <x v="1"/>
    <x v="1509"/>
  </r>
  <r>
    <x v="0"/>
    <s v="June"/>
    <n v="3"/>
    <x v="0"/>
    <x v="1"/>
    <x v="1"/>
    <x v="1"/>
    <x v="1510"/>
  </r>
  <r>
    <x v="1"/>
    <s v="June"/>
    <n v="3"/>
    <x v="0"/>
    <x v="1"/>
    <x v="1"/>
    <x v="1"/>
    <x v="1511"/>
  </r>
  <r>
    <x v="0"/>
    <s v="June"/>
    <n v="4"/>
    <x v="0"/>
    <x v="1"/>
    <x v="1"/>
    <x v="1"/>
    <x v="1463"/>
  </r>
  <r>
    <x v="1"/>
    <s v="June"/>
    <n v="4"/>
    <x v="0"/>
    <x v="1"/>
    <x v="1"/>
    <x v="1"/>
    <x v="1512"/>
  </r>
  <r>
    <x v="0"/>
    <s v="June"/>
    <n v="5"/>
    <x v="0"/>
    <x v="1"/>
    <x v="1"/>
    <x v="1"/>
    <x v="1513"/>
  </r>
  <r>
    <x v="1"/>
    <s v="June"/>
    <n v="5"/>
    <x v="0"/>
    <x v="1"/>
    <x v="1"/>
    <x v="1"/>
    <x v="1514"/>
  </r>
  <r>
    <x v="0"/>
    <s v="June"/>
    <n v="6"/>
    <x v="0"/>
    <x v="1"/>
    <x v="1"/>
    <x v="1"/>
    <x v="1515"/>
  </r>
  <r>
    <x v="1"/>
    <s v="June"/>
    <n v="6"/>
    <x v="0"/>
    <x v="1"/>
    <x v="1"/>
    <x v="1"/>
    <x v="1516"/>
  </r>
  <r>
    <x v="0"/>
    <s v="June"/>
    <n v="7"/>
    <x v="0"/>
    <x v="1"/>
    <x v="1"/>
    <x v="1"/>
    <x v="1517"/>
  </r>
  <r>
    <x v="1"/>
    <s v="June"/>
    <n v="7"/>
    <x v="0"/>
    <x v="1"/>
    <x v="1"/>
    <x v="1"/>
    <x v="1518"/>
  </r>
  <r>
    <x v="0"/>
    <s v="June"/>
    <n v="8"/>
    <x v="0"/>
    <x v="1"/>
    <x v="1"/>
    <x v="1"/>
    <x v="1519"/>
  </r>
  <r>
    <x v="1"/>
    <s v="June"/>
    <n v="8"/>
    <x v="0"/>
    <x v="1"/>
    <x v="1"/>
    <x v="1"/>
    <x v="1520"/>
  </r>
  <r>
    <x v="0"/>
    <s v="June"/>
    <n v="9"/>
    <x v="0"/>
    <x v="1"/>
    <x v="1"/>
    <x v="1"/>
    <x v="1498"/>
  </r>
  <r>
    <x v="1"/>
    <s v="June"/>
    <n v="9"/>
    <x v="0"/>
    <x v="1"/>
    <x v="1"/>
    <x v="1"/>
    <x v="1464"/>
  </r>
  <r>
    <x v="0"/>
    <s v="June"/>
    <n v="10"/>
    <x v="0"/>
    <x v="1"/>
    <x v="1"/>
    <x v="1"/>
    <x v="1521"/>
  </r>
  <r>
    <x v="1"/>
    <s v="June"/>
    <n v="10"/>
    <x v="0"/>
    <x v="1"/>
    <x v="1"/>
    <x v="1"/>
    <x v="1522"/>
  </r>
  <r>
    <x v="0"/>
    <s v="June"/>
    <n v="11"/>
    <x v="0"/>
    <x v="1"/>
    <x v="1"/>
    <x v="1"/>
    <x v="1523"/>
  </r>
  <r>
    <x v="1"/>
    <s v="June"/>
    <n v="11"/>
    <x v="0"/>
    <x v="1"/>
    <x v="1"/>
    <x v="1"/>
    <x v="1524"/>
  </r>
  <r>
    <x v="0"/>
    <s v="June"/>
    <n v="12"/>
    <x v="0"/>
    <x v="1"/>
    <x v="1"/>
    <x v="1"/>
    <x v="1525"/>
  </r>
  <r>
    <x v="1"/>
    <s v="June"/>
    <n v="12"/>
    <x v="0"/>
    <x v="1"/>
    <x v="1"/>
    <x v="1"/>
    <x v="1526"/>
  </r>
  <r>
    <x v="0"/>
    <s v="June"/>
    <n v="13"/>
    <x v="0"/>
    <x v="1"/>
    <x v="1"/>
    <x v="1"/>
    <x v="1527"/>
  </r>
  <r>
    <x v="1"/>
    <s v="June"/>
    <n v="13"/>
    <x v="0"/>
    <x v="1"/>
    <x v="1"/>
    <x v="1"/>
    <x v="1528"/>
  </r>
  <r>
    <x v="0"/>
    <s v="June"/>
    <n v="14"/>
    <x v="0"/>
    <x v="1"/>
    <x v="1"/>
    <x v="1"/>
    <x v="1529"/>
  </r>
  <r>
    <x v="1"/>
    <s v="June"/>
    <n v="14"/>
    <x v="0"/>
    <x v="1"/>
    <x v="1"/>
    <x v="1"/>
    <x v="1530"/>
  </r>
  <r>
    <x v="0"/>
    <s v="June"/>
    <n v="15"/>
    <x v="0"/>
    <x v="1"/>
    <x v="1"/>
    <x v="1"/>
    <x v="1531"/>
  </r>
  <r>
    <x v="1"/>
    <s v="June"/>
    <n v="15"/>
    <x v="0"/>
    <x v="1"/>
    <x v="1"/>
    <x v="1"/>
    <x v="1464"/>
  </r>
  <r>
    <x v="0"/>
    <s v="June"/>
    <n v="16"/>
    <x v="0"/>
    <x v="1"/>
    <x v="1"/>
    <x v="1"/>
    <x v="1532"/>
  </r>
  <r>
    <x v="1"/>
    <s v="June"/>
    <n v="16"/>
    <x v="0"/>
    <x v="1"/>
    <x v="1"/>
    <x v="1"/>
    <x v="1533"/>
  </r>
  <r>
    <x v="0"/>
    <s v="June"/>
    <n v="17"/>
    <x v="0"/>
    <x v="1"/>
    <x v="1"/>
    <x v="1"/>
    <x v="1534"/>
  </r>
  <r>
    <x v="1"/>
    <s v="June"/>
    <n v="17"/>
    <x v="0"/>
    <x v="1"/>
    <x v="1"/>
    <x v="1"/>
    <x v="1535"/>
  </r>
  <r>
    <x v="0"/>
    <s v="June"/>
    <n v="18"/>
    <x v="0"/>
    <x v="1"/>
    <x v="1"/>
    <x v="1"/>
    <x v="1536"/>
  </r>
  <r>
    <x v="1"/>
    <s v="June"/>
    <n v="18"/>
    <x v="0"/>
    <x v="1"/>
    <x v="1"/>
    <x v="1"/>
    <x v="1537"/>
  </r>
  <r>
    <x v="0"/>
    <s v="June"/>
    <n v="19"/>
    <x v="0"/>
    <x v="1"/>
    <x v="1"/>
    <x v="1"/>
    <x v="1538"/>
  </r>
  <r>
    <x v="1"/>
    <s v="June"/>
    <n v="19"/>
    <x v="0"/>
    <x v="1"/>
    <x v="1"/>
    <x v="1"/>
    <x v="1539"/>
  </r>
  <r>
    <x v="0"/>
    <s v="June"/>
    <n v="20"/>
    <x v="0"/>
    <x v="1"/>
    <x v="1"/>
    <x v="1"/>
    <x v="1540"/>
  </r>
  <r>
    <x v="1"/>
    <s v="June"/>
    <n v="20"/>
    <x v="0"/>
    <x v="1"/>
    <x v="1"/>
    <x v="1"/>
    <x v="1541"/>
  </r>
  <r>
    <x v="0"/>
    <s v="June"/>
    <n v="21"/>
    <x v="0"/>
    <x v="1"/>
    <x v="1"/>
    <x v="1"/>
    <x v="1542"/>
  </r>
  <r>
    <x v="1"/>
    <s v="June"/>
    <n v="21"/>
    <x v="0"/>
    <x v="1"/>
    <x v="1"/>
    <x v="1"/>
    <x v="1486"/>
  </r>
  <r>
    <x v="0"/>
    <s v="June"/>
    <n v="22"/>
    <x v="0"/>
    <x v="1"/>
    <x v="1"/>
    <x v="1"/>
    <x v="1543"/>
  </r>
  <r>
    <x v="1"/>
    <s v="June"/>
    <n v="22"/>
    <x v="0"/>
    <x v="1"/>
    <x v="1"/>
    <x v="1"/>
    <x v="1544"/>
  </r>
  <r>
    <x v="0"/>
    <s v="June"/>
    <n v="23"/>
    <x v="0"/>
    <x v="1"/>
    <x v="1"/>
    <x v="1"/>
    <x v="1485"/>
  </r>
  <r>
    <x v="1"/>
    <s v="June"/>
    <n v="23"/>
    <x v="0"/>
    <x v="1"/>
    <x v="1"/>
    <x v="1"/>
    <x v="1545"/>
  </r>
  <r>
    <x v="0"/>
    <s v="June"/>
    <n v="24"/>
    <x v="0"/>
    <x v="1"/>
    <x v="1"/>
    <x v="1"/>
    <x v="1546"/>
  </r>
  <r>
    <x v="1"/>
    <s v="June"/>
    <n v="24"/>
    <x v="0"/>
    <x v="1"/>
    <x v="1"/>
    <x v="1"/>
    <x v="1547"/>
  </r>
  <r>
    <x v="0"/>
    <s v="June"/>
    <n v="25"/>
    <x v="0"/>
    <x v="1"/>
    <x v="1"/>
    <x v="1"/>
    <x v="1548"/>
  </r>
  <r>
    <x v="1"/>
    <s v="June"/>
    <n v="25"/>
    <x v="0"/>
    <x v="1"/>
    <x v="1"/>
    <x v="1"/>
    <x v="1549"/>
  </r>
  <r>
    <x v="0"/>
    <s v="June"/>
    <n v="26"/>
    <x v="0"/>
    <x v="1"/>
    <x v="1"/>
    <x v="1"/>
    <x v="1550"/>
  </r>
  <r>
    <x v="1"/>
    <s v="June"/>
    <n v="26"/>
    <x v="0"/>
    <x v="1"/>
    <x v="1"/>
    <x v="1"/>
    <x v="1546"/>
  </r>
  <r>
    <x v="0"/>
    <s v="June"/>
    <n v="27"/>
    <x v="0"/>
    <x v="1"/>
    <x v="1"/>
    <x v="1"/>
    <x v="1465"/>
  </r>
  <r>
    <x v="1"/>
    <s v="June"/>
    <n v="27"/>
    <x v="0"/>
    <x v="1"/>
    <x v="1"/>
    <x v="1"/>
    <x v="1486"/>
  </r>
  <r>
    <x v="0"/>
    <s v="June"/>
    <n v="28"/>
    <x v="0"/>
    <x v="1"/>
    <x v="1"/>
    <x v="1"/>
    <x v="1480"/>
  </r>
  <r>
    <x v="1"/>
    <s v="June"/>
    <n v="28"/>
    <x v="0"/>
    <x v="1"/>
    <x v="1"/>
    <x v="1"/>
    <x v="1551"/>
  </r>
  <r>
    <x v="0"/>
    <s v="June"/>
    <n v="29"/>
    <x v="0"/>
    <x v="1"/>
    <x v="1"/>
    <x v="1"/>
    <x v="1552"/>
  </r>
  <r>
    <x v="1"/>
    <s v="June"/>
    <n v="29"/>
    <x v="0"/>
    <x v="1"/>
    <x v="1"/>
    <x v="1"/>
    <x v="1518"/>
  </r>
  <r>
    <x v="0"/>
    <s v="June"/>
    <n v="30"/>
    <x v="0"/>
    <x v="1"/>
    <x v="1"/>
    <x v="1"/>
    <x v="1553"/>
  </r>
  <r>
    <x v="1"/>
    <s v="June"/>
    <n v="30"/>
    <x v="0"/>
    <x v="1"/>
    <x v="1"/>
    <x v="1"/>
    <x v="1554"/>
  </r>
  <r>
    <x v="0"/>
    <s v="May"/>
    <n v="1"/>
    <x v="0"/>
    <x v="1"/>
    <x v="1"/>
    <x v="1"/>
    <x v="1555"/>
  </r>
  <r>
    <x v="1"/>
    <s v="May"/>
    <n v="1"/>
    <x v="0"/>
    <x v="1"/>
    <x v="1"/>
    <x v="1"/>
    <x v="1556"/>
  </r>
  <r>
    <x v="0"/>
    <s v="May"/>
    <n v="2"/>
    <x v="0"/>
    <x v="1"/>
    <x v="1"/>
    <x v="1"/>
    <x v="1557"/>
  </r>
  <r>
    <x v="1"/>
    <s v="May"/>
    <n v="2"/>
    <x v="0"/>
    <x v="1"/>
    <x v="1"/>
    <x v="1"/>
    <x v="1558"/>
  </r>
  <r>
    <x v="0"/>
    <s v="May"/>
    <n v="3"/>
    <x v="0"/>
    <x v="1"/>
    <x v="1"/>
    <x v="1"/>
    <x v="1559"/>
  </r>
  <r>
    <x v="1"/>
    <s v="May"/>
    <n v="3"/>
    <x v="0"/>
    <x v="1"/>
    <x v="1"/>
    <x v="1"/>
    <x v="1472"/>
  </r>
  <r>
    <x v="0"/>
    <s v="May"/>
    <n v="4"/>
    <x v="0"/>
    <x v="1"/>
    <x v="1"/>
    <x v="1"/>
    <x v="1560"/>
  </r>
  <r>
    <x v="1"/>
    <s v="May"/>
    <n v="4"/>
    <x v="0"/>
    <x v="1"/>
    <x v="1"/>
    <x v="1"/>
    <x v="1561"/>
  </r>
  <r>
    <x v="0"/>
    <s v="May"/>
    <n v="5"/>
    <x v="0"/>
    <x v="1"/>
    <x v="1"/>
    <x v="1"/>
    <x v="1562"/>
  </r>
  <r>
    <x v="1"/>
    <s v="May"/>
    <n v="5"/>
    <x v="0"/>
    <x v="1"/>
    <x v="1"/>
    <x v="1"/>
    <x v="1563"/>
  </r>
  <r>
    <x v="0"/>
    <s v="May"/>
    <n v="6"/>
    <x v="0"/>
    <x v="1"/>
    <x v="1"/>
    <x v="1"/>
    <x v="1564"/>
  </r>
  <r>
    <x v="1"/>
    <s v="May"/>
    <n v="6"/>
    <x v="0"/>
    <x v="1"/>
    <x v="1"/>
    <x v="1"/>
    <x v="1565"/>
  </r>
  <r>
    <x v="0"/>
    <s v="May"/>
    <n v="7"/>
    <x v="0"/>
    <x v="1"/>
    <x v="1"/>
    <x v="1"/>
    <x v="1566"/>
  </r>
  <r>
    <x v="1"/>
    <s v="May"/>
    <n v="7"/>
    <x v="0"/>
    <x v="1"/>
    <x v="1"/>
    <x v="1"/>
    <x v="1567"/>
  </r>
  <r>
    <x v="0"/>
    <s v="May"/>
    <n v="8"/>
    <x v="0"/>
    <x v="1"/>
    <x v="1"/>
    <x v="1"/>
    <x v="1568"/>
  </r>
  <r>
    <x v="1"/>
    <s v="May"/>
    <n v="8"/>
    <x v="0"/>
    <x v="1"/>
    <x v="1"/>
    <x v="1"/>
    <x v="1569"/>
  </r>
  <r>
    <x v="0"/>
    <s v="May"/>
    <n v="9"/>
    <x v="0"/>
    <x v="1"/>
    <x v="1"/>
    <x v="1"/>
    <x v="1465"/>
  </r>
  <r>
    <x v="1"/>
    <s v="May"/>
    <n v="9"/>
    <x v="0"/>
    <x v="1"/>
    <x v="1"/>
    <x v="1"/>
    <x v="1558"/>
  </r>
  <r>
    <x v="0"/>
    <s v="May"/>
    <n v="10"/>
    <x v="0"/>
    <x v="1"/>
    <x v="1"/>
    <x v="1"/>
    <x v="1478"/>
  </r>
  <r>
    <x v="1"/>
    <s v="May"/>
    <n v="10"/>
    <x v="0"/>
    <x v="1"/>
    <x v="1"/>
    <x v="1"/>
    <x v="1569"/>
  </r>
  <r>
    <x v="0"/>
    <s v="May"/>
    <n v="11"/>
    <x v="0"/>
    <x v="1"/>
    <x v="1"/>
    <x v="1"/>
    <x v="1570"/>
  </r>
  <r>
    <x v="1"/>
    <s v="May"/>
    <n v="11"/>
    <x v="0"/>
    <x v="1"/>
    <x v="1"/>
    <x v="1"/>
    <x v="1454"/>
  </r>
  <r>
    <x v="0"/>
    <s v="May"/>
    <n v="12"/>
    <x v="0"/>
    <x v="1"/>
    <x v="1"/>
    <x v="1"/>
    <x v="1510"/>
  </r>
  <r>
    <x v="1"/>
    <s v="May"/>
    <n v="12"/>
    <x v="0"/>
    <x v="1"/>
    <x v="1"/>
    <x v="1"/>
    <x v="1571"/>
  </r>
  <r>
    <x v="0"/>
    <s v="May"/>
    <n v="13"/>
    <x v="0"/>
    <x v="1"/>
    <x v="1"/>
    <x v="1"/>
    <x v="1572"/>
  </r>
  <r>
    <x v="1"/>
    <s v="May"/>
    <n v="13"/>
    <x v="0"/>
    <x v="1"/>
    <x v="1"/>
    <x v="1"/>
    <x v="1573"/>
  </r>
  <r>
    <x v="0"/>
    <s v="May"/>
    <n v="14"/>
    <x v="0"/>
    <x v="1"/>
    <x v="1"/>
    <x v="1"/>
    <x v="1458"/>
  </r>
  <r>
    <x v="1"/>
    <s v="May"/>
    <n v="14"/>
    <x v="0"/>
    <x v="1"/>
    <x v="1"/>
    <x v="1"/>
    <x v="1573"/>
  </r>
  <r>
    <x v="0"/>
    <s v="May"/>
    <n v="15"/>
    <x v="0"/>
    <x v="1"/>
    <x v="1"/>
    <x v="1"/>
    <x v="1574"/>
  </r>
  <r>
    <x v="1"/>
    <s v="May"/>
    <n v="15"/>
    <x v="0"/>
    <x v="1"/>
    <x v="1"/>
    <x v="1"/>
    <x v="1539"/>
  </r>
  <r>
    <x v="0"/>
    <s v="May"/>
    <n v="16"/>
    <x v="0"/>
    <x v="1"/>
    <x v="1"/>
    <x v="1"/>
    <x v="1575"/>
  </r>
  <r>
    <x v="1"/>
    <s v="May"/>
    <n v="16"/>
    <x v="0"/>
    <x v="1"/>
    <x v="1"/>
    <x v="1"/>
    <x v="1576"/>
  </r>
  <r>
    <x v="0"/>
    <s v="May"/>
    <n v="17"/>
    <x v="0"/>
    <x v="1"/>
    <x v="1"/>
    <x v="1"/>
    <x v="1506"/>
  </r>
  <r>
    <x v="1"/>
    <s v="May"/>
    <n v="17"/>
    <x v="0"/>
    <x v="1"/>
    <x v="1"/>
    <x v="1"/>
    <x v="1577"/>
  </r>
  <r>
    <x v="0"/>
    <s v="May"/>
    <n v="18"/>
    <x v="0"/>
    <x v="1"/>
    <x v="1"/>
    <x v="1"/>
    <x v="1449"/>
  </r>
  <r>
    <x v="1"/>
    <s v="May"/>
    <n v="18"/>
    <x v="0"/>
    <x v="1"/>
    <x v="1"/>
    <x v="1"/>
    <x v="1470"/>
  </r>
  <r>
    <x v="0"/>
    <s v="May"/>
    <n v="19"/>
    <x v="0"/>
    <x v="1"/>
    <x v="1"/>
    <x v="1"/>
    <x v="1578"/>
  </r>
  <r>
    <x v="1"/>
    <s v="May"/>
    <n v="19"/>
    <x v="0"/>
    <x v="1"/>
    <x v="1"/>
    <x v="1"/>
    <x v="1579"/>
  </r>
  <r>
    <x v="0"/>
    <s v="May"/>
    <n v="20"/>
    <x v="0"/>
    <x v="1"/>
    <x v="1"/>
    <x v="1"/>
    <x v="1580"/>
  </r>
  <r>
    <x v="1"/>
    <s v="May"/>
    <n v="20"/>
    <x v="0"/>
    <x v="1"/>
    <x v="1"/>
    <x v="1"/>
    <x v="1581"/>
  </r>
  <r>
    <x v="0"/>
    <s v="May"/>
    <n v="21"/>
    <x v="0"/>
    <x v="1"/>
    <x v="1"/>
    <x v="1"/>
    <x v="1582"/>
  </r>
  <r>
    <x v="1"/>
    <s v="May"/>
    <n v="21"/>
    <x v="0"/>
    <x v="1"/>
    <x v="1"/>
    <x v="1"/>
    <x v="1583"/>
  </r>
  <r>
    <x v="0"/>
    <s v="May"/>
    <n v="22"/>
    <x v="0"/>
    <x v="1"/>
    <x v="1"/>
    <x v="1"/>
    <x v="1584"/>
  </r>
  <r>
    <x v="1"/>
    <s v="May"/>
    <n v="22"/>
    <x v="0"/>
    <x v="1"/>
    <x v="1"/>
    <x v="1"/>
    <x v="1585"/>
  </r>
  <r>
    <x v="0"/>
    <s v="May"/>
    <n v="23"/>
    <x v="0"/>
    <x v="1"/>
    <x v="1"/>
    <x v="1"/>
    <x v="1506"/>
  </r>
  <r>
    <x v="1"/>
    <s v="May"/>
    <n v="23"/>
    <x v="0"/>
    <x v="1"/>
    <x v="1"/>
    <x v="1"/>
    <x v="1586"/>
  </r>
  <r>
    <x v="0"/>
    <s v="May"/>
    <n v="24"/>
    <x v="0"/>
    <x v="1"/>
    <x v="1"/>
    <x v="1"/>
    <x v="1587"/>
  </r>
  <r>
    <x v="1"/>
    <s v="May"/>
    <n v="24"/>
    <x v="0"/>
    <x v="1"/>
    <x v="1"/>
    <x v="1"/>
    <x v="1588"/>
  </r>
  <r>
    <x v="0"/>
    <s v="May"/>
    <n v="25"/>
    <x v="0"/>
    <x v="1"/>
    <x v="1"/>
    <x v="1"/>
    <x v="1589"/>
  </r>
  <r>
    <x v="1"/>
    <s v="May"/>
    <n v="25"/>
    <x v="0"/>
    <x v="1"/>
    <x v="1"/>
    <x v="1"/>
    <x v="1590"/>
  </r>
  <r>
    <x v="0"/>
    <s v="May"/>
    <n v="26"/>
    <x v="0"/>
    <x v="1"/>
    <x v="1"/>
    <x v="1"/>
    <x v="1456"/>
  </r>
  <r>
    <x v="1"/>
    <s v="May"/>
    <n v="26"/>
    <x v="0"/>
    <x v="1"/>
    <x v="1"/>
    <x v="1"/>
    <x v="1591"/>
  </r>
  <r>
    <x v="0"/>
    <s v="May"/>
    <n v="27"/>
    <x v="0"/>
    <x v="1"/>
    <x v="1"/>
    <x v="1"/>
    <x v="1520"/>
  </r>
  <r>
    <x v="1"/>
    <s v="May"/>
    <n v="27"/>
    <x v="0"/>
    <x v="1"/>
    <x v="1"/>
    <x v="1"/>
    <x v="1592"/>
  </r>
  <r>
    <x v="0"/>
    <s v="May"/>
    <n v="28"/>
    <x v="0"/>
    <x v="1"/>
    <x v="1"/>
    <x v="1"/>
    <x v="1593"/>
  </r>
  <r>
    <x v="1"/>
    <s v="May"/>
    <n v="28"/>
    <x v="0"/>
    <x v="1"/>
    <x v="1"/>
    <x v="1"/>
    <x v="1594"/>
  </r>
  <r>
    <x v="0"/>
    <s v="May"/>
    <n v="29"/>
    <x v="0"/>
    <x v="1"/>
    <x v="1"/>
    <x v="1"/>
    <x v="1595"/>
  </r>
  <r>
    <x v="1"/>
    <s v="May"/>
    <n v="29"/>
    <x v="0"/>
    <x v="1"/>
    <x v="1"/>
    <x v="1"/>
    <x v="1596"/>
  </r>
  <r>
    <x v="0"/>
    <s v="May"/>
    <n v="30"/>
    <x v="0"/>
    <x v="1"/>
    <x v="1"/>
    <x v="1"/>
    <x v="1597"/>
  </r>
  <r>
    <x v="1"/>
    <s v="May"/>
    <n v="30"/>
    <x v="0"/>
    <x v="1"/>
    <x v="1"/>
    <x v="1"/>
    <x v="1598"/>
  </r>
  <r>
    <x v="0"/>
    <s v="May"/>
    <n v="31"/>
    <x v="0"/>
    <x v="1"/>
    <x v="1"/>
    <x v="1"/>
    <x v="1599"/>
  </r>
  <r>
    <x v="1"/>
    <s v="May"/>
    <n v="31"/>
    <x v="0"/>
    <x v="1"/>
    <x v="1"/>
    <x v="1"/>
    <x v="1600"/>
  </r>
  <r>
    <x v="0"/>
    <s v="July"/>
    <n v="1"/>
    <x v="1"/>
    <x v="1"/>
    <x v="1"/>
    <x v="1"/>
    <x v="1503"/>
  </r>
  <r>
    <x v="1"/>
    <s v="July"/>
    <n v="1"/>
    <x v="1"/>
    <x v="1"/>
    <x v="1"/>
    <x v="1"/>
    <x v="1601"/>
  </r>
  <r>
    <x v="0"/>
    <s v="July"/>
    <n v="2"/>
    <x v="1"/>
    <x v="1"/>
    <x v="1"/>
    <x v="1"/>
    <x v="1602"/>
  </r>
  <r>
    <x v="1"/>
    <s v="July"/>
    <n v="2"/>
    <x v="1"/>
    <x v="1"/>
    <x v="1"/>
    <x v="1"/>
    <x v="1603"/>
  </r>
  <r>
    <x v="0"/>
    <s v="July"/>
    <n v="3"/>
    <x v="1"/>
    <x v="1"/>
    <x v="1"/>
    <x v="1"/>
    <x v="1604"/>
  </r>
  <r>
    <x v="1"/>
    <s v="July"/>
    <n v="3"/>
    <x v="1"/>
    <x v="1"/>
    <x v="1"/>
    <x v="1"/>
    <x v="1605"/>
  </r>
  <r>
    <x v="0"/>
    <s v="July"/>
    <n v="4"/>
    <x v="1"/>
    <x v="1"/>
    <x v="1"/>
    <x v="1"/>
    <x v="1606"/>
  </r>
  <r>
    <x v="1"/>
    <s v="July"/>
    <n v="4"/>
    <x v="1"/>
    <x v="1"/>
    <x v="1"/>
    <x v="1"/>
    <x v="1607"/>
  </r>
  <r>
    <x v="0"/>
    <s v="July"/>
    <n v="5"/>
    <x v="1"/>
    <x v="1"/>
    <x v="1"/>
    <x v="1"/>
    <x v="1608"/>
  </r>
  <r>
    <x v="1"/>
    <s v="July"/>
    <n v="5"/>
    <x v="1"/>
    <x v="1"/>
    <x v="1"/>
    <x v="1"/>
    <x v="1609"/>
  </r>
  <r>
    <x v="0"/>
    <s v="July"/>
    <n v="6"/>
    <x v="1"/>
    <x v="1"/>
    <x v="1"/>
    <x v="1"/>
    <x v="1573"/>
  </r>
  <r>
    <x v="1"/>
    <s v="July"/>
    <n v="6"/>
    <x v="1"/>
    <x v="1"/>
    <x v="1"/>
    <x v="1"/>
    <x v="1610"/>
  </r>
  <r>
    <x v="0"/>
    <s v="July"/>
    <n v="7"/>
    <x v="1"/>
    <x v="1"/>
    <x v="1"/>
    <x v="1"/>
    <x v="1611"/>
  </r>
  <r>
    <x v="1"/>
    <s v="July"/>
    <n v="7"/>
    <x v="1"/>
    <x v="1"/>
    <x v="1"/>
    <x v="1"/>
    <x v="1612"/>
  </r>
  <r>
    <x v="0"/>
    <s v="July"/>
    <n v="8"/>
    <x v="1"/>
    <x v="1"/>
    <x v="1"/>
    <x v="1"/>
    <x v="1613"/>
  </r>
  <r>
    <x v="1"/>
    <s v="July"/>
    <n v="8"/>
    <x v="1"/>
    <x v="1"/>
    <x v="1"/>
    <x v="1"/>
    <x v="1614"/>
  </r>
  <r>
    <x v="0"/>
    <s v="July"/>
    <n v="9"/>
    <x v="1"/>
    <x v="1"/>
    <x v="1"/>
    <x v="1"/>
    <x v="1615"/>
  </r>
  <r>
    <x v="1"/>
    <s v="July"/>
    <n v="9"/>
    <x v="1"/>
    <x v="1"/>
    <x v="1"/>
    <x v="1"/>
    <x v="1616"/>
  </r>
  <r>
    <x v="0"/>
    <s v="July"/>
    <n v="10"/>
    <x v="1"/>
    <x v="1"/>
    <x v="1"/>
    <x v="1"/>
    <x v="1617"/>
  </r>
  <r>
    <x v="1"/>
    <s v="July"/>
    <n v="10"/>
    <x v="1"/>
    <x v="1"/>
    <x v="1"/>
    <x v="1"/>
    <x v="1618"/>
  </r>
  <r>
    <x v="0"/>
    <s v="July"/>
    <n v="11"/>
    <x v="1"/>
    <x v="1"/>
    <x v="1"/>
    <x v="1"/>
    <x v="1619"/>
  </r>
  <r>
    <x v="1"/>
    <s v="July"/>
    <n v="11"/>
    <x v="1"/>
    <x v="1"/>
    <x v="1"/>
    <x v="1"/>
    <x v="1620"/>
  </r>
  <r>
    <x v="0"/>
    <s v="July"/>
    <n v="12"/>
    <x v="1"/>
    <x v="1"/>
    <x v="1"/>
    <x v="1"/>
    <x v="1621"/>
  </r>
  <r>
    <x v="1"/>
    <s v="July"/>
    <n v="12"/>
    <x v="1"/>
    <x v="1"/>
    <x v="1"/>
    <x v="1"/>
    <x v="1622"/>
  </r>
  <r>
    <x v="0"/>
    <s v="July"/>
    <n v="13"/>
    <x v="1"/>
    <x v="1"/>
    <x v="1"/>
    <x v="1"/>
    <x v="1623"/>
  </r>
  <r>
    <x v="1"/>
    <s v="July"/>
    <n v="13"/>
    <x v="1"/>
    <x v="1"/>
    <x v="1"/>
    <x v="1"/>
    <x v="1624"/>
  </r>
  <r>
    <x v="0"/>
    <s v="July"/>
    <n v="14"/>
    <x v="1"/>
    <x v="1"/>
    <x v="1"/>
    <x v="1"/>
    <x v="1625"/>
  </r>
  <r>
    <x v="1"/>
    <s v="July"/>
    <n v="14"/>
    <x v="1"/>
    <x v="1"/>
    <x v="1"/>
    <x v="1"/>
    <x v="1626"/>
  </r>
  <r>
    <x v="0"/>
    <s v="July"/>
    <n v="15"/>
    <x v="1"/>
    <x v="1"/>
    <x v="1"/>
    <x v="1"/>
    <x v="1627"/>
  </r>
  <r>
    <x v="1"/>
    <s v="July"/>
    <n v="15"/>
    <x v="1"/>
    <x v="1"/>
    <x v="1"/>
    <x v="1"/>
    <x v="1628"/>
  </r>
  <r>
    <x v="0"/>
    <s v="July"/>
    <n v="16"/>
    <x v="1"/>
    <x v="1"/>
    <x v="1"/>
    <x v="1"/>
    <x v="1629"/>
  </r>
  <r>
    <x v="1"/>
    <s v="July"/>
    <n v="16"/>
    <x v="1"/>
    <x v="1"/>
    <x v="1"/>
    <x v="1"/>
    <x v="1630"/>
  </r>
  <r>
    <x v="0"/>
    <s v="July"/>
    <n v="17"/>
    <x v="1"/>
    <x v="1"/>
    <x v="1"/>
    <x v="1"/>
    <x v="1631"/>
  </r>
  <r>
    <x v="1"/>
    <s v="July"/>
    <n v="17"/>
    <x v="1"/>
    <x v="1"/>
    <x v="1"/>
    <x v="1"/>
    <x v="1632"/>
  </r>
  <r>
    <x v="0"/>
    <s v="July"/>
    <n v="18"/>
    <x v="1"/>
    <x v="1"/>
    <x v="1"/>
    <x v="1"/>
    <x v="1460"/>
  </r>
  <r>
    <x v="1"/>
    <s v="July"/>
    <n v="18"/>
    <x v="1"/>
    <x v="1"/>
    <x v="1"/>
    <x v="1"/>
    <x v="1633"/>
  </r>
  <r>
    <x v="0"/>
    <s v="July"/>
    <n v="19"/>
    <x v="1"/>
    <x v="1"/>
    <x v="1"/>
    <x v="1"/>
    <x v="1634"/>
  </r>
  <r>
    <x v="1"/>
    <s v="July"/>
    <n v="19"/>
    <x v="1"/>
    <x v="1"/>
    <x v="1"/>
    <x v="1"/>
    <x v="1635"/>
  </r>
  <r>
    <x v="0"/>
    <s v="July"/>
    <n v="20"/>
    <x v="1"/>
    <x v="1"/>
    <x v="1"/>
    <x v="1"/>
    <x v="1636"/>
  </r>
  <r>
    <x v="1"/>
    <s v="July"/>
    <n v="20"/>
    <x v="1"/>
    <x v="1"/>
    <x v="1"/>
    <x v="1"/>
    <x v="1622"/>
  </r>
  <r>
    <x v="0"/>
    <s v="July"/>
    <n v="21"/>
    <x v="1"/>
    <x v="1"/>
    <x v="1"/>
    <x v="1"/>
    <x v="1637"/>
  </r>
  <r>
    <x v="1"/>
    <s v="July"/>
    <n v="21"/>
    <x v="1"/>
    <x v="1"/>
    <x v="1"/>
    <x v="1"/>
    <x v="1638"/>
  </r>
  <r>
    <x v="0"/>
    <s v="July"/>
    <n v="22"/>
    <x v="1"/>
    <x v="1"/>
    <x v="1"/>
    <x v="1"/>
    <x v="1639"/>
  </r>
  <r>
    <x v="1"/>
    <s v="July"/>
    <n v="22"/>
    <x v="1"/>
    <x v="1"/>
    <x v="1"/>
    <x v="1"/>
    <x v="1640"/>
  </r>
  <r>
    <x v="0"/>
    <s v="July"/>
    <n v="23"/>
    <x v="1"/>
    <x v="1"/>
    <x v="1"/>
    <x v="1"/>
    <x v="1631"/>
  </r>
  <r>
    <x v="1"/>
    <s v="July"/>
    <n v="23"/>
    <x v="1"/>
    <x v="1"/>
    <x v="1"/>
    <x v="1"/>
    <x v="1641"/>
  </r>
  <r>
    <x v="0"/>
    <s v="July"/>
    <n v="24"/>
    <x v="1"/>
    <x v="1"/>
    <x v="1"/>
    <x v="1"/>
    <x v="1642"/>
  </r>
  <r>
    <x v="1"/>
    <s v="July"/>
    <n v="24"/>
    <x v="1"/>
    <x v="1"/>
    <x v="1"/>
    <x v="1"/>
    <x v="1643"/>
  </r>
  <r>
    <x v="0"/>
    <s v="July"/>
    <n v="25"/>
    <x v="1"/>
    <x v="1"/>
    <x v="1"/>
    <x v="1"/>
    <x v="1460"/>
  </r>
  <r>
    <x v="1"/>
    <s v="July"/>
    <n v="25"/>
    <x v="1"/>
    <x v="1"/>
    <x v="1"/>
    <x v="1"/>
    <x v="1644"/>
  </r>
  <r>
    <x v="0"/>
    <s v="July"/>
    <n v="26"/>
    <x v="1"/>
    <x v="1"/>
    <x v="1"/>
    <x v="1"/>
    <x v="1645"/>
  </r>
  <r>
    <x v="1"/>
    <s v="July"/>
    <n v="26"/>
    <x v="1"/>
    <x v="1"/>
    <x v="1"/>
    <x v="1"/>
    <x v="1646"/>
  </r>
  <r>
    <x v="0"/>
    <s v="July"/>
    <n v="27"/>
    <x v="1"/>
    <x v="1"/>
    <x v="1"/>
    <x v="1"/>
    <x v="1448"/>
  </r>
  <r>
    <x v="1"/>
    <s v="July"/>
    <n v="27"/>
    <x v="1"/>
    <x v="1"/>
    <x v="1"/>
    <x v="1"/>
    <x v="1647"/>
  </r>
  <r>
    <x v="0"/>
    <s v="July"/>
    <n v="28"/>
    <x v="1"/>
    <x v="1"/>
    <x v="1"/>
    <x v="1"/>
    <x v="1648"/>
  </r>
  <r>
    <x v="1"/>
    <s v="July"/>
    <n v="28"/>
    <x v="1"/>
    <x v="1"/>
    <x v="1"/>
    <x v="1"/>
    <x v="1649"/>
  </r>
  <r>
    <x v="0"/>
    <s v="July"/>
    <n v="29"/>
    <x v="1"/>
    <x v="1"/>
    <x v="1"/>
    <x v="1"/>
    <x v="1623"/>
  </r>
  <r>
    <x v="1"/>
    <s v="July"/>
    <n v="29"/>
    <x v="1"/>
    <x v="1"/>
    <x v="1"/>
    <x v="1"/>
    <x v="1650"/>
  </r>
  <r>
    <x v="0"/>
    <s v="July"/>
    <n v="30"/>
    <x v="1"/>
    <x v="1"/>
    <x v="1"/>
    <x v="1"/>
    <x v="1448"/>
  </r>
  <r>
    <x v="1"/>
    <s v="July"/>
    <n v="30"/>
    <x v="1"/>
    <x v="1"/>
    <x v="1"/>
    <x v="1"/>
    <x v="1651"/>
  </r>
  <r>
    <x v="0"/>
    <s v="July"/>
    <n v="31"/>
    <x v="1"/>
    <x v="1"/>
    <x v="1"/>
    <x v="1"/>
    <x v="1652"/>
  </r>
  <r>
    <x v="1"/>
    <s v="July"/>
    <n v="31"/>
    <x v="1"/>
    <x v="1"/>
    <x v="1"/>
    <x v="1"/>
    <x v="1653"/>
  </r>
  <r>
    <x v="0"/>
    <s v="June"/>
    <n v="1"/>
    <x v="1"/>
    <x v="1"/>
    <x v="1"/>
    <x v="1"/>
    <x v="1654"/>
  </r>
  <r>
    <x v="1"/>
    <s v="June"/>
    <n v="1"/>
    <x v="1"/>
    <x v="1"/>
    <x v="1"/>
    <x v="1"/>
    <x v="1655"/>
  </r>
  <r>
    <x v="0"/>
    <s v="June"/>
    <n v="2"/>
    <x v="1"/>
    <x v="1"/>
    <x v="1"/>
    <x v="1"/>
    <x v="1656"/>
  </r>
  <r>
    <x v="1"/>
    <s v="June"/>
    <n v="2"/>
    <x v="1"/>
    <x v="1"/>
    <x v="1"/>
    <x v="1"/>
    <x v="1657"/>
  </r>
  <r>
    <x v="0"/>
    <s v="June"/>
    <n v="3"/>
    <x v="1"/>
    <x v="1"/>
    <x v="1"/>
    <x v="1"/>
    <x v="1658"/>
  </r>
  <r>
    <x v="1"/>
    <s v="June"/>
    <n v="3"/>
    <x v="1"/>
    <x v="1"/>
    <x v="1"/>
    <x v="1"/>
    <x v="1659"/>
  </r>
  <r>
    <x v="0"/>
    <s v="June"/>
    <n v="4"/>
    <x v="1"/>
    <x v="1"/>
    <x v="1"/>
    <x v="1"/>
    <x v="1660"/>
  </r>
  <r>
    <x v="1"/>
    <s v="June"/>
    <n v="4"/>
    <x v="1"/>
    <x v="1"/>
    <x v="1"/>
    <x v="1"/>
    <x v="1607"/>
  </r>
  <r>
    <x v="0"/>
    <s v="June"/>
    <n v="5"/>
    <x v="1"/>
    <x v="1"/>
    <x v="1"/>
    <x v="1"/>
    <x v="1661"/>
  </r>
  <r>
    <x v="1"/>
    <s v="June"/>
    <n v="5"/>
    <x v="1"/>
    <x v="1"/>
    <x v="1"/>
    <x v="1"/>
    <x v="1635"/>
  </r>
  <r>
    <x v="0"/>
    <s v="June"/>
    <n v="6"/>
    <x v="1"/>
    <x v="1"/>
    <x v="1"/>
    <x v="1"/>
    <x v="1662"/>
  </r>
  <r>
    <x v="1"/>
    <s v="June"/>
    <n v="6"/>
    <x v="1"/>
    <x v="1"/>
    <x v="1"/>
    <x v="1"/>
    <x v="1663"/>
  </r>
  <r>
    <x v="0"/>
    <s v="June"/>
    <n v="7"/>
    <x v="1"/>
    <x v="1"/>
    <x v="1"/>
    <x v="1"/>
    <x v="1664"/>
  </r>
  <r>
    <x v="1"/>
    <s v="June"/>
    <n v="7"/>
    <x v="1"/>
    <x v="1"/>
    <x v="1"/>
    <x v="1"/>
    <x v="1665"/>
  </r>
  <r>
    <x v="0"/>
    <s v="June"/>
    <n v="8"/>
    <x v="1"/>
    <x v="1"/>
    <x v="1"/>
    <x v="1"/>
    <x v="1666"/>
  </r>
  <r>
    <x v="1"/>
    <s v="June"/>
    <n v="8"/>
    <x v="1"/>
    <x v="1"/>
    <x v="1"/>
    <x v="1"/>
    <x v="1667"/>
  </r>
  <r>
    <x v="0"/>
    <s v="June"/>
    <n v="9"/>
    <x v="1"/>
    <x v="1"/>
    <x v="1"/>
    <x v="1"/>
    <x v="1668"/>
  </r>
  <r>
    <x v="1"/>
    <s v="June"/>
    <n v="9"/>
    <x v="1"/>
    <x v="1"/>
    <x v="1"/>
    <x v="1"/>
    <x v="1659"/>
  </r>
  <r>
    <x v="0"/>
    <s v="June"/>
    <n v="10"/>
    <x v="1"/>
    <x v="1"/>
    <x v="1"/>
    <x v="1"/>
    <x v="1656"/>
  </r>
  <r>
    <x v="1"/>
    <s v="June"/>
    <n v="10"/>
    <x v="1"/>
    <x v="1"/>
    <x v="1"/>
    <x v="1"/>
    <x v="1669"/>
  </r>
  <r>
    <x v="0"/>
    <s v="June"/>
    <n v="11"/>
    <x v="1"/>
    <x v="1"/>
    <x v="1"/>
    <x v="1"/>
    <x v="1670"/>
  </r>
  <r>
    <x v="1"/>
    <s v="June"/>
    <n v="11"/>
    <x v="1"/>
    <x v="1"/>
    <x v="1"/>
    <x v="1"/>
    <x v="1671"/>
  </r>
  <r>
    <x v="0"/>
    <s v="June"/>
    <n v="12"/>
    <x v="1"/>
    <x v="1"/>
    <x v="1"/>
    <x v="1"/>
    <x v="1466"/>
  </r>
  <r>
    <x v="1"/>
    <s v="June"/>
    <n v="12"/>
    <x v="1"/>
    <x v="1"/>
    <x v="1"/>
    <x v="1"/>
    <x v="1672"/>
  </r>
  <r>
    <x v="0"/>
    <s v="June"/>
    <n v="13"/>
    <x v="1"/>
    <x v="1"/>
    <x v="1"/>
    <x v="1"/>
    <x v="1673"/>
  </r>
  <r>
    <x v="1"/>
    <s v="June"/>
    <n v="13"/>
    <x v="1"/>
    <x v="1"/>
    <x v="1"/>
    <x v="1"/>
    <x v="1674"/>
  </r>
  <r>
    <x v="0"/>
    <s v="June"/>
    <n v="14"/>
    <x v="1"/>
    <x v="1"/>
    <x v="1"/>
    <x v="1"/>
    <x v="1544"/>
  </r>
  <r>
    <x v="1"/>
    <s v="June"/>
    <n v="14"/>
    <x v="1"/>
    <x v="1"/>
    <x v="1"/>
    <x v="1"/>
    <x v="1675"/>
  </r>
  <r>
    <x v="0"/>
    <s v="June"/>
    <n v="15"/>
    <x v="1"/>
    <x v="1"/>
    <x v="1"/>
    <x v="1"/>
    <x v="1676"/>
  </r>
  <r>
    <x v="1"/>
    <s v="June"/>
    <n v="15"/>
    <x v="1"/>
    <x v="1"/>
    <x v="1"/>
    <x v="1"/>
    <x v="1609"/>
  </r>
  <r>
    <x v="0"/>
    <s v="June"/>
    <n v="16"/>
    <x v="1"/>
    <x v="1"/>
    <x v="1"/>
    <x v="1"/>
    <x v="1677"/>
  </r>
  <r>
    <x v="1"/>
    <s v="June"/>
    <n v="16"/>
    <x v="1"/>
    <x v="1"/>
    <x v="1"/>
    <x v="1"/>
    <x v="1614"/>
  </r>
  <r>
    <x v="0"/>
    <s v="June"/>
    <n v="17"/>
    <x v="1"/>
    <x v="1"/>
    <x v="1"/>
    <x v="1"/>
    <x v="1678"/>
  </r>
  <r>
    <x v="1"/>
    <s v="June"/>
    <n v="17"/>
    <x v="1"/>
    <x v="1"/>
    <x v="1"/>
    <x v="1"/>
    <x v="1630"/>
  </r>
  <r>
    <x v="0"/>
    <s v="June"/>
    <n v="18"/>
    <x v="1"/>
    <x v="1"/>
    <x v="1"/>
    <x v="1"/>
    <x v="1679"/>
  </r>
  <r>
    <x v="1"/>
    <s v="June"/>
    <n v="18"/>
    <x v="1"/>
    <x v="1"/>
    <x v="1"/>
    <x v="1"/>
    <x v="1647"/>
  </r>
  <r>
    <x v="0"/>
    <s v="June"/>
    <n v="19"/>
    <x v="1"/>
    <x v="1"/>
    <x v="1"/>
    <x v="1"/>
    <x v="1680"/>
  </r>
  <r>
    <x v="1"/>
    <s v="June"/>
    <n v="19"/>
    <x v="1"/>
    <x v="1"/>
    <x v="1"/>
    <x v="1"/>
    <x v="1681"/>
  </r>
  <r>
    <x v="0"/>
    <s v="June"/>
    <n v="20"/>
    <x v="1"/>
    <x v="1"/>
    <x v="1"/>
    <x v="1"/>
    <x v="1682"/>
  </r>
  <r>
    <x v="1"/>
    <s v="June"/>
    <n v="20"/>
    <x v="1"/>
    <x v="1"/>
    <x v="1"/>
    <x v="1"/>
    <x v="1683"/>
  </r>
  <r>
    <x v="0"/>
    <s v="June"/>
    <n v="21"/>
    <x v="1"/>
    <x v="1"/>
    <x v="1"/>
    <x v="1"/>
    <x v="1684"/>
  </r>
  <r>
    <x v="1"/>
    <s v="June"/>
    <n v="21"/>
    <x v="1"/>
    <x v="1"/>
    <x v="1"/>
    <x v="1"/>
    <x v="1672"/>
  </r>
  <r>
    <x v="0"/>
    <s v="June"/>
    <n v="22"/>
    <x v="1"/>
    <x v="1"/>
    <x v="1"/>
    <x v="1"/>
    <x v="1685"/>
  </r>
  <r>
    <x v="1"/>
    <s v="June"/>
    <n v="22"/>
    <x v="1"/>
    <x v="1"/>
    <x v="1"/>
    <x v="1"/>
    <x v="1686"/>
  </r>
  <r>
    <x v="0"/>
    <s v="June"/>
    <n v="23"/>
    <x v="1"/>
    <x v="1"/>
    <x v="1"/>
    <x v="1"/>
    <x v="1676"/>
  </r>
  <r>
    <x v="1"/>
    <s v="June"/>
    <n v="23"/>
    <x v="1"/>
    <x v="1"/>
    <x v="1"/>
    <x v="1"/>
    <x v="1607"/>
  </r>
  <r>
    <x v="0"/>
    <s v="June"/>
    <n v="24"/>
    <x v="1"/>
    <x v="1"/>
    <x v="1"/>
    <x v="1"/>
    <x v="1687"/>
  </r>
  <r>
    <x v="1"/>
    <s v="June"/>
    <n v="24"/>
    <x v="1"/>
    <x v="1"/>
    <x v="1"/>
    <x v="1"/>
    <x v="1688"/>
  </r>
  <r>
    <x v="0"/>
    <s v="June"/>
    <n v="25"/>
    <x v="1"/>
    <x v="1"/>
    <x v="1"/>
    <x v="1"/>
    <x v="1689"/>
  </r>
  <r>
    <x v="1"/>
    <s v="June"/>
    <n v="25"/>
    <x v="1"/>
    <x v="1"/>
    <x v="1"/>
    <x v="1"/>
    <x v="1690"/>
  </r>
  <r>
    <x v="0"/>
    <s v="June"/>
    <n v="26"/>
    <x v="1"/>
    <x v="1"/>
    <x v="1"/>
    <x v="1"/>
    <x v="1691"/>
  </r>
  <r>
    <x v="1"/>
    <s v="June"/>
    <n v="26"/>
    <x v="1"/>
    <x v="1"/>
    <x v="1"/>
    <x v="1"/>
    <x v="1692"/>
  </r>
  <r>
    <x v="0"/>
    <s v="June"/>
    <n v="27"/>
    <x v="1"/>
    <x v="1"/>
    <x v="1"/>
    <x v="1"/>
    <x v="1693"/>
  </r>
  <r>
    <x v="1"/>
    <s v="June"/>
    <n v="27"/>
    <x v="1"/>
    <x v="1"/>
    <x v="1"/>
    <x v="1"/>
    <x v="1694"/>
  </r>
  <r>
    <x v="0"/>
    <s v="June"/>
    <n v="28"/>
    <x v="1"/>
    <x v="1"/>
    <x v="1"/>
    <x v="1"/>
    <x v="1695"/>
  </r>
  <r>
    <x v="1"/>
    <s v="June"/>
    <n v="28"/>
    <x v="1"/>
    <x v="1"/>
    <x v="1"/>
    <x v="1"/>
    <x v="1696"/>
  </r>
  <r>
    <x v="0"/>
    <s v="June"/>
    <n v="29"/>
    <x v="1"/>
    <x v="1"/>
    <x v="1"/>
    <x v="1"/>
    <x v="1697"/>
  </r>
  <r>
    <x v="1"/>
    <s v="June"/>
    <n v="29"/>
    <x v="1"/>
    <x v="1"/>
    <x v="1"/>
    <x v="1"/>
    <x v="1633"/>
  </r>
  <r>
    <x v="0"/>
    <s v="June"/>
    <n v="30"/>
    <x v="1"/>
    <x v="1"/>
    <x v="1"/>
    <x v="1"/>
    <x v="1698"/>
  </r>
  <r>
    <x v="1"/>
    <s v="June"/>
    <n v="30"/>
    <x v="1"/>
    <x v="1"/>
    <x v="1"/>
    <x v="1"/>
    <x v="1699"/>
  </r>
  <r>
    <x v="0"/>
    <s v="May"/>
    <n v="1"/>
    <x v="1"/>
    <x v="1"/>
    <x v="1"/>
    <x v="1"/>
    <x v="1700"/>
  </r>
  <r>
    <x v="1"/>
    <s v="May"/>
    <n v="1"/>
    <x v="1"/>
    <x v="1"/>
    <x v="1"/>
    <x v="1"/>
    <x v="1701"/>
  </r>
  <r>
    <x v="0"/>
    <s v="May"/>
    <n v="2"/>
    <x v="1"/>
    <x v="1"/>
    <x v="1"/>
    <x v="1"/>
    <x v="1477"/>
  </r>
  <r>
    <x v="1"/>
    <s v="May"/>
    <n v="2"/>
    <x v="1"/>
    <x v="1"/>
    <x v="1"/>
    <x v="1"/>
    <x v="1702"/>
  </r>
  <r>
    <x v="0"/>
    <s v="May"/>
    <n v="3"/>
    <x v="1"/>
    <x v="1"/>
    <x v="1"/>
    <x v="1"/>
    <x v="1533"/>
  </r>
  <r>
    <x v="1"/>
    <s v="May"/>
    <n v="3"/>
    <x v="1"/>
    <x v="1"/>
    <x v="1"/>
    <x v="1"/>
    <x v="1703"/>
  </r>
  <r>
    <x v="0"/>
    <s v="May"/>
    <n v="4"/>
    <x v="1"/>
    <x v="1"/>
    <x v="1"/>
    <x v="1"/>
    <x v="1512"/>
  </r>
  <r>
    <x v="1"/>
    <s v="May"/>
    <n v="4"/>
    <x v="1"/>
    <x v="1"/>
    <x v="1"/>
    <x v="1"/>
    <x v="1630"/>
  </r>
  <r>
    <x v="0"/>
    <s v="May"/>
    <n v="5"/>
    <x v="1"/>
    <x v="1"/>
    <x v="1"/>
    <x v="1"/>
    <x v="1654"/>
  </r>
  <r>
    <x v="1"/>
    <s v="May"/>
    <n v="5"/>
    <x v="1"/>
    <x v="1"/>
    <x v="1"/>
    <x v="1"/>
    <x v="1704"/>
  </r>
  <r>
    <x v="0"/>
    <s v="May"/>
    <n v="6"/>
    <x v="1"/>
    <x v="1"/>
    <x v="1"/>
    <x v="1"/>
    <x v="1676"/>
  </r>
  <r>
    <x v="1"/>
    <s v="May"/>
    <n v="6"/>
    <x v="1"/>
    <x v="1"/>
    <x v="1"/>
    <x v="1"/>
    <x v="1703"/>
  </r>
  <r>
    <x v="0"/>
    <s v="May"/>
    <n v="7"/>
    <x v="1"/>
    <x v="1"/>
    <x v="1"/>
    <x v="1"/>
    <x v="1705"/>
  </r>
  <r>
    <x v="1"/>
    <s v="May"/>
    <n v="7"/>
    <x v="1"/>
    <x v="1"/>
    <x v="1"/>
    <x v="1"/>
    <x v="1706"/>
  </r>
  <r>
    <x v="0"/>
    <s v="May"/>
    <n v="8"/>
    <x v="1"/>
    <x v="1"/>
    <x v="1"/>
    <x v="1"/>
    <x v="1707"/>
  </r>
  <r>
    <x v="1"/>
    <s v="May"/>
    <n v="8"/>
    <x v="1"/>
    <x v="1"/>
    <x v="1"/>
    <x v="1"/>
    <x v="1708"/>
  </r>
  <r>
    <x v="0"/>
    <s v="May"/>
    <n v="9"/>
    <x v="1"/>
    <x v="1"/>
    <x v="1"/>
    <x v="1"/>
    <x v="1642"/>
  </r>
  <r>
    <x v="1"/>
    <s v="May"/>
    <n v="9"/>
    <x v="1"/>
    <x v="1"/>
    <x v="1"/>
    <x v="1"/>
    <x v="1709"/>
  </r>
  <r>
    <x v="0"/>
    <s v="May"/>
    <n v="10"/>
    <x v="1"/>
    <x v="1"/>
    <x v="1"/>
    <x v="1"/>
    <x v="1710"/>
  </r>
  <r>
    <x v="1"/>
    <s v="May"/>
    <n v="10"/>
    <x v="1"/>
    <x v="1"/>
    <x v="1"/>
    <x v="1"/>
    <x v="1641"/>
  </r>
  <r>
    <x v="0"/>
    <s v="May"/>
    <n v="11"/>
    <x v="1"/>
    <x v="1"/>
    <x v="1"/>
    <x v="1"/>
    <x v="1711"/>
  </r>
  <r>
    <x v="1"/>
    <s v="May"/>
    <n v="11"/>
    <x v="1"/>
    <x v="1"/>
    <x v="1"/>
    <x v="1"/>
    <x v="1614"/>
  </r>
  <r>
    <x v="0"/>
    <s v="May"/>
    <n v="12"/>
    <x v="1"/>
    <x v="1"/>
    <x v="1"/>
    <x v="1"/>
    <x v="1678"/>
  </r>
  <r>
    <x v="1"/>
    <s v="May"/>
    <n v="12"/>
    <x v="1"/>
    <x v="1"/>
    <x v="1"/>
    <x v="1"/>
    <x v="1626"/>
  </r>
  <r>
    <x v="0"/>
    <s v="May"/>
    <n v="13"/>
    <x v="1"/>
    <x v="1"/>
    <x v="1"/>
    <x v="1"/>
    <x v="1712"/>
  </r>
  <r>
    <x v="1"/>
    <s v="May"/>
    <n v="13"/>
    <x v="1"/>
    <x v="1"/>
    <x v="1"/>
    <x v="1"/>
    <x v="1713"/>
  </r>
  <r>
    <x v="0"/>
    <s v="May"/>
    <n v="14"/>
    <x v="1"/>
    <x v="1"/>
    <x v="1"/>
    <x v="1"/>
    <x v="1714"/>
  </r>
  <r>
    <x v="1"/>
    <s v="May"/>
    <n v="14"/>
    <x v="1"/>
    <x v="1"/>
    <x v="1"/>
    <x v="1"/>
    <x v="1702"/>
  </r>
  <r>
    <x v="0"/>
    <s v="May"/>
    <n v="15"/>
    <x v="1"/>
    <x v="1"/>
    <x v="1"/>
    <x v="1"/>
    <x v="1464"/>
  </r>
  <r>
    <x v="1"/>
    <s v="May"/>
    <n v="15"/>
    <x v="1"/>
    <x v="1"/>
    <x v="1"/>
    <x v="1"/>
    <x v="1709"/>
  </r>
  <r>
    <x v="0"/>
    <s v="May"/>
    <n v="16"/>
    <x v="1"/>
    <x v="1"/>
    <x v="1"/>
    <x v="1"/>
    <x v="1673"/>
  </r>
  <r>
    <x v="1"/>
    <s v="May"/>
    <n v="16"/>
    <x v="1"/>
    <x v="1"/>
    <x v="1"/>
    <x v="1"/>
    <x v="1715"/>
  </r>
  <r>
    <x v="0"/>
    <s v="May"/>
    <n v="17"/>
    <x v="1"/>
    <x v="1"/>
    <x v="1"/>
    <x v="1"/>
    <x v="1716"/>
  </r>
  <r>
    <x v="1"/>
    <s v="May"/>
    <n v="17"/>
    <x v="1"/>
    <x v="1"/>
    <x v="1"/>
    <x v="1"/>
    <x v="1717"/>
  </r>
  <r>
    <x v="0"/>
    <s v="May"/>
    <n v="18"/>
    <x v="1"/>
    <x v="1"/>
    <x v="1"/>
    <x v="1"/>
    <x v="1476"/>
  </r>
  <r>
    <x v="1"/>
    <s v="May"/>
    <n v="18"/>
    <x v="1"/>
    <x v="1"/>
    <x v="1"/>
    <x v="1"/>
    <x v="1686"/>
  </r>
  <r>
    <x v="0"/>
    <s v="May"/>
    <n v="19"/>
    <x v="1"/>
    <x v="1"/>
    <x v="1"/>
    <x v="1"/>
    <x v="1718"/>
  </r>
  <r>
    <x v="1"/>
    <s v="May"/>
    <n v="19"/>
    <x v="1"/>
    <x v="1"/>
    <x v="1"/>
    <x v="1"/>
    <x v="1719"/>
  </r>
  <r>
    <x v="0"/>
    <s v="May"/>
    <n v="20"/>
    <x v="1"/>
    <x v="1"/>
    <x v="1"/>
    <x v="1"/>
    <x v="1720"/>
  </r>
  <r>
    <x v="1"/>
    <s v="May"/>
    <n v="20"/>
    <x v="1"/>
    <x v="1"/>
    <x v="1"/>
    <x v="1"/>
    <x v="1721"/>
  </r>
  <r>
    <x v="0"/>
    <s v="May"/>
    <n v="21"/>
    <x v="1"/>
    <x v="1"/>
    <x v="1"/>
    <x v="1"/>
    <x v="1567"/>
  </r>
  <r>
    <x v="1"/>
    <s v="May"/>
    <n v="21"/>
    <x v="1"/>
    <x v="1"/>
    <x v="1"/>
    <x v="1"/>
    <x v="1722"/>
  </r>
  <r>
    <x v="0"/>
    <s v="May"/>
    <n v="22"/>
    <x v="1"/>
    <x v="1"/>
    <x v="1"/>
    <x v="1"/>
    <x v="1723"/>
  </r>
  <r>
    <x v="1"/>
    <s v="May"/>
    <n v="22"/>
    <x v="1"/>
    <x v="1"/>
    <x v="1"/>
    <x v="1"/>
    <x v="1724"/>
  </r>
  <r>
    <x v="0"/>
    <s v="May"/>
    <n v="23"/>
    <x v="1"/>
    <x v="1"/>
    <x v="1"/>
    <x v="1"/>
    <x v="1591"/>
  </r>
  <r>
    <x v="1"/>
    <s v="May"/>
    <n v="23"/>
    <x v="1"/>
    <x v="1"/>
    <x v="1"/>
    <x v="1"/>
    <x v="1725"/>
  </r>
  <r>
    <x v="0"/>
    <s v="May"/>
    <n v="24"/>
    <x v="1"/>
    <x v="1"/>
    <x v="1"/>
    <x v="1"/>
    <x v="1573"/>
  </r>
  <r>
    <x v="1"/>
    <s v="May"/>
    <n v="24"/>
    <x v="1"/>
    <x v="1"/>
    <x v="1"/>
    <x v="1"/>
    <x v="1726"/>
  </r>
  <r>
    <x v="0"/>
    <s v="May"/>
    <n v="25"/>
    <x v="1"/>
    <x v="1"/>
    <x v="1"/>
    <x v="1"/>
    <x v="1711"/>
  </r>
  <r>
    <x v="1"/>
    <s v="May"/>
    <n v="25"/>
    <x v="1"/>
    <x v="1"/>
    <x v="1"/>
    <x v="1"/>
    <x v="1638"/>
  </r>
  <r>
    <x v="0"/>
    <s v="May"/>
    <n v="26"/>
    <x v="1"/>
    <x v="1"/>
    <x v="1"/>
    <x v="1"/>
    <x v="1727"/>
  </r>
  <r>
    <x v="1"/>
    <s v="May"/>
    <n v="26"/>
    <x v="1"/>
    <x v="1"/>
    <x v="1"/>
    <x v="1"/>
    <x v="1713"/>
  </r>
  <r>
    <x v="0"/>
    <s v="May"/>
    <n v="27"/>
    <x v="1"/>
    <x v="1"/>
    <x v="1"/>
    <x v="1"/>
    <x v="1728"/>
  </r>
  <r>
    <x v="1"/>
    <s v="May"/>
    <n v="27"/>
    <x v="1"/>
    <x v="1"/>
    <x v="1"/>
    <x v="1"/>
    <x v="1729"/>
  </r>
  <r>
    <x v="0"/>
    <s v="May"/>
    <n v="28"/>
    <x v="1"/>
    <x v="1"/>
    <x v="1"/>
    <x v="1"/>
    <x v="1676"/>
  </r>
  <r>
    <x v="1"/>
    <s v="May"/>
    <n v="28"/>
    <x v="1"/>
    <x v="1"/>
    <x v="1"/>
    <x v="1"/>
    <x v="1671"/>
  </r>
  <r>
    <x v="0"/>
    <s v="May"/>
    <n v="29"/>
    <x v="1"/>
    <x v="1"/>
    <x v="1"/>
    <x v="1"/>
    <x v="1615"/>
  </r>
  <r>
    <x v="1"/>
    <s v="May"/>
    <n v="29"/>
    <x v="1"/>
    <x v="1"/>
    <x v="1"/>
    <x v="1"/>
    <x v="1696"/>
  </r>
  <r>
    <x v="0"/>
    <s v="May"/>
    <n v="30"/>
    <x v="1"/>
    <x v="1"/>
    <x v="1"/>
    <x v="1"/>
    <x v="1730"/>
  </r>
  <r>
    <x v="1"/>
    <s v="May"/>
    <n v="30"/>
    <x v="1"/>
    <x v="1"/>
    <x v="1"/>
    <x v="1"/>
    <x v="1612"/>
  </r>
  <r>
    <x v="0"/>
    <s v="May"/>
    <n v="31"/>
    <x v="1"/>
    <x v="1"/>
    <x v="1"/>
    <x v="1"/>
    <x v="1731"/>
  </r>
  <r>
    <x v="1"/>
    <s v="May"/>
    <n v="31"/>
    <x v="1"/>
    <x v="1"/>
    <x v="1"/>
    <x v="1"/>
    <x v="1624"/>
  </r>
  <r>
    <x v="0"/>
    <s v="July"/>
    <n v="1"/>
    <x v="0"/>
    <x v="1"/>
    <x v="1"/>
    <x v="0"/>
    <x v="1732"/>
  </r>
  <r>
    <x v="1"/>
    <s v="July"/>
    <n v="1"/>
    <x v="0"/>
    <x v="1"/>
    <x v="1"/>
    <x v="0"/>
    <x v="1733"/>
  </r>
  <r>
    <x v="0"/>
    <s v="July"/>
    <n v="2"/>
    <x v="0"/>
    <x v="1"/>
    <x v="1"/>
    <x v="0"/>
    <x v="1734"/>
  </r>
  <r>
    <x v="1"/>
    <s v="July"/>
    <n v="2"/>
    <x v="0"/>
    <x v="1"/>
    <x v="1"/>
    <x v="0"/>
    <x v="1735"/>
  </r>
  <r>
    <x v="0"/>
    <s v="July"/>
    <n v="3"/>
    <x v="0"/>
    <x v="1"/>
    <x v="1"/>
    <x v="0"/>
    <x v="1260"/>
  </r>
  <r>
    <x v="1"/>
    <s v="July"/>
    <n v="3"/>
    <x v="0"/>
    <x v="1"/>
    <x v="1"/>
    <x v="0"/>
    <x v="1736"/>
  </r>
  <r>
    <x v="0"/>
    <s v="July"/>
    <n v="4"/>
    <x v="0"/>
    <x v="1"/>
    <x v="1"/>
    <x v="0"/>
    <x v="1737"/>
  </r>
  <r>
    <x v="1"/>
    <s v="July"/>
    <n v="4"/>
    <x v="0"/>
    <x v="1"/>
    <x v="1"/>
    <x v="0"/>
    <x v="1382"/>
  </r>
  <r>
    <x v="0"/>
    <s v="July"/>
    <n v="5"/>
    <x v="0"/>
    <x v="1"/>
    <x v="1"/>
    <x v="0"/>
    <x v="1206"/>
  </r>
  <r>
    <x v="1"/>
    <s v="July"/>
    <n v="5"/>
    <x v="0"/>
    <x v="1"/>
    <x v="1"/>
    <x v="0"/>
    <x v="1738"/>
  </r>
  <r>
    <x v="0"/>
    <s v="July"/>
    <n v="6"/>
    <x v="0"/>
    <x v="1"/>
    <x v="1"/>
    <x v="0"/>
    <x v="1739"/>
  </r>
  <r>
    <x v="1"/>
    <s v="July"/>
    <n v="6"/>
    <x v="0"/>
    <x v="1"/>
    <x v="1"/>
    <x v="0"/>
    <x v="1740"/>
  </r>
  <r>
    <x v="0"/>
    <s v="July"/>
    <n v="7"/>
    <x v="0"/>
    <x v="1"/>
    <x v="1"/>
    <x v="0"/>
    <x v="1741"/>
  </r>
  <r>
    <x v="1"/>
    <s v="July"/>
    <n v="7"/>
    <x v="0"/>
    <x v="1"/>
    <x v="1"/>
    <x v="0"/>
    <x v="1742"/>
  </r>
  <r>
    <x v="0"/>
    <s v="July"/>
    <n v="8"/>
    <x v="0"/>
    <x v="1"/>
    <x v="1"/>
    <x v="0"/>
    <x v="1278"/>
  </r>
  <r>
    <x v="1"/>
    <s v="July"/>
    <n v="8"/>
    <x v="0"/>
    <x v="1"/>
    <x v="1"/>
    <x v="0"/>
    <x v="1743"/>
  </r>
  <r>
    <x v="0"/>
    <s v="July"/>
    <n v="9"/>
    <x v="0"/>
    <x v="1"/>
    <x v="1"/>
    <x v="0"/>
    <x v="1744"/>
  </r>
  <r>
    <x v="1"/>
    <s v="July"/>
    <n v="9"/>
    <x v="0"/>
    <x v="1"/>
    <x v="1"/>
    <x v="0"/>
    <x v="1745"/>
  </r>
  <r>
    <x v="0"/>
    <s v="July"/>
    <n v="10"/>
    <x v="0"/>
    <x v="1"/>
    <x v="1"/>
    <x v="0"/>
    <x v="1334"/>
  </r>
  <r>
    <x v="1"/>
    <s v="July"/>
    <n v="10"/>
    <x v="0"/>
    <x v="1"/>
    <x v="1"/>
    <x v="0"/>
    <x v="1746"/>
  </r>
  <r>
    <x v="0"/>
    <s v="July"/>
    <n v="11"/>
    <x v="0"/>
    <x v="1"/>
    <x v="1"/>
    <x v="0"/>
    <x v="1394"/>
  </r>
  <r>
    <x v="1"/>
    <s v="July"/>
    <n v="11"/>
    <x v="0"/>
    <x v="1"/>
    <x v="1"/>
    <x v="0"/>
    <x v="1747"/>
  </r>
  <r>
    <x v="0"/>
    <s v="July"/>
    <n v="12"/>
    <x v="0"/>
    <x v="1"/>
    <x v="1"/>
    <x v="0"/>
    <x v="1158"/>
  </r>
  <r>
    <x v="1"/>
    <s v="July"/>
    <n v="12"/>
    <x v="0"/>
    <x v="1"/>
    <x v="1"/>
    <x v="0"/>
    <x v="1351"/>
  </r>
  <r>
    <x v="0"/>
    <s v="July"/>
    <n v="13"/>
    <x v="0"/>
    <x v="1"/>
    <x v="1"/>
    <x v="0"/>
    <x v="1748"/>
  </r>
  <r>
    <x v="1"/>
    <s v="July"/>
    <n v="13"/>
    <x v="0"/>
    <x v="1"/>
    <x v="1"/>
    <x v="0"/>
    <x v="1749"/>
  </r>
  <r>
    <x v="0"/>
    <s v="July"/>
    <n v="14"/>
    <x v="0"/>
    <x v="1"/>
    <x v="1"/>
    <x v="0"/>
    <x v="1750"/>
  </r>
  <r>
    <x v="1"/>
    <s v="July"/>
    <n v="14"/>
    <x v="0"/>
    <x v="1"/>
    <x v="1"/>
    <x v="0"/>
    <x v="1339"/>
  </r>
  <r>
    <x v="0"/>
    <s v="July"/>
    <n v="15"/>
    <x v="0"/>
    <x v="1"/>
    <x v="1"/>
    <x v="0"/>
    <x v="1418"/>
  </r>
  <r>
    <x v="1"/>
    <s v="July"/>
    <n v="15"/>
    <x v="0"/>
    <x v="1"/>
    <x v="1"/>
    <x v="0"/>
    <x v="1348"/>
  </r>
  <r>
    <x v="0"/>
    <s v="July"/>
    <n v="16"/>
    <x v="0"/>
    <x v="1"/>
    <x v="1"/>
    <x v="0"/>
    <x v="1751"/>
  </r>
  <r>
    <x v="1"/>
    <s v="July"/>
    <n v="16"/>
    <x v="0"/>
    <x v="1"/>
    <x v="1"/>
    <x v="0"/>
    <x v="1752"/>
  </r>
  <r>
    <x v="0"/>
    <s v="July"/>
    <n v="17"/>
    <x v="0"/>
    <x v="1"/>
    <x v="1"/>
    <x v="0"/>
    <x v="1747"/>
  </r>
  <r>
    <x v="1"/>
    <s v="July"/>
    <n v="17"/>
    <x v="0"/>
    <x v="1"/>
    <x v="1"/>
    <x v="0"/>
    <x v="1753"/>
  </r>
  <r>
    <x v="0"/>
    <s v="July"/>
    <n v="18"/>
    <x v="0"/>
    <x v="1"/>
    <x v="1"/>
    <x v="0"/>
    <x v="1754"/>
  </r>
  <r>
    <x v="1"/>
    <s v="July"/>
    <n v="18"/>
    <x v="0"/>
    <x v="1"/>
    <x v="1"/>
    <x v="0"/>
    <x v="1755"/>
  </r>
  <r>
    <x v="0"/>
    <s v="July"/>
    <n v="19"/>
    <x v="0"/>
    <x v="1"/>
    <x v="1"/>
    <x v="0"/>
    <x v="1756"/>
  </r>
  <r>
    <x v="1"/>
    <s v="July"/>
    <n v="19"/>
    <x v="0"/>
    <x v="1"/>
    <x v="1"/>
    <x v="0"/>
    <x v="1403"/>
  </r>
  <r>
    <x v="0"/>
    <s v="July"/>
    <n v="20"/>
    <x v="0"/>
    <x v="1"/>
    <x v="1"/>
    <x v="0"/>
    <x v="1114"/>
  </r>
  <r>
    <x v="1"/>
    <s v="July"/>
    <n v="20"/>
    <x v="0"/>
    <x v="1"/>
    <x v="1"/>
    <x v="0"/>
    <x v="1757"/>
  </r>
  <r>
    <x v="0"/>
    <s v="July"/>
    <n v="21"/>
    <x v="0"/>
    <x v="1"/>
    <x v="1"/>
    <x v="0"/>
    <x v="1434"/>
  </r>
  <r>
    <x v="1"/>
    <s v="July"/>
    <n v="21"/>
    <x v="0"/>
    <x v="1"/>
    <x v="1"/>
    <x v="0"/>
    <x v="1758"/>
  </r>
  <r>
    <x v="0"/>
    <s v="July"/>
    <n v="22"/>
    <x v="0"/>
    <x v="1"/>
    <x v="1"/>
    <x v="0"/>
    <x v="1759"/>
  </r>
  <r>
    <x v="1"/>
    <s v="July"/>
    <n v="22"/>
    <x v="0"/>
    <x v="1"/>
    <x v="1"/>
    <x v="0"/>
    <x v="1760"/>
  </r>
  <r>
    <x v="0"/>
    <s v="July"/>
    <n v="23"/>
    <x v="0"/>
    <x v="1"/>
    <x v="1"/>
    <x v="0"/>
    <x v="1761"/>
  </r>
  <r>
    <x v="1"/>
    <s v="July"/>
    <n v="23"/>
    <x v="0"/>
    <x v="1"/>
    <x v="1"/>
    <x v="0"/>
    <x v="1340"/>
  </r>
  <r>
    <x v="0"/>
    <s v="July"/>
    <n v="24"/>
    <x v="0"/>
    <x v="1"/>
    <x v="1"/>
    <x v="0"/>
    <x v="1110"/>
  </r>
  <r>
    <x v="1"/>
    <s v="July"/>
    <n v="24"/>
    <x v="0"/>
    <x v="1"/>
    <x v="1"/>
    <x v="0"/>
    <x v="1762"/>
  </r>
  <r>
    <x v="0"/>
    <s v="July"/>
    <n v="25"/>
    <x v="0"/>
    <x v="1"/>
    <x v="1"/>
    <x v="0"/>
    <x v="1763"/>
  </r>
  <r>
    <x v="1"/>
    <s v="July"/>
    <n v="25"/>
    <x v="0"/>
    <x v="1"/>
    <x v="1"/>
    <x v="0"/>
    <x v="1355"/>
  </r>
  <r>
    <x v="0"/>
    <s v="July"/>
    <n v="26"/>
    <x v="0"/>
    <x v="1"/>
    <x v="1"/>
    <x v="0"/>
    <x v="1233"/>
  </r>
  <r>
    <x v="1"/>
    <s v="July"/>
    <n v="26"/>
    <x v="0"/>
    <x v="1"/>
    <x v="1"/>
    <x v="0"/>
    <x v="1764"/>
  </r>
  <r>
    <x v="0"/>
    <s v="July"/>
    <n v="27"/>
    <x v="0"/>
    <x v="1"/>
    <x v="1"/>
    <x v="0"/>
    <x v="1765"/>
  </r>
  <r>
    <x v="1"/>
    <s v="July"/>
    <n v="27"/>
    <x v="0"/>
    <x v="1"/>
    <x v="1"/>
    <x v="0"/>
    <x v="1766"/>
  </r>
  <r>
    <x v="0"/>
    <s v="July"/>
    <n v="28"/>
    <x v="0"/>
    <x v="1"/>
    <x v="1"/>
    <x v="0"/>
    <x v="1767"/>
  </r>
  <r>
    <x v="1"/>
    <s v="July"/>
    <n v="28"/>
    <x v="0"/>
    <x v="1"/>
    <x v="1"/>
    <x v="0"/>
    <x v="1233"/>
  </r>
  <r>
    <x v="0"/>
    <s v="July"/>
    <n v="29"/>
    <x v="0"/>
    <x v="1"/>
    <x v="1"/>
    <x v="0"/>
    <x v="1198"/>
  </r>
  <r>
    <x v="1"/>
    <s v="July"/>
    <n v="29"/>
    <x v="0"/>
    <x v="1"/>
    <x v="1"/>
    <x v="0"/>
    <x v="1768"/>
  </r>
  <r>
    <x v="0"/>
    <s v="July"/>
    <n v="30"/>
    <x v="0"/>
    <x v="1"/>
    <x v="1"/>
    <x v="0"/>
    <x v="1769"/>
  </r>
  <r>
    <x v="1"/>
    <s v="July"/>
    <n v="30"/>
    <x v="0"/>
    <x v="1"/>
    <x v="1"/>
    <x v="0"/>
    <x v="1770"/>
  </r>
  <r>
    <x v="0"/>
    <s v="July"/>
    <n v="31"/>
    <x v="0"/>
    <x v="1"/>
    <x v="1"/>
    <x v="0"/>
    <x v="1771"/>
  </r>
  <r>
    <x v="1"/>
    <s v="July"/>
    <n v="31"/>
    <x v="0"/>
    <x v="1"/>
    <x v="1"/>
    <x v="0"/>
    <x v="1772"/>
  </r>
  <r>
    <x v="0"/>
    <s v="June"/>
    <n v="1"/>
    <x v="0"/>
    <x v="1"/>
    <x v="1"/>
    <x v="0"/>
    <x v="1773"/>
  </r>
  <r>
    <x v="1"/>
    <s v="June"/>
    <n v="1"/>
    <x v="0"/>
    <x v="1"/>
    <x v="1"/>
    <x v="0"/>
    <x v="1774"/>
  </r>
  <r>
    <x v="0"/>
    <s v="June"/>
    <n v="2"/>
    <x v="0"/>
    <x v="1"/>
    <x v="1"/>
    <x v="0"/>
    <x v="1775"/>
  </r>
  <r>
    <x v="1"/>
    <s v="June"/>
    <n v="2"/>
    <x v="0"/>
    <x v="1"/>
    <x v="1"/>
    <x v="0"/>
    <x v="1776"/>
  </r>
  <r>
    <x v="0"/>
    <s v="June"/>
    <n v="3"/>
    <x v="0"/>
    <x v="1"/>
    <x v="1"/>
    <x v="0"/>
    <x v="1777"/>
  </r>
  <r>
    <x v="1"/>
    <s v="June"/>
    <n v="3"/>
    <x v="0"/>
    <x v="1"/>
    <x v="1"/>
    <x v="0"/>
    <x v="1778"/>
  </r>
  <r>
    <x v="0"/>
    <s v="June"/>
    <n v="4"/>
    <x v="0"/>
    <x v="1"/>
    <x v="1"/>
    <x v="0"/>
    <x v="1779"/>
  </r>
  <r>
    <x v="1"/>
    <s v="June"/>
    <n v="4"/>
    <x v="0"/>
    <x v="1"/>
    <x v="1"/>
    <x v="0"/>
    <x v="1408"/>
  </r>
  <r>
    <x v="0"/>
    <s v="June"/>
    <n v="5"/>
    <x v="0"/>
    <x v="1"/>
    <x v="1"/>
    <x v="0"/>
    <x v="1326"/>
  </r>
  <r>
    <x v="1"/>
    <s v="June"/>
    <n v="5"/>
    <x v="0"/>
    <x v="1"/>
    <x v="1"/>
    <x v="0"/>
    <x v="1309"/>
  </r>
  <r>
    <x v="0"/>
    <s v="June"/>
    <n v="6"/>
    <x v="0"/>
    <x v="1"/>
    <x v="1"/>
    <x v="0"/>
    <x v="1404"/>
  </r>
  <r>
    <x v="1"/>
    <s v="June"/>
    <n v="6"/>
    <x v="0"/>
    <x v="1"/>
    <x v="1"/>
    <x v="0"/>
    <x v="1780"/>
  </r>
  <r>
    <x v="0"/>
    <s v="June"/>
    <n v="7"/>
    <x v="0"/>
    <x v="1"/>
    <x v="1"/>
    <x v="0"/>
    <x v="1781"/>
  </r>
  <r>
    <x v="1"/>
    <s v="June"/>
    <n v="7"/>
    <x v="0"/>
    <x v="1"/>
    <x v="1"/>
    <x v="0"/>
    <x v="1782"/>
  </r>
  <r>
    <x v="0"/>
    <s v="June"/>
    <n v="8"/>
    <x v="0"/>
    <x v="1"/>
    <x v="1"/>
    <x v="0"/>
    <x v="1783"/>
  </r>
  <r>
    <x v="1"/>
    <s v="June"/>
    <n v="8"/>
    <x v="0"/>
    <x v="1"/>
    <x v="1"/>
    <x v="0"/>
    <x v="1784"/>
  </r>
  <r>
    <x v="0"/>
    <s v="June"/>
    <n v="9"/>
    <x v="0"/>
    <x v="1"/>
    <x v="1"/>
    <x v="0"/>
    <x v="1785"/>
  </r>
  <r>
    <x v="1"/>
    <s v="June"/>
    <n v="9"/>
    <x v="0"/>
    <x v="1"/>
    <x v="1"/>
    <x v="0"/>
    <x v="1786"/>
  </r>
  <r>
    <x v="0"/>
    <s v="June"/>
    <n v="10"/>
    <x v="0"/>
    <x v="1"/>
    <x v="1"/>
    <x v="0"/>
    <x v="1787"/>
  </r>
  <r>
    <x v="1"/>
    <s v="June"/>
    <n v="10"/>
    <x v="0"/>
    <x v="1"/>
    <x v="1"/>
    <x v="0"/>
    <x v="1788"/>
  </r>
  <r>
    <x v="0"/>
    <s v="June"/>
    <n v="11"/>
    <x v="0"/>
    <x v="1"/>
    <x v="1"/>
    <x v="0"/>
    <x v="1789"/>
  </r>
  <r>
    <x v="1"/>
    <s v="June"/>
    <n v="11"/>
    <x v="0"/>
    <x v="1"/>
    <x v="1"/>
    <x v="0"/>
    <x v="1790"/>
  </r>
  <r>
    <x v="0"/>
    <s v="June"/>
    <n v="12"/>
    <x v="0"/>
    <x v="1"/>
    <x v="1"/>
    <x v="0"/>
    <x v="1791"/>
  </r>
  <r>
    <x v="1"/>
    <s v="June"/>
    <n v="12"/>
    <x v="0"/>
    <x v="1"/>
    <x v="1"/>
    <x v="0"/>
    <x v="1792"/>
  </r>
  <r>
    <x v="0"/>
    <s v="June"/>
    <n v="13"/>
    <x v="0"/>
    <x v="1"/>
    <x v="1"/>
    <x v="0"/>
    <x v="1793"/>
  </r>
  <r>
    <x v="1"/>
    <s v="June"/>
    <n v="13"/>
    <x v="0"/>
    <x v="1"/>
    <x v="1"/>
    <x v="0"/>
    <x v="1794"/>
  </r>
  <r>
    <x v="0"/>
    <s v="June"/>
    <n v="14"/>
    <x v="0"/>
    <x v="1"/>
    <x v="1"/>
    <x v="0"/>
    <x v="1795"/>
  </r>
  <r>
    <x v="1"/>
    <s v="June"/>
    <n v="14"/>
    <x v="0"/>
    <x v="1"/>
    <x v="1"/>
    <x v="0"/>
    <x v="1796"/>
  </r>
  <r>
    <x v="0"/>
    <s v="June"/>
    <n v="15"/>
    <x v="0"/>
    <x v="1"/>
    <x v="1"/>
    <x v="0"/>
    <x v="1415"/>
  </r>
  <r>
    <x v="1"/>
    <s v="June"/>
    <n v="15"/>
    <x v="0"/>
    <x v="1"/>
    <x v="1"/>
    <x v="0"/>
    <x v="1797"/>
  </r>
  <r>
    <x v="0"/>
    <s v="June"/>
    <n v="16"/>
    <x v="0"/>
    <x v="1"/>
    <x v="1"/>
    <x v="0"/>
    <x v="1361"/>
  </r>
  <r>
    <x v="1"/>
    <s v="June"/>
    <n v="16"/>
    <x v="0"/>
    <x v="1"/>
    <x v="1"/>
    <x v="0"/>
    <x v="1798"/>
  </r>
  <r>
    <x v="0"/>
    <s v="June"/>
    <n v="17"/>
    <x v="0"/>
    <x v="1"/>
    <x v="1"/>
    <x v="0"/>
    <x v="1799"/>
  </r>
  <r>
    <x v="1"/>
    <s v="June"/>
    <n v="17"/>
    <x v="0"/>
    <x v="1"/>
    <x v="1"/>
    <x v="0"/>
    <x v="1800"/>
  </r>
  <r>
    <x v="0"/>
    <s v="June"/>
    <n v="18"/>
    <x v="0"/>
    <x v="1"/>
    <x v="1"/>
    <x v="0"/>
    <x v="1801"/>
  </r>
  <r>
    <x v="1"/>
    <s v="June"/>
    <n v="18"/>
    <x v="0"/>
    <x v="1"/>
    <x v="1"/>
    <x v="0"/>
    <x v="1802"/>
  </r>
  <r>
    <x v="0"/>
    <s v="June"/>
    <n v="19"/>
    <x v="0"/>
    <x v="1"/>
    <x v="1"/>
    <x v="0"/>
    <x v="1413"/>
  </r>
  <r>
    <x v="1"/>
    <s v="June"/>
    <n v="19"/>
    <x v="0"/>
    <x v="1"/>
    <x v="1"/>
    <x v="0"/>
    <x v="1803"/>
  </r>
  <r>
    <x v="0"/>
    <s v="June"/>
    <n v="20"/>
    <x v="0"/>
    <x v="1"/>
    <x v="1"/>
    <x v="0"/>
    <x v="1804"/>
  </r>
  <r>
    <x v="1"/>
    <s v="June"/>
    <n v="20"/>
    <x v="0"/>
    <x v="1"/>
    <x v="1"/>
    <x v="0"/>
    <x v="1805"/>
  </r>
  <r>
    <x v="0"/>
    <s v="June"/>
    <n v="21"/>
    <x v="0"/>
    <x v="1"/>
    <x v="1"/>
    <x v="0"/>
    <x v="1387"/>
  </r>
  <r>
    <x v="1"/>
    <s v="June"/>
    <n v="21"/>
    <x v="0"/>
    <x v="1"/>
    <x v="1"/>
    <x v="0"/>
    <x v="1806"/>
  </r>
  <r>
    <x v="0"/>
    <s v="June"/>
    <n v="22"/>
    <x v="0"/>
    <x v="1"/>
    <x v="1"/>
    <x v="0"/>
    <x v="1807"/>
  </r>
  <r>
    <x v="1"/>
    <s v="June"/>
    <n v="22"/>
    <x v="0"/>
    <x v="1"/>
    <x v="1"/>
    <x v="0"/>
    <x v="1808"/>
  </r>
  <r>
    <x v="0"/>
    <s v="June"/>
    <n v="23"/>
    <x v="0"/>
    <x v="1"/>
    <x v="1"/>
    <x v="0"/>
    <x v="1809"/>
  </r>
  <r>
    <x v="1"/>
    <s v="June"/>
    <n v="23"/>
    <x v="0"/>
    <x v="1"/>
    <x v="1"/>
    <x v="0"/>
    <x v="1810"/>
  </r>
  <r>
    <x v="0"/>
    <s v="June"/>
    <n v="24"/>
    <x v="0"/>
    <x v="1"/>
    <x v="1"/>
    <x v="0"/>
    <x v="1811"/>
  </r>
  <r>
    <x v="1"/>
    <s v="June"/>
    <n v="24"/>
    <x v="0"/>
    <x v="1"/>
    <x v="1"/>
    <x v="0"/>
    <x v="1812"/>
  </r>
  <r>
    <x v="0"/>
    <s v="June"/>
    <n v="25"/>
    <x v="0"/>
    <x v="1"/>
    <x v="1"/>
    <x v="0"/>
    <x v="1350"/>
  </r>
  <r>
    <x v="1"/>
    <s v="June"/>
    <n v="25"/>
    <x v="0"/>
    <x v="1"/>
    <x v="1"/>
    <x v="0"/>
    <x v="1813"/>
  </r>
  <r>
    <x v="0"/>
    <s v="June"/>
    <n v="26"/>
    <x v="0"/>
    <x v="1"/>
    <x v="1"/>
    <x v="0"/>
    <x v="1814"/>
  </r>
  <r>
    <x v="1"/>
    <s v="June"/>
    <n v="26"/>
    <x v="0"/>
    <x v="1"/>
    <x v="1"/>
    <x v="0"/>
    <x v="1815"/>
  </r>
  <r>
    <x v="0"/>
    <s v="June"/>
    <n v="27"/>
    <x v="0"/>
    <x v="1"/>
    <x v="1"/>
    <x v="0"/>
    <x v="1196"/>
  </r>
  <r>
    <x v="1"/>
    <s v="June"/>
    <n v="27"/>
    <x v="0"/>
    <x v="1"/>
    <x v="1"/>
    <x v="0"/>
    <x v="1427"/>
  </r>
  <r>
    <x v="0"/>
    <s v="June"/>
    <n v="28"/>
    <x v="0"/>
    <x v="1"/>
    <x v="1"/>
    <x v="0"/>
    <x v="1816"/>
  </r>
  <r>
    <x v="1"/>
    <s v="June"/>
    <n v="28"/>
    <x v="0"/>
    <x v="1"/>
    <x v="1"/>
    <x v="0"/>
    <x v="1817"/>
  </r>
  <r>
    <x v="0"/>
    <s v="June"/>
    <n v="29"/>
    <x v="0"/>
    <x v="1"/>
    <x v="1"/>
    <x v="0"/>
    <x v="1357"/>
  </r>
  <r>
    <x v="1"/>
    <s v="June"/>
    <n v="29"/>
    <x v="0"/>
    <x v="1"/>
    <x v="1"/>
    <x v="0"/>
    <x v="1818"/>
  </r>
  <r>
    <x v="0"/>
    <s v="June"/>
    <n v="30"/>
    <x v="0"/>
    <x v="1"/>
    <x v="1"/>
    <x v="0"/>
    <x v="1819"/>
  </r>
  <r>
    <x v="1"/>
    <s v="June"/>
    <n v="30"/>
    <x v="0"/>
    <x v="1"/>
    <x v="1"/>
    <x v="0"/>
    <x v="1349"/>
  </r>
  <r>
    <x v="0"/>
    <s v="May"/>
    <n v="1"/>
    <x v="0"/>
    <x v="1"/>
    <x v="1"/>
    <x v="0"/>
    <x v="1782"/>
  </r>
  <r>
    <x v="1"/>
    <s v="May"/>
    <n v="1"/>
    <x v="0"/>
    <x v="1"/>
    <x v="1"/>
    <x v="0"/>
    <x v="1327"/>
  </r>
  <r>
    <x v="0"/>
    <s v="May"/>
    <n v="2"/>
    <x v="0"/>
    <x v="1"/>
    <x v="1"/>
    <x v="0"/>
    <x v="1820"/>
  </r>
  <r>
    <x v="1"/>
    <s v="May"/>
    <n v="2"/>
    <x v="0"/>
    <x v="1"/>
    <x v="1"/>
    <x v="0"/>
    <x v="1821"/>
  </r>
  <r>
    <x v="0"/>
    <s v="May"/>
    <n v="3"/>
    <x v="0"/>
    <x v="1"/>
    <x v="1"/>
    <x v="0"/>
    <x v="1822"/>
  </r>
  <r>
    <x v="1"/>
    <s v="May"/>
    <n v="3"/>
    <x v="0"/>
    <x v="1"/>
    <x v="1"/>
    <x v="0"/>
    <x v="1823"/>
  </r>
  <r>
    <x v="0"/>
    <s v="May"/>
    <n v="4"/>
    <x v="0"/>
    <x v="1"/>
    <x v="1"/>
    <x v="0"/>
    <x v="1824"/>
  </r>
  <r>
    <x v="1"/>
    <s v="May"/>
    <n v="4"/>
    <x v="0"/>
    <x v="1"/>
    <x v="1"/>
    <x v="0"/>
    <x v="1825"/>
  </r>
  <r>
    <x v="0"/>
    <s v="May"/>
    <n v="5"/>
    <x v="0"/>
    <x v="1"/>
    <x v="1"/>
    <x v="0"/>
    <x v="1826"/>
  </r>
  <r>
    <x v="1"/>
    <s v="May"/>
    <n v="5"/>
    <x v="0"/>
    <x v="1"/>
    <x v="1"/>
    <x v="0"/>
    <x v="1827"/>
  </r>
  <r>
    <x v="0"/>
    <s v="May"/>
    <n v="6"/>
    <x v="0"/>
    <x v="1"/>
    <x v="1"/>
    <x v="0"/>
    <x v="1828"/>
  </r>
  <r>
    <x v="1"/>
    <s v="May"/>
    <n v="6"/>
    <x v="0"/>
    <x v="1"/>
    <x v="1"/>
    <x v="0"/>
    <x v="1829"/>
  </r>
  <r>
    <x v="0"/>
    <s v="May"/>
    <n v="7"/>
    <x v="0"/>
    <x v="1"/>
    <x v="1"/>
    <x v="0"/>
    <x v="1830"/>
  </r>
  <r>
    <x v="1"/>
    <s v="May"/>
    <n v="7"/>
    <x v="0"/>
    <x v="1"/>
    <x v="1"/>
    <x v="0"/>
    <x v="1831"/>
  </r>
  <r>
    <x v="0"/>
    <s v="May"/>
    <n v="8"/>
    <x v="0"/>
    <x v="1"/>
    <x v="1"/>
    <x v="0"/>
    <x v="1335"/>
  </r>
  <r>
    <x v="1"/>
    <s v="May"/>
    <n v="8"/>
    <x v="0"/>
    <x v="1"/>
    <x v="1"/>
    <x v="0"/>
    <x v="1370"/>
  </r>
  <r>
    <x v="0"/>
    <s v="May"/>
    <n v="9"/>
    <x v="0"/>
    <x v="1"/>
    <x v="1"/>
    <x v="0"/>
    <x v="1832"/>
  </r>
  <r>
    <x v="1"/>
    <s v="May"/>
    <n v="9"/>
    <x v="0"/>
    <x v="1"/>
    <x v="1"/>
    <x v="0"/>
    <x v="1833"/>
  </r>
  <r>
    <x v="0"/>
    <s v="May"/>
    <n v="10"/>
    <x v="0"/>
    <x v="1"/>
    <x v="1"/>
    <x v="0"/>
    <x v="1834"/>
  </r>
  <r>
    <x v="1"/>
    <s v="May"/>
    <n v="10"/>
    <x v="0"/>
    <x v="1"/>
    <x v="1"/>
    <x v="0"/>
    <x v="1144"/>
  </r>
  <r>
    <x v="0"/>
    <s v="May"/>
    <n v="11"/>
    <x v="0"/>
    <x v="1"/>
    <x v="1"/>
    <x v="0"/>
    <x v="1771"/>
  </r>
  <r>
    <x v="1"/>
    <s v="May"/>
    <n v="11"/>
    <x v="0"/>
    <x v="1"/>
    <x v="1"/>
    <x v="0"/>
    <x v="1835"/>
  </r>
  <r>
    <x v="0"/>
    <s v="May"/>
    <n v="12"/>
    <x v="0"/>
    <x v="1"/>
    <x v="1"/>
    <x v="0"/>
    <x v="1262"/>
  </r>
  <r>
    <x v="1"/>
    <s v="May"/>
    <n v="12"/>
    <x v="0"/>
    <x v="1"/>
    <x v="1"/>
    <x v="0"/>
    <x v="1836"/>
  </r>
  <r>
    <x v="0"/>
    <s v="May"/>
    <n v="13"/>
    <x v="0"/>
    <x v="1"/>
    <x v="1"/>
    <x v="0"/>
    <x v="1837"/>
  </r>
  <r>
    <x v="1"/>
    <s v="May"/>
    <n v="13"/>
    <x v="0"/>
    <x v="1"/>
    <x v="1"/>
    <x v="0"/>
    <x v="1838"/>
  </r>
  <r>
    <x v="0"/>
    <s v="May"/>
    <n v="14"/>
    <x v="0"/>
    <x v="1"/>
    <x v="1"/>
    <x v="0"/>
    <x v="1839"/>
  </r>
  <r>
    <x v="1"/>
    <s v="May"/>
    <n v="14"/>
    <x v="0"/>
    <x v="1"/>
    <x v="1"/>
    <x v="0"/>
    <x v="1840"/>
  </r>
  <r>
    <x v="0"/>
    <s v="May"/>
    <n v="15"/>
    <x v="0"/>
    <x v="1"/>
    <x v="1"/>
    <x v="0"/>
    <x v="1841"/>
  </r>
  <r>
    <x v="1"/>
    <s v="May"/>
    <n v="15"/>
    <x v="0"/>
    <x v="1"/>
    <x v="1"/>
    <x v="0"/>
    <x v="1842"/>
  </r>
  <r>
    <x v="0"/>
    <s v="May"/>
    <n v="16"/>
    <x v="0"/>
    <x v="1"/>
    <x v="1"/>
    <x v="0"/>
    <x v="1295"/>
  </r>
  <r>
    <x v="1"/>
    <s v="May"/>
    <n v="16"/>
    <x v="0"/>
    <x v="1"/>
    <x v="1"/>
    <x v="0"/>
    <x v="1843"/>
  </r>
  <r>
    <x v="0"/>
    <s v="May"/>
    <n v="17"/>
    <x v="0"/>
    <x v="1"/>
    <x v="1"/>
    <x v="0"/>
    <x v="1844"/>
  </r>
  <r>
    <x v="1"/>
    <s v="May"/>
    <n v="17"/>
    <x v="0"/>
    <x v="1"/>
    <x v="1"/>
    <x v="0"/>
    <x v="1845"/>
  </r>
  <r>
    <x v="0"/>
    <s v="May"/>
    <n v="18"/>
    <x v="0"/>
    <x v="1"/>
    <x v="1"/>
    <x v="0"/>
    <x v="1846"/>
  </r>
  <r>
    <x v="1"/>
    <s v="May"/>
    <n v="18"/>
    <x v="0"/>
    <x v="1"/>
    <x v="1"/>
    <x v="0"/>
    <x v="1847"/>
  </r>
  <r>
    <x v="0"/>
    <s v="May"/>
    <n v="19"/>
    <x v="0"/>
    <x v="1"/>
    <x v="1"/>
    <x v="0"/>
    <x v="1848"/>
  </r>
  <r>
    <x v="1"/>
    <s v="May"/>
    <n v="19"/>
    <x v="0"/>
    <x v="1"/>
    <x v="1"/>
    <x v="0"/>
    <x v="1148"/>
  </r>
  <r>
    <x v="0"/>
    <s v="May"/>
    <n v="20"/>
    <x v="0"/>
    <x v="1"/>
    <x v="1"/>
    <x v="0"/>
    <x v="1849"/>
  </r>
  <r>
    <x v="1"/>
    <s v="May"/>
    <n v="20"/>
    <x v="0"/>
    <x v="1"/>
    <x v="1"/>
    <x v="0"/>
    <x v="1850"/>
  </r>
  <r>
    <x v="0"/>
    <s v="May"/>
    <n v="21"/>
    <x v="0"/>
    <x v="1"/>
    <x v="1"/>
    <x v="0"/>
    <x v="1851"/>
  </r>
  <r>
    <x v="1"/>
    <s v="May"/>
    <n v="21"/>
    <x v="0"/>
    <x v="1"/>
    <x v="1"/>
    <x v="0"/>
    <x v="1852"/>
  </r>
  <r>
    <x v="0"/>
    <s v="May"/>
    <n v="22"/>
    <x v="0"/>
    <x v="1"/>
    <x v="1"/>
    <x v="0"/>
    <x v="1853"/>
  </r>
  <r>
    <x v="1"/>
    <s v="May"/>
    <n v="22"/>
    <x v="0"/>
    <x v="1"/>
    <x v="1"/>
    <x v="0"/>
    <x v="1854"/>
  </r>
  <r>
    <x v="0"/>
    <s v="May"/>
    <n v="23"/>
    <x v="0"/>
    <x v="1"/>
    <x v="1"/>
    <x v="0"/>
    <x v="1280"/>
  </r>
  <r>
    <x v="1"/>
    <s v="May"/>
    <n v="23"/>
    <x v="0"/>
    <x v="1"/>
    <x v="1"/>
    <x v="0"/>
    <x v="1358"/>
  </r>
  <r>
    <x v="0"/>
    <s v="May"/>
    <n v="24"/>
    <x v="0"/>
    <x v="1"/>
    <x v="1"/>
    <x v="0"/>
    <x v="1855"/>
  </r>
  <r>
    <x v="1"/>
    <s v="May"/>
    <n v="24"/>
    <x v="0"/>
    <x v="1"/>
    <x v="1"/>
    <x v="0"/>
    <x v="1856"/>
  </r>
  <r>
    <x v="0"/>
    <s v="May"/>
    <n v="25"/>
    <x v="0"/>
    <x v="1"/>
    <x v="1"/>
    <x v="0"/>
    <x v="1134"/>
  </r>
  <r>
    <x v="1"/>
    <s v="May"/>
    <n v="25"/>
    <x v="0"/>
    <x v="1"/>
    <x v="1"/>
    <x v="0"/>
    <x v="1798"/>
  </r>
  <r>
    <x v="0"/>
    <s v="May"/>
    <n v="26"/>
    <x v="0"/>
    <x v="1"/>
    <x v="1"/>
    <x v="0"/>
    <x v="1809"/>
  </r>
  <r>
    <x v="1"/>
    <s v="May"/>
    <n v="26"/>
    <x v="0"/>
    <x v="1"/>
    <x v="1"/>
    <x v="0"/>
    <x v="1857"/>
  </r>
  <r>
    <x v="0"/>
    <s v="May"/>
    <n v="27"/>
    <x v="0"/>
    <x v="1"/>
    <x v="1"/>
    <x v="0"/>
    <x v="1858"/>
  </r>
  <r>
    <x v="1"/>
    <s v="May"/>
    <n v="27"/>
    <x v="0"/>
    <x v="1"/>
    <x v="1"/>
    <x v="0"/>
    <x v="1859"/>
  </r>
  <r>
    <x v="0"/>
    <s v="May"/>
    <n v="28"/>
    <x v="0"/>
    <x v="1"/>
    <x v="1"/>
    <x v="0"/>
    <x v="1860"/>
  </r>
  <r>
    <x v="1"/>
    <s v="May"/>
    <n v="28"/>
    <x v="0"/>
    <x v="1"/>
    <x v="1"/>
    <x v="0"/>
    <x v="1861"/>
  </r>
  <r>
    <x v="0"/>
    <s v="May"/>
    <n v="29"/>
    <x v="0"/>
    <x v="1"/>
    <x v="1"/>
    <x v="0"/>
    <x v="1862"/>
  </r>
  <r>
    <x v="1"/>
    <s v="May"/>
    <n v="29"/>
    <x v="0"/>
    <x v="1"/>
    <x v="1"/>
    <x v="0"/>
    <x v="1863"/>
  </r>
  <r>
    <x v="0"/>
    <s v="May"/>
    <n v="30"/>
    <x v="0"/>
    <x v="1"/>
    <x v="1"/>
    <x v="0"/>
    <x v="1864"/>
  </r>
  <r>
    <x v="1"/>
    <s v="May"/>
    <n v="30"/>
    <x v="0"/>
    <x v="1"/>
    <x v="1"/>
    <x v="0"/>
    <x v="1865"/>
  </r>
  <r>
    <x v="0"/>
    <s v="May"/>
    <n v="31"/>
    <x v="0"/>
    <x v="1"/>
    <x v="1"/>
    <x v="0"/>
    <x v="1738"/>
  </r>
  <r>
    <x v="1"/>
    <s v="May"/>
    <n v="31"/>
    <x v="0"/>
    <x v="1"/>
    <x v="1"/>
    <x v="0"/>
    <x v="1866"/>
  </r>
  <r>
    <x v="0"/>
    <s v="July"/>
    <n v="1"/>
    <x v="1"/>
    <x v="1"/>
    <x v="1"/>
    <x v="0"/>
    <x v="1867"/>
  </r>
  <r>
    <x v="1"/>
    <s v="July"/>
    <n v="1"/>
    <x v="1"/>
    <x v="1"/>
    <x v="1"/>
    <x v="0"/>
    <x v="1868"/>
  </r>
  <r>
    <x v="0"/>
    <s v="July"/>
    <n v="2"/>
    <x v="1"/>
    <x v="1"/>
    <x v="1"/>
    <x v="0"/>
    <x v="1869"/>
  </r>
  <r>
    <x v="1"/>
    <s v="July"/>
    <n v="2"/>
    <x v="1"/>
    <x v="1"/>
    <x v="1"/>
    <x v="0"/>
    <x v="1870"/>
  </r>
  <r>
    <x v="0"/>
    <s v="July"/>
    <n v="3"/>
    <x v="1"/>
    <x v="1"/>
    <x v="1"/>
    <x v="0"/>
    <x v="1734"/>
  </r>
  <r>
    <x v="1"/>
    <s v="July"/>
    <n v="3"/>
    <x v="1"/>
    <x v="1"/>
    <x v="1"/>
    <x v="0"/>
    <x v="1871"/>
  </r>
  <r>
    <x v="0"/>
    <s v="July"/>
    <n v="4"/>
    <x v="1"/>
    <x v="1"/>
    <x v="1"/>
    <x v="0"/>
    <x v="1851"/>
  </r>
  <r>
    <x v="1"/>
    <s v="July"/>
    <n v="4"/>
    <x v="1"/>
    <x v="1"/>
    <x v="1"/>
    <x v="0"/>
    <x v="1872"/>
  </r>
  <r>
    <x v="0"/>
    <s v="July"/>
    <n v="5"/>
    <x v="1"/>
    <x v="1"/>
    <x v="1"/>
    <x v="0"/>
    <x v="1873"/>
  </r>
  <r>
    <x v="1"/>
    <s v="July"/>
    <n v="5"/>
    <x v="1"/>
    <x v="1"/>
    <x v="1"/>
    <x v="0"/>
    <x v="1874"/>
  </r>
  <r>
    <x v="0"/>
    <s v="July"/>
    <n v="6"/>
    <x v="1"/>
    <x v="1"/>
    <x v="1"/>
    <x v="0"/>
    <x v="1875"/>
  </r>
  <r>
    <x v="1"/>
    <s v="July"/>
    <n v="6"/>
    <x v="1"/>
    <x v="1"/>
    <x v="1"/>
    <x v="0"/>
    <x v="1497"/>
  </r>
  <r>
    <x v="0"/>
    <s v="July"/>
    <n v="7"/>
    <x v="1"/>
    <x v="1"/>
    <x v="1"/>
    <x v="0"/>
    <x v="1876"/>
  </r>
  <r>
    <x v="1"/>
    <s v="July"/>
    <n v="7"/>
    <x v="1"/>
    <x v="1"/>
    <x v="1"/>
    <x v="0"/>
    <x v="1877"/>
  </r>
  <r>
    <x v="0"/>
    <s v="July"/>
    <n v="8"/>
    <x v="1"/>
    <x v="1"/>
    <x v="1"/>
    <x v="0"/>
    <x v="1878"/>
  </r>
  <r>
    <x v="1"/>
    <s v="July"/>
    <n v="8"/>
    <x v="1"/>
    <x v="1"/>
    <x v="1"/>
    <x v="0"/>
    <x v="1879"/>
  </r>
  <r>
    <x v="0"/>
    <s v="July"/>
    <n v="9"/>
    <x v="1"/>
    <x v="1"/>
    <x v="1"/>
    <x v="0"/>
    <x v="1880"/>
  </r>
  <r>
    <x v="1"/>
    <s v="July"/>
    <n v="9"/>
    <x v="1"/>
    <x v="1"/>
    <x v="1"/>
    <x v="0"/>
    <x v="1881"/>
  </r>
  <r>
    <x v="0"/>
    <s v="July"/>
    <n v="10"/>
    <x v="1"/>
    <x v="1"/>
    <x v="1"/>
    <x v="0"/>
    <x v="1882"/>
  </r>
  <r>
    <x v="1"/>
    <s v="July"/>
    <n v="10"/>
    <x v="1"/>
    <x v="1"/>
    <x v="1"/>
    <x v="0"/>
    <x v="1883"/>
  </r>
  <r>
    <x v="0"/>
    <s v="July"/>
    <n v="11"/>
    <x v="1"/>
    <x v="1"/>
    <x v="1"/>
    <x v="0"/>
    <x v="1884"/>
  </r>
  <r>
    <x v="1"/>
    <s v="July"/>
    <n v="11"/>
    <x v="1"/>
    <x v="1"/>
    <x v="1"/>
    <x v="0"/>
    <x v="1885"/>
  </r>
  <r>
    <x v="0"/>
    <s v="July"/>
    <n v="12"/>
    <x v="1"/>
    <x v="1"/>
    <x v="1"/>
    <x v="0"/>
    <x v="1886"/>
  </r>
  <r>
    <x v="1"/>
    <s v="July"/>
    <n v="12"/>
    <x v="1"/>
    <x v="1"/>
    <x v="1"/>
    <x v="0"/>
    <x v="1887"/>
  </r>
  <r>
    <x v="0"/>
    <s v="July"/>
    <n v="13"/>
    <x v="1"/>
    <x v="1"/>
    <x v="1"/>
    <x v="0"/>
    <x v="1888"/>
  </r>
  <r>
    <x v="1"/>
    <s v="July"/>
    <n v="13"/>
    <x v="1"/>
    <x v="1"/>
    <x v="1"/>
    <x v="0"/>
    <x v="1889"/>
  </r>
  <r>
    <x v="0"/>
    <s v="July"/>
    <n v="14"/>
    <x v="1"/>
    <x v="1"/>
    <x v="1"/>
    <x v="0"/>
    <x v="1890"/>
  </r>
  <r>
    <x v="1"/>
    <s v="July"/>
    <n v="14"/>
    <x v="1"/>
    <x v="1"/>
    <x v="1"/>
    <x v="0"/>
    <x v="1566"/>
  </r>
  <r>
    <x v="0"/>
    <s v="July"/>
    <n v="15"/>
    <x v="1"/>
    <x v="1"/>
    <x v="1"/>
    <x v="0"/>
    <x v="1891"/>
  </r>
  <r>
    <x v="1"/>
    <s v="July"/>
    <n v="15"/>
    <x v="1"/>
    <x v="1"/>
    <x v="1"/>
    <x v="0"/>
    <x v="1548"/>
  </r>
  <r>
    <x v="0"/>
    <s v="July"/>
    <n v="16"/>
    <x v="1"/>
    <x v="1"/>
    <x v="1"/>
    <x v="0"/>
    <x v="1892"/>
  </r>
  <r>
    <x v="1"/>
    <s v="July"/>
    <n v="16"/>
    <x v="1"/>
    <x v="1"/>
    <x v="1"/>
    <x v="0"/>
    <x v="1893"/>
  </r>
  <r>
    <x v="0"/>
    <s v="July"/>
    <n v="17"/>
    <x v="1"/>
    <x v="1"/>
    <x v="1"/>
    <x v="0"/>
    <x v="1894"/>
  </r>
  <r>
    <x v="1"/>
    <s v="July"/>
    <n v="17"/>
    <x v="1"/>
    <x v="1"/>
    <x v="1"/>
    <x v="0"/>
    <x v="1895"/>
  </r>
  <r>
    <x v="0"/>
    <s v="July"/>
    <n v="18"/>
    <x v="1"/>
    <x v="1"/>
    <x v="1"/>
    <x v="0"/>
    <x v="1769"/>
  </r>
  <r>
    <x v="1"/>
    <s v="July"/>
    <n v="18"/>
    <x v="1"/>
    <x v="1"/>
    <x v="1"/>
    <x v="0"/>
    <x v="1896"/>
  </r>
  <r>
    <x v="0"/>
    <s v="July"/>
    <n v="19"/>
    <x v="1"/>
    <x v="1"/>
    <x v="1"/>
    <x v="0"/>
    <x v="1897"/>
  </r>
  <r>
    <x v="1"/>
    <s v="July"/>
    <n v="19"/>
    <x v="1"/>
    <x v="1"/>
    <x v="1"/>
    <x v="0"/>
    <x v="1898"/>
  </r>
  <r>
    <x v="0"/>
    <s v="July"/>
    <n v="20"/>
    <x v="1"/>
    <x v="1"/>
    <x v="1"/>
    <x v="0"/>
    <x v="1899"/>
  </r>
  <r>
    <x v="1"/>
    <s v="July"/>
    <n v="20"/>
    <x v="1"/>
    <x v="1"/>
    <x v="1"/>
    <x v="0"/>
    <x v="1900"/>
  </r>
  <r>
    <x v="0"/>
    <s v="July"/>
    <n v="21"/>
    <x v="1"/>
    <x v="1"/>
    <x v="1"/>
    <x v="0"/>
    <x v="1901"/>
  </r>
  <r>
    <x v="1"/>
    <s v="July"/>
    <n v="21"/>
    <x v="1"/>
    <x v="1"/>
    <x v="1"/>
    <x v="0"/>
    <x v="1902"/>
  </r>
  <r>
    <x v="0"/>
    <s v="July"/>
    <n v="22"/>
    <x v="1"/>
    <x v="1"/>
    <x v="1"/>
    <x v="0"/>
    <x v="1440"/>
  </r>
  <r>
    <x v="1"/>
    <s v="July"/>
    <n v="22"/>
    <x v="1"/>
    <x v="1"/>
    <x v="1"/>
    <x v="0"/>
    <x v="1889"/>
  </r>
  <r>
    <x v="0"/>
    <s v="July"/>
    <n v="23"/>
    <x v="1"/>
    <x v="1"/>
    <x v="1"/>
    <x v="0"/>
    <x v="1884"/>
  </r>
  <r>
    <x v="1"/>
    <s v="July"/>
    <n v="23"/>
    <x v="1"/>
    <x v="1"/>
    <x v="1"/>
    <x v="0"/>
    <x v="1903"/>
  </r>
  <r>
    <x v="0"/>
    <s v="July"/>
    <n v="24"/>
    <x v="1"/>
    <x v="1"/>
    <x v="1"/>
    <x v="0"/>
    <x v="1904"/>
  </r>
  <r>
    <x v="1"/>
    <s v="July"/>
    <n v="24"/>
    <x v="1"/>
    <x v="1"/>
    <x v="1"/>
    <x v="0"/>
    <x v="1905"/>
  </r>
  <r>
    <x v="0"/>
    <s v="July"/>
    <n v="25"/>
    <x v="1"/>
    <x v="1"/>
    <x v="1"/>
    <x v="0"/>
    <x v="1906"/>
  </r>
  <r>
    <x v="1"/>
    <s v="July"/>
    <n v="25"/>
    <x v="1"/>
    <x v="1"/>
    <x v="1"/>
    <x v="0"/>
    <x v="1907"/>
  </r>
  <r>
    <x v="0"/>
    <s v="July"/>
    <n v="26"/>
    <x v="1"/>
    <x v="1"/>
    <x v="1"/>
    <x v="0"/>
    <x v="1908"/>
  </r>
  <r>
    <x v="1"/>
    <s v="July"/>
    <n v="26"/>
    <x v="1"/>
    <x v="1"/>
    <x v="1"/>
    <x v="0"/>
    <x v="1597"/>
  </r>
  <r>
    <x v="0"/>
    <s v="July"/>
    <n v="27"/>
    <x v="1"/>
    <x v="1"/>
    <x v="1"/>
    <x v="0"/>
    <x v="1909"/>
  </r>
  <r>
    <x v="1"/>
    <s v="July"/>
    <n v="27"/>
    <x v="1"/>
    <x v="1"/>
    <x v="1"/>
    <x v="0"/>
    <x v="1910"/>
  </r>
  <r>
    <x v="0"/>
    <s v="July"/>
    <n v="28"/>
    <x v="1"/>
    <x v="1"/>
    <x v="1"/>
    <x v="0"/>
    <x v="1911"/>
  </r>
  <r>
    <x v="1"/>
    <s v="July"/>
    <n v="28"/>
    <x v="1"/>
    <x v="1"/>
    <x v="1"/>
    <x v="0"/>
    <x v="1504"/>
  </r>
  <r>
    <x v="0"/>
    <s v="July"/>
    <n v="29"/>
    <x v="1"/>
    <x v="1"/>
    <x v="1"/>
    <x v="0"/>
    <x v="1912"/>
  </r>
  <r>
    <x v="1"/>
    <s v="July"/>
    <n v="29"/>
    <x v="1"/>
    <x v="1"/>
    <x v="1"/>
    <x v="0"/>
    <x v="1913"/>
  </r>
  <r>
    <x v="0"/>
    <s v="July"/>
    <n v="30"/>
    <x v="1"/>
    <x v="1"/>
    <x v="1"/>
    <x v="0"/>
    <x v="1914"/>
  </r>
  <r>
    <x v="1"/>
    <s v="July"/>
    <n v="30"/>
    <x v="1"/>
    <x v="1"/>
    <x v="1"/>
    <x v="0"/>
    <x v="1915"/>
  </r>
  <r>
    <x v="0"/>
    <s v="July"/>
    <n v="31"/>
    <x v="1"/>
    <x v="1"/>
    <x v="1"/>
    <x v="0"/>
    <x v="1752"/>
  </r>
  <r>
    <x v="1"/>
    <s v="July"/>
    <n v="31"/>
    <x v="1"/>
    <x v="1"/>
    <x v="1"/>
    <x v="0"/>
    <x v="1597"/>
  </r>
  <r>
    <x v="0"/>
    <s v="June"/>
    <n v="1"/>
    <x v="1"/>
    <x v="1"/>
    <x v="1"/>
    <x v="0"/>
    <x v="1916"/>
  </r>
  <r>
    <x v="1"/>
    <s v="June"/>
    <n v="1"/>
    <x v="1"/>
    <x v="1"/>
    <x v="1"/>
    <x v="0"/>
    <x v="1454"/>
  </r>
  <r>
    <x v="0"/>
    <s v="June"/>
    <n v="2"/>
    <x v="1"/>
    <x v="1"/>
    <x v="1"/>
    <x v="0"/>
    <x v="1917"/>
  </r>
  <r>
    <x v="1"/>
    <s v="June"/>
    <n v="2"/>
    <x v="1"/>
    <x v="1"/>
    <x v="1"/>
    <x v="0"/>
    <x v="1489"/>
  </r>
  <r>
    <x v="0"/>
    <s v="June"/>
    <n v="3"/>
    <x v="1"/>
    <x v="1"/>
    <x v="1"/>
    <x v="0"/>
    <x v="1918"/>
  </r>
  <r>
    <x v="1"/>
    <s v="June"/>
    <n v="3"/>
    <x v="1"/>
    <x v="1"/>
    <x v="1"/>
    <x v="0"/>
    <x v="1513"/>
  </r>
  <r>
    <x v="0"/>
    <s v="June"/>
    <n v="4"/>
    <x v="1"/>
    <x v="1"/>
    <x v="1"/>
    <x v="0"/>
    <x v="1860"/>
  </r>
  <r>
    <x v="1"/>
    <s v="June"/>
    <n v="4"/>
    <x v="1"/>
    <x v="1"/>
    <x v="1"/>
    <x v="0"/>
    <x v="1919"/>
  </r>
  <r>
    <x v="0"/>
    <s v="June"/>
    <n v="5"/>
    <x v="1"/>
    <x v="1"/>
    <x v="1"/>
    <x v="0"/>
    <x v="1920"/>
  </r>
  <r>
    <x v="1"/>
    <s v="June"/>
    <n v="5"/>
    <x v="1"/>
    <x v="1"/>
    <x v="1"/>
    <x v="0"/>
    <x v="1921"/>
  </r>
  <r>
    <x v="0"/>
    <s v="June"/>
    <n v="6"/>
    <x v="1"/>
    <x v="1"/>
    <x v="1"/>
    <x v="0"/>
    <x v="1162"/>
  </r>
  <r>
    <x v="1"/>
    <s v="June"/>
    <n v="6"/>
    <x v="1"/>
    <x v="1"/>
    <x v="1"/>
    <x v="0"/>
    <x v="1922"/>
  </r>
  <r>
    <x v="0"/>
    <s v="June"/>
    <n v="7"/>
    <x v="1"/>
    <x v="1"/>
    <x v="1"/>
    <x v="0"/>
    <x v="1923"/>
  </r>
  <r>
    <x v="1"/>
    <s v="June"/>
    <n v="7"/>
    <x v="1"/>
    <x v="1"/>
    <x v="1"/>
    <x v="0"/>
    <x v="1924"/>
  </r>
  <r>
    <x v="0"/>
    <s v="June"/>
    <n v="8"/>
    <x v="1"/>
    <x v="1"/>
    <x v="1"/>
    <x v="0"/>
    <x v="1925"/>
  </r>
  <r>
    <x v="1"/>
    <s v="June"/>
    <n v="8"/>
    <x v="1"/>
    <x v="1"/>
    <x v="1"/>
    <x v="0"/>
    <x v="1587"/>
  </r>
  <r>
    <x v="0"/>
    <s v="June"/>
    <n v="9"/>
    <x v="1"/>
    <x v="1"/>
    <x v="1"/>
    <x v="0"/>
    <x v="1926"/>
  </r>
  <r>
    <x v="1"/>
    <s v="June"/>
    <n v="9"/>
    <x v="1"/>
    <x v="1"/>
    <x v="1"/>
    <x v="0"/>
    <x v="1459"/>
  </r>
  <r>
    <x v="0"/>
    <s v="June"/>
    <n v="10"/>
    <x v="1"/>
    <x v="1"/>
    <x v="1"/>
    <x v="0"/>
    <x v="1927"/>
  </r>
  <r>
    <x v="1"/>
    <s v="June"/>
    <n v="10"/>
    <x v="1"/>
    <x v="1"/>
    <x v="1"/>
    <x v="0"/>
    <x v="1928"/>
  </r>
  <r>
    <x v="0"/>
    <s v="June"/>
    <n v="11"/>
    <x v="1"/>
    <x v="1"/>
    <x v="1"/>
    <x v="0"/>
    <x v="1929"/>
  </r>
  <r>
    <x v="1"/>
    <s v="June"/>
    <n v="11"/>
    <x v="1"/>
    <x v="1"/>
    <x v="1"/>
    <x v="0"/>
    <x v="1930"/>
  </r>
  <r>
    <x v="0"/>
    <s v="June"/>
    <n v="12"/>
    <x v="1"/>
    <x v="1"/>
    <x v="1"/>
    <x v="0"/>
    <x v="1789"/>
  </r>
  <r>
    <x v="1"/>
    <s v="June"/>
    <n v="12"/>
    <x v="1"/>
    <x v="1"/>
    <x v="1"/>
    <x v="0"/>
    <x v="1931"/>
  </r>
  <r>
    <x v="0"/>
    <s v="June"/>
    <n v="13"/>
    <x v="1"/>
    <x v="1"/>
    <x v="1"/>
    <x v="0"/>
    <x v="1932"/>
  </r>
  <r>
    <x v="1"/>
    <s v="June"/>
    <n v="13"/>
    <x v="1"/>
    <x v="1"/>
    <x v="1"/>
    <x v="0"/>
    <x v="1550"/>
  </r>
  <r>
    <x v="0"/>
    <s v="June"/>
    <n v="14"/>
    <x v="1"/>
    <x v="1"/>
    <x v="1"/>
    <x v="0"/>
    <x v="1933"/>
  </r>
  <r>
    <x v="1"/>
    <s v="June"/>
    <n v="14"/>
    <x v="1"/>
    <x v="1"/>
    <x v="1"/>
    <x v="0"/>
    <x v="1934"/>
  </r>
  <r>
    <x v="0"/>
    <s v="June"/>
    <n v="15"/>
    <x v="1"/>
    <x v="1"/>
    <x v="1"/>
    <x v="0"/>
    <x v="1935"/>
  </r>
  <r>
    <x v="1"/>
    <s v="June"/>
    <n v="15"/>
    <x v="1"/>
    <x v="1"/>
    <x v="1"/>
    <x v="0"/>
    <x v="1924"/>
  </r>
  <r>
    <x v="0"/>
    <s v="June"/>
    <n v="16"/>
    <x v="1"/>
    <x v="1"/>
    <x v="1"/>
    <x v="0"/>
    <x v="1936"/>
  </r>
  <r>
    <x v="1"/>
    <s v="June"/>
    <n v="16"/>
    <x v="1"/>
    <x v="1"/>
    <x v="1"/>
    <x v="0"/>
    <x v="1937"/>
  </r>
  <r>
    <x v="0"/>
    <s v="June"/>
    <n v="17"/>
    <x v="1"/>
    <x v="1"/>
    <x v="1"/>
    <x v="0"/>
    <x v="1938"/>
  </r>
  <r>
    <x v="1"/>
    <s v="June"/>
    <n v="17"/>
    <x v="1"/>
    <x v="1"/>
    <x v="1"/>
    <x v="0"/>
    <x v="1939"/>
  </r>
  <r>
    <x v="0"/>
    <s v="June"/>
    <n v="18"/>
    <x v="1"/>
    <x v="1"/>
    <x v="1"/>
    <x v="0"/>
    <x v="1940"/>
  </r>
  <r>
    <x v="1"/>
    <s v="June"/>
    <n v="18"/>
    <x v="1"/>
    <x v="1"/>
    <x v="1"/>
    <x v="0"/>
    <x v="1941"/>
  </r>
  <r>
    <x v="0"/>
    <s v="June"/>
    <n v="19"/>
    <x v="1"/>
    <x v="1"/>
    <x v="1"/>
    <x v="0"/>
    <x v="1942"/>
  </r>
  <r>
    <x v="1"/>
    <s v="June"/>
    <n v="19"/>
    <x v="1"/>
    <x v="1"/>
    <x v="1"/>
    <x v="0"/>
    <x v="1943"/>
  </r>
  <r>
    <x v="0"/>
    <s v="June"/>
    <n v="20"/>
    <x v="1"/>
    <x v="1"/>
    <x v="1"/>
    <x v="0"/>
    <x v="1944"/>
  </r>
  <r>
    <x v="1"/>
    <s v="June"/>
    <n v="20"/>
    <x v="1"/>
    <x v="1"/>
    <x v="1"/>
    <x v="0"/>
    <x v="1945"/>
  </r>
  <r>
    <x v="0"/>
    <s v="June"/>
    <n v="21"/>
    <x v="1"/>
    <x v="1"/>
    <x v="1"/>
    <x v="0"/>
    <x v="1946"/>
  </r>
  <r>
    <x v="1"/>
    <s v="June"/>
    <n v="21"/>
    <x v="1"/>
    <x v="1"/>
    <x v="1"/>
    <x v="0"/>
    <x v="1947"/>
  </r>
  <r>
    <x v="0"/>
    <s v="June"/>
    <n v="22"/>
    <x v="1"/>
    <x v="1"/>
    <x v="1"/>
    <x v="0"/>
    <x v="1920"/>
  </r>
  <r>
    <x v="1"/>
    <s v="June"/>
    <n v="22"/>
    <x v="1"/>
    <x v="1"/>
    <x v="1"/>
    <x v="0"/>
    <x v="1948"/>
  </r>
  <r>
    <x v="0"/>
    <s v="June"/>
    <n v="23"/>
    <x v="1"/>
    <x v="1"/>
    <x v="1"/>
    <x v="0"/>
    <x v="1949"/>
  </r>
  <r>
    <x v="1"/>
    <s v="June"/>
    <n v="23"/>
    <x v="1"/>
    <x v="1"/>
    <x v="1"/>
    <x v="0"/>
    <x v="1484"/>
  </r>
  <r>
    <x v="0"/>
    <s v="June"/>
    <n v="24"/>
    <x v="1"/>
    <x v="1"/>
    <x v="1"/>
    <x v="0"/>
    <x v="1950"/>
  </r>
  <r>
    <x v="1"/>
    <s v="June"/>
    <n v="24"/>
    <x v="1"/>
    <x v="1"/>
    <x v="1"/>
    <x v="0"/>
    <x v="1951"/>
  </r>
  <r>
    <x v="0"/>
    <s v="June"/>
    <n v="25"/>
    <x v="1"/>
    <x v="1"/>
    <x v="1"/>
    <x v="0"/>
    <x v="1952"/>
  </r>
  <r>
    <x v="1"/>
    <s v="June"/>
    <n v="25"/>
    <x v="1"/>
    <x v="1"/>
    <x v="1"/>
    <x v="0"/>
    <x v="1953"/>
  </r>
  <r>
    <x v="0"/>
    <s v="June"/>
    <n v="26"/>
    <x v="1"/>
    <x v="1"/>
    <x v="1"/>
    <x v="0"/>
    <x v="1954"/>
  </r>
  <r>
    <x v="1"/>
    <s v="June"/>
    <n v="26"/>
    <x v="1"/>
    <x v="1"/>
    <x v="1"/>
    <x v="0"/>
    <x v="1919"/>
  </r>
  <r>
    <x v="0"/>
    <s v="June"/>
    <n v="27"/>
    <x v="1"/>
    <x v="1"/>
    <x v="1"/>
    <x v="0"/>
    <x v="1311"/>
  </r>
  <r>
    <x v="1"/>
    <s v="June"/>
    <n v="27"/>
    <x v="1"/>
    <x v="1"/>
    <x v="1"/>
    <x v="0"/>
    <x v="1955"/>
  </r>
  <r>
    <x v="0"/>
    <s v="June"/>
    <n v="28"/>
    <x v="1"/>
    <x v="1"/>
    <x v="1"/>
    <x v="0"/>
    <x v="1956"/>
  </r>
  <r>
    <x v="1"/>
    <s v="June"/>
    <n v="28"/>
    <x v="1"/>
    <x v="1"/>
    <x v="1"/>
    <x v="0"/>
    <x v="1957"/>
  </r>
  <r>
    <x v="0"/>
    <s v="June"/>
    <n v="29"/>
    <x v="1"/>
    <x v="1"/>
    <x v="1"/>
    <x v="0"/>
    <x v="1958"/>
  </r>
  <r>
    <x v="1"/>
    <s v="June"/>
    <n v="29"/>
    <x v="1"/>
    <x v="1"/>
    <x v="1"/>
    <x v="0"/>
    <x v="1959"/>
  </r>
  <r>
    <x v="0"/>
    <s v="June"/>
    <n v="30"/>
    <x v="1"/>
    <x v="1"/>
    <x v="1"/>
    <x v="0"/>
    <x v="1960"/>
  </r>
  <r>
    <x v="1"/>
    <s v="June"/>
    <n v="30"/>
    <x v="1"/>
    <x v="1"/>
    <x v="1"/>
    <x v="0"/>
    <x v="1900"/>
  </r>
  <r>
    <x v="0"/>
    <s v="May"/>
    <n v="1"/>
    <x v="1"/>
    <x v="1"/>
    <x v="1"/>
    <x v="0"/>
    <x v="1961"/>
  </r>
  <r>
    <x v="1"/>
    <s v="May"/>
    <n v="1"/>
    <x v="1"/>
    <x v="1"/>
    <x v="1"/>
    <x v="0"/>
    <x v="1962"/>
  </r>
  <r>
    <x v="0"/>
    <s v="May"/>
    <n v="2"/>
    <x v="1"/>
    <x v="1"/>
    <x v="1"/>
    <x v="0"/>
    <x v="1963"/>
  </r>
  <r>
    <x v="1"/>
    <s v="May"/>
    <n v="2"/>
    <x v="1"/>
    <x v="1"/>
    <x v="1"/>
    <x v="0"/>
    <x v="1964"/>
  </r>
  <r>
    <x v="0"/>
    <s v="May"/>
    <n v="3"/>
    <x v="1"/>
    <x v="1"/>
    <x v="1"/>
    <x v="0"/>
    <x v="1118"/>
  </r>
  <r>
    <x v="1"/>
    <s v="May"/>
    <n v="3"/>
    <x v="1"/>
    <x v="1"/>
    <x v="1"/>
    <x v="0"/>
    <x v="1945"/>
  </r>
  <r>
    <x v="0"/>
    <s v="May"/>
    <n v="4"/>
    <x v="1"/>
    <x v="1"/>
    <x v="1"/>
    <x v="0"/>
    <x v="1438"/>
  </r>
  <r>
    <x v="1"/>
    <s v="May"/>
    <n v="4"/>
    <x v="1"/>
    <x v="1"/>
    <x v="1"/>
    <x v="0"/>
    <x v="1965"/>
  </r>
  <r>
    <x v="0"/>
    <s v="May"/>
    <n v="5"/>
    <x v="1"/>
    <x v="1"/>
    <x v="1"/>
    <x v="0"/>
    <x v="1927"/>
  </r>
  <r>
    <x v="1"/>
    <s v="May"/>
    <n v="5"/>
    <x v="1"/>
    <x v="1"/>
    <x v="1"/>
    <x v="0"/>
    <x v="1966"/>
  </r>
  <r>
    <x v="0"/>
    <s v="May"/>
    <n v="6"/>
    <x v="1"/>
    <x v="1"/>
    <x v="1"/>
    <x v="0"/>
    <x v="1967"/>
  </r>
  <r>
    <x v="1"/>
    <s v="May"/>
    <n v="6"/>
    <x v="1"/>
    <x v="1"/>
    <x v="1"/>
    <x v="0"/>
    <x v="1968"/>
  </r>
  <r>
    <x v="0"/>
    <s v="May"/>
    <n v="7"/>
    <x v="1"/>
    <x v="1"/>
    <x v="1"/>
    <x v="0"/>
    <x v="1200"/>
  </r>
  <r>
    <x v="1"/>
    <s v="May"/>
    <n v="7"/>
    <x v="1"/>
    <x v="1"/>
    <x v="1"/>
    <x v="0"/>
    <x v="1969"/>
  </r>
  <r>
    <x v="0"/>
    <s v="May"/>
    <n v="8"/>
    <x v="1"/>
    <x v="1"/>
    <x v="1"/>
    <x v="0"/>
    <x v="1970"/>
  </r>
  <r>
    <x v="1"/>
    <s v="May"/>
    <n v="8"/>
    <x v="1"/>
    <x v="1"/>
    <x v="1"/>
    <x v="0"/>
    <x v="1971"/>
  </r>
  <r>
    <x v="0"/>
    <s v="May"/>
    <n v="9"/>
    <x v="1"/>
    <x v="1"/>
    <x v="1"/>
    <x v="0"/>
    <x v="1809"/>
  </r>
  <r>
    <x v="1"/>
    <s v="May"/>
    <n v="9"/>
    <x v="1"/>
    <x v="1"/>
    <x v="1"/>
    <x v="0"/>
    <x v="1972"/>
  </r>
  <r>
    <x v="0"/>
    <s v="May"/>
    <n v="10"/>
    <x v="1"/>
    <x v="1"/>
    <x v="1"/>
    <x v="0"/>
    <x v="1837"/>
  </r>
  <r>
    <x v="1"/>
    <s v="May"/>
    <n v="10"/>
    <x v="1"/>
    <x v="1"/>
    <x v="1"/>
    <x v="0"/>
    <x v="1575"/>
  </r>
  <r>
    <x v="0"/>
    <s v="May"/>
    <n v="11"/>
    <x v="1"/>
    <x v="1"/>
    <x v="1"/>
    <x v="0"/>
    <x v="1973"/>
  </r>
  <r>
    <x v="1"/>
    <s v="May"/>
    <n v="11"/>
    <x v="1"/>
    <x v="1"/>
    <x v="1"/>
    <x v="0"/>
    <x v="1972"/>
  </r>
  <r>
    <x v="0"/>
    <s v="May"/>
    <n v="12"/>
    <x v="1"/>
    <x v="1"/>
    <x v="1"/>
    <x v="0"/>
    <x v="1974"/>
  </r>
  <r>
    <x v="1"/>
    <s v="May"/>
    <n v="12"/>
    <x v="1"/>
    <x v="1"/>
    <x v="1"/>
    <x v="0"/>
    <x v="1473"/>
  </r>
  <r>
    <x v="0"/>
    <s v="May"/>
    <n v="13"/>
    <x v="1"/>
    <x v="1"/>
    <x v="1"/>
    <x v="0"/>
    <x v="1975"/>
  </r>
  <r>
    <x v="1"/>
    <s v="May"/>
    <n v="13"/>
    <x v="1"/>
    <x v="1"/>
    <x v="1"/>
    <x v="0"/>
    <x v="1459"/>
  </r>
  <r>
    <x v="0"/>
    <s v="May"/>
    <n v="14"/>
    <x v="1"/>
    <x v="1"/>
    <x v="1"/>
    <x v="0"/>
    <x v="1976"/>
  </r>
  <r>
    <x v="1"/>
    <s v="May"/>
    <n v="14"/>
    <x v="1"/>
    <x v="1"/>
    <x v="1"/>
    <x v="0"/>
    <x v="1945"/>
  </r>
  <r>
    <x v="0"/>
    <s v="May"/>
    <n v="15"/>
    <x v="1"/>
    <x v="1"/>
    <x v="1"/>
    <x v="0"/>
    <x v="1977"/>
  </r>
  <r>
    <x v="1"/>
    <s v="May"/>
    <n v="15"/>
    <x v="1"/>
    <x v="1"/>
    <x v="1"/>
    <x v="0"/>
    <x v="1968"/>
  </r>
  <r>
    <x v="0"/>
    <s v="May"/>
    <n v="16"/>
    <x v="1"/>
    <x v="1"/>
    <x v="1"/>
    <x v="0"/>
    <x v="1978"/>
  </r>
  <r>
    <x v="1"/>
    <s v="May"/>
    <n v="16"/>
    <x v="1"/>
    <x v="1"/>
    <x v="1"/>
    <x v="0"/>
    <x v="1979"/>
  </r>
  <r>
    <x v="0"/>
    <s v="May"/>
    <n v="17"/>
    <x v="1"/>
    <x v="1"/>
    <x v="1"/>
    <x v="0"/>
    <x v="1980"/>
  </r>
  <r>
    <x v="1"/>
    <s v="May"/>
    <n v="17"/>
    <x v="1"/>
    <x v="1"/>
    <x v="1"/>
    <x v="0"/>
    <x v="1981"/>
  </r>
  <r>
    <x v="0"/>
    <s v="May"/>
    <n v="18"/>
    <x v="1"/>
    <x v="1"/>
    <x v="1"/>
    <x v="0"/>
    <x v="1982"/>
  </r>
  <r>
    <x v="1"/>
    <s v="May"/>
    <n v="18"/>
    <x v="1"/>
    <x v="1"/>
    <x v="1"/>
    <x v="0"/>
    <x v="1478"/>
  </r>
  <r>
    <x v="0"/>
    <s v="May"/>
    <n v="19"/>
    <x v="1"/>
    <x v="1"/>
    <x v="1"/>
    <x v="0"/>
    <x v="1983"/>
  </r>
  <r>
    <x v="1"/>
    <s v="May"/>
    <n v="19"/>
    <x v="1"/>
    <x v="1"/>
    <x v="1"/>
    <x v="0"/>
    <x v="1984"/>
  </r>
  <r>
    <x v="0"/>
    <s v="May"/>
    <n v="20"/>
    <x v="1"/>
    <x v="1"/>
    <x v="1"/>
    <x v="0"/>
    <x v="1985"/>
  </r>
  <r>
    <x v="1"/>
    <s v="May"/>
    <n v="20"/>
    <x v="1"/>
    <x v="1"/>
    <x v="1"/>
    <x v="0"/>
    <x v="1986"/>
  </r>
  <r>
    <x v="0"/>
    <s v="May"/>
    <n v="21"/>
    <x v="1"/>
    <x v="1"/>
    <x v="1"/>
    <x v="0"/>
    <x v="1987"/>
  </r>
  <r>
    <x v="1"/>
    <s v="May"/>
    <n v="21"/>
    <x v="1"/>
    <x v="1"/>
    <x v="1"/>
    <x v="0"/>
    <x v="1988"/>
  </r>
  <r>
    <x v="0"/>
    <s v="May"/>
    <n v="22"/>
    <x v="1"/>
    <x v="1"/>
    <x v="1"/>
    <x v="0"/>
    <x v="1989"/>
  </r>
  <r>
    <x v="1"/>
    <s v="May"/>
    <n v="22"/>
    <x v="1"/>
    <x v="1"/>
    <x v="1"/>
    <x v="0"/>
    <x v="1990"/>
  </r>
  <r>
    <x v="0"/>
    <s v="May"/>
    <n v="23"/>
    <x v="1"/>
    <x v="1"/>
    <x v="1"/>
    <x v="0"/>
    <x v="1991"/>
  </r>
  <r>
    <x v="1"/>
    <s v="May"/>
    <n v="23"/>
    <x v="1"/>
    <x v="1"/>
    <x v="1"/>
    <x v="0"/>
    <x v="1576"/>
  </r>
  <r>
    <x v="0"/>
    <s v="May"/>
    <n v="24"/>
    <x v="1"/>
    <x v="1"/>
    <x v="1"/>
    <x v="0"/>
    <x v="1992"/>
  </r>
  <r>
    <x v="1"/>
    <s v="May"/>
    <n v="24"/>
    <x v="1"/>
    <x v="1"/>
    <x v="1"/>
    <x v="0"/>
    <x v="1993"/>
  </r>
  <r>
    <x v="0"/>
    <s v="May"/>
    <n v="25"/>
    <x v="1"/>
    <x v="1"/>
    <x v="1"/>
    <x v="0"/>
    <x v="1994"/>
  </r>
  <r>
    <x v="1"/>
    <s v="May"/>
    <n v="25"/>
    <x v="1"/>
    <x v="1"/>
    <x v="1"/>
    <x v="0"/>
    <x v="1995"/>
  </r>
  <r>
    <x v="0"/>
    <s v="May"/>
    <n v="26"/>
    <x v="1"/>
    <x v="1"/>
    <x v="1"/>
    <x v="0"/>
    <x v="1870"/>
  </r>
  <r>
    <x v="1"/>
    <s v="May"/>
    <n v="26"/>
    <x v="1"/>
    <x v="1"/>
    <x v="1"/>
    <x v="0"/>
    <x v="1996"/>
  </r>
  <r>
    <x v="0"/>
    <s v="May"/>
    <n v="27"/>
    <x v="1"/>
    <x v="1"/>
    <x v="1"/>
    <x v="0"/>
    <x v="1997"/>
  </r>
  <r>
    <x v="1"/>
    <s v="May"/>
    <n v="27"/>
    <x v="1"/>
    <x v="1"/>
    <x v="1"/>
    <x v="0"/>
    <x v="1482"/>
  </r>
  <r>
    <x v="0"/>
    <s v="May"/>
    <n v="28"/>
    <x v="1"/>
    <x v="1"/>
    <x v="1"/>
    <x v="0"/>
    <x v="1998"/>
  </r>
  <r>
    <x v="1"/>
    <s v="May"/>
    <n v="28"/>
    <x v="1"/>
    <x v="1"/>
    <x v="1"/>
    <x v="0"/>
    <x v="1928"/>
  </r>
  <r>
    <x v="0"/>
    <s v="May"/>
    <n v="29"/>
    <x v="1"/>
    <x v="1"/>
    <x v="1"/>
    <x v="0"/>
    <x v="1999"/>
  </r>
  <r>
    <x v="1"/>
    <s v="May"/>
    <n v="29"/>
    <x v="1"/>
    <x v="1"/>
    <x v="1"/>
    <x v="0"/>
    <x v="1883"/>
  </r>
  <r>
    <x v="0"/>
    <s v="May"/>
    <n v="30"/>
    <x v="1"/>
    <x v="1"/>
    <x v="1"/>
    <x v="0"/>
    <x v="1837"/>
  </r>
  <r>
    <x v="1"/>
    <s v="May"/>
    <n v="30"/>
    <x v="1"/>
    <x v="1"/>
    <x v="1"/>
    <x v="0"/>
    <x v="2000"/>
  </r>
  <r>
    <x v="0"/>
    <s v="May"/>
    <n v="31"/>
    <x v="1"/>
    <x v="1"/>
    <x v="1"/>
    <x v="0"/>
    <x v="2001"/>
  </r>
  <r>
    <x v="1"/>
    <s v="May"/>
    <n v="31"/>
    <x v="1"/>
    <x v="1"/>
    <x v="1"/>
    <x v="0"/>
    <x v="2002"/>
  </r>
  <r>
    <x v="0"/>
    <s v="July"/>
    <n v="1"/>
    <x v="0"/>
    <x v="2"/>
    <x v="0"/>
    <x v="0"/>
    <x v="2003"/>
  </r>
  <r>
    <x v="1"/>
    <s v="July"/>
    <n v="1"/>
    <x v="0"/>
    <x v="2"/>
    <x v="0"/>
    <x v="0"/>
    <x v="2004"/>
  </r>
  <r>
    <x v="0"/>
    <s v="July"/>
    <n v="2"/>
    <x v="0"/>
    <x v="2"/>
    <x v="0"/>
    <x v="0"/>
    <x v="2005"/>
  </r>
  <r>
    <x v="1"/>
    <s v="July"/>
    <n v="2"/>
    <x v="0"/>
    <x v="2"/>
    <x v="0"/>
    <x v="0"/>
    <x v="2006"/>
  </r>
  <r>
    <x v="0"/>
    <s v="July"/>
    <n v="3"/>
    <x v="0"/>
    <x v="2"/>
    <x v="0"/>
    <x v="0"/>
    <x v="2007"/>
  </r>
  <r>
    <x v="1"/>
    <s v="July"/>
    <n v="3"/>
    <x v="0"/>
    <x v="2"/>
    <x v="0"/>
    <x v="0"/>
    <x v="2008"/>
  </r>
  <r>
    <x v="0"/>
    <s v="July"/>
    <n v="4"/>
    <x v="0"/>
    <x v="2"/>
    <x v="0"/>
    <x v="0"/>
    <x v="2009"/>
  </r>
  <r>
    <x v="1"/>
    <s v="July"/>
    <n v="4"/>
    <x v="0"/>
    <x v="2"/>
    <x v="0"/>
    <x v="0"/>
    <x v="2010"/>
  </r>
  <r>
    <x v="0"/>
    <s v="July"/>
    <n v="5"/>
    <x v="0"/>
    <x v="2"/>
    <x v="0"/>
    <x v="0"/>
    <x v="2011"/>
  </r>
  <r>
    <x v="1"/>
    <s v="July"/>
    <n v="5"/>
    <x v="0"/>
    <x v="2"/>
    <x v="0"/>
    <x v="0"/>
    <x v="2012"/>
  </r>
  <r>
    <x v="0"/>
    <s v="July"/>
    <n v="6"/>
    <x v="0"/>
    <x v="2"/>
    <x v="0"/>
    <x v="0"/>
    <x v="2013"/>
  </r>
  <r>
    <x v="1"/>
    <s v="July"/>
    <n v="6"/>
    <x v="0"/>
    <x v="2"/>
    <x v="0"/>
    <x v="0"/>
    <x v="2014"/>
  </r>
  <r>
    <x v="0"/>
    <s v="July"/>
    <n v="7"/>
    <x v="0"/>
    <x v="2"/>
    <x v="0"/>
    <x v="0"/>
    <x v="2015"/>
  </r>
  <r>
    <x v="1"/>
    <s v="July"/>
    <n v="7"/>
    <x v="0"/>
    <x v="2"/>
    <x v="0"/>
    <x v="0"/>
    <x v="2016"/>
  </r>
  <r>
    <x v="0"/>
    <s v="July"/>
    <n v="8"/>
    <x v="0"/>
    <x v="2"/>
    <x v="0"/>
    <x v="0"/>
    <x v="2017"/>
  </r>
  <r>
    <x v="1"/>
    <s v="July"/>
    <n v="8"/>
    <x v="0"/>
    <x v="2"/>
    <x v="0"/>
    <x v="0"/>
    <x v="2018"/>
  </r>
  <r>
    <x v="0"/>
    <s v="July"/>
    <n v="9"/>
    <x v="0"/>
    <x v="2"/>
    <x v="0"/>
    <x v="0"/>
    <x v="2019"/>
  </r>
  <r>
    <x v="1"/>
    <s v="July"/>
    <n v="9"/>
    <x v="0"/>
    <x v="2"/>
    <x v="0"/>
    <x v="0"/>
    <x v="2020"/>
  </r>
  <r>
    <x v="0"/>
    <s v="July"/>
    <n v="10"/>
    <x v="0"/>
    <x v="2"/>
    <x v="0"/>
    <x v="0"/>
    <x v="2021"/>
  </r>
  <r>
    <x v="1"/>
    <s v="July"/>
    <n v="10"/>
    <x v="0"/>
    <x v="2"/>
    <x v="0"/>
    <x v="0"/>
    <x v="2022"/>
  </r>
  <r>
    <x v="0"/>
    <s v="July"/>
    <n v="11"/>
    <x v="0"/>
    <x v="2"/>
    <x v="0"/>
    <x v="0"/>
    <x v="2023"/>
  </r>
  <r>
    <x v="1"/>
    <s v="July"/>
    <n v="11"/>
    <x v="0"/>
    <x v="2"/>
    <x v="0"/>
    <x v="0"/>
    <x v="2024"/>
  </r>
  <r>
    <x v="0"/>
    <s v="July"/>
    <n v="12"/>
    <x v="0"/>
    <x v="2"/>
    <x v="0"/>
    <x v="0"/>
    <x v="2025"/>
  </r>
  <r>
    <x v="1"/>
    <s v="July"/>
    <n v="12"/>
    <x v="0"/>
    <x v="2"/>
    <x v="0"/>
    <x v="0"/>
    <x v="2026"/>
  </r>
  <r>
    <x v="0"/>
    <s v="July"/>
    <n v="13"/>
    <x v="0"/>
    <x v="2"/>
    <x v="0"/>
    <x v="0"/>
    <x v="2027"/>
  </r>
  <r>
    <x v="1"/>
    <s v="July"/>
    <n v="13"/>
    <x v="0"/>
    <x v="2"/>
    <x v="0"/>
    <x v="0"/>
    <x v="2028"/>
  </r>
  <r>
    <x v="0"/>
    <s v="July"/>
    <n v="14"/>
    <x v="0"/>
    <x v="2"/>
    <x v="0"/>
    <x v="0"/>
    <x v="2029"/>
  </r>
  <r>
    <x v="1"/>
    <s v="July"/>
    <n v="14"/>
    <x v="0"/>
    <x v="2"/>
    <x v="0"/>
    <x v="0"/>
    <x v="2030"/>
  </r>
  <r>
    <x v="0"/>
    <s v="July"/>
    <n v="15"/>
    <x v="0"/>
    <x v="2"/>
    <x v="0"/>
    <x v="0"/>
    <x v="2031"/>
  </r>
  <r>
    <x v="1"/>
    <s v="July"/>
    <n v="15"/>
    <x v="0"/>
    <x v="2"/>
    <x v="0"/>
    <x v="0"/>
    <x v="2032"/>
  </r>
  <r>
    <x v="0"/>
    <s v="July"/>
    <n v="16"/>
    <x v="0"/>
    <x v="2"/>
    <x v="0"/>
    <x v="0"/>
    <x v="2033"/>
  </r>
  <r>
    <x v="1"/>
    <s v="July"/>
    <n v="16"/>
    <x v="0"/>
    <x v="2"/>
    <x v="0"/>
    <x v="0"/>
    <x v="2034"/>
  </r>
  <r>
    <x v="0"/>
    <s v="July"/>
    <n v="17"/>
    <x v="0"/>
    <x v="2"/>
    <x v="0"/>
    <x v="0"/>
    <x v="2035"/>
  </r>
  <r>
    <x v="1"/>
    <s v="July"/>
    <n v="17"/>
    <x v="0"/>
    <x v="2"/>
    <x v="0"/>
    <x v="0"/>
    <x v="2036"/>
  </r>
  <r>
    <x v="0"/>
    <s v="July"/>
    <n v="18"/>
    <x v="0"/>
    <x v="2"/>
    <x v="0"/>
    <x v="0"/>
    <x v="2037"/>
  </r>
  <r>
    <x v="1"/>
    <s v="July"/>
    <n v="18"/>
    <x v="0"/>
    <x v="2"/>
    <x v="0"/>
    <x v="0"/>
    <x v="2038"/>
  </r>
  <r>
    <x v="0"/>
    <s v="July"/>
    <n v="19"/>
    <x v="0"/>
    <x v="2"/>
    <x v="0"/>
    <x v="0"/>
    <x v="2039"/>
  </r>
  <r>
    <x v="1"/>
    <s v="July"/>
    <n v="19"/>
    <x v="0"/>
    <x v="2"/>
    <x v="0"/>
    <x v="0"/>
    <x v="2040"/>
  </r>
  <r>
    <x v="0"/>
    <s v="July"/>
    <n v="20"/>
    <x v="0"/>
    <x v="2"/>
    <x v="0"/>
    <x v="0"/>
    <x v="2041"/>
  </r>
  <r>
    <x v="1"/>
    <s v="July"/>
    <n v="20"/>
    <x v="0"/>
    <x v="2"/>
    <x v="0"/>
    <x v="0"/>
    <x v="2042"/>
  </r>
  <r>
    <x v="0"/>
    <s v="July"/>
    <n v="21"/>
    <x v="0"/>
    <x v="2"/>
    <x v="0"/>
    <x v="0"/>
    <x v="2043"/>
  </r>
  <r>
    <x v="1"/>
    <s v="July"/>
    <n v="21"/>
    <x v="0"/>
    <x v="2"/>
    <x v="0"/>
    <x v="0"/>
    <x v="2044"/>
  </r>
  <r>
    <x v="0"/>
    <s v="July"/>
    <n v="22"/>
    <x v="0"/>
    <x v="2"/>
    <x v="0"/>
    <x v="0"/>
    <x v="2045"/>
  </r>
  <r>
    <x v="1"/>
    <s v="July"/>
    <n v="22"/>
    <x v="0"/>
    <x v="2"/>
    <x v="0"/>
    <x v="0"/>
    <x v="2046"/>
  </r>
  <r>
    <x v="0"/>
    <s v="July"/>
    <n v="23"/>
    <x v="0"/>
    <x v="2"/>
    <x v="0"/>
    <x v="0"/>
    <x v="2047"/>
  </r>
  <r>
    <x v="1"/>
    <s v="July"/>
    <n v="23"/>
    <x v="0"/>
    <x v="2"/>
    <x v="0"/>
    <x v="0"/>
    <x v="2048"/>
  </r>
  <r>
    <x v="0"/>
    <s v="July"/>
    <n v="24"/>
    <x v="0"/>
    <x v="2"/>
    <x v="0"/>
    <x v="0"/>
    <x v="2049"/>
  </r>
  <r>
    <x v="1"/>
    <s v="July"/>
    <n v="24"/>
    <x v="0"/>
    <x v="2"/>
    <x v="0"/>
    <x v="0"/>
    <x v="2050"/>
  </r>
  <r>
    <x v="0"/>
    <s v="July"/>
    <n v="25"/>
    <x v="0"/>
    <x v="2"/>
    <x v="0"/>
    <x v="0"/>
    <x v="2051"/>
  </r>
  <r>
    <x v="1"/>
    <s v="July"/>
    <n v="25"/>
    <x v="0"/>
    <x v="2"/>
    <x v="0"/>
    <x v="0"/>
    <x v="2052"/>
  </r>
  <r>
    <x v="0"/>
    <s v="July"/>
    <n v="26"/>
    <x v="0"/>
    <x v="2"/>
    <x v="0"/>
    <x v="0"/>
    <x v="2053"/>
  </r>
  <r>
    <x v="1"/>
    <s v="July"/>
    <n v="26"/>
    <x v="0"/>
    <x v="2"/>
    <x v="0"/>
    <x v="0"/>
    <x v="2054"/>
  </r>
  <r>
    <x v="0"/>
    <s v="July"/>
    <n v="27"/>
    <x v="0"/>
    <x v="2"/>
    <x v="0"/>
    <x v="0"/>
    <x v="2055"/>
  </r>
  <r>
    <x v="1"/>
    <s v="July"/>
    <n v="27"/>
    <x v="0"/>
    <x v="2"/>
    <x v="0"/>
    <x v="0"/>
    <x v="2056"/>
  </r>
  <r>
    <x v="0"/>
    <s v="July"/>
    <n v="28"/>
    <x v="0"/>
    <x v="2"/>
    <x v="0"/>
    <x v="0"/>
    <x v="2057"/>
  </r>
  <r>
    <x v="1"/>
    <s v="July"/>
    <n v="28"/>
    <x v="0"/>
    <x v="2"/>
    <x v="0"/>
    <x v="0"/>
    <x v="2058"/>
  </r>
  <r>
    <x v="0"/>
    <s v="July"/>
    <n v="29"/>
    <x v="0"/>
    <x v="2"/>
    <x v="0"/>
    <x v="0"/>
    <x v="2059"/>
  </r>
  <r>
    <x v="1"/>
    <s v="July"/>
    <n v="29"/>
    <x v="0"/>
    <x v="2"/>
    <x v="0"/>
    <x v="0"/>
    <x v="2060"/>
  </r>
  <r>
    <x v="0"/>
    <s v="July"/>
    <n v="30"/>
    <x v="0"/>
    <x v="2"/>
    <x v="0"/>
    <x v="0"/>
    <x v="2061"/>
  </r>
  <r>
    <x v="1"/>
    <s v="July"/>
    <n v="30"/>
    <x v="0"/>
    <x v="2"/>
    <x v="0"/>
    <x v="0"/>
    <x v="2062"/>
  </r>
  <r>
    <x v="0"/>
    <s v="July"/>
    <n v="31"/>
    <x v="0"/>
    <x v="2"/>
    <x v="0"/>
    <x v="0"/>
    <x v="2063"/>
  </r>
  <r>
    <x v="1"/>
    <s v="July"/>
    <n v="31"/>
    <x v="0"/>
    <x v="2"/>
    <x v="0"/>
    <x v="0"/>
    <x v="2064"/>
  </r>
  <r>
    <x v="0"/>
    <s v="June"/>
    <n v="1"/>
    <x v="0"/>
    <x v="2"/>
    <x v="0"/>
    <x v="0"/>
    <x v="2065"/>
  </r>
  <r>
    <x v="1"/>
    <s v="June"/>
    <n v="1"/>
    <x v="0"/>
    <x v="2"/>
    <x v="0"/>
    <x v="0"/>
    <x v="2066"/>
  </r>
  <r>
    <x v="0"/>
    <s v="June"/>
    <n v="2"/>
    <x v="0"/>
    <x v="2"/>
    <x v="0"/>
    <x v="0"/>
    <x v="2067"/>
  </r>
  <r>
    <x v="1"/>
    <s v="June"/>
    <n v="2"/>
    <x v="0"/>
    <x v="2"/>
    <x v="0"/>
    <x v="0"/>
    <x v="2068"/>
  </r>
  <r>
    <x v="0"/>
    <s v="June"/>
    <n v="3"/>
    <x v="0"/>
    <x v="2"/>
    <x v="0"/>
    <x v="0"/>
    <x v="2069"/>
  </r>
  <r>
    <x v="1"/>
    <s v="June"/>
    <n v="3"/>
    <x v="0"/>
    <x v="2"/>
    <x v="0"/>
    <x v="0"/>
    <x v="2070"/>
  </r>
  <r>
    <x v="0"/>
    <s v="June"/>
    <n v="4"/>
    <x v="0"/>
    <x v="2"/>
    <x v="0"/>
    <x v="0"/>
    <x v="2071"/>
  </r>
  <r>
    <x v="1"/>
    <s v="June"/>
    <n v="4"/>
    <x v="0"/>
    <x v="2"/>
    <x v="0"/>
    <x v="0"/>
    <x v="2072"/>
  </r>
  <r>
    <x v="0"/>
    <s v="June"/>
    <n v="5"/>
    <x v="0"/>
    <x v="2"/>
    <x v="0"/>
    <x v="0"/>
    <x v="2073"/>
  </r>
  <r>
    <x v="1"/>
    <s v="June"/>
    <n v="5"/>
    <x v="0"/>
    <x v="2"/>
    <x v="0"/>
    <x v="0"/>
    <x v="2074"/>
  </r>
  <r>
    <x v="0"/>
    <s v="June"/>
    <n v="6"/>
    <x v="0"/>
    <x v="2"/>
    <x v="0"/>
    <x v="0"/>
    <x v="2075"/>
  </r>
  <r>
    <x v="1"/>
    <s v="June"/>
    <n v="6"/>
    <x v="0"/>
    <x v="2"/>
    <x v="0"/>
    <x v="0"/>
    <x v="2076"/>
  </r>
  <r>
    <x v="0"/>
    <s v="June"/>
    <n v="7"/>
    <x v="0"/>
    <x v="2"/>
    <x v="0"/>
    <x v="0"/>
    <x v="2077"/>
  </r>
  <r>
    <x v="1"/>
    <s v="June"/>
    <n v="7"/>
    <x v="0"/>
    <x v="2"/>
    <x v="0"/>
    <x v="0"/>
    <x v="2078"/>
  </r>
  <r>
    <x v="0"/>
    <s v="June"/>
    <n v="8"/>
    <x v="0"/>
    <x v="2"/>
    <x v="0"/>
    <x v="0"/>
    <x v="2079"/>
  </r>
  <r>
    <x v="1"/>
    <s v="June"/>
    <n v="8"/>
    <x v="0"/>
    <x v="2"/>
    <x v="0"/>
    <x v="0"/>
    <x v="2080"/>
  </r>
  <r>
    <x v="0"/>
    <s v="June"/>
    <n v="9"/>
    <x v="0"/>
    <x v="2"/>
    <x v="0"/>
    <x v="0"/>
    <x v="2081"/>
  </r>
  <r>
    <x v="1"/>
    <s v="June"/>
    <n v="9"/>
    <x v="0"/>
    <x v="2"/>
    <x v="0"/>
    <x v="0"/>
    <x v="2082"/>
  </r>
  <r>
    <x v="0"/>
    <s v="June"/>
    <n v="10"/>
    <x v="0"/>
    <x v="2"/>
    <x v="0"/>
    <x v="0"/>
    <x v="2083"/>
  </r>
  <r>
    <x v="1"/>
    <s v="June"/>
    <n v="10"/>
    <x v="0"/>
    <x v="2"/>
    <x v="0"/>
    <x v="0"/>
    <x v="2084"/>
  </r>
  <r>
    <x v="0"/>
    <s v="June"/>
    <n v="11"/>
    <x v="0"/>
    <x v="2"/>
    <x v="0"/>
    <x v="0"/>
    <x v="2085"/>
  </r>
  <r>
    <x v="1"/>
    <s v="June"/>
    <n v="11"/>
    <x v="0"/>
    <x v="2"/>
    <x v="0"/>
    <x v="0"/>
    <x v="2086"/>
  </r>
  <r>
    <x v="0"/>
    <s v="June"/>
    <n v="12"/>
    <x v="0"/>
    <x v="2"/>
    <x v="0"/>
    <x v="0"/>
    <x v="2087"/>
  </r>
  <r>
    <x v="1"/>
    <s v="June"/>
    <n v="12"/>
    <x v="0"/>
    <x v="2"/>
    <x v="0"/>
    <x v="0"/>
    <x v="2088"/>
  </r>
  <r>
    <x v="0"/>
    <s v="June"/>
    <n v="13"/>
    <x v="0"/>
    <x v="2"/>
    <x v="0"/>
    <x v="0"/>
    <x v="2089"/>
  </r>
  <r>
    <x v="1"/>
    <s v="June"/>
    <n v="13"/>
    <x v="0"/>
    <x v="2"/>
    <x v="0"/>
    <x v="0"/>
    <x v="2090"/>
  </r>
  <r>
    <x v="0"/>
    <s v="June"/>
    <n v="14"/>
    <x v="0"/>
    <x v="2"/>
    <x v="0"/>
    <x v="0"/>
    <x v="2091"/>
  </r>
  <r>
    <x v="1"/>
    <s v="June"/>
    <n v="14"/>
    <x v="0"/>
    <x v="2"/>
    <x v="0"/>
    <x v="0"/>
    <x v="2092"/>
  </r>
  <r>
    <x v="0"/>
    <s v="June"/>
    <n v="15"/>
    <x v="0"/>
    <x v="2"/>
    <x v="0"/>
    <x v="0"/>
    <x v="2093"/>
  </r>
  <r>
    <x v="1"/>
    <s v="June"/>
    <n v="15"/>
    <x v="0"/>
    <x v="2"/>
    <x v="0"/>
    <x v="0"/>
    <x v="2094"/>
  </r>
  <r>
    <x v="0"/>
    <s v="June"/>
    <n v="16"/>
    <x v="0"/>
    <x v="2"/>
    <x v="0"/>
    <x v="0"/>
    <x v="2095"/>
  </r>
  <r>
    <x v="1"/>
    <s v="June"/>
    <n v="16"/>
    <x v="0"/>
    <x v="2"/>
    <x v="0"/>
    <x v="0"/>
    <x v="2096"/>
  </r>
  <r>
    <x v="0"/>
    <s v="June"/>
    <n v="17"/>
    <x v="0"/>
    <x v="2"/>
    <x v="0"/>
    <x v="0"/>
    <x v="2097"/>
  </r>
  <r>
    <x v="1"/>
    <s v="June"/>
    <n v="17"/>
    <x v="0"/>
    <x v="2"/>
    <x v="0"/>
    <x v="0"/>
    <x v="2098"/>
  </r>
  <r>
    <x v="0"/>
    <s v="June"/>
    <n v="18"/>
    <x v="0"/>
    <x v="2"/>
    <x v="0"/>
    <x v="0"/>
    <x v="2099"/>
  </r>
  <r>
    <x v="1"/>
    <s v="June"/>
    <n v="18"/>
    <x v="0"/>
    <x v="2"/>
    <x v="0"/>
    <x v="0"/>
    <x v="2100"/>
  </r>
  <r>
    <x v="0"/>
    <s v="June"/>
    <n v="19"/>
    <x v="0"/>
    <x v="2"/>
    <x v="0"/>
    <x v="0"/>
    <x v="2101"/>
  </r>
  <r>
    <x v="1"/>
    <s v="June"/>
    <n v="19"/>
    <x v="0"/>
    <x v="2"/>
    <x v="0"/>
    <x v="0"/>
    <x v="2102"/>
  </r>
  <r>
    <x v="0"/>
    <s v="June"/>
    <n v="20"/>
    <x v="0"/>
    <x v="2"/>
    <x v="0"/>
    <x v="0"/>
    <x v="2103"/>
  </r>
  <r>
    <x v="1"/>
    <s v="June"/>
    <n v="20"/>
    <x v="0"/>
    <x v="2"/>
    <x v="0"/>
    <x v="0"/>
    <x v="2104"/>
  </r>
  <r>
    <x v="0"/>
    <s v="June"/>
    <n v="21"/>
    <x v="0"/>
    <x v="2"/>
    <x v="0"/>
    <x v="0"/>
    <x v="2105"/>
  </r>
  <r>
    <x v="1"/>
    <s v="June"/>
    <n v="21"/>
    <x v="0"/>
    <x v="2"/>
    <x v="0"/>
    <x v="0"/>
    <x v="2106"/>
  </r>
  <r>
    <x v="0"/>
    <s v="June"/>
    <n v="22"/>
    <x v="0"/>
    <x v="2"/>
    <x v="0"/>
    <x v="0"/>
    <x v="2107"/>
  </r>
  <r>
    <x v="1"/>
    <s v="June"/>
    <n v="22"/>
    <x v="0"/>
    <x v="2"/>
    <x v="0"/>
    <x v="0"/>
    <x v="2108"/>
  </r>
  <r>
    <x v="0"/>
    <s v="June"/>
    <n v="23"/>
    <x v="0"/>
    <x v="2"/>
    <x v="0"/>
    <x v="0"/>
    <x v="2109"/>
  </r>
  <r>
    <x v="1"/>
    <s v="June"/>
    <n v="23"/>
    <x v="0"/>
    <x v="2"/>
    <x v="0"/>
    <x v="0"/>
    <x v="2110"/>
  </r>
  <r>
    <x v="0"/>
    <s v="June"/>
    <n v="24"/>
    <x v="0"/>
    <x v="2"/>
    <x v="0"/>
    <x v="0"/>
    <x v="2111"/>
  </r>
  <r>
    <x v="1"/>
    <s v="June"/>
    <n v="24"/>
    <x v="0"/>
    <x v="2"/>
    <x v="0"/>
    <x v="0"/>
    <x v="2112"/>
  </r>
  <r>
    <x v="0"/>
    <s v="June"/>
    <n v="25"/>
    <x v="0"/>
    <x v="2"/>
    <x v="0"/>
    <x v="0"/>
    <x v="2113"/>
  </r>
  <r>
    <x v="1"/>
    <s v="June"/>
    <n v="25"/>
    <x v="0"/>
    <x v="2"/>
    <x v="0"/>
    <x v="0"/>
    <x v="2114"/>
  </r>
  <r>
    <x v="0"/>
    <s v="June"/>
    <n v="26"/>
    <x v="0"/>
    <x v="2"/>
    <x v="0"/>
    <x v="0"/>
    <x v="2115"/>
  </r>
  <r>
    <x v="1"/>
    <s v="June"/>
    <n v="26"/>
    <x v="0"/>
    <x v="2"/>
    <x v="0"/>
    <x v="0"/>
    <x v="2116"/>
  </r>
  <r>
    <x v="0"/>
    <s v="June"/>
    <n v="27"/>
    <x v="0"/>
    <x v="2"/>
    <x v="0"/>
    <x v="0"/>
    <x v="2117"/>
  </r>
  <r>
    <x v="1"/>
    <s v="June"/>
    <n v="27"/>
    <x v="0"/>
    <x v="2"/>
    <x v="0"/>
    <x v="0"/>
    <x v="2118"/>
  </r>
  <r>
    <x v="0"/>
    <s v="June"/>
    <n v="28"/>
    <x v="0"/>
    <x v="2"/>
    <x v="0"/>
    <x v="0"/>
    <x v="2119"/>
  </r>
  <r>
    <x v="1"/>
    <s v="June"/>
    <n v="28"/>
    <x v="0"/>
    <x v="2"/>
    <x v="0"/>
    <x v="0"/>
    <x v="2120"/>
  </r>
  <r>
    <x v="0"/>
    <s v="June"/>
    <n v="29"/>
    <x v="0"/>
    <x v="2"/>
    <x v="0"/>
    <x v="0"/>
    <x v="2121"/>
  </r>
  <r>
    <x v="1"/>
    <s v="June"/>
    <n v="29"/>
    <x v="0"/>
    <x v="2"/>
    <x v="0"/>
    <x v="0"/>
    <x v="2122"/>
  </r>
  <r>
    <x v="0"/>
    <s v="June"/>
    <n v="30"/>
    <x v="0"/>
    <x v="2"/>
    <x v="0"/>
    <x v="0"/>
    <x v="2123"/>
  </r>
  <r>
    <x v="1"/>
    <s v="June"/>
    <n v="30"/>
    <x v="0"/>
    <x v="2"/>
    <x v="0"/>
    <x v="0"/>
    <x v="2124"/>
  </r>
  <r>
    <x v="0"/>
    <s v="May"/>
    <n v="1"/>
    <x v="0"/>
    <x v="2"/>
    <x v="0"/>
    <x v="0"/>
    <x v="2125"/>
  </r>
  <r>
    <x v="1"/>
    <s v="May"/>
    <n v="1"/>
    <x v="0"/>
    <x v="2"/>
    <x v="0"/>
    <x v="0"/>
    <x v="2126"/>
  </r>
  <r>
    <x v="0"/>
    <s v="May"/>
    <n v="2"/>
    <x v="0"/>
    <x v="2"/>
    <x v="0"/>
    <x v="0"/>
    <x v="2127"/>
  </r>
  <r>
    <x v="1"/>
    <s v="May"/>
    <n v="2"/>
    <x v="0"/>
    <x v="2"/>
    <x v="0"/>
    <x v="0"/>
    <x v="2128"/>
  </r>
  <r>
    <x v="0"/>
    <s v="May"/>
    <n v="3"/>
    <x v="0"/>
    <x v="2"/>
    <x v="0"/>
    <x v="0"/>
    <x v="2129"/>
  </r>
  <r>
    <x v="1"/>
    <s v="May"/>
    <n v="3"/>
    <x v="0"/>
    <x v="2"/>
    <x v="0"/>
    <x v="0"/>
    <x v="2130"/>
  </r>
  <r>
    <x v="0"/>
    <s v="May"/>
    <n v="4"/>
    <x v="0"/>
    <x v="2"/>
    <x v="0"/>
    <x v="0"/>
    <x v="2131"/>
  </r>
  <r>
    <x v="1"/>
    <s v="May"/>
    <n v="4"/>
    <x v="0"/>
    <x v="2"/>
    <x v="0"/>
    <x v="0"/>
    <x v="2132"/>
  </r>
  <r>
    <x v="0"/>
    <s v="May"/>
    <n v="5"/>
    <x v="0"/>
    <x v="2"/>
    <x v="0"/>
    <x v="0"/>
    <x v="2133"/>
  </r>
  <r>
    <x v="1"/>
    <s v="May"/>
    <n v="5"/>
    <x v="0"/>
    <x v="2"/>
    <x v="0"/>
    <x v="0"/>
    <x v="2134"/>
  </r>
  <r>
    <x v="0"/>
    <s v="May"/>
    <n v="6"/>
    <x v="0"/>
    <x v="2"/>
    <x v="0"/>
    <x v="0"/>
    <x v="2135"/>
  </r>
  <r>
    <x v="1"/>
    <s v="May"/>
    <n v="6"/>
    <x v="0"/>
    <x v="2"/>
    <x v="0"/>
    <x v="0"/>
    <x v="2136"/>
  </r>
  <r>
    <x v="0"/>
    <s v="May"/>
    <n v="7"/>
    <x v="0"/>
    <x v="2"/>
    <x v="0"/>
    <x v="0"/>
    <x v="2137"/>
  </r>
  <r>
    <x v="1"/>
    <s v="May"/>
    <n v="7"/>
    <x v="0"/>
    <x v="2"/>
    <x v="0"/>
    <x v="0"/>
    <x v="2138"/>
  </r>
  <r>
    <x v="0"/>
    <s v="May"/>
    <n v="8"/>
    <x v="0"/>
    <x v="2"/>
    <x v="0"/>
    <x v="0"/>
    <x v="2139"/>
  </r>
  <r>
    <x v="1"/>
    <s v="May"/>
    <n v="8"/>
    <x v="0"/>
    <x v="2"/>
    <x v="0"/>
    <x v="0"/>
    <x v="2140"/>
  </r>
  <r>
    <x v="0"/>
    <s v="May"/>
    <n v="9"/>
    <x v="0"/>
    <x v="2"/>
    <x v="0"/>
    <x v="0"/>
    <x v="2141"/>
  </r>
  <r>
    <x v="1"/>
    <s v="May"/>
    <n v="9"/>
    <x v="0"/>
    <x v="2"/>
    <x v="0"/>
    <x v="0"/>
    <x v="2142"/>
  </r>
  <r>
    <x v="0"/>
    <s v="May"/>
    <n v="10"/>
    <x v="0"/>
    <x v="2"/>
    <x v="0"/>
    <x v="0"/>
    <x v="2143"/>
  </r>
  <r>
    <x v="1"/>
    <s v="May"/>
    <n v="10"/>
    <x v="0"/>
    <x v="2"/>
    <x v="0"/>
    <x v="0"/>
    <x v="2144"/>
  </r>
  <r>
    <x v="0"/>
    <s v="May"/>
    <n v="11"/>
    <x v="0"/>
    <x v="2"/>
    <x v="0"/>
    <x v="0"/>
    <x v="2145"/>
  </r>
  <r>
    <x v="1"/>
    <s v="May"/>
    <n v="11"/>
    <x v="0"/>
    <x v="2"/>
    <x v="0"/>
    <x v="0"/>
    <x v="2146"/>
  </r>
  <r>
    <x v="0"/>
    <s v="May"/>
    <n v="12"/>
    <x v="0"/>
    <x v="2"/>
    <x v="0"/>
    <x v="0"/>
    <x v="2147"/>
  </r>
  <r>
    <x v="1"/>
    <s v="May"/>
    <n v="12"/>
    <x v="0"/>
    <x v="2"/>
    <x v="0"/>
    <x v="0"/>
    <x v="2148"/>
  </r>
  <r>
    <x v="0"/>
    <s v="May"/>
    <n v="13"/>
    <x v="0"/>
    <x v="2"/>
    <x v="0"/>
    <x v="0"/>
    <x v="2149"/>
  </r>
  <r>
    <x v="1"/>
    <s v="May"/>
    <n v="13"/>
    <x v="0"/>
    <x v="2"/>
    <x v="0"/>
    <x v="0"/>
    <x v="2150"/>
  </r>
  <r>
    <x v="0"/>
    <s v="May"/>
    <n v="14"/>
    <x v="0"/>
    <x v="2"/>
    <x v="0"/>
    <x v="0"/>
    <x v="2151"/>
  </r>
  <r>
    <x v="1"/>
    <s v="May"/>
    <n v="14"/>
    <x v="0"/>
    <x v="2"/>
    <x v="0"/>
    <x v="0"/>
    <x v="2152"/>
  </r>
  <r>
    <x v="0"/>
    <s v="May"/>
    <n v="15"/>
    <x v="0"/>
    <x v="2"/>
    <x v="0"/>
    <x v="0"/>
    <x v="2153"/>
  </r>
  <r>
    <x v="1"/>
    <s v="May"/>
    <n v="15"/>
    <x v="0"/>
    <x v="2"/>
    <x v="0"/>
    <x v="0"/>
    <x v="2154"/>
  </r>
  <r>
    <x v="0"/>
    <s v="May"/>
    <n v="16"/>
    <x v="0"/>
    <x v="2"/>
    <x v="0"/>
    <x v="0"/>
    <x v="2155"/>
  </r>
  <r>
    <x v="1"/>
    <s v="May"/>
    <n v="16"/>
    <x v="0"/>
    <x v="2"/>
    <x v="0"/>
    <x v="0"/>
    <x v="2156"/>
  </r>
  <r>
    <x v="0"/>
    <s v="May"/>
    <n v="17"/>
    <x v="0"/>
    <x v="2"/>
    <x v="0"/>
    <x v="0"/>
    <x v="2157"/>
  </r>
  <r>
    <x v="1"/>
    <s v="May"/>
    <n v="17"/>
    <x v="0"/>
    <x v="2"/>
    <x v="0"/>
    <x v="0"/>
    <x v="2158"/>
  </r>
  <r>
    <x v="0"/>
    <s v="May"/>
    <n v="18"/>
    <x v="0"/>
    <x v="2"/>
    <x v="0"/>
    <x v="0"/>
    <x v="2159"/>
  </r>
  <r>
    <x v="1"/>
    <s v="May"/>
    <n v="18"/>
    <x v="0"/>
    <x v="2"/>
    <x v="0"/>
    <x v="0"/>
    <x v="2160"/>
  </r>
  <r>
    <x v="0"/>
    <s v="May"/>
    <n v="19"/>
    <x v="0"/>
    <x v="2"/>
    <x v="0"/>
    <x v="0"/>
    <x v="2161"/>
  </r>
  <r>
    <x v="1"/>
    <s v="May"/>
    <n v="19"/>
    <x v="0"/>
    <x v="2"/>
    <x v="0"/>
    <x v="0"/>
    <x v="2162"/>
  </r>
  <r>
    <x v="0"/>
    <s v="May"/>
    <n v="20"/>
    <x v="0"/>
    <x v="2"/>
    <x v="0"/>
    <x v="0"/>
    <x v="2163"/>
  </r>
  <r>
    <x v="1"/>
    <s v="May"/>
    <n v="20"/>
    <x v="0"/>
    <x v="2"/>
    <x v="0"/>
    <x v="0"/>
    <x v="2164"/>
  </r>
  <r>
    <x v="0"/>
    <s v="May"/>
    <n v="21"/>
    <x v="0"/>
    <x v="2"/>
    <x v="0"/>
    <x v="0"/>
    <x v="2165"/>
  </r>
  <r>
    <x v="1"/>
    <s v="May"/>
    <n v="21"/>
    <x v="0"/>
    <x v="2"/>
    <x v="0"/>
    <x v="0"/>
    <x v="2166"/>
  </r>
  <r>
    <x v="0"/>
    <s v="May"/>
    <n v="22"/>
    <x v="0"/>
    <x v="2"/>
    <x v="0"/>
    <x v="0"/>
    <x v="2167"/>
  </r>
  <r>
    <x v="1"/>
    <s v="May"/>
    <n v="22"/>
    <x v="0"/>
    <x v="2"/>
    <x v="0"/>
    <x v="0"/>
    <x v="2168"/>
  </r>
  <r>
    <x v="0"/>
    <s v="May"/>
    <n v="23"/>
    <x v="0"/>
    <x v="2"/>
    <x v="0"/>
    <x v="0"/>
    <x v="2169"/>
  </r>
  <r>
    <x v="1"/>
    <s v="May"/>
    <n v="23"/>
    <x v="0"/>
    <x v="2"/>
    <x v="0"/>
    <x v="0"/>
    <x v="2170"/>
  </r>
  <r>
    <x v="0"/>
    <s v="May"/>
    <n v="24"/>
    <x v="0"/>
    <x v="2"/>
    <x v="0"/>
    <x v="0"/>
    <x v="2171"/>
  </r>
  <r>
    <x v="1"/>
    <s v="May"/>
    <n v="24"/>
    <x v="0"/>
    <x v="2"/>
    <x v="0"/>
    <x v="0"/>
    <x v="2172"/>
  </r>
  <r>
    <x v="0"/>
    <s v="May"/>
    <n v="25"/>
    <x v="0"/>
    <x v="2"/>
    <x v="0"/>
    <x v="0"/>
    <x v="2173"/>
  </r>
  <r>
    <x v="1"/>
    <s v="May"/>
    <n v="25"/>
    <x v="0"/>
    <x v="2"/>
    <x v="0"/>
    <x v="0"/>
    <x v="2174"/>
  </r>
  <r>
    <x v="0"/>
    <s v="May"/>
    <n v="26"/>
    <x v="0"/>
    <x v="2"/>
    <x v="0"/>
    <x v="0"/>
    <x v="2175"/>
  </r>
  <r>
    <x v="1"/>
    <s v="May"/>
    <n v="26"/>
    <x v="0"/>
    <x v="2"/>
    <x v="0"/>
    <x v="0"/>
    <x v="2176"/>
  </r>
  <r>
    <x v="0"/>
    <s v="May"/>
    <n v="27"/>
    <x v="0"/>
    <x v="2"/>
    <x v="0"/>
    <x v="0"/>
    <x v="2177"/>
  </r>
  <r>
    <x v="1"/>
    <s v="May"/>
    <n v="27"/>
    <x v="0"/>
    <x v="2"/>
    <x v="0"/>
    <x v="0"/>
    <x v="2178"/>
  </r>
  <r>
    <x v="0"/>
    <s v="May"/>
    <n v="28"/>
    <x v="0"/>
    <x v="2"/>
    <x v="0"/>
    <x v="0"/>
    <x v="2179"/>
  </r>
  <r>
    <x v="1"/>
    <s v="May"/>
    <n v="28"/>
    <x v="0"/>
    <x v="2"/>
    <x v="0"/>
    <x v="0"/>
    <x v="2180"/>
  </r>
  <r>
    <x v="0"/>
    <s v="May"/>
    <n v="29"/>
    <x v="0"/>
    <x v="2"/>
    <x v="0"/>
    <x v="0"/>
    <x v="2181"/>
  </r>
  <r>
    <x v="1"/>
    <s v="May"/>
    <n v="29"/>
    <x v="0"/>
    <x v="2"/>
    <x v="0"/>
    <x v="0"/>
    <x v="2182"/>
  </r>
  <r>
    <x v="0"/>
    <s v="May"/>
    <n v="30"/>
    <x v="0"/>
    <x v="2"/>
    <x v="0"/>
    <x v="0"/>
    <x v="2183"/>
  </r>
  <r>
    <x v="1"/>
    <s v="May"/>
    <n v="30"/>
    <x v="0"/>
    <x v="2"/>
    <x v="0"/>
    <x v="0"/>
    <x v="2184"/>
  </r>
  <r>
    <x v="0"/>
    <s v="May"/>
    <n v="31"/>
    <x v="0"/>
    <x v="2"/>
    <x v="0"/>
    <x v="0"/>
    <x v="2185"/>
  </r>
  <r>
    <x v="1"/>
    <s v="May"/>
    <n v="31"/>
    <x v="0"/>
    <x v="2"/>
    <x v="0"/>
    <x v="0"/>
    <x v="2186"/>
  </r>
  <r>
    <x v="0"/>
    <s v="July"/>
    <n v="1"/>
    <x v="1"/>
    <x v="2"/>
    <x v="0"/>
    <x v="0"/>
    <x v="2187"/>
  </r>
  <r>
    <x v="1"/>
    <s v="July"/>
    <n v="1"/>
    <x v="1"/>
    <x v="2"/>
    <x v="0"/>
    <x v="0"/>
    <x v="2188"/>
  </r>
  <r>
    <x v="0"/>
    <s v="July"/>
    <n v="2"/>
    <x v="1"/>
    <x v="2"/>
    <x v="0"/>
    <x v="0"/>
    <x v="2189"/>
  </r>
  <r>
    <x v="1"/>
    <s v="July"/>
    <n v="2"/>
    <x v="1"/>
    <x v="2"/>
    <x v="0"/>
    <x v="0"/>
    <x v="2190"/>
  </r>
  <r>
    <x v="0"/>
    <s v="July"/>
    <n v="3"/>
    <x v="1"/>
    <x v="2"/>
    <x v="0"/>
    <x v="0"/>
    <x v="2191"/>
  </r>
  <r>
    <x v="1"/>
    <s v="July"/>
    <n v="3"/>
    <x v="1"/>
    <x v="2"/>
    <x v="0"/>
    <x v="0"/>
    <x v="2192"/>
  </r>
  <r>
    <x v="0"/>
    <s v="July"/>
    <n v="4"/>
    <x v="1"/>
    <x v="2"/>
    <x v="0"/>
    <x v="0"/>
    <x v="2193"/>
  </r>
  <r>
    <x v="1"/>
    <s v="July"/>
    <n v="4"/>
    <x v="1"/>
    <x v="2"/>
    <x v="0"/>
    <x v="0"/>
    <x v="2194"/>
  </r>
  <r>
    <x v="0"/>
    <s v="July"/>
    <n v="5"/>
    <x v="1"/>
    <x v="2"/>
    <x v="0"/>
    <x v="0"/>
    <x v="2195"/>
  </r>
  <r>
    <x v="1"/>
    <s v="July"/>
    <n v="5"/>
    <x v="1"/>
    <x v="2"/>
    <x v="0"/>
    <x v="0"/>
    <x v="2196"/>
  </r>
  <r>
    <x v="0"/>
    <s v="July"/>
    <n v="6"/>
    <x v="1"/>
    <x v="2"/>
    <x v="0"/>
    <x v="0"/>
    <x v="2197"/>
  </r>
  <r>
    <x v="1"/>
    <s v="July"/>
    <n v="6"/>
    <x v="1"/>
    <x v="2"/>
    <x v="0"/>
    <x v="0"/>
    <x v="2198"/>
  </r>
  <r>
    <x v="0"/>
    <s v="July"/>
    <n v="7"/>
    <x v="1"/>
    <x v="2"/>
    <x v="0"/>
    <x v="0"/>
    <x v="2199"/>
  </r>
  <r>
    <x v="1"/>
    <s v="July"/>
    <n v="7"/>
    <x v="1"/>
    <x v="2"/>
    <x v="0"/>
    <x v="0"/>
    <x v="2200"/>
  </r>
  <r>
    <x v="0"/>
    <s v="July"/>
    <n v="8"/>
    <x v="1"/>
    <x v="2"/>
    <x v="0"/>
    <x v="0"/>
    <x v="2201"/>
  </r>
  <r>
    <x v="1"/>
    <s v="July"/>
    <n v="8"/>
    <x v="1"/>
    <x v="2"/>
    <x v="0"/>
    <x v="0"/>
    <x v="2202"/>
  </r>
  <r>
    <x v="0"/>
    <s v="July"/>
    <n v="9"/>
    <x v="1"/>
    <x v="2"/>
    <x v="0"/>
    <x v="0"/>
    <x v="2203"/>
  </r>
  <r>
    <x v="1"/>
    <s v="July"/>
    <n v="9"/>
    <x v="1"/>
    <x v="2"/>
    <x v="0"/>
    <x v="0"/>
    <x v="2204"/>
  </r>
  <r>
    <x v="0"/>
    <s v="July"/>
    <n v="10"/>
    <x v="1"/>
    <x v="2"/>
    <x v="0"/>
    <x v="0"/>
    <x v="2205"/>
  </r>
  <r>
    <x v="1"/>
    <s v="July"/>
    <n v="10"/>
    <x v="1"/>
    <x v="2"/>
    <x v="0"/>
    <x v="0"/>
    <x v="2206"/>
  </r>
  <r>
    <x v="0"/>
    <s v="July"/>
    <n v="11"/>
    <x v="1"/>
    <x v="2"/>
    <x v="0"/>
    <x v="0"/>
    <x v="2207"/>
  </r>
  <r>
    <x v="1"/>
    <s v="July"/>
    <n v="11"/>
    <x v="1"/>
    <x v="2"/>
    <x v="0"/>
    <x v="0"/>
    <x v="2208"/>
  </r>
  <r>
    <x v="0"/>
    <s v="July"/>
    <n v="12"/>
    <x v="1"/>
    <x v="2"/>
    <x v="0"/>
    <x v="0"/>
    <x v="2209"/>
  </r>
  <r>
    <x v="1"/>
    <s v="July"/>
    <n v="12"/>
    <x v="1"/>
    <x v="2"/>
    <x v="0"/>
    <x v="0"/>
    <x v="2210"/>
  </r>
  <r>
    <x v="0"/>
    <s v="July"/>
    <n v="13"/>
    <x v="1"/>
    <x v="2"/>
    <x v="0"/>
    <x v="0"/>
    <x v="2211"/>
  </r>
  <r>
    <x v="1"/>
    <s v="July"/>
    <n v="13"/>
    <x v="1"/>
    <x v="2"/>
    <x v="0"/>
    <x v="0"/>
    <x v="2212"/>
  </r>
  <r>
    <x v="0"/>
    <s v="July"/>
    <n v="14"/>
    <x v="1"/>
    <x v="2"/>
    <x v="0"/>
    <x v="0"/>
    <x v="2213"/>
  </r>
  <r>
    <x v="1"/>
    <s v="July"/>
    <n v="14"/>
    <x v="1"/>
    <x v="2"/>
    <x v="0"/>
    <x v="0"/>
    <x v="2214"/>
  </r>
  <r>
    <x v="0"/>
    <s v="July"/>
    <n v="15"/>
    <x v="1"/>
    <x v="2"/>
    <x v="0"/>
    <x v="0"/>
    <x v="2215"/>
  </r>
  <r>
    <x v="1"/>
    <s v="July"/>
    <n v="15"/>
    <x v="1"/>
    <x v="2"/>
    <x v="0"/>
    <x v="0"/>
    <x v="2216"/>
  </r>
  <r>
    <x v="0"/>
    <s v="July"/>
    <n v="16"/>
    <x v="1"/>
    <x v="2"/>
    <x v="0"/>
    <x v="0"/>
    <x v="2217"/>
  </r>
  <r>
    <x v="1"/>
    <s v="July"/>
    <n v="16"/>
    <x v="1"/>
    <x v="2"/>
    <x v="0"/>
    <x v="0"/>
    <x v="2218"/>
  </r>
  <r>
    <x v="0"/>
    <s v="July"/>
    <n v="17"/>
    <x v="1"/>
    <x v="2"/>
    <x v="0"/>
    <x v="0"/>
    <x v="2219"/>
  </r>
  <r>
    <x v="1"/>
    <s v="July"/>
    <n v="17"/>
    <x v="1"/>
    <x v="2"/>
    <x v="0"/>
    <x v="0"/>
    <x v="2220"/>
  </r>
  <r>
    <x v="0"/>
    <s v="July"/>
    <n v="18"/>
    <x v="1"/>
    <x v="2"/>
    <x v="0"/>
    <x v="0"/>
    <x v="2221"/>
  </r>
  <r>
    <x v="1"/>
    <s v="July"/>
    <n v="18"/>
    <x v="1"/>
    <x v="2"/>
    <x v="0"/>
    <x v="0"/>
    <x v="2222"/>
  </r>
  <r>
    <x v="0"/>
    <s v="July"/>
    <n v="19"/>
    <x v="1"/>
    <x v="2"/>
    <x v="0"/>
    <x v="0"/>
    <x v="2223"/>
  </r>
  <r>
    <x v="1"/>
    <s v="July"/>
    <n v="19"/>
    <x v="1"/>
    <x v="2"/>
    <x v="0"/>
    <x v="0"/>
    <x v="2224"/>
  </r>
  <r>
    <x v="0"/>
    <s v="July"/>
    <n v="20"/>
    <x v="1"/>
    <x v="2"/>
    <x v="0"/>
    <x v="0"/>
    <x v="2225"/>
  </r>
  <r>
    <x v="1"/>
    <s v="July"/>
    <n v="20"/>
    <x v="1"/>
    <x v="2"/>
    <x v="0"/>
    <x v="0"/>
    <x v="2226"/>
  </r>
  <r>
    <x v="0"/>
    <s v="July"/>
    <n v="21"/>
    <x v="1"/>
    <x v="2"/>
    <x v="0"/>
    <x v="0"/>
    <x v="2227"/>
  </r>
  <r>
    <x v="1"/>
    <s v="July"/>
    <n v="21"/>
    <x v="1"/>
    <x v="2"/>
    <x v="0"/>
    <x v="0"/>
    <x v="2228"/>
  </r>
  <r>
    <x v="0"/>
    <s v="July"/>
    <n v="22"/>
    <x v="1"/>
    <x v="2"/>
    <x v="0"/>
    <x v="0"/>
    <x v="2229"/>
  </r>
  <r>
    <x v="1"/>
    <s v="July"/>
    <n v="22"/>
    <x v="1"/>
    <x v="2"/>
    <x v="0"/>
    <x v="0"/>
    <x v="2230"/>
  </r>
  <r>
    <x v="0"/>
    <s v="July"/>
    <n v="23"/>
    <x v="1"/>
    <x v="2"/>
    <x v="0"/>
    <x v="0"/>
    <x v="2231"/>
  </r>
  <r>
    <x v="1"/>
    <s v="July"/>
    <n v="23"/>
    <x v="1"/>
    <x v="2"/>
    <x v="0"/>
    <x v="0"/>
    <x v="2232"/>
  </r>
  <r>
    <x v="0"/>
    <s v="July"/>
    <n v="24"/>
    <x v="1"/>
    <x v="2"/>
    <x v="0"/>
    <x v="0"/>
    <x v="2233"/>
  </r>
  <r>
    <x v="1"/>
    <s v="July"/>
    <n v="24"/>
    <x v="1"/>
    <x v="2"/>
    <x v="0"/>
    <x v="0"/>
    <x v="2234"/>
  </r>
  <r>
    <x v="0"/>
    <s v="July"/>
    <n v="25"/>
    <x v="1"/>
    <x v="2"/>
    <x v="0"/>
    <x v="0"/>
    <x v="2235"/>
  </r>
  <r>
    <x v="1"/>
    <s v="July"/>
    <n v="25"/>
    <x v="1"/>
    <x v="2"/>
    <x v="0"/>
    <x v="0"/>
    <x v="2236"/>
  </r>
  <r>
    <x v="0"/>
    <s v="July"/>
    <n v="26"/>
    <x v="1"/>
    <x v="2"/>
    <x v="0"/>
    <x v="0"/>
    <x v="2237"/>
  </r>
  <r>
    <x v="1"/>
    <s v="July"/>
    <n v="26"/>
    <x v="1"/>
    <x v="2"/>
    <x v="0"/>
    <x v="0"/>
    <x v="2238"/>
  </r>
  <r>
    <x v="0"/>
    <s v="July"/>
    <n v="27"/>
    <x v="1"/>
    <x v="2"/>
    <x v="0"/>
    <x v="0"/>
    <x v="2239"/>
  </r>
  <r>
    <x v="1"/>
    <s v="July"/>
    <n v="27"/>
    <x v="1"/>
    <x v="2"/>
    <x v="0"/>
    <x v="0"/>
    <x v="2240"/>
  </r>
  <r>
    <x v="0"/>
    <s v="July"/>
    <n v="28"/>
    <x v="1"/>
    <x v="2"/>
    <x v="0"/>
    <x v="0"/>
    <x v="2241"/>
  </r>
  <r>
    <x v="1"/>
    <s v="July"/>
    <n v="28"/>
    <x v="1"/>
    <x v="2"/>
    <x v="0"/>
    <x v="0"/>
    <x v="2242"/>
  </r>
  <r>
    <x v="0"/>
    <s v="July"/>
    <n v="29"/>
    <x v="1"/>
    <x v="2"/>
    <x v="0"/>
    <x v="0"/>
    <x v="2243"/>
  </r>
  <r>
    <x v="1"/>
    <s v="July"/>
    <n v="29"/>
    <x v="1"/>
    <x v="2"/>
    <x v="0"/>
    <x v="0"/>
    <x v="2244"/>
  </r>
  <r>
    <x v="0"/>
    <s v="July"/>
    <n v="30"/>
    <x v="1"/>
    <x v="2"/>
    <x v="0"/>
    <x v="0"/>
    <x v="2245"/>
  </r>
  <r>
    <x v="1"/>
    <s v="July"/>
    <n v="30"/>
    <x v="1"/>
    <x v="2"/>
    <x v="0"/>
    <x v="0"/>
    <x v="2246"/>
  </r>
  <r>
    <x v="0"/>
    <s v="July"/>
    <n v="31"/>
    <x v="1"/>
    <x v="2"/>
    <x v="0"/>
    <x v="0"/>
    <x v="2247"/>
  </r>
  <r>
    <x v="1"/>
    <s v="July"/>
    <n v="31"/>
    <x v="1"/>
    <x v="2"/>
    <x v="0"/>
    <x v="0"/>
    <x v="2248"/>
  </r>
  <r>
    <x v="0"/>
    <s v="June"/>
    <n v="1"/>
    <x v="1"/>
    <x v="2"/>
    <x v="0"/>
    <x v="0"/>
    <x v="2249"/>
  </r>
  <r>
    <x v="1"/>
    <s v="June"/>
    <n v="1"/>
    <x v="1"/>
    <x v="2"/>
    <x v="0"/>
    <x v="0"/>
    <x v="2250"/>
  </r>
  <r>
    <x v="0"/>
    <s v="June"/>
    <n v="2"/>
    <x v="1"/>
    <x v="2"/>
    <x v="0"/>
    <x v="0"/>
    <x v="2251"/>
  </r>
  <r>
    <x v="1"/>
    <s v="June"/>
    <n v="2"/>
    <x v="1"/>
    <x v="2"/>
    <x v="0"/>
    <x v="0"/>
    <x v="2252"/>
  </r>
  <r>
    <x v="0"/>
    <s v="June"/>
    <n v="3"/>
    <x v="1"/>
    <x v="2"/>
    <x v="0"/>
    <x v="0"/>
    <x v="2253"/>
  </r>
  <r>
    <x v="1"/>
    <s v="June"/>
    <n v="3"/>
    <x v="1"/>
    <x v="2"/>
    <x v="0"/>
    <x v="0"/>
    <x v="2254"/>
  </r>
  <r>
    <x v="0"/>
    <s v="June"/>
    <n v="4"/>
    <x v="1"/>
    <x v="2"/>
    <x v="0"/>
    <x v="0"/>
    <x v="2255"/>
  </r>
  <r>
    <x v="1"/>
    <s v="June"/>
    <n v="4"/>
    <x v="1"/>
    <x v="2"/>
    <x v="0"/>
    <x v="0"/>
    <x v="2256"/>
  </r>
  <r>
    <x v="0"/>
    <s v="June"/>
    <n v="5"/>
    <x v="1"/>
    <x v="2"/>
    <x v="0"/>
    <x v="0"/>
    <x v="2257"/>
  </r>
  <r>
    <x v="1"/>
    <s v="June"/>
    <n v="5"/>
    <x v="1"/>
    <x v="2"/>
    <x v="0"/>
    <x v="0"/>
    <x v="2258"/>
  </r>
  <r>
    <x v="0"/>
    <s v="June"/>
    <n v="6"/>
    <x v="1"/>
    <x v="2"/>
    <x v="0"/>
    <x v="0"/>
    <x v="2259"/>
  </r>
  <r>
    <x v="1"/>
    <s v="June"/>
    <n v="6"/>
    <x v="1"/>
    <x v="2"/>
    <x v="0"/>
    <x v="0"/>
    <x v="2260"/>
  </r>
  <r>
    <x v="0"/>
    <s v="June"/>
    <n v="7"/>
    <x v="1"/>
    <x v="2"/>
    <x v="0"/>
    <x v="0"/>
    <x v="2261"/>
  </r>
  <r>
    <x v="1"/>
    <s v="June"/>
    <n v="7"/>
    <x v="1"/>
    <x v="2"/>
    <x v="0"/>
    <x v="0"/>
    <x v="2262"/>
  </r>
  <r>
    <x v="0"/>
    <s v="June"/>
    <n v="8"/>
    <x v="1"/>
    <x v="2"/>
    <x v="0"/>
    <x v="0"/>
    <x v="2263"/>
  </r>
  <r>
    <x v="1"/>
    <s v="June"/>
    <n v="8"/>
    <x v="1"/>
    <x v="2"/>
    <x v="0"/>
    <x v="0"/>
    <x v="2264"/>
  </r>
  <r>
    <x v="0"/>
    <s v="June"/>
    <n v="9"/>
    <x v="1"/>
    <x v="2"/>
    <x v="0"/>
    <x v="0"/>
    <x v="2265"/>
  </r>
  <r>
    <x v="1"/>
    <s v="June"/>
    <n v="9"/>
    <x v="1"/>
    <x v="2"/>
    <x v="0"/>
    <x v="0"/>
    <x v="2266"/>
  </r>
  <r>
    <x v="0"/>
    <s v="June"/>
    <n v="10"/>
    <x v="1"/>
    <x v="2"/>
    <x v="0"/>
    <x v="0"/>
    <x v="2267"/>
  </r>
  <r>
    <x v="1"/>
    <s v="June"/>
    <n v="10"/>
    <x v="1"/>
    <x v="2"/>
    <x v="0"/>
    <x v="0"/>
    <x v="2268"/>
  </r>
  <r>
    <x v="0"/>
    <s v="June"/>
    <n v="11"/>
    <x v="1"/>
    <x v="2"/>
    <x v="0"/>
    <x v="0"/>
    <x v="2269"/>
  </r>
  <r>
    <x v="1"/>
    <s v="June"/>
    <n v="11"/>
    <x v="1"/>
    <x v="2"/>
    <x v="0"/>
    <x v="0"/>
    <x v="2270"/>
  </r>
  <r>
    <x v="0"/>
    <s v="June"/>
    <n v="12"/>
    <x v="1"/>
    <x v="2"/>
    <x v="0"/>
    <x v="0"/>
    <x v="2271"/>
  </r>
  <r>
    <x v="1"/>
    <s v="June"/>
    <n v="12"/>
    <x v="1"/>
    <x v="2"/>
    <x v="0"/>
    <x v="0"/>
    <x v="2272"/>
  </r>
  <r>
    <x v="0"/>
    <s v="June"/>
    <n v="13"/>
    <x v="1"/>
    <x v="2"/>
    <x v="0"/>
    <x v="0"/>
    <x v="2273"/>
  </r>
  <r>
    <x v="1"/>
    <s v="June"/>
    <n v="13"/>
    <x v="1"/>
    <x v="2"/>
    <x v="0"/>
    <x v="0"/>
    <x v="2274"/>
  </r>
  <r>
    <x v="0"/>
    <s v="June"/>
    <n v="14"/>
    <x v="1"/>
    <x v="2"/>
    <x v="0"/>
    <x v="0"/>
    <x v="2275"/>
  </r>
  <r>
    <x v="1"/>
    <s v="June"/>
    <n v="14"/>
    <x v="1"/>
    <x v="2"/>
    <x v="0"/>
    <x v="0"/>
    <x v="2276"/>
  </r>
  <r>
    <x v="0"/>
    <s v="June"/>
    <n v="15"/>
    <x v="1"/>
    <x v="2"/>
    <x v="0"/>
    <x v="0"/>
    <x v="2277"/>
  </r>
  <r>
    <x v="1"/>
    <s v="June"/>
    <n v="15"/>
    <x v="1"/>
    <x v="2"/>
    <x v="0"/>
    <x v="0"/>
    <x v="2278"/>
  </r>
  <r>
    <x v="0"/>
    <s v="June"/>
    <n v="16"/>
    <x v="1"/>
    <x v="2"/>
    <x v="0"/>
    <x v="0"/>
    <x v="2279"/>
  </r>
  <r>
    <x v="1"/>
    <s v="June"/>
    <n v="16"/>
    <x v="1"/>
    <x v="2"/>
    <x v="0"/>
    <x v="0"/>
    <x v="2280"/>
  </r>
  <r>
    <x v="0"/>
    <s v="June"/>
    <n v="17"/>
    <x v="1"/>
    <x v="2"/>
    <x v="0"/>
    <x v="0"/>
    <x v="2281"/>
  </r>
  <r>
    <x v="1"/>
    <s v="June"/>
    <n v="17"/>
    <x v="1"/>
    <x v="2"/>
    <x v="0"/>
    <x v="0"/>
    <x v="2282"/>
  </r>
  <r>
    <x v="0"/>
    <s v="June"/>
    <n v="18"/>
    <x v="1"/>
    <x v="2"/>
    <x v="0"/>
    <x v="0"/>
    <x v="2283"/>
  </r>
  <r>
    <x v="1"/>
    <s v="June"/>
    <n v="18"/>
    <x v="1"/>
    <x v="2"/>
    <x v="0"/>
    <x v="0"/>
    <x v="2284"/>
  </r>
  <r>
    <x v="0"/>
    <s v="June"/>
    <n v="19"/>
    <x v="1"/>
    <x v="2"/>
    <x v="0"/>
    <x v="0"/>
    <x v="2285"/>
  </r>
  <r>
    <x v="1"/>
    <s v="June"/>
    <n v="19"/>
    <x v="1"/>
    <x v="2"/>
    <x v="0"/>
    <x v="0"/>
    <x v="2286"/>
  </r>
  <r>
    <x v="0"/>
    <s v="June"/>
    <n v="20"/>
    <x v="1"/>
    <x v="2"/>
    <x v="0"/>
    <x v="0"/>
    <x v="2287"/>
  </r>
  <r>
    <x v="1"/>
    <s v="June"/>
    <n v="20"/>
    <x v="1"/>
    <x v="2"/>
    <x v="0"/>
    <x v="0"/>
    <x v="2288"/>
  </r>
  <r>
    <x v="0"/>
    <s v="June"/>
    <n v="21"/>
    <x v="1"/>
    <x v="2"/>
    <x v="0"/>
    <x v="0"/>
    <x v="2289"/>
  </r>
  <r>
    <x v="1"/>
    <s v="June"/>
    <n v="21"/>
    <x v="1"/>
    <x v="2"/>
    <x v="0"/>
    <x v="0"/>
    <x v="2290"/>
  </r>
  <r>
    <x v="0"/>
    <s v="June"/>
    <n v="22"/>
    <x v="1"/>
    <x v="2"/>
    <x v="0"/>
    <x v="0"/>
    <x v="2291"/>
  </r>
  <r>
    <x v="1"/>
    <s v="June"/>
    <n v="22"/>
    <x v="1"/>
    <x v="2"/>
    <x v="0"/>
    <x v="0"/>
    <x v="2292"/>
  </r>
  <r>
    <x v="0"/>
    <s v="June"/>
    <n v="23"/>
    <x v="1"/>
    <x v="2"/>
    <x v="0"/>
    <x v="0"/>
    <x v="2293"/>
  </r>
  <r>
    <x v="1"/>
    <s v="June"/>
    <n v="23"/>
    <x v="1"/>
    <x v="2"/>
    <x v="0"/>
    <x v="0"/>
    <x v="2294"/>
  </r>
  <r>
    <x v="0"/>
    <s v="June"/>
    <n v="24"/>
    <x v="1"/>
    <x v="2"/>
    <x v="0"/>
    <x v="0"/>
    <x v="2295"/>
  </r>
  <r>
    <x v="1"/>
    <s v="June"/>
    <n v="24"/>
    <x v="1"/>
    <x v="2"/>
    <x v="0"/>
    <x v="0"/>
    <x v="2296"/>
  </r>
  <r>
    <x v="0"/>
    <s v="June"/>
    <n v="25"/>
    <x v="1"/>
    <x v="2"/>
    <x v="0"/>
    <x v="0"/>
    <x v="2297"/>
  </r>
  <r>
    <x v="1"/>
    <s v="June"/>
    <n v="25"/>
    <x v="1"/>
    <x v="2"/>
    <x v="0"/>
    <x v="0"/>
    <x v="2298"/>
  </r>
  <r>
    <x v="0"/>
    <s v="June"/>
    <n v="26"/>
    <x v="1"/>
    <x v="2"/>
    <x v="0"/>
    <x v="0"/>
    <x v="2299"/>
  </r>
  <r>
    <x v="1"/>
    <s v="June"/>
    <n v="26"/>
    <x v="1"/>
    <x v="2"/>
    <x v="0"/>
    <x v="0"/>
    <x v="2300"/>
  </r>
  <r>
    <x v="0"/>
    <s v="June"/>
    <n v="27"/>
    <x v="1"/>
    <x v="2"/>
    <x v="0"/>
    <x v="0"/>
    <x v="2301"/>
  </r>
  <r>
    <x v="1"/>
    <s v="June"/>
    <n v="27"/>
    <x v="1"/>
    <x v="2"/>
    <x v="0"/>
    <x v="0"/>
    <x v="2302"/>
  </r>
  <r>
    <x v="0"/>
    <s v="June"/>
    <n v="28"/>
    <x v="1"/>
    <x v="2"/>
    <x v="0"/>
    <x v="0"/>
    <x v="2303"/>
  </r>
  <r>
    <x v="1"/>
    <s v="June"/>
    <n v="28"/>
    <x v="1"/>
    <x v="2"/>
    <x v="0"/>
    <x v="0"/>
    <x v="2304"/>
  </r>
  <r>
    <x v="0"/>
    <s v="June"/>
    <n v="29"/>
    <x v="1"/>
    <x v="2"/>
    <x v="0"/>
    <x v="0"/>
    <x v="2305"/>
  </r>
  <r>
    <x v="1"/>
    <s v="June"/>
    <n v="29"/>
    <x v="1"/>
    <x v="2"/>
    <x v="0"/>
    <x v="0"/>
    <x v="2306"/>
  </r>
  <r>
    <x v="0"/>
    <s v="June"/>
    <n v="30"/>
    <x v="1"/>
    <x v="2"/>
    <x v="0"/>
    <x v="0"/>
    <x v="2307"/>
  </r>
  <r>
    <x v="1"/>
    <s v="June"/>
    <n v="30"/>
    <x v="1"/>
    <x v="2"/>
    <x v="0"/>
    <x v="0"/>
    <x v="2308"/>
  </r>
  <r>
    <x v="0"/>
    <s v="May"/>
    <n v="1"/>
    <x v="1"/>
    <x v="2"/>
    <x v="0"/>
    <x v="0"/>
    <x v="2309"/>
  </r>
  <r>
    <x v="1"/>
    <s v="May"/>
    <n v="1"/>
    <x v="1"/>
    <x v="2"/>
    <x v="0"/>
    <x v="0"/>
    <x v="2310"/>
  </r>
  <r>
    <x v="0"/>
    <s v="May"/>
    <n v="2"/>
    <x v="1"/>
    <x v="2"/>
    <x v="0"/>
    <x v="0"/>
    <x v="2311"/>
  </r>
  <r>
    <x v="1"/>
    <s v="May"/>
    <n v="2"/>
    <x v="1"/>
    <x v="2"/>
    <x v="0"/>
    <x v="0"/>
    <x v="2312"/>
  </r>
  <r>
    <x v="0"/>
    <s v="May"/>
    <n v="3"/>
    <x v="1"/>
    <x v="2"/>
    <x v="0"/>
    <x v="0"/>
    <x v="2313"/>
  </r>
  <r>
    <x v="1"/>
    <s v="May"/>
    <n v="3"/>
    <x v="1"/>
    <x v="2"/>
    <x v="0"/>
    <x v="0"/>
    <x v="2314"/>
  </r>
  <r>
    <x v="0"/>
    <s v="May"/>
    <n v="4"/>
    <x v="1"/>
    <x v="2"/>
    <x v="0"/>
    <x v="0"/>
    <x v="2315"/>
  </r>
  <r>
    <x v="1"/>
    <s v="May"/>
    <n v="4"/>
    <x v="1"/>
    <x v="2"/>
    <x v="0"/>
    <x v="0"/>
    <x v="2316"/>
  </r>
  <r>
    <x v="0"/>
    <s v="May"/>
    <n v="5"/>
    <x v="1"/>
    <x v="2"/>
    <x v="0"/>
    <x v="0"/>
    <x v="2317"/>
  </r>
  <r>
    <x v="1"/>
    <s v="May"/>
    <n v="5"/>
    <x v="1"/>
    <x v="2"/>
    <x v="0"/>
    <x v="0"/>
    <x v="2318"/>
  </r>
  <r>
    <x v="0"/>
    <s v="May"/>
    <n v="6"/>
    <x v="1"/>
    <x v="2"/>
    <x v="0"/>
    <x v="0"/>
    <x v="2319"/>
  </r>
  <r>
    <x v="1"/>
    <s v="May"/>
    <n v="6"/>
    <x v="1"/>
    <x v="2"/>
    <x v="0"/>
    <x v="0"/>
    <x v="2320"/>
  </r>
  <r>
    <x v="0"/>
    <s v="May"/>
    <n v="7"/>
    <x v="1"/>
    <x v="2"/>
    <x v="0"/>
    <x v="0"/>
    <x v="2321"/>
  </r>
  <r>
    <x v="1"/>
    <s v="May"/>
    <n v="7"/>
    <x v="1"/>
    <x v="2"/>
    <x v="0"/>
    <x v="0"/>
    <x v="2322"/>
  </r>
  <r>
    <x v="0"/>
    <s v="May"/>
    <n v="8"/>
    <x v="1"/>
    <x v="2"/>
    <x v="0"/>
    <x v="0"/>
    <x v="2323"/>
  </r>
  <r>
    <x v="1"/>
    <s v="May"/>
    <n v="8"/>
    <x v="1"/>
    <x v="2"/>
    <x v="0"/>
    <x v="0"/>
    <x v="2324"/>
  </r>
  <r>
    <x v="0"/>
    <s v="May"/>
    <n v="9"/>
    <x v="1"/>
    <x v="2"/>
    <x v="0"/>
    <x v="0"/>
    <x v="2325"/>
  </r>
  <r>
    <x v="1"/>
    <s v="May"/>
    <n v="9"/>
    <x v="1"/>
    <x v="2"/>
    <x v="0"/>
    <x v="0"/>
    <x v="2326"/>
  </r>
  <r>
    <x v="0"/>
    <s v="May"/>
    <n v="10"/>
    <x v="1"/>
    <x v="2"/>
    <x v="0"/>
    <x v="0"/>
    <x v="2327"/>
  </r>
  <r>
    <x v="1"/>
    <s v="May"/>
    <n v="10"/>
    <x v="1"/>
    <x v="2"/>
    <x v="0"/>
    <x v="0"/>
    <x v="2328"/>
  </r>
  <r>
    <x v="0"/>
    <s v="May"/>
    <n v="11"/>
    <x v="1"/>
    <x v="2"/>
    <x v="0"/>
    <x v="0"/>
    <x v="2329"/>
  </r>
  <r>
    <x v="1"/>
    <s v="May"/>
    <n v="11"/>
    <x v="1"/>
    <x v="2"/>
    <x v="0"/>
    <x v="0"/>
    <x v="2330"/>
  </r>
  <r>
    <x v="0"/>
    <s v="May"/>
    <n v="12"/>
    <x v="1"/>
    <x v="2"/>
    <x v="0"/>
    <x v="0"/>
    <x v="2331"/>
  </r>
  <r>
    <x v="1"/>
    <s v="May"/>
    <n v="12"/>
    <x v="1"/>
    <x v="2"/>
    <x v="0"/>
    <x v="0"/>
    <x v="2332"/>
  </r>
  <r>
    <x v="0"/>
    <s v="May"/>
    <n v="13"/>
    <x v="1"/>
    <x v="2"/>
    <x v="0"/>
    <x v="0"/>
    <x v="2333"/>
  </r>
  <r>
    <x v="1"/>
    <s v="May"/>
    <n v="13"/>
    <x v="1"/>
    <x v="2"/>
    <x v="0"/>
    <x v="0"/>
    <x v="2334"/>
  </r>
  <r>
    <x v="0"/>
    <s v="May"/>
    <n v="14"/>
    <x v="1"/>
    <x v="2"/>
    <x v="0"/>
    <x v="0"/>
    <x v="2335"/>
  </r>
  <r>
    <x v="1"/>
    <s v="May"/>
    <n v="14"/>
    <x v="1"/>
    <x v="2"/>
    <x v="0"/>
    <x v="0"/>
    <x v="2336"/>
  </r>
  <r>
    <x v="0"/>
    <s v="May"/>
    <n v="15"/>
    <x v="1"/>
    <x v="2"/>
    <x v="0"/>
    <x v="0"/>
    <x v="2337"/>
  </r>
  <r>
    <x v="1"/>
    <s v="May"/>
    <n v="15"/>
    <x v="1"/>
    <x v="2"/>
    <x v="0"/>
    <x v="0"/>
    <x v="2338"/>
  </r>
  <r>
    <x v="0"/>
    <s v="May"/>
    <n v="16"/>
    <x v="1"/>
    <x v="2"/>
    <x v="0"/>
    <x v="0"/>
    <x v="2339"/>
  </r>
  <r>
    <x v="1"/>
    <s v="May"/>
    <n v="16"/>
    <x v="1"/>
    <x v="2"/>
    <x v="0"/>
    <x v="0"/>
    <x v="2340"/>
  </r>
  <r>
    <x v="0"/>
    <s v="May"/>
    <n v="17"/>
    <x v="1"/>
    <x v="2"/>
    <x v="0"/>
    <x v="0"/>
    <x v="2341"/>
  </r>
  <r>
    <x v="1"/>
    <s v="May"/>
    <n v="17"/>
    <x v="1"/>
    <x v="2"/>
    <x v="0"/>
    <x v="0"/>
    <x v="2342"/>
  </r>
  <r>
    <x v="0"/>
    <s v="May"/>
    <n v="18"/>
    <x v="1"/>
    <x v="2"/>
    <x v="0"/>
    <x v="0"/>
    <x v="2343"/>
  </r>
  <r>
    <x v="1"/>
    <s v="May"/>
    <n v="18"/>
    <x v="1"/>
    <x v="2"/>
    <x v="0"/>
    <x v="0"/>
    <x v="2344"/>
  </r>
  <r>
    <x v="0"/>
    <s v="May"/>
    <n v="19"/>
    <x v="1"/>
    <x v="2"/>
    <x v="0"/>
    <x v="0"/>
    <x v="2345"/>
  </r>
  <r>
    <x v="1"/>
    <s v="May"/>
    <n v="19"/>
    <x v="1"/>
    <x v="2"/>
    <x v="0"/>
    <x v="0"/>
    <x v="2346"/>
  </r>
  <r>
    <x v="0"/>
    <s v="May"/>
    <n v="20"/>
    <x v="1"/>
    <x v="2"/>
    <x v="0"/>
    <x v="0"/>
    <x v="2347"/>
  </r>
  <r>
    <x v="1"/>
    <s v="May"/>
    <n v="20"/>
    <x v="1"/>
    <x v="2"/>
    <x v="0"/>
    <x v="0"/>
    <x v="2348"/>
  </r>
  <r>
    <x v="0"/>
    <s v="May"/>
    <n v="21"/>
    <x v="1"/>
    <x v="2"/>
    <x v="0"/>
    <x v="0"/>
    <x v="2349"/>
  </r>
  <r>
    <x v="1"/>
    <s v="May"/>
    <n v="21"/>
    <x v="1"/>
    <x v="2"/>
    <x v="0"/>
    <x v="0"/>
    <x v="2350"/>
  </r>
  <r>
    <x v="0"/>
    <s v="May"/>
    <n v="22"/>
    <x v="1"/>
    <x v="2"/>
    <x v="0"/>
    <x v="0"/>
    <x v="2351"/>
  </r>
  <r>
    <x v="1"/>
    <s v="May"/>
    <n v="22"/>
    <x v="1"/>
    <x v="2"/>
    <x v="0"/>
    <x v="0"/>
    <x v="2352"/>
  </r>
  <r>
    <x v="0"/>
    <s v="May"/>
    <n v="23"/>
    <x v="1"/>
    <x v="2"/>
    <x v="0"/>
    <x v="0"/>
    <x v="2353"/>
  </r>
  <r>
    <x v="1"/>
    <s v="May"/>
    <n v="23"/>
    <x v="1"/>
    <x v="2"/>
    <x v="0"/>
    <x v="0"/>
    <x v="2354"/>
  </r>
  <r>
    <x v="0"/>
    <s v="May"/>
    <n v="24"/>
    <x v="1"/>
    <x v="2"/>
    <x v="0"/>
    <x v="0"/>
    <x v="2355"/>
  </r>
  <r>
    <x v="1"/>
    <s v="May"/>
    <n v="24"/>
    <x v="1"/>
    <x v="2"/>
    <x v="0"/>
    <x v="0"/>
    <x v="2356"/>
  </r>
  <r>
    <x v="0"/>
    <s v="May"/>
    <n v="25"/>
    <x v="1"/>
    <x v="2"/>
    <x v="0"/>
    <x v="0"/>
    <x v="2357"/>
  </r>
  <r>
    <x v="1"/>
    <s v="May"/>
    <n v="25"/>
    <x v="1"/>
    <x v="2"/>
    <x v="0"/>
    <x v="0"/>
    <x v="2358"/>
  </r>
  <r>
    <x v="0"/>
    <s v="May"/>
    <n v="26"/>
    <x v="1"/>
    <x v="2"/>
    <x v="0"/>
    <x v="0"/>
    <x v="2359"/>
  </r>
  <r>
    <x v="1"/>
    <s v="May"/>
    <n v="26"/>
    <x v="1"/>
    <x v="2"/>
    <x v="0"/>
    <x v="0"/>
    <x v="2360"/>
  </r>
  <r>
    <x v="0"/>
    <s v="May"/>
    <n v="27"/>
    <x v="1"/>
    <x v="2"/>
    <x v="0"/>
    <x v="0"/>
    <x v="2361"/>
  </r>
  <r>
    <x v="1"/>
    <s v="May"/>
    <n v="27"/>
    <x v="1"/>
    <x v="2"/>
    <x v="0"/>
    <x v="0"/>
    <x v="2362"/>
  </r>
  <r>
    <x v="0"/>
    <s v="May"/>
    <n v="28"/>
    <x v="1"/>
    <x v="2"/>
    <x v="0"/>
    <x v="0"/>
    <x v="2363"/>
  </r>
  <r>
    <x v="1"/>
    <s v="May"/>
    <n v="28"/>
    <x v="1"/>
    <x v="2"/>
    <x v="0"/>
    <x v="0"/>
    <x v="2364"/>
  </r>
  <r>
    <x v="0"/>
    <s v="May"/>
    <n v="29"/>
    <x v="1"/>
    <x v="2"/>
    <x v="0"/>
    <x v="0"/>
    <x v="2365"/>
  </r>
  <r>
    <x v="1"/>
    <s v="May"/>
    <n v="29"/>
    <x v="1"/>
    <x v="2"/>
    <x v="0"/>
    <x v="0"/>
    <x v="2366"/>
  </r>
  <r>
    <x v="0"/>
    <s v="May"/>
    <n v="30"/>
    <x v="1"/>
    <x v="2"/>
    <x v="0"/>
    <x v="0"/>
    <x v="2367"/>
  </r>
  <r>
    <x v="1"/>
    <s v="May"/>
    <n v="30"/>
    <x v="1"/>
    <x v="2"/>
    <x v="0"/>
    <x v="0"/>
    <x v="2368"/>
  </r>
  <r>
    <x v="0"/>
    <s v="May"/>
    <n v="31"/>
    <x v="1"/>
    <x v="2"/>
    <x v="0"/>
    <x v="0"/>
    <x v="2369"/>
  </r>
  <r>
    <x v="1"/>
    <s v="May"/>
    <n v="31"/>
    <x v="1"/>
    <x v="2"/>
    <x v="0"/>
    <x v="0"/>
    <x v="2370"/>
  </r>
  <r>
    <x v="0"/>
    <s v="July"/>
    <n v="1"/>
    <x v="0"/>
    <x v="2"/>
    <x v="1"/>
    <x v="1"/>
    <x v="2371"/>
  </r>
  <r>
    <x v="1"/>
    <s v="July"/>
    <n v="1"/>
    <x v="0"/>
    <x v="2"/>
    <x v="1"/>
    <x v="1"/>
    <x v="2372"/>
  </r>
  <r>
    <x v="0"/>
    <s v="July"/>
    <n v="2"/>
    <x v="0"/>
    <x v="2"/>
    <x v="1"/>
    <x v="1"/>
    <x v="2373"/>
  </r>
  <r>
    <x v="1"/>
    <s v="July"/>
    <n v="2"/>
    <x v="0"/>
    <x v="2"/>
    <x v="1"/>
    <x v="1"/>
    <x v="2374"/>
  </r>
  <r>
    <x v="0"/>
    <s v="July"/>
    <n v="3"/>
    <x v="0"/>
    <x v="2"/>
    <x v="1"/>
    <x v="1"/>
    <x v="2375"/>
  </r>
  <r>
    <x v="1"/>
    <s v="July"/>
    <n v="3"/>
    <x v="0"/>
    <x v="2"/>
    <x v="1"/>
    <x v="1"/>
    <x v="2376"/>
  </r>
  <r>
    <x v="0"/>
    <s v="July"/>
    <n v="4"/>
    <x v="0"/>
    <x v="2"/>
    <x v="1"/>
    <x v="1"/>
    <x v="2377"/>
  </r>
  <r>
    <x v="1"/>
    <s v="July"/>
    <n v="4"/>
    <x v="0"/>
    <x v="2"/>
    <x v="1"/>
    <x v="1"/>
    <x v="2378"/>
  </r>
  <r>
    <x v="0"/>
    <s v="July"/>
    <n v="5"/>
    <x v="0"/>
    <x v="2"/>
    <x v="1"/>
    <x v="1"/>
    <x v="2379"/>
  </r>
  <r>
    <x v="1"/>
    <s v="July"/>
    <n v="5"/>
    <x v="0"/>
    <x v="2"/>
    <x v="1"/>
    <x v="1"/>
    <x v="2380"/>
  </r>
  <r>
    <x v="0"/>
    <s v="July"/>
    <n v="6"/>
    <x v="0"/>
    <x v="2"/>
    <x v="1"/>
    <x v="1"/>
    <x v="2381"/>
  </r>
  <r>
    <x v="1"/>
    <s v="July"/>
    <n v="6"/>
    <x v="0"/>
    <x v="2"/>
    <x v="1"/>
    <x v="1"/>
    <x v="2382"/>
  </r>
  <r>
    <x v="0"/>
    <s v="July"/>
    <n v="7"/>
    <x v="0"/>
    <x v="2"/>
    <x v="1"/>
    <x v="1"/>
    <x v="2383"/>
  </r>
  <r>
    <x v="1"/>
    <s v="July"/>
    <n v="7"/>
    <x v="0"/>
    <x v="2"/>
    <x v="1"/>
    <x v="1"/>
    <x v="2384"/>
  </r>
  <r>
    <x v="0"/>
    <s v="July"/>
    <n v="8"/>
    <x v="0"/>
    <x v="2"/>
    <x v="1"/>
    <x v="1"/>
    <x v="2385"/>
  </r>
  <r>
    <x v="1"/>
    <s v="July"/>
    <n v="8"/>
    <x v="0"/>
    <x v="2"/>
    <x v="1"/>
    <x v="1"/>
    <x v="2386"/>
  </r>
  <r>
    <x v="0"/>
    <s v="July"/>
    <n v="9"/>
    <x v="0"/>
    <x v="2"/>
    <x v="1"/>
    <x v="1"/>
    <x v="2387"/>
  </r>
  <r>
    <x v="1"/>
    <s v="July"/>
    <n v="9"/>
    <x v="0"/>
    <x v="2"/>
    <x v="1"/>
    <x v="1"/>
    <x v="2388"/>
  </r>
  <r>
    <x v="0"/>
    <s v="July"/>
    <n v="10"/>
    <x v="0"/>
    <x v="2"/>
    <x v="1"/>
    <x v="1"/>
    <x v="2389"/>
  </r>
  <r>
    <x v="1"/>
    <s v="July"/>
    <n v="10"/>
    <x v="0"/>
    <x v="2"/>
    <x v="1"/>
    <x v="1"/>
    <x v="2390"/>
  </r>
  <r>
    <x v="0"/>
    <s v="July"/>
    <n v="11"/>
    <x v="0"/>
    <x v="2"/>
    <x v="1"/>
    <x v="1"/>
    <x v="2391"/>
  </r>
  <r>
    <x v="1"/>
    <s v="July"/>
    <n v="11"/>
    <x v="0"/>
    <x v="2"/>
    <x v="1"/>
    <x v="1"/>
    <x v="2392"/>
  </r>
  <r>
    <x v="0"/>
    <s v="July"/>
    <n v="12"/>
    <x v="0"/>
    <x v="2"/>
    <x v="1"/>
    <x v="1"/>
    <x v="2393"/>
  </r>
  <r>
    <x v="1"/>
    <s v="July"/>
    <n v="12"/>
    <x v="0"/>
    <x v="2"/>
    <x v="1"/>
    <x v="1"/>
    <x v="2394"/>
  </r>
  <r>
    <x v="0"/>
    <s v="July"/>
    <n v="13"/>
    <x v="0"/>
    <x v="2"/>
    <x v="1"/>
    <x v="1"/>
    <x v="2395"/>
  </r>
  <r>
    <x v="1"/>
    <s v="July"/>
    <n v="13"/>
    <x v="0"/>
    <x v="2"/>
    <x v="1"/>
    <x v="1"/>
    <x v="2396"/>
  </r>
  <r>
    <x v="0"/>
    <s v="July"/>
    <n v="14"/>
    <x v="0"/>
    <x v="2"/>
    <x v="1"/>
    <x v="1"/>
    <x v="2397"/>
  </r>
  <r>
    <x v="1"/>
    <s v="July"/>
    <n v="14"/>
    <x v="0"/>
    <x v="2"/>
    <x v="1"/>
    <x v="1"/>
    <x v="2398"/>
  </r>
  <r>
    <x v="0"/>
    <s v="July"/>
    <n v="15"/>
    <x v="0"/>
    <x v="2"/>
    <x v="1"/>
    <x v="1"/>
    <x v="2399"/>
  </r>
  <r>
    <x v="1"/>
    <s v="July"/>
    <n v="15"/>
    <x v="0"/>
    <x v="2"/>
    <x v="1"/>
    <x v="1"/>
    <x v="2400"/>
  </r>
  <r>
    <x v="0"/>
    <s v="July"/>
    <n v="16"/>
    <x v="0"/>
    <x v="2"/>
    <x v="1"/>
    <x v="1"/>
    <x v="2401"/>
  </r>
  <r>
    <x v="1"/>
    <s v="July"/>
    <n v="16"/>
    <x v="0"/>
    <x v="2"/>
    <x v="1"/>
    <x v="1"/>
    <x v="2402"/>
  </r>
  <r>
    <x v="0"/>
    <s v="July"/>
    <n v="17"/>
    <x v="0"/>
    <x v="2"/>
    <x v="1"/>
    <x v="1"/>
    <x v="2403"/>
  </r>
  <r>
    <x v="1"/>
    <s v="July"/>
    <n v="17"/>
    <x v="0"/>
    <x v="2"/>
    <x v="1"/>
    <x v="1"/>
    <x v="2404"/>
  </r>
  <r>
    <x v="0"/>
    <s v="July"/>
    <n v="18"/>
    <x v="0"/>
    <x v="2"/>
    <x v="1"/>
    <x v="1"/>
    <x v="2405"/>
  </r>
  <r>
    <x v="1"/>
    <s v="July"/>
    <n v="18"/>
    <x v="0"/>
    <x v="2"/>
    <x v="1"/>
    <x v="1"/>
    <x v="2406"/>
  </r>
  <r>
    <x v="0"/>
    <s v="July"/>
    <n v="19"/>
    <x v="0"/>
    <x v="2"/>
    <x v="1"/>
    <x v="1"/>
    <x v="2407"/>
  </r>
  <r>
    <x v="1"/>
    <s v="July"/>
    <n v="19"/>
    <x v="0"/>
    <x v="2"/>
    <x v="1"/>
    <x v="1"/>
    <x v="2408"/>
  </r>
  <r>
    <x v="0"/>
    <s v="July"/>
    <n v="20"/>
    <x v="0"/>
    <x v="2"/>
    <x v="1"/>
    <x v="1"/>
    <x v="2409"/>
  </r>
  <r>
    <x v="1"/>
    <s v="July"/>
    <n v="20"/>
    <x v="0"/>
    <x v="2"/>
    <x v="1"/>
    <x v="1"/>
    <x v="2410"/>
  </r>
  <r>
    <x v="0"/>
    <s v="July"/>
    <n v="21"/>
    <x v="0"/>
    <x v="2"/>
    <x v="1"/>
    <x v="1"/>
    <x v="2411"/>
  </r>
  <r>
    <x v="1"/>
    <s v="July"/>
    <n v="21"/>
    <x v="0"/>
    <x v="2"/>
    <x v="1"/>
    <x v="1"/>
    <x v="2412"/>
  </r>
  <r>
    <x v="0"/>
    <s v="July"/>
    <n v="22"/>
    <x v="0"/>
    <x v="2"/>
    <x v="1"/>
    <x v="1"/>
    <x v="2413"/>
  </r>
  <r>
    <x v="1"/>
    <s v="July"/>
    <n v="22"/>
    <x v="0"/>
    <x v="2"/>
    <x v="1"/>
    <x v="1"/>
    <x v="2414"/>
  </r>
  <r>
    <x v="0"/>
    <s v="July"/>
    <n v="23"/>
    <x v="0"/>
    <x v="2"/>
    <x v="1"/>
    <x v="1"/>
    <x v="2415"/>
  </r>
  <r>
    <x v="1"/>
    <s v="July"/>
    <n v="23"/>
    <x v="0"/>
    <x v="2"/>
    <x v="1"/>
    <x v="1"/>
    <x v="2416"/>
  </r>
  <r>
    <x v="0"/>
    <s v="July"/>
    <n v="24"/>
    <x v="0"/>
    <x v="2"/>
    <x v="1"/>
    <x v="1"/>
    <x v="2417"/>
  </r>
  <r>
    <x v="1"/>
    <s v="July"/>
    <n v="24"/>
    <x v="0"/>
    <x v="2"/>
    <x v="1"/>
    <x v="1"/>
    <x v="2418"/>
  </r>
  <r>
    <x v="0"/>
    <s v="July"/>
    <n v="25"/>
    <x v="0"/>
    <x v="2"/>
    <x v="1"/>
    <x v="1"/>
    <x v="2419"/>
  </r>
  <r>
    <x v="1"/>
    <s v="July"/>
    <n v="25"/>
    <x v="0"/>
    <x v="2"/>
    <x v="1"/>
    <x v="1"/>
    <x v="2420"/>
  </r>
  <r>
    <x v="0"/>
    <s v="July"/>
    <n v="26"/>
    <x v="0"/>
    <x v="2"/>
    <x v="1"/>
    <x v="1"/>
    <x v="2421"/>
  </r>
  <r>
    <x v="1"/>
    <s v="July"/>
    <n v="26"/>
    <x v="0"/>
    <x v="2"/>
    <x v="1"/>
    <x v="1"/>
    <x v="2422"/>
  </r>
  <r>
    <x v="0"/>
    <s v="July"/>
    <n v="27"/>
    <x v="0"/>
    <x v="2"/>
    <x v="1"/>
    <x v="1"/>
    <x v="2423"/>
  </r>
  <r>
    <x v="1"/>
    <s v="July"/>
    <n v="27"/>
    <x v="0"/>
    <x v="2"/>
    <x v="1"/>
    <x v="1"/>
    <x v="2424"/>
  </r>
  <r>
    <x v="0"/>
    <s v="July"/>
    <n v="28"/>
    <x v="0"/>
    <x v="2"/>
    <x v="1"/>
    <x v="1"/>
    <x v="2425"/>
  </r>
  <r>
    <x v="1"/>
    <s v="July"/>
    <n v="28"/>
    <x v="0"/>
    <x v="2"/>
    <x v="1"/>
    <x v="1"/>
    <x v="1263"/>
  </r>
  <r>
    <x v="0"/>
    <s v="July"/>
    <n v="29"/>
    <x v="0"/>
    <x v="2"/>
    <x v="1"/>
    <x v="1"/>
    <x v="2426"/>
  </r>
  <r>
    <x v="1"/>
    <s v="July"/>
    <n v="29"/>
    <x v="0"/>
    <x v="2"/>
    <x v="1"/>
    <x v="1"/>
    <x v="2427"/>
  </r>
  <r>
    <x v="0"/>
    <s v="July"/>
    <n v="30"/>
    <x v="0"/>
    <x v="2"/>
    <x v="1"/>
    <x v="1"/>
    <x v="2428"/>
  </r>
  <r>
    <x v="1"/>
    <s v="July"/>
    <n v="30"/>
    <x v="0"/>
    <x v="2"/>
    <x v="1"/>
    <x v="1"/>
    <x v="2429"/>
  </r>
  <r>
    <x v="0"/>
    <s v="July"/>
    <n v="31"/>
    <x v="0"/>
    <x v="2"/>
    <x v="1"/>
    <x v="1"/>
    <x v="2430"/>
  </r>
  <r>
    <x v="1"/>
    <s v="July"/>
    <n v="31"/>
    <x v="0"/>
    <x v="2"/>
    <x v="1"/>
    <x v="1"/>
    <x v="2431"/>
  </r>
  <r>
    <x v="0"/>
    <s v="June"/>
    <n v="1"/>
    <x v="0"/>
    <x v="2"/>
    <x v="1"/>
    <x v="1"/>
    <x v="2432"/>
  </r>
  <r>
    <x v="1"/>
    <s v="June"/>
    <n v="1"/>
    <x v="0"/>
    <x v="2"/>
    <x v="1"/>
    <x v="1"/>
    <x v="2433"/>
  </r>
  <r>
    <x v="0"/>
    <s v="June"/>
    <n v="2"/>
    <x v="0"/>
    <x v="2"/>
    <x v="1"/>
    <x v="1"/>
    <x v="2434"/>
  </r>
  <r>
    <x v="1"/>
    <s v="June"/>
    <n v="2"/>
    <x v="0"/>
    <x v="2"/>
    <x v="1"/>
    <x v="1"/>
    <x v="2435"/>
  </r>
  <r>
    <x v="0"/>
    <s v="June"/>
    <n v="3"/>
    <x v="0"/>
    <x v="2"/>
    <x v="1"/>
    <x v="1"/>
    <x v="2436"/>
  </r>
  <r>
    <x v="1"/>
    <s v="June"/>
    <n v="3"/>
    <x v="0"/>
    <x v="2"/>
    <x v="1"/>
    <x v="1"/>
    <x v="2437"/>
  </r>
  <r>
    <x v="0"/>
    <s v="June"/>
    <n v="4"/>
    <x v="0"/>
    <x v="2"/>
    <x v="1"/>
    <x v="1"/>
    <x v="2438"/>
  </r>
  <r>
    <x v="1"/>
    <s v="June"/>
    <n v="4"/>
    <x v="0"/>
    <x v="2"/>
    <x v="1"/>
    <x v="1"/>
    <x v="2439"/>
  </r>
  <r>
    <x v="0"/>
    <s v="June"/>
    <n v="5"/>
    <x v="0"/>
    <x v="2"/>
    <x v="1"/>
    <x v="1"/>
    <x v="2440"/>
  </r>
  <r>
    <x v="1"/>
    <s v="June"/>
    <n v="5"/>
    <x v="0"/>
    <x v="2"/>
    <x v="1"/>
    <x v="1"/>
    <x v="2441"/>
  </r>
  <r>
    <x v="0"/>
    <s v="June"/>
    <n v="6"/>
    <x v="0"/>
    <x v="2"/>
    <x v="1"/>
    <x v="1"/>
    <x v="2442"/>
  </r>
  <r>
    <x v="1"/>
    <s v="June"/>
    <n v="6"/>
    <x v="0"/>
    <x v="2"/>
    <x v="1"/>
    <x v="1"/>
    <x v="2443"/>
  </r>
  <r>
    <x v="0"/>
    <s v="June"/>
    <n v="7"/>
    <x v="0"/>
    <x v="2"/>
    <x v="1"/>
    <x v="1"/>
    <x v="2444"/>
  </r>
  <r>
    <x v="1"/>
    <s v="June"/>
    <n v="7"/>
    <x v="0"/>
    <x v="2"/>
    <x v="1"/>
    <x v="1"/>
    <x v="2445"/>
  </r>
  <r>
    <x v="0"/>
    <s v="June"/>
    <n v="8"/>
    <x v="0"/>
    <x v="2"/>
    <x v="1"/>
    <x v="1"/>
    <x v="2446"/>
  </r>
  <r>
    <x v="1"/>
    <s v="June"/>
    <n v="8"/>
    <x v="0"/>
    <x v="2"/>
    <x v="1"/>
    <x v="1"/>
    <x v="2447"/>
  </r>
  <r>
    <x v="0"/>
    <s v="June"/>
    <n v="9"/>
    <x v="0"/>
    <x v="2"/>
    <x v="1"/>
    <x v="1"/>
    <x v="2448"/>
  </r>
  <r>
    <x v="1"/>
    <s v="June"/>
    <n v="9"/>
    <x v="0"/>
    <x v="2"/>
    <x v="1"/>
    <x v="1"/>
    <x v="2449"/>
  </r>
  <r>
    <x v="0"/>
    <s v="June"/>
    <n v="10"/>
    <x v="0"/>
    <x v="2"/>
    <x v="1"/>
    <x v="1"/>
    <x v="2450"/>
  </r>
  <r>
    <x v="1"/>
    <s v="June"/>
    <n v="10"/>
    <x v="0"/>
    <x v="2"/>
    <x v="1"/>
    <x v="1"/>
    <x v="2451"/>
  </r>
  <r>
    <x v="0"/>
    <s v="June"/>
    <n v="11"/>
    <x v="0"/>
    <x v="2"/>
    <x v="1"/>
    <x v="1"/>
    <x v="2452"/>
  </r>
  <r>
    <x v="1"/>
    <s v="June"/>
    <n v="11"/>
    <x v="0"/>
    <x v="2"/>
    <x v="1"/>
    <x v="1"/>
    <x v="2453"/>
  </r>
  <r>
    <x v="0"/>
    <s v="June"/>
    <n v="12"/>
    <x v="0"/>
    <x v="2"/>
    <x v="1"/>
    <x v="1"/>
    <x v="2454"/>
  </r>
  <r>
    <x v="1"/>
    <s v="June"/>
    <n v="12"/>
    <x v="0"/>
    <x v="2"/>
    <x v="1"/>
    <x v="1"/>
    <x v="2455"/>
  </r>
  <r>
    <x v="0"/>
    <s v="June"/>
    <n v="13"/>
    <x v="0"/>
    <x v="2"/>
    <x v="1"/>
    <x v="1"/>
    <x v="2456"/>
  </r>
  <r>
    <x v="1"/>
    <s v="June"/>
    <n v="13"/>
    <x v="0"/>
    <x v="2"/>
    <x v="1"/>
    <x v="1"/>
    <x v="2457"/>
  </r>
  <r>
    <x v="0"/>
    <s v="June"/>
    <n v="14"/>
    <x v="0"/>
    <x v="2"/>
    <x v="1"/>
    <x v="1"/>
    <x v="2458"/>
  </r>
  <r>
    <x v="1"/>
    <s v="June"/>
    <n v="14"/>
    <x v="0"/>
    <x v="2"/>
    <x v="1"/>
    <x v="1"/>
    <x v="2459"/>
  </r>
  <r>
    <x v="0"/>
    <s v="June"/>
    <n v="15"/>
    <x v="0"/>
    <x v="2"/>
    <x v="1"/>
    <x v="1"/>
    <x v="2460"/>
  </r>
  <r>
    <x v="1"/>
    <s v="June"/>
    <n v="15"/>
    <x v="0"/>
    <x v="2"/>
    <x v="1"/>
    <x v="1"/>
    <x v="2461"/>
  </r>
  <r>
    <x v="0"/>
    <s v="June"/>
    <n v="16"/>
    <x v="0"/>
    <x v="2"/>
    <x v="1"/>
    <x v="1"/>
    <x v="2462"/>
  </r>
  <r>
    <x v="1"/>
    <s v="June"/>
    <n v="16"/>
    <x v="0"/>
    <x v="2"/>
    <x v="1"/>
    <x v="1"/>
    <x v="2463"/>
  </r>
  <r>
    <x v="0"/>
    <s v="June"/>
    <n v="17"/>
    <x v="0"/>
    <x v="2"/>
    <x v="1"/>
    <x v="1"/>
    <x v="2464"/>
  </r>
  <r>
    <x v="1"/>
    <s v="June"/>
    <n v="17"/>
    <x v="0"/>
    <x v="2"/>
    <x v="1"/>
    <x v="1"/>
    <x v="2465"/>
  </r>
  <r>
    <x v="0"/>
    <s v="June"/>
    <n v="18"/>
    <x v="0"/>
    <x v="2"/>
    <x v="1"/>
    <x v="1"/>
    <x v="2466"/>
  </r>
  <r>
    <x v="1"/>
    <s v="June"/>
    <n v="18"/>
    <x v="0"/>
    <x v="2"/>
    <x v="1"/>
    <x v="1"/>
    <x v="2467"/>
  </r>
  <r>
    <x v="0"/>
    <s v="June"/>
    <n v="19"/>
    <x v="0"/>
    <x v="2"/>
    <x v="1"/>
    <x v="1"/>
    <x v="2468"/>
  </r>
  <r>
    <x v="1"/>
    <s v="June"/>
    <n v="19"/>
    <x v="0"/>
    <x v="2"/>
    <x v="1"/>
    <x v="1"/>
    <x v="2469"/>
  </r>
  <r>
    <x v="0"/>
    <s v="June"/>
    <n v="20"/>
    <x v="0"/>
    <x v="2"/>
    <x v="1"/>
    <x v="1"/>
    <x v="2470"/>
  </r>
  <r>
    <x v="1"/>
    <s v="June"/>
    <n v="20"/>
    <x v="0"/>
    <x v="2"/>
    <x v="1"/>
    <x v="1"/>
    <x v="2471"/>
  </r>
  <r>
    <x v="0"/>
    <s v="June"/>
    <n v="21"/>
    <x v="0"/>
    <x v="2"/>
    <x v="1"/>
    <x v="1"/>
    <x v="2472"/>
  </r>
  <r>
    <x v="1"/>
    <s v="June"/>
    <n v="21"/>
    <x v="0"/>
    <x v="2"/>
    <x v="1"/>
    <x v="1"/>
    <x v="2473"/>
  </r>
  <r>
    <x v="0"/>
    <s v="June"/>
    <n v="22"/>
    <x v="0"/>
    <x v="2"/>
    <x v="1"/>
    <x v="1"/>
    <x v="2474"/>
  </r>
  <r>
    <x v="1"/>
    <s v="June"/>
    <n v="22"/>
    <x v="0"/>
    <x v="2"/>
    <x v="1"/>
    <x v="1"/>
    <x v="2475"/>
  </r>
  <r>
    <x v="0"/>
    <s v="June"/>
    <n v="23"/>
    <x v="0"/>
    <x v="2"/>
    <x v="1"/>
    <x v="1"/>
    <x v="2476"/>
  </r>
  <r>
    <x v="1"/>
    <s v="June"/>
    <n v="23"/>
    <x v="0"/>
    <x v="2"/>
    <x v="1"/>
    <x v="1"/>
    <x v="2477"/>
  </r>
  <r>
    <x v="0"/>
    <s v="June"/>
    <n v="24"/>
    <x v="0"/>
    <x v="2"/>
    <x v="1"/>
    <x v="1"/>
    <x v="2478"/>
  </r>
  <r>
    <x v="1"/>
    <s v="June"/>
    <n v="24"/>
    <x v="0"/>
    <x v="2"/>
    <x v="1"/>
    <x v="1"/>
    <x v="2479"/>
  </r>
  <r>
    <x v="0"/>
    <s v="June"/>
    <n v="25"/>
    <x v="0"/>
    <x v="2"/>
    <x v="1"/>
    <x v="1"/>
    <x v="2480"/>
  </r>
  <r>
    <x v="1"/>
    <s v="June"/>
    <n v="25"/>
    <x v="0"/>
    <x v="2"/>
    <x v="1"/>
    <x v="1"/>
    <x v="2481"/>
  </r>
  <r>
    <x v="0"/>
    <s v="June"/>
    <n v="26"/>
    <x v="0"/>
    <x v="2"/>
    <x v="1"/>
    <x v="1"/>
    <x v="2482"/>
  </r>
  <r>
    <x v="1"/>
    <s v="June"/>
    <n v="26"/>
    <x v="0"/>
    <x v="2"/>
    <x v="1"/>
    <x v="1"/>
    <x v="2483"/>
  </r>
  <r>
    <x v="0"/>
    <s v="June"/>
    <n v="27"/>
    <x v="0"/>
    <x v="2"/>
    <x v="1"/>
    <x v="1"/>
    <x v="2484"/>
  </r>
  <r>
    <x v="1"/>
    <s v="June"/>
    <n v="27"/>
    <x v="0"/>
    <x v="2"/>
    <x v="1"/>
    <x v="1"/>
    <x v="2485"/>
  </r>
  <r>
    <x v="0"/>
    <s v="June"/>
    <n v="28"/>
    <x v="0"/>
    <x v="2"/>
    <x v="1"/>
    <x v="1"/>
    <x v="2486"/>
  </r>
  <r>
    <x v="1"/>
    <s v="June"/>
    <n v="28"/>
    <x v="0"/>
    <x v="2"/>
    <x v="1"/>
    <x v="1"/>
    <x v="2487"/>
  </r>
  <r>
    <x v="0"/>
    <s v="June"/>
    <n v="29"/>
    <x v="0"/>
    <x v="2"/>
    <x v="1"/>
    <x v="1"/>
    <x v="2488"/>
  </r>
  <r>
    <x v="1"/>
    <s v="June"/>
    <n v="29"/>
    <x v="0"/>
    <x v="2"/>
    <x v="1"/>
    <x v="1"/>
    <x v="2489"/>
  </r>
  <r>
    <x v="0"/>
    <s v="June"/>
    <n v="30"/>
    <x v="0"/>
    <x v="2"/>
    <x v="1"/>
    <x v="1"/>
    <x v="2490"/>
  </r>
  <r>
    <x v="1"/>
    <s v="June"/>
    <n v="30"/>
    <x v="0"/>
    <x v="2"/>
    <x v="1"/>
    <x v="1"/>
    <x v="2491"/>
  </r>
  <r>
    <x v="0"/>
    <s v="May"/>
    <n v="1"/>
    <x v="0"/>
    <x v="2"/>
    <x v="1"/>
    <x v="1"/>
    <x v="2492"/>
  </r>
  <r>
    <x v="1"/>
    <s v="May"/>
    <n v="1"/>
    <x v="0"/>
    <x v="2"/>
    <x v="1"/>
    <x v="1"/>
    <x v="2493"/>
  </r>
  <r>
    <x v="0"/>
    <s v="May"/>
    <n v="2"/>
    <x v="0"/>
    <x v="2"/>
    <x v="1"/>
    <x v="1"/>
    <x v="2494"/>
  </r>
  <r>
    <x v="1"/>
    <s v="May"/>
    <n v="2"/>
    <x v="0"/>
    <x v="2"/>
    <x v="1"/>
    <x v="1"/>
    <x v="2495"/>
  </r>
  <r>
    <x v="0"/>
    <s v="May"/>
    <n v="3"/>
    <x v="0"/>
    <x v="2"/>
    <x v="1"/>
    <x v="1"/>
    <x v="2496"/>
  </r>
  <r>
    <x v="1"/>
    <s v="May"/>
    <n v="3"/>
    <x v="0"/>
    <x v="2"/>
    <x v="1"/>
    <x v="1"/>
    <x v="2497"/>
  </r>
  <r>
    <x v="0"/>
    <s v="May"/>
    <n v="4"/>
    <x v="0"/>
    <x v="2"/>
    <x v="1"/>
    <x v="1"/>
    <x v="2498"/>
  </r>
  <r>
    <x v="1"/>
    <s v="May"/>
    <n v="4"/>
    <x v="0"/>
    <x v="2"/>
    <x v="1"/>
    <x v="1"/>
    <x v="2499"/>
  </r>
  <r>
    <x v="0"/>
    <s v="May"/>
    <n v="5"/>
    <x v="0"/>
    <x v="2"/>
    <x v="1"/>
    <x v="1"/>
    <x v="2500"/>
  </r>
  <r>
    <x v="1"/>
    <s v="May"/>
    <n v="5"/>
    <x v="0"/>
    <x v="2"/>
    <x v="1"/>
    <x v="1"/>
    <x v="2501"/>
  </r>
  <r>
    <x v="0"/>
    <s v="May"/>
    <n v="6"/>
    <x v="0"/>
    <x v="2"/>
    <x v="1"/>
    <x v="1"/>
    <x v="2502"/>
  </r>
  <r>
    <x v="1"/>
    <s v="May"/>
    <n v="6"/>
    <x v="0"/>
    <x v="2"/>
    <x v="1"/>
    <x v="1"/>
    <x v="2503"/>
  </r>
  <r>
    <x v="0"/>
    <s v="May"/>
    <n v="7"/>
    <x v="0"/>
    <x v="2"/>
    <x v="1"/>
    <x v="1"/>
    <x v="2504"/>
  </r>
  <r>
    <x v="1"/>
    <s v="May"/>
    <n v="7"/>
    <x v="0"/>
    <x v="2"/>
    <x v="1"/>
    <x v="1"/>
    <x v="2505"/>
  </r>
  <r>
    <x v="0"/>
    <s v="May"/>
    <n v="8"/>
    <x v="0"/>
    <x v="2"/>
    <x v="1"/>
    <x v="1"/>
    <x v="2506"/>
  </r>
  <r>
    <x v="1"/>
    <s v="May"/>
    <n v="8"/>
    <x v="0"/>
    <x v="2"/>
    <x v="1"/>
    <x v="1"/>
    <x v="2507"/>
  </r>
  <r>
    <x v="0"/>
    <s v="May"/>
    <n v="9"/>
    <x v="0"/>
    <x v="2"/>
    <x v="1"/>
    <x v="1"/>
    <x v="2508"/>
  </r>
  <r>
    <x v="1"/>
    <s v="May"/>
    <n v="9"/>
    <x v="0"/>
    <x v="2"/>
    <x v="1"/>
    <x v="1"/>
    <x v="2509"/>
  </r>
  <r>
    <x v="0"/>
    <s v="May"/>
    <n v="10"/>
    <x v="0"/>
    <x v="2"/>
    <x v="1"/>
    <x v="1"/>
    <x v="2510"/>
  </r>
  <r>
    <x v="1"/>
    <s v="May"/>
    <n v="10"/>
    <x v="0"/>
    <x v="2"/>
    <x v="1"/>
    <x v="1"/>
    <x v="2511"/>
  </r>
  <r>
    <x v="0"/>
    <s v="May"/>
    <n v="11"/>
    <x v="0"/>
    <x v="2"/>
    <x v="1"/>
    <x v="1"/>
    <x v="2512"/>
  </r>
  <r>
    <x v="1"/>
    <s v="May"/>
    <n v="11"/>
    <x v="0"/>
    <x v="2"/>
    <x v="1"/>
    <x v="1"/>
    <x v="2513"/>
  </r>
  <r>
    <x v="0"/>
    <s v="May"/>
    <n v="12"/>
    <x v="0"/>
    <x v="2"/>
    <x v="1"/>
    <x v="1"/>
    <x v="2514"/>
  </r>
  <r>
    <x v="1"/>
    <s v="May"/>
    <n v="12"/>
    <x v="0"/>
    <x v="2"/>
    <x v="1"/>
    <x v="1"/>
    <x v="2515"/>
  </r>
  <r>
    <x v="0"/>
    <s v="May"/>
    <n v="13"/>
    <x v="0"/>
    <x v="2"/>
    <x v="1"/>
    <x v="1"/>
    <x v="2516"/>
  </r>
  <r>
    <x v="1"/>
    <s v="May"/>
    <n v="13"/>
    <x v="0"/>
    <x v="2"/>
    <x v="1"/>
    <x v="1"/>
    <x v="2517"/>
  </r>
  <r>
    <x v="0"/>
    <s v="May"/>
    <n v="14"/>
    <x v="0"/>
    <x v="2"/>
    <x v="1"/>
    <x v="1"/>
    <x v="2518"/>
  </r>
  <r>
    <x v="1"/>
    <s v="May"/>
    <n v="14"/>
    <x v="0"/>
    <x v="2"/>
    <x v="1"/>
    <x v="1"/>
    <x v="2519"/>
  </r>
  <r>
    <x v="0"/>
    <s v="May"/>
    <n v="15"/>
    <x v="0"/>
    <x v="2"/>
    <x v="1"/>
    <x v="1"/>
    <x v="2520"/>
  </r>
  <r>
    <x v="1"/>
    <s v="May"/>
    <n v="15"/>
    <x v="0"/>
    <x v="2"/>
    <x v="1"/>
    <x v="1"/>
    <x v="2521"/>
  </r>
  <r>
    <x v="0"/>
    <s v="May"/>
    <n v="16"/>
    <x v="0"/>
    <x v="2"/>
    <x v="1"/>
    <x v="1"/>
    <x v="2522"/>
  </r>
  <r>
    <x v="1"/>
    <s v="May"/>
    <n v="16"/>
    <x v="0"/>
    <x v="2"/>
    <x v="1"/>
    <x v="1"/>
    <x v="2523"/>
  </r>
  <r>
    <x v="0"/>
    <s v="May"/>
    <n v="17"/>
    <x v="0"/>
    <x v="2"/>
    <x v="1"/>
    <x v="1"/>
    <x v="2524"/>
  </r>
  <r>
    <x v="1"/>
    <s v="May"/>
    <n v="17"/>
    <x v="0"/>
    <x v="2"/>
    <x v="1"/>
    <x v="1"/>
    <x v="2525"/>
  </r>
  <r>
    <x v="0"/>
    <s v="May"/>
    <n v="18"/>
    <x v="0"/>
    <x v="2"/>
    <x v="1"/>
    <x v="1"/>
    <x v="2526"/>
  </r>
  <r>
    <x v="1"/>
    <s v="May"/>
    <n v="18"/>
    <x v="0"/>
    <x v="2"/>
    <x v="1"/>
    <x v="1"/>
    <x v="2527"/>
  </r>
  <r>
    <x v="0"/>
    <s v="May"/>
    <n v="19"/>
    <x v="0"/>
    <x v="2"/>
    <x v="1"/>
    <x v="1"/>
    <x v="2528"/>
  </r>
  <r>
    <x v="1"/>
    <s v="May"/>
    <n v="19"/>
    <x v="0"/>
    <x v="2"/>
    <x v="1"/>
    <x v="1"/>
    <x v="2529"/>
  </r>
  <r>
    <x v="0"/>
    <s v="May"/>
    <n v="20"/>
    <x v="0"/>
    <x v="2"/>
    <x v="1"/>
    <x v="1"/>
    <x v="2530"/>
  </r>
  <r>
    <x v="1"/>
    <s v="May"/>
    <n v="20"/>
    <x v="0"/>
    <x v="2"/>
    <x v="1"/>
    <x v="1"/>
    <x v="2531"/>
  </r>
  <r>
    <x v="0"/>
    <s v="May"/>
    <n v="21"/>
    <x v="0"/>
    <x v="2"/>
    <x v="1"/>
    <x v="1"/>
    <x v="2532"/>
  </r>
  <r>
    <x v="1"/>
    <s v="May"/>
    <n v="21"/>
    <x v="0"/>
    <x v="2"/>
    <x v="1"/>
    <x v="1"/>
    <x v="2533"/>
  </r>
  <r>
    <x v="0"/>
    <s v="May"/>
    <n v="22"/>
    <x v="0"/>
    <x v="2"/>
    <x v="1"/>
    <x v="1"/>
    <x v="2534"/>
  </r>
  <r>
    <x v="1"/>
    <s v="May"/>
    <n v="22"/>
    <x v="0"/>
    <x v="2"/>
    <x v="1"/>
    <x v="1"/>
    <x v="2535"/>
  </r>
  <r>
    <x v="0"/>
    <s v="May"/>
    <n v="23"/>
    <x v="0"/>
    <x v="2"/>
    <x v="1"/>
    <x v="1"/>
    <x v="2536"/>
  </r>
  <r>
    <x v="1"/>
    <s v="May"/>
    <n v="23"/>
    <x v="0"/>
    <x v="2"/>
    <x v="1"/>
    <x v="1"/>
    <x v="2537"/>
  </r>
  <r>
    <x v="0"/>
    <s v="May"/>
    <n v="24"/>
    <x v="0"/>
    <x v="2"/>
    <x v="1"/>
    <x v="1"/>
    <x v="2538"/>
  </r>
  <r>
    <x v="1"/>
    <s v="May"/>
    <n v="24"/>
    <x v="0"/>
    <x v="2"/>
    <x v="1"/>
    <x v="1"/>
    <x v="2539"/>
  </r>
  <r>
    <x v="0"/>
    <s v="May"/>
    <n v="25"/>
    <x v="0"/>
    <x v="2"/>
    <x v="1"/>
    <x v="1"/>
    <x v="2540"/>
  </r>
  <r>
    <x v="1"/>
    <s v="May"/>
    <n v="25"/>
    <x v="0"/>
    <x v="2"/>
    <x v="1"/>
    <x v="1"/>
    <x v="2541"/>
  </r>
  <r>
    <x v="0"/>
    <s v="May"/>
    <n v="26"/>
    <x v="0"/>
    <x v="2"/>
    <x v="1"/>
    <x v="1"/>
    <x v="2542"/>
  </r>
  <r>
    <x v="1"/>
    <s v="May"/>
    <n v="26"/>
    <x v="0"/>
    <x v="2"/>
    <x v="1"/>
    <x v="1"/>
    <x v="2543"/>
  </r>
  <r>
    <x v="0"/>
    <s v="May"/>
    <n v="27"/>
    <x v="0"/>
    <x v="2"/>
    <x v="1"/>
    <x v="1"/>
    <x v="2544"/>
  </r>
  <r>
    <x v="1"/>
    <s v="May"/>
    <n v="27"/>
    <x v="0"/>
    <x v="2"/>
    <x v="1"/>
    <x v="1"/>
    <x v="2545"/>
  </r>
  <r>
    <x v="0"/>
    <s v="May"/>
    <n v="28"/>
    <x v="0"/>
    <x v="2"/>
    <x v="1"/>
    <x v="1"/>
    <x v="2546"/>
  </r>
  <r>
    <x v="1"/>
    <s v="May"/>
    <n v="28"/>
    <x v="0"/>
    <x v="2"/>
    <x v="1"/>
    <x v="1"/>
    <x v="2547"/>
  </r>
  <r>
    <x v="0"/>
    <s v="May"/>
    <n v="29"/>
    <x v="0"/>
    <x v="2"/>
    <x v="1"/>
    <x v="1"/>
    <x v="2548"/>
  </r>
  <r>
    <x v="1"/>
    <s v="May"/>
    <n v="29"/>
    <x v="0"/>
    <x v="2"/>
    <x v="1"/>
    <x v="1"/>
    <x v="2549"/>
  </r>
  <r>
    <x v="0"/>
    <s v="May"/>
    <n v="30"/>
    <x v="0"/>
    <x v="2"/>
    <x v="1"/>
    <x v="1"/>
    <x v="2550"/>
  </r>
  <r>
    <x v="1"/>
    <s v="May"/>
    <n v="30"/>
    <x v="0"/>
    <x v="2"/>
    <x v="1"/>
    <x v="1"/>
    <x v="2551"/>
  </r>
  <r>
    <x v="0"/>
    <s v="May"/>
    <n v="31"/>
    <x v="0"/>
    <x v="2"/>
    <x v="1"/>
    <x v="1"/>
    <x v="2552"/>
  </r>
  <r>
    <x v="1"/>
    <s v="May"/>
    <n v="31"/>
    <x v="0"/>
    <x v="2"/>
    <x v="1"/>
    <x v="1"/>
    <x v="2553"/>
  </r>
  <r>
    <x v="0"/>
    <s v="July"/>
    <n v="1"/>
    <x v="1"/>
    <x v="2"/>
    <x v="1"/>
    <x v="1"/>
    <x v="2554"/>
  </r>
  <r>
    <x v="1"/>
    <s v="July"/>
    <n v="1"/>
    <x v="1"/>
    <x v="2"/>
    <x v="1"/>
    <x v="1"/>
    <x v="2555"/>
  </r>
  <r>
    <x v="0"/>
    <s v="July"/>
    <n v="2"/>
    <x v="1"/>
    <x v="2"/>
    <x v="1"/>
    <x v="1"/>
    <x v="2556"/>
  </r>
  <r>
    <x v="1"/>
    <s v="July"/>
    <n v="2"/>
    <x v="1"/>
    <x v="2"/>
    <x v="1"/>
    <x v="1"/>
    <x v="2557"/>
  </r>
  <r>
    <x v="0"/>
    <s v="July"/>
    <n v="3"/>
    <x v="1"/>
    <x v="2"/>
    <x v="1"/>
    <x v="1"/>
    <x v="2558"/>
  </r>
  <r>
    <x v="1"/>
    <s v="July"/>
    <n v="3"/>
    <x v="1"/>
    <x v="2"/>
    <x v="1"/>
    <x v="1"/>
    <x v="2559"/>
  </r>
  <r>
    <x v="0"/>
    <s v="July"/>
    <n v="4"/>
    <x v="1"/>
    <x v="2"/>
    <x v="1"/>
    <x v="1"/>
    <x v="2560"/>
  </r>
  <r>
    <x v="1"/>
    <s v="July"/>
    <n v="4"/>
    <x v="1"/>
    <x v="2"/>
    <x v="1"/>
    <x v="1"/>
    <x v="2561"/>
  </r>
  <r>
    <x v="0"/>
    <s v="July"/>
    <n v="5"/>
    <x v="1"/>
    <x v="2"/>
    <x v="1"/>
    <x v="1"/>
    <x v="2562"/>
  </r>
  <r>
    <x v="1"/>
    <s v="July"/>
    <n v="5"/>
    <x v="1"/>
    <x v="2"/>
    <x v="1"/>
    <x v="1"/>
    <x v="2563"/>
  </r>
  <r>
    <x v="0"/>
    <s v="July"/>
    <n v="6"/>
    <x v="1"/>
    <x v="2"/>
    <x v="1"/>
    <x v="1"/>
    <x v="2564"/>
  </r>
  <r>
    <x v="1"/>
    <s v="July"/>
    <n v="6"/>
    <x v="1"/>
    <x v="2"/>
    <x v="1"/>
    <x v="1"/>
    <x v="2565"/>
  </r>
  <r>
    <x v="0"/>
    <s v="July"/>
    <n v="7"/>
    <x v="1"/>
    <x v="2"/>
    <x v="1"/>
    <x v="1"/>
    <x v="2566"/>
  </r>
  <r>
    <x v="1"/>
    <s v="July"/>
    <n v="7"/>
    <x v="1"/>
    <x v="2"/>
    <x v="1"/>
    <x v="1"/>
    <x v="2567"/>
  </r>
  <r>
    <x v="0"/>
    <s v="July"/>
    <n v="8"/>
    <x v="1"/>
    <x v="2"/>
    <x v="1"/>
    <x v="1"/>
    <x v="2568"/>
  </r>
  <r>
    <x v="1"/>
    <s v="July"/>
    <n v="8"/>
    <x v="1"/>
    <x v="2"/>
    <x v="1"/>
    <x v="1"/>
    <x v="2569"/>
  </r>
  <r>
    <x v="0"/>
    <s v="July"/>
    <n v="9"/>
    <x v="1"/>
    <x v="2"/>
    <x v="1"/>
    <x v="1"/>
    <x v="2570"/>
  </r>
  <r>
    <x v="1"/>
    <s v="July"/>
    <n v="9"/>
    <x v="1"/>
    <x v="2"/>
    <x v="1"/>
    <x v="1"/>
    <x v="2571"/>
  </r>
  <r>
    <x v="0"/>
    <s v="July"/>
    <n v="10"/>
    <x v="1"/>
    <x v="2"/>
    <x v="1"/>
    <x v="1"/>
    <x v="2572"/>
  </r>
  <r>
    <x v="1"/>
    <s v="July"/>
    <n v="10"/>
    <x v="1"/>
    <x v="2"/>
    <x v="1"/>
    <x v="1"/>
    <x v="2573"/>
  </r>
  <r>
    <x v="0"/>
    <s v="July"/>
    <n v="11"/>
    <x v="1"/>
    <x v="2"/>
    <x v="1"/>
    <x v="1"/>
    <x v="2574"/>
  </r>
  <r>
    <x v="1"/>
    <s v="July"/>
    <n v="11"/>
    <x v="1"/>
    <x v="2"/>
    <x v="1"/>
    <x v="1"/>
    <x v="2575"/>
  </r>
  <r>
    <x v="0"/>
    <s v="July"/>
    <n v="12"/>
    <x v="1"/>
    <x v="2"/>
    <x v="1"/>
    <x v="1"/>
    <x v="2576"/>
  </r>
  <r>
    <x v="1"/>
    <s v="July"/>
    <n v="12"/>
    <x v="1"/>
    <x v="2"/>
    <x v="1"/>
    <x v="1"/>
    <x v="2577"/>
  </r>
  <r>
    <x v="0"/>
    <s v="July"/>
    <n v="13"/>
    <x v="1"/>
    <x v="2"/>
    <x v="1"/>
    <x v="1"/>
    <x v="2578"/>
  </r>
  <r>
    <x v="1"/>
    <s v="July"/>
    <n v="13"/>
    <x v="1"/>
    <x v="2"/>
    <x v="1"/>
    <x v="1"/>
    <x v="2579"/>
  </r>
  <r>
    <x v="0"/>
    <s v="July"/>
    <n v="14"/>
    <x v="1"/>
    <x v="2"/>
    <x v="1"/>
    <x v="1"/>
    <x v="2580"/>
  </r>
  <r>
    <x v="1"/>
    <s v="July"/>
    <n v="14"/>
    <x v="1"/>
    <x v="2"/>
    <x v="1"/>
    <x v="1"/>
    <x v="2581"/>
  </r>
  <r>
    <x v="0"/>
    <s v="July"/>
    <n v="15"/>
    <x v="1"/>
    <x v="2"/>
    <x v="1"/>
    <x v="1"/>
    <x v="2582"/>
  </r>
  <r>
    <x v="1"/>
    <s v="July"/>
    <n v="15"/>
    <x v="1"/>
    <x v="2"/>
    <x v="1"/>
    <x v="1"/>
    <x v="2583"/>
  </r>
  <r>
    <x v="0"/>
    <s v="July"/>
    <n v="16"/>
    <x v="1"/>
    <x v="2"/>
    <x v="1"/>
    <x v="1"/>
    <x v="2584"/>
  </r>
  <r>
    <x v="1"/>
    <s v="July"/>
    <n v="16"/>
    <x v="1"/>
    <x v="2"/>
    <x v="1"/>
    <x v="1"/>
    <x v="2585"/>
  </r>
  <r>
    <x v="0"/>
    <s v="July"/>
    <n v="17"/>
    <x v="1"/>
    <x v="2"/>
    <x v="1"/>
    <x v="1"/>
    <x v="2586"/>
  </r>
  <r>
    <x v="1"/>
    <s v="July"/>
    <n v="17"/>
    <x v="1"/>
    <x v="2"/>
    <x v="1"/>
    <x v="1"/>
    <x v="2587"/>
  </r>
  <r>
    <x v="0"/>
    <s v="July"/>
    <n v="18"/>
    <x v="1"/>
    <x v="2"/>
    <x v="1"/>
    <x v="1"/>
    <x v="2588"/>
  </r>
  <r>
    <x v="1"/>
    <s v="July"/>
    <n v="18"/>
    <x v="1"/>
    <x v="2"/>
    <x v="1"/>
    <x v="1"/>
    <x v="2589"/>
  </r>
  <r>
    <x v="0"/>
    <s v="July"/>
    <n v="19"/>
    <x v="1"/>
    <x v="2"/>
    <x v="1"/>
    <x v="1"/>
    <x v="2590"/>
  </r>
  <r>
    <x v="1"/>
    <s v="July"/>
    <n v="19"/>
    <x v="1"/>
    <x v="2"/>
    <x v="1"/>
    <x v="1"/>
    <x v="2591"/>
  </r>
  <r>
    <x v="0"/>
    <s v="July"/>
    <n v="20"/>
    <x v="1"/>
    <x v="2"/>
    <x v="1"/>
    <x v="1"/>
    <x v="2592"/>
  </r>
  <r>
    <x v="1"/>
    <s v="July"/>
    <n v="20"/>
    <x v="1"/>
    <x v="2"/>
    <x v="1"/>
    <x v="1"/>
    <x v="2593"/>
  </r>
  <r>
    <x v="0"/>
    <s v="July"/>
    <n v="21"/>
    <x v="1"/>
    <x v="2"/>
    <x v="1"/>
    <x v="1"/>
    <x v="2594"/>
  </r>
  <r>
    <x v="1"/>
    <s v="July"/>
    <n v="21"/>
    <x v="1"/>
    <x v="2"/>
    <x v="1"/>
    <x v="1"/>
    <x v="2595"/>
  </r>
  <r>
    <x v="0"/>
    <s v="July"/>
    <n v="22"/>
    <x v="1"/>
    <x v="2"/>
    <x v="1"/>
    <x v="1"/>
    <x v="2596"/>
  </r>
  <r>
    <x v="1"/>
    <s v="July"/>
    <n v="22"/>
    <x v="1"/>
    <x v="2"/>
    <x v="1"/>
    <x v="1"/>
    <x v="2597"/>
  </r>
  <r>
    <x v="0"/>
    <s v="July"/>
    <n v="23"/>
    <x v="1"/>
    <x v="2"/>
    <x v="1"/>
    <x v="1"/>
    <x v="2598"/>
  </r>
  <r>
    <x v="1"/>
    <s v="July"/>
    <n v="23"/>
    <x v="1"/>
    <x v="2"/>
    <x v="1"/>
    <x v="1"/>
    <x v="2599"/>
  </r>
  <r>
    <x v="0"/>
    <s v="July"/>
    <n v="24"/>
    <x v="1"/>
    <x v="2"/>
    <x v="1"/>
    <x v="1"/>
    <x v="2600"/>
  </r>
  <r>
    <x v="1"/>
    <s v="July"/>
    <n v="24"/>
    <x v="1"/>
    <x v="2"/>
    <x v="1"/>
    <x v="1"/>
    <x v="2601"/>
  </r>
  <r>
    <x v="0"/>
    <s v="July"/>
    <n v="25"/>
    <x v="1"/>
    <x v="2"/>
    <x v="1"/>
    <x v="1"/>
    <x v="2602"/>
  </r>
  <r>
    <x v="1"/>
    <s v="July"/>
    <n v="25"/>
    <x v="1"/>
    <x v="2"/>
    <x v="1"/>
    <x v="1"/>
    <x v="2603"/>
  </r>
  <r>
    <x v="0"/>
    <s v="July"/>
    <n v="26"/>
    <x v="1"/>
    <x v="2"/>
    <x v="1"/>
    <x v="1"/>
    <x v="2604"/>
  </r>
  <r>
    <x v="1"/>
    <s v="July"/>
    <n v="26"/>
    <x v="1"/>
    <x v="2"/>
    <x v="1"/>
    <x v="1"/>
    <x v="2605"/>
  </r>
  <r>
    <x v="0"/>
    <s v="July"/>
    <n v="27"/>
    <x v="1"/>
    <x v="2"/>
    <x v="1"/>
    <x v="1"/>
    <x v="2606"/>
  </r>
  <r>
    <x v="1"/>
    <s v="July"/>
    <n v="27"/>
    <x v="1"/>
    <x v="2"/>
    <x v="1"/>
    <x v="1"/>
    <x v="2607"/>
  </r>
  <r>
    <x v="0"/>
    <s v="July"/>
    <n v="28"/>
    <x v="1"/>
    <x v="2"/>
    <x v="1"/>
    <x v="1"/>
    <x v="2608"/>
  </r>
  <r>
    <x v="1"/>
    <s v="July"/>
    <n v="28"/>
    <x v="1"/>
    <x v="2"/>
    <x v="1"/>
    <x v="1"/>
    <x v="2609"/>
  </r>
  <r>
    <x v="0"/>
    <s v="July"/>
    <n v="29"/>
    <x v="1"/>
    <x v="2"/>
    <x v="1"/>
    <x v="1"/>
    <x v="2610"/>
  </r>
  <r>
    <x v="1"/>
    <s v="July"/>
    <n v="29"/>
    <x v="1"/>
    <x v="2"/>
    <x v="1"/>
    <x v="1"/>
    <x v="2611"/>
  </r>
  <r>
    <x v="0"/>
    <s v="July"/>
    <n v="30"/>
    <x v="1"/>
    <x v="2"/>
    <x v="1"/>
    <x v="1"/>
    <x v="2612"/>
  </r>
  <r>
    <x v="1"/>
    <s v="July"/>
    <n v="30"/>
    <x v="1"/>
    <x v="2"/>
    <x v="1"/>
    <x v="1"/>
    <x v="2613"/>
  </r>
  <r>
    <x v="0"/>
    <s v="July"/>
    <n v="31"/>
    <x v="1"/>
    <x v="2"/>
    <x v="1"/>
    <x v="1"/>
    <x v="2614"/>
  </r>
  <r>
    <x v="1"/>
    <s v="July"/>
    <n v="31"/>
    <x v="1"/>
    <x v="2"/>
    <x v="1"/>
    <x v="1"/>
    <x v="2615"/>
  </r>
  <r>
    <x v="0"/>
    <s v="June"/>
    <n v="1"/>
    <x v="1"/>
    <x v="2"/>
    <x v="1"/>
    <x v="1"/>
    <x v="2616"/>
  </r>
  <r>
    <x v="1"/>
    <s v="June"/>
    <n v="1"/>
    <x v="1"/>
    <x v="2"/>
    <x v="1"/>
    <x v="1"/>
    <x v="2617"/>
  </r>
  <r>
    <x v="0"/>
    <s v="June"/>
    <n v="2"/>
    <x v="1"/>
    <x v="2"/>
    <x v="1"/>
    <x v="1"/>
    <x v="2618"/>
  </r>
  <r>
    <x v="1"/>
    <s v="June"/>
    <n v="2"/>
    <x v="1"/>
    <x v="2"/>
    <x v="1"/>
    <x v="1"/>
    <x v="2619"/>
  </r>
  <r>
    <x v="0"/>
    <s v="June"/>
    <n v="3"/>
    <x v="1"/>
    <x v="2"/>
    <x v="1"/>
    <x v="1"/>
    <x v="2620"/>
  </r>
  <r>
    <x v="1"/>
    <s v="June"/>
    <n v="3"/>
    <x v="1"/>
    <x v="2"/>
    <x v="1"/>
    <x v="1"/>
    <x v="2621"/>
  </r>
  <r>
    <x v="0"/>
    <s v="June"/>
    <n v="4"/>
    <x v="1"/>
    <x v="2"/>
    <x v="1"/>
    <x v="1"/>
    <x v="2622"/>
  </r>
  <r>
    <x v="1"/>
    <s v="June"/>
    <n v="4"/>
    <x v="1"/>
    <x v="2"/>
    <x v="1"/>
    <x v="1"/>
    <x v="2623"/>
  </r>
  <r>
    <x v="0"/>
    <s v="June"/>
    <n v="5"/>
    <x v="1"/>
    <x v="2"/>
    <x v="1"/>
    <x v="1"/>
    <x v="2624"/>
  </r>
  <r>
    <x v="1"/>
    <s v="June"/>
    <n v="5"/>
    <x v="1"/>
    <x v="2"/>
    <x v="1"/>
    <x v="1"/>
    <x v="2625"/>
  </r>
  <r>
    <x v="0"/>
    <s v="June"/>
    <n v="6"/>
    <x v="1"/>
    <x v="2"/>
    <x v="1"/>
    <x v="1"/>
    <x v="2626"/>
  </r>
  <r>
    <x v="1"/>
    <s v="June"/>
    <n v="6"/>
    <x v="1"/>
    <x v="2"/>
    <x v="1"/>
    <x v="1"/>
    <x v="2627"/>
  </r>
  <r>
    <x v="0"/>
    <s v="June"/>
    <n v="7"/>
    <x v="1"/>
    <x v="2"/>
    <x v="1"/>
    <x v="1"/>
    <x v="2628"/>
  </r>
  <r>
    <x v="1"/>
    <s v="June"/>
    <n v="7"/>
    <x v="1"/>
    <x v="2"/>
    <x v="1"/>
    <x v="1"/>
    <x v="2629"/>
  </r>
  <r>
    <x v="0"/>
    <s v="June"/>
    <n v="8"/>
    <x v="1"/>
    <x v="2"/>
    <x v="1"/>
    <x v="1"/>
    <x v="2630"/>
  </r>
  <r>
    <x v="1"/>
    <s v="June"/>
    <n v="8"/>
    <x v="1"/>
    <x v="2"/>
    <x v="1"/>
    <x v="1"/>
    <x v="2631"/>
  </r>
  <r>
    <x v="0"/>
    <s v="June"/>
    <n v="9"/>
    <x v="1"/>
    <x v="2"/>
    <x v="1"/>
    <x v="1"/>
    <x v="2632"/>
  </r>
  <r>
    <x v="1"/>
    <s v="June"/>
    <n v="9"/>
    <x v="1"/>
    <x v="2"/>
    <x v="1"/>
    <x v="1"/>
    <x v="2633"/>
  </r>
  <r>
    <x v="0"/>
    <s v="June"/>
    <n v="10"/>
    <x v="1"/>
    <x v="2"/>
    <x v="1"/>
    <x v="1"/>
    <x v="2634"/>
  </r>
  <r>
    <x v="1"/>
    <s v="June"/>
    <n v="10"/>
    <x v="1"/>
    <x v="2"/>
    <x v="1"/>
    <x v="1"/>
    <x v="2635"/>
  </r>
  <r>
    <x v="0"/>
    <s v="June"/>
    <n v="11"/>
    <x v="1"/>
    <x v="2"/>
    <x v="1"/>
    <x v="1"/>
    <x v="2636"/>
  </r>
  <r>
    <x v="1"/>
    <s v="June"/>
    <n v="11"/>
    <x v="1"/>
    <x v="2"/>
    <x v="1"/>
    <x v="1"/>
    <x v="2637"/>
  </r>
  <r>
    <x v="0"/>
    <s v="June"/>
    <n v="12"/>
    <x v="1"/>
    <x v="2"/>
    <x v="1"/>
    <x v="1"/>
    <x v="2638"/>
  </r>
  <r>
    <x v="1"/>
    <s v="June"/>
    <n v="12"/>
    <x v="1"/>
    <x v="2"/>
    <x v="1"/>
    <x v="1"/>
    <x v="2639"/>
  </r>
  <r>
    <x v="0"/>
    <s v="June"/>
    <n v="13"/>
    <x v="1"/>
    <x v="2"/>
    <x v="1"/>
    <x v="1"/>
    <x v="2640"/>
  </r>
  <r>
    <x v="1"/>
    <s v="June"/>
    <n v="13"/>
    <x v="1"/>
    <x v="2"/>
    <x v="1"/>
    <x v="1"/>
    <x v="2641"/>
  </r>
  <r>
    <x v="0"/>
    <s v="June"/>
    <n v="14"/>
    <x v="1"/>
    <x v="2"/>
    <x v="1"/>
    <x v="1"/>
    <x v="2642"/>
  </r>
  <r>
    <x v="1"/>
    <s v="June"/>
    <n v="14"/>
    <x v="1"/>
    <x v="2"/>
    <x v="1"/>
    <x v="1"/>
    <x v="2643"/>
  </r>
  <r>
    <x v="0"/>
    <s v="June"/>
    <n v="15"/>
    <x v="1"/>
    <x v="2"/>
    <x v="1"/>
    <x v="1"/>
    <x v="2644"/>
  </r>
  <r>
    <x v="1"/>
    <s v="June"/>
    <n v="15"/>
    <x v="1"/>
    <x v="2"/>
    <x v="1"/>
    <x v="1"/>
    <x v="2645"/>
  </r>
  <r>
    <x v="0"/>
    <s v="June"/>
    <n v="16"/>
    <x v="1"/>
    <x v="2"/>
    <x v="1"/>
    <x v="1"/>
    <x v="2646"/>
  </r>
  <r>
    <x v="1"/>
    <s v="June"/>
    <n v="16"/>
    <x v="1"/>
    <x v="2"/>
    <x v="1"/>
    <x v="1"/>
    <x v="2647"/>
  </r>
  <r>
    <x v="0"/>
    <s v="June"/>
    <n v="17"/>
    <x v="1"/>
    <x v="2"/>
    <x v="1"/>
    <x v="1"/>
    <x v="2648"/>
  </r>
  <r>
    <x v="1"/>
    <s v="June"/>
    <n v="17"/>
    <x v="1"/>
    <x v="2"/>
    <x v="1"/>
    <x v="1"/>
    <x v="2649"/>
  </r>
  <r>
    <x v="0"/>
    <s v="June"/>
    <n v="18"/>
    <x v="1"/>
    <x v="2"/>
    <x v="1"/>
    <x v="1"/>
    <x v="2650"/>
  </r>
  <r>
    <x v="1"/>
    <s v="June"/>
    <n v="18"/>
    <x v="1"/>
    <x v="2"/>
    <x v="1"/>
    <x v="1"/>
    <x v="2651"/>
  </r>
  <r>
    <x v="0"/>
    <s v="June"/>
    <n v="19"/>
    <x v="1"/>
    <x v="2"/>
    <x v="1"/>
    <x v="1"/>
    <x v="2652"/>
  </r>
  <r>
    <x v="1"/>
    <s v="June"/>
    <n v="19"/>
    <x v="1"/>
    <x v="2"/>
    <x v="1"/>
    <x v="1"/>
    <x v="2653"/>
  </r>
  <r>
    <x v="0"/>
    <s v="June"/>
    <n v="20"/>
    <x v="1"/>
    <x v="2"/>
    <x v="1"/>
    <x v="1"/>
    <x v="2654"/>
  </r>
  <r>
    <x v="1"/>
    <s v="June"/>
    <n v="20"/>
    <x v="1"/>
    <x v="2"/>
    <x v="1"/>
    <x v="1"/>
    <x v="2655"/>
  </r>
  <r>
    <x v="0"/>
    <s v="June"/>
    <n v="21"/>
    <x v="1"/>
    <x v="2"/>
    <x v="1"/>
    <x v="1"/>
    <x v="2656"/>
  </r>
  <r>
    <x v="1"/>
    <s v="June"/>
    <n v="21"/>
    <x v="1"/>
    <x v="2"/>
    <x v="1"/>
    <x v="1"/>
    <x v="2657"/>
  </r>
  <r>
    <x v="0"/>
    <s v="June"/>
    <n v="22"/>
    <x v="1"/>
    <x v="2"/>
    <x v="1"/>
    <x v="1"/>
    <x v="2658"/>
  </r>
  <r>
    <x v="1"/>
    <s v="June"/>
    <n v="22"/>
    <x v="1"/>
    <x v="2"/>
    <x v="1"/>
    <x v="1"/>
    <x v="2659"/>
  </r>
  <r>
    <x v="0"/>
    <s v="June"/>
    <n v="23"/>
    <x v="1"/>
    <x v="2"/>
    <x v="1"/>
    <x v="1"/>
    <x v="2660"/>
  </r>
  <r>
    <x v="1"/>
    <s v="June"/>
    <n v="23"/>
    <x v="1"/>
    <x v="2"/>
    <x v="1"/>
    <x v="1"/>
    <x v="2661"/>
  </r>
  <r>
    <x v="0"/>
    <s v="June"/>
    <n v="24"/>
    <x v="1"/>
    <x v="2"/>
    <x v="1"/>
    <x v="1"/>
    <x v="2662"/>
  </r>
  <r>
    <x v="1"/>
    <s v="June"/>
    <n v="24"/>
    <x v="1"/>
    <x v="2"/>
    <x v="1"/>
    <x v="1"/>
    <x v="2663"/>
  </r>
  <r>
    <x v="0"/>
    <s v="June"/>
    <n v="25"/>
    <x v="1"/>
    <x v="2"/>
    <x v="1"/>
    <x v="1"/>
    <x v="2664"/>
  </r>
  <r>
    <x v="1"/>
    <s v="June"/>
    <n v="25"/>
    <x v="1"/>
    <x v="2"/>
    <x v="1"/>
    <x v="1"/>
    <x v="2665"/>
  </r>
  <r>
    <x v="0"/>
    <s v="June"/>
    <n v="26"/>
    <x v="1"/>
    <x v="2"/>
    <x v="1"/>
    <x v="1"/>
    <x v="2666"/>
  </r>
  <r>
    <x v="1"/>
    <s v="June"/>
    <n v="26"/>
    <x v="1"/>
    <x v="2"/>
    <x v="1"/>
    <x v="1"/>
    <x v="2667"/>
  </r>
  <r>
    <x v="0"/>
    <s v="June"/>
    <n v="27"/>
    <x v="1"/>
    <x v="2"/>
    <x v="1"/>
    <x v="1"/>
    <x v="2668"/>
  </r>
  <r>
    <x v="1"/>
    <s v="June"/>
    <n v="27"/>
    <x v="1"/>
    <x v="2"/>
    <x v="1"/>
    <x v="1"/>
    <x v="2669"/>
  </r>
  <r>
    <x v="0"/>
    <s v="June"/>
    <n v="28"/>
    <x v="1"/>
    <x v="2"/>
    <x v="1"/>
    <x v="1"/>
    <x v="2670"/>
  </r>
  <r>
    <x v="1"/>
    <s v="June"/>
    <n v="28"/>
    <x v="1"/>
    <x v="2"/>
    <x v="1"/>
    <x v="1"/>
    <x v="2671"/>
  </r>
  <r>
    <x v="0"/>
    <s v="June"/>
    <n v="29"/>
    <x v="1"/>
    <x v="2"/>
    <x v="1"/>
    <x v="1"/>
    <x v="2672"/>
  </r>
  <r>
    <x v="1"/>
    <s v="June"/>
    <n v="29"/>
    <x v="1"/>
    <x v="2"/>
    <x v="1"/>
    <x v="1"/>
    <x v="2673"/>
  </r>
  <r>
    <x v="0"/>
    <s v="June"/>
    <n v="30"/>
    <x v="1"/>
    <x v="2"/>
    <x v="1"/>
    <x v="1"/>
    <x v="2674"/>
  </r>
  <r>
    <x v="1"/>
    <s v="June"/>
    <n v="30"/>
    <x v="1"/>
    <x v="2"/>
    <x v="1"/>
    <x v="1"/>
    <x v="2675"/>
  </r>
  <r>
    <x v="0"/>
    <s v="May"/>
    <n v="1"/>
    <x v="1"/>
    <x v="2"/>
    <x v="1"/>
    <x v="1"/>
    <x v="2676"/>
  </r>
  <r>
    <x v="1"/>
    <s v="May"/>
    <n v="1"/>
    <x v="1"/>
    <x v="2"/>
    <x v="1"/>
    <x v="1"/>
    <x v="2677"/>
  </r>
  <r>
    <x v="0"/>
    <s v="May"/>
    <n v="2"/>
    <x v="1"/>
    <x v="2"/>
    <x v="1"/>
    <x v="1"/>
    <x v="2678"/>
  </r>
  <r>
    <x v="1"/>
    <s v="May"/>
    <n v="2"/>
    <x v="1"/>
    <x v="2"/>
    <x v="1"/>
    <x v="1"/>
    <x v="2679"/>
  </r>
  <r>
    <x v="0"/>
    <s v="May"/>
    <n v="3"/>
    <x v="1"/>
    <x v="2"/>
    <x v="1"/>
    <x v="1"/>
    <x v="2680"/>
  </r>
  <r>
    <x v="1"/>
    <s v="May"/>
    <n v="3"/>
    <x v="1"/>
    <x v="2"/>
    <x v="1"/>
    <x v="1"/>
    <x v="2681"/>
  </r>
  <r>
    <x v="0"/>
    <s v="May"/>
    <n v="4"/>
    <x v="1"/>
    <x v="2"/>
    <x v="1"/>
    <x v="1"/>
    <x v="2682"/>
  </r>
  <r>
    <x v="1"/>
    <s v="May"/>
    <n v="4"/>
    <x v="1"/>
    <x v="2"/>
    <x v="1"/>
    <x v="1"/>
    <x v="2683"/>
  </r>
  <r>
    <x v="0"/>
    <s v="May"/>
    <n v="5"/>
    <x v="1"/>
    <x v="2"/>
    <x v="1"/>
    <x v="1"/>
    <x v="2684"/>
  </r>
  <r>
    <x v="1"/>
    <s v="May"/>
    <n v="5"/>
    <x v="1"/>
    <x v="2"/>
    <x v="1"/>
    <x v="1"/>
    <x v="2685"/>
  </r>
  <r>
    <x v="0"/>
    <s v="May"/>
    <n v="6"/>
    <x v="1"/>
    <x v="2"/>
    <x v="1"/>
    <x v="1"/>
    <x v="2686"/>
  </r>
  <r>
    <x v="1"/>
    <s v="May"/>
    <n v="6"/>
    <x v="1"/>
    <x v="2"/>
    <x v="1"/>
    <x v="1"/>
    <x v="2687"/>
  </r>
  <r>
    <x v="0"/>
    <s v="May"/>
    <n v="7"/>
    <x v="1"/>
    <x v="2"/>
    <x v="1"/>
    <x v="1"/>
    <x v="2688"/>
  </r>
  <r>
    <x v="1"/>
    <s v="May"/>
    <n v="7"/>
    <x v="1"/>
    <x v="2"/>
    <x v="1"/>
    <x v="1"/>
    <x v="2689"/>
  </r>
  <r>
    <x v="0"/>
    <s v="May"/>
    <n v="8"/>
    <x v="1"/>
    <x v="2"/>
    <x v="1"/>
    <x v="1"/>
    <x v="2690"/>
  </r>
  <r>
    <x v="1"/>
    <s v="May"/>
    <n v="8"/>
    <x v="1"/>
    <x v="2"/>
    <x v="1"/>
    <x v="1"/>
    <x v="2691"/>
  </r>
  <r>
    <x v="0"/>
    <s v="May"/>
    <n v="9"/>
    <x v="1"/>
    <x v="2"/>
    <x v="1"/>
    <x v="1"/>
    <x v="2692"/>
  </r>
  <r>
    <x v="1"/>
    <s v="May"/>
    <n v="9"/>
    <x v="1"/>
    <x v="2"/>
    <x v="1"/>
    <x v="1"/>
    <x v="2693"/>
  </r>
  <r>
    <x v="0"/>
    <s v="May"/>
    <n v="10"/>
    <x v="1"/>
    <x v="2"/>
    <x v="1"/>
    <x v="1"/>
    <x v="2694"/>
  </r>
  <r>
    <x v="1"/>
    <s v="May"/>
    <n v="10"/>
    <x v="1"/>
    <x v="2"/>
    <x v="1"/>
    <x v="1"/>
    <x v="2695"/>
  </r>
  <r>
    <x v="0"/>
    <s v="May"/>
    <n v="11"/>
    <x v="1"/>
    <x v="2"/>
    <x v="1"/>
    <x v="1"/>
    <x v="2696"/>
  </r>
  <r>
    <x v="1"/>
    <s v="May"/>
    <n v="11"/>
    <x v="1"/>
    <x v="2"/>
    <x v="1"/>
    <x v="1"/>
    <x v="2697"/>
  </r>
  <r>
    <x v="0"/>
    <s v="May"/>
    <n v="12"/>
    <x v="1"/>
    <x v="2"/>
    <x v="1"/>
    <x v="1"/>
    <x v="2698"/>
  </r>
  <r>
    <x v="1"/>
    <s v="May"/>
    <n v="12"/>
    <x v="1"/>
    <x v="2"/>
    <x v="1"/>
    <x v="1"/>
    <x v="2699"/>
  </r>
  <r>
    <x v="0"/>
    <s v="May"/>
    <n v="13"/>
    <x v="1"/>
    <x v="2"/>
    <x v="1"/>
    <x v="1"/>
    <x v="2700"/>
  </r>
  <r>
    <x v="1"/>
    <s v="May"/>
    <n v="13"/>
    <x v="1"/>
    <x v="2"/>
    <x v="1"/>
    <x v="1"/>
    <x v="2701"/>
  </r>
  <r>
    <x v="0"/>
    <s v="May"/>
    <n v="14"/>
    <x v="1"/>
    <x v="2"/>
    <x v="1"/>
    <x v="1"/>
    <x v="2702"/>
  </r>
  <r>
    <x v="1"/>
    <s v="May"/>
    <n v="14"/>
    <x v="1"/>
    <x v="2"/>
    <x v="1"/>
    <x v="1"/>
    <x v="2703"/>
  </r>
  <r>
    <x v="0"/>
    <s v="May"/>
    <n v="15"/>
    <x v="1"/>
    <x v="2"/>
    <x v="1"/>
    <x v="1"/>
    <x v="2704"/>
  </r>
  <r>
    <x v="1"/>
    <s v="May"/>
    <n v="15"/>
    <x v="1"/>
    <x v="2"/>
    <x v="1"/>
    <x v="1"/>
    <x v="2705"/>
  </r>
  <r>
    <x v="0"/>
    <s v="May"/>
    <n v="16"/>
    <x v="1"/>
    <x v="2"/>
    <x v="1"/>
    <x v="1"/>
    <x v="2706"/>
  </r>
  <r>
    <x v="1"/>
    <s v="May"/>
    <n v="16"/>
    <x v="1"/>
    <x v="2"/>
    <x v="1"/>
    <x v="1"/>
    <x v="2707"/>
  </r>
  <r>
    <x v="0"/>
    <s v="May"/>
    <n v="17"/>
    <x v="1"/>
    <x v="2"/>
    <x v="1"/>
    <x v="1"/>
    <x v="2708"/>
  </r>
  <r>
    <x v="1"/>
    <s v="May"/>
    <n v="17"/>
    <x v="1"/>
    <x v="2"/>
    <x v="1"/>
    <x v="1"/>
    <x v="2709"/>
  </r>
  <r>
    <x v="0"/>
    <s v="May"/>
    <n v="18"/>
    <x v="1"/>
    <x v="2"/>
    <x v="1"/>
    <x v="1"/>
    <x v="2710"/>
  </r>
  <r>
    <x v="1"/>
    <s v="May"/>
    <n v="18"/>
    <x v="1"/>
    <x v="2"/>
    <x v="1"/>
    <x v="1"/>
    <x v="2711"/>
  </r>
  <r>
    <x v="0"/>
    <s v="May"/>
    <n v="19"/>
    <x v="1"/>
    <x v="2"/>
    <x v="1"/>
    <x v="1"/>
    <x v="2712"/>
  </r>
  <r>
    <x v="1"/>
    <s v="May"/>
    <n v="19"/>
    <x v="1"/>
    <x v="2"/>
    <x v="1"/>
    <x v="1"/>
    <x v="2713"/>
  </r>
  <r>
    <x v="0"/>
    <s v="May"/>
    <n v="20"/>
    <x v="1"/>
    <x v="2"/>
    <x v="1"/>
    <x v="1"/>
    <x v="2714"/>
  </r>
  <r>
    <x v="1"/>
    <s v="May"/>
    <n v="20"/>
    <x v="1"/>
    <x v="2"/>
    <x v="1"/>
    <x v="1"/>
    <x v="2715"/>
  </r>
  <r>
    <x v="0"/>
    <s v="May"/>
    <n v="21"/>
    <x v="1"/>
    <x v="2"/>
    <x v="1"/>
    <x v="1"/>
    <x v="2716"/>
  </r>
  <r>
    <x v="1"/>
    <s v="May"/>
    <n v="21"/>
    <x v="1"/>
    <x v="2"/>
    <x v="1"/>
    <x v="1"/>
    <x v="2717"/>
  </r>
  <r>
    <x v="0"/>
    <s v="May"/>
    <n v="22"/>
    <x v="1"/>
    <x v="2"/>
    <x v="1"/>
    <x v="1"/>
    <x v="2718"/>
  </r>
  <r>
    <x v="1"/>
    <s v="May"/>
    <n v="22"/>
    <x v="1"/>
    <x v="2"/>
    <x v="1"/>
    <x v="1"/>
    <x v="2719"/>
  </r>
  <r>
    <x v="0"/>
    <s v="May"/>
    <n v="23"/>
    <x v="1"/>
    <x v="2"/>
    <x v="1"/>
    <x v="1"/>
    <x v="2720"/>
  </r>
  <r>
    <x v="1"/>
    <s v="May"/>
    <n v="23"/>
    <x v="1"/>
    <x v="2"/>
    <x v="1"/>
    <x v="1"/>
    <x v="2721"/>
  </r>
  <r>
    <x v="0"/>
    <s v="May"/>
    <n v="24"/>
    <x v="1"/>
    <x v="2"/>
    <x v="1"/>
    <x v="1"/>
    <x v="2722"/>
  </r>
  <r>
    <x v="1"/>
    <s v="May"/>
    <n v="24"/>
    <x v="1"/>
    <x v="2"/>
    <x v="1"/>
    <x v="1"/>
    <x v="2723"/>
  </r>
  <r>
    <x v="0"/>
    <s v="May"/>
    <n v="25"/>
    <x v="1"/>
    <x v="2"/>
    <x v="1"/>
    <x v="1"/>
    <x v="2724"/>
  </r>
  <r>
    <x v="1"/>
    <s v="May"/>
    <n v="25"/>
    <x v="1"/>
    <x v="2"/>
    <x v="1"/>
    <x v="1"/>
    <x v="2725"/>
  </r>
  <r>
    <x v="0"/>
    <s v="May"/>
    <n v="26"/>
    <x v="1"/>
    <x v="2"/>
    <x v="1"/>
    <x v="1"/>
    <x v="2726"/>
  </r>
  <r>
    <x v="1"/>
    <s v="May"/>
    <n v="26"/>
    <x v="1"/>
    <x v="2"/>
    <x v="1"/>
    <x v="1"/>
    <x v="2727"/>
  </r>
  <r>
    <x v="0"/>
    <s v="May"/>
    <n v="27"/>
    <x v="1"/>
    <x v="2"/>
    <x v="1"/>
    <x v="1"/>
    <x v="2728"/>
  </r>
  <r>
    <x v="1"/>
    <s v="May"/>
    <n v="27"/>
    <x v="1"/>
    <x v="2"/>
    <x v="1"/>
    <x v="1"/>
    <x v="2729"/>
  </r>
  <r>
    <x v="0"/>
    <s v="May"/>
    <n v="28"/>
    <x v="1"/>
    <x v="2"/>
    <x v="1"/>
    <x v="1"/>
    <x v="2730"/>
  </r>
  <r>
    <x v="1"/>
    <s v="May"/>
    <n v="28"/>
    <x v="1"/>
    <x v="2"/>
    <x v="1"/>
    <x v="1"/>
    <x v="2731"/>
  </r>
  <r>
    <x v="0"/>
    <s v="May"/>
    <n v="29"/>
    <x v="1"/>
    <x v="2"/>
    <x v="1"/>
    <x v="1"/>
    <x v="2732"/>
  </r>
  <r>
    <x v="1"/>
    <s v="May"/>
    <n v="29"/>
    <x v="1"/>
    <x v="2"/>
    <x v="1"/>
    <x v="1"/>
    <x v="2733"/>
  </r>
  <r>
    <x v="0"/>
    <s v="May"/>
    <n v="30"/>
    <x v="1"/>
    <x v="2"/>
    <x v="1"/>
    <x v="1"/>
    <x v="2734"/>
  </r>
  <r>
    <x v="1"/>
    <s v="May"/>
    <n v="30"/>
    <x v="1"/>
    <x v="2"/>
    <x v="1"/>
    <x v="1"/>
    <x v="2735"/>
  </r>
  <r>
    <x v="0"/>
    <s v="May"/>
    <n v="31"/>
    <x v="1"/>
    <x v="2"/>
    <x v="1"/>
    <x v="1"/>
    <x v="2736"/>
  </r>
  <r>
    <x v="1"/>
    <s v="May"/>
    <n v="31"/>
    <x v="1"/>
    <x v="2"/>
    <x v="1"/>
    <x v="1"/>
    <x v="2737"/>
  </r>
  <r>
    <x v="0"/>
    <s v="July"/>
    <n v="1"/>
    <x v="0"/>
    <x v="2"/>
    <x v="1"/>
    <x v="0"/>
    <x v="2738"/>
  </r>
  <r>
    <x v="1"/>
    <s v="July"/>
    <n v="1"/>
    <x v="0"/>
    <x v="2"/>
    <x v="1"/>
    <x v="0"/>
    <x v="2739"/>
  </r>
  <r>
    <x v="0"/>
    <s v="July"/>
    <n v="2"/>
    <x v="0"/>
    <x v="2"/>
    <x v="1"/>
    <x v="0"/>
    <x v="2740"/>
  </r>
  <r>
    <x v="1"/>
    <s v="July"/>
    <n v="2"/>
    <x v="0"/>
    <x v="2"/>
    <x v="1"/>
    <x v="0"/>
    <x v="2741"/>
  </r>
  <r>
    <x v="0"/>
    <s v="July"/>
    <n v="3"/>
    <x v="0"/>
    <x v="2"/>
    <x v="1"/>
    <x v="0"/>
    <x v="2742"/>
  </r>
  <r>
    <x v="1"/>
    <s v="July"/>
    <n v="3"/>
    <x v="0"/>
    <x v="2"/>
    <x v="1"/>
    <x v="0"/>
    <x v="2743"/>
  </r>
  <r>
    <x v="0"/>
    <s v="July"/>
    <n v="4"/>
    <x v="0"/>
    <x v="2"/>
    <x v="1"/>
    <x v="0"/>
    <x v="2744"/>
  </r>
  <r>
    <x v="1"/>
    <s v="July"/>
    <n v="4"/>
    <x v="0"/>
    <x v="2"/>
    <x v="1"/>
    <x v="0"/>
    <x v="2745"/>
  </r>
  <r>
    <x v="0"/>
    <s v="July"/>
    <n v="5"/>
    <x v="0"/>
    <x v="2"/>
    <x v="1"/>
    <x v="0"/>
    <x v="2746"/>
  </r>
  <r>
    <x v="1"/>
    <s v="July"/>
    <n v="5"/>
    <x v="0"/>
    <x v="2"/>
    <x v="1"/>
    <x v="0"/>
    <x v="2747"/>
  </r>
  <r>
    <x v="0"/>
    <s v="July"/>
    <n v="6"/>
    <x v="0"/>
    <x v="2"/>
    <x v="1"/>
    <x v="0"/>
    <x v="2748"/>
  </r>
  <r>
    <x v="1"/>
    <s v="July"/>
    <n v="6"/>
    <x v="0"/>
    <x v="2"/>
    <x v="1"/>
    <x v="0"/>
    <x v="2749"/>
  </r>
  <r>
    <x v="0"/>
    <s v="July"/>
    <n v="7"/>
    <x v="0"/>
    <x v="2"/>
    <x v="1"/>
    <x v="0"/>
    <x v="2750"/>
  </r>
  <r>
    <x v="1"/>
    <s v="July"/>
    <n v="7"/>
    <x v="0"/>
    <x v="2"/>
    <x v="1"/>
    <x v="0"/>
    <x v="2751"/>
  </r>
  <r>
    <x v="0"/>
    <s v="July"/>
    <n v="8"/>
    <x v="0"/>
    <x v="2"/>
    <x v="1"/>
    <x v="0"/>
    <x v="2752"/>
  </r>
  <r>
    <x v="1"/>
    <s v="July"/>
    <n v="8"/>
    <x v="0"/>
    <x v="2"/>
    <x v="1"/>
    <x v="0"/>
    <x v="2753"/>
  </r>
  <r>
    <x v="0"/>
    <s v="July"/>
    <n v="9"/>
    <x v="0"/>
    <x v="2"/>
    <x v="1"/>
    <x v="0"/>
    <x v="2754"/>
  </r>
  <r>
    <x v="1"/>
    <s v="July"/>
    <n v="9"/>
    <x v="0"/>
    <x v="2"/>
    <x v="1"/>
    <x v="0"/>
    <x v="2755"/>
  </r>
  <r>
    <x v="0"/>
    <s v="July"/>
    <n v="10"/>
    <x v="0"/>
    <x v="2"/>
    <x v="1"/>
    <x v="0"/>
    <x v="2756"/>
  </r>
  <r>
    <x v="1"/>
    <s v="July"/>
    <n v="10"/>
    <x v="0"/>
    <x v="2"/>
    <x v="1"/>
    <x v="0"/>
    <x v="2757"/>
  </r>
  <r>
    <x v="0"/>
    <s v="July"/>
    <n v="11"/>
    <x v="0"/>
    <x v="2"/>
    <x v="1"/>
    <x v="0"/>
    <x v="2758"/>
  </r>
  <r>
    <x v="1"/>
    <s v="July"/>
    <n v="11"/>
    <x v="0"/>
    <x v="2"/>
    <x v="1"/>
    <x v="0"/>
    <x v="2759"/>
  </r>
  <r>
    <x v="0"/>
    <s v="July"/>
    <n v="12"/>
    <x v="0"/>
    <x v="2"/>
    <x v="1"/>
    <x v="0"/>
    <x v="2760"/>
  </r>
  <r>
    <x v="1"/>
    <s v="July"/>
    <n v="12"/>
    <x v="0"/>
    <x v="2"/>
    <x v="1"/>
    <x v="0"/>
    <x v="2761"/>
  </r>
  <r>
    <x v="0"/>
    <s v="July"/>
    <n v="13"/>
    <x v="0"/>
    <x v="2"/>
    <x v="1"/>
    <x v="0"/>
    <x v="2762"/>
  </r>
  <r>
    <x v="1"/>
    <s v="July"/>
    <n v="13"/>
    <x v="0"/>
    <x v="2"/>
    <x v="1"/>
    <x v="0"/>
    <x v="2763"/>
  </r>
  <r>
    <x v="0"/>
    <s v="July"/>
    <n v="14"/>
    <x v="0"/>
    <x v="2"/>
    <x v="1"/>
    <x v="0"/>
    <x v="2764"/>
  </r>
  <r>
    <x v="1"/>
    <s v="July"/>
    <n v="14"/>
    <x v="0"/>
    <x v="2"/>
    <x v="1"/>
    <x v="0"/>
    <x v="2765"/>
  </r>
  <r>
    <x v="0"/>
    <s v="July"/>
    <n v="15"/>
    <x v="0"/>
    <x v="2"/>
    <x v="1"/>
    <x v="0"/>
    <x v="2766"/>
  </r>
  <r>
    <x v="1"/>
    <s v="July"/>
    <n v="15"/>
    <x v="0"/>
    <x v="2"/>
    <x v="1"/>
    <x v="0"/>
    <x v="2767"/>
  </r>
  <r>
    <x v="0"/>
    <s v="July"/>
    <n v="16"/>
    <x v="0"/>
    <x v="2"/>
    <x v="1"/>
    <x v="0"/>
    <x v="2768"/>
  </r>
  <r>
    <x v="1"/>
    <s v="July"/>
    <n v="16"/>
    <x v="0"/>
    <x v="2"/>
    <x v="1"/>
    <x v="0"/>
    <x v="2769"/>
  </r>
  <r>
    <x v="0"/>
    <s v="July"/>
    <n v="17"/>
    <x v="0"/>
    <x v="2"/>
    <x v="1"/>
    <x v="0"/>
    <x v="2770"/>
  </r>
  <r>
    <x v="1"/>
    <s v="July"/>
    <n v="17"/>
    <x v="0"/>
    <x v="2"/>
    <x v="1"/>
    <x v="0"/>
    <x v="2771"/>
  </r>
  <r>
    <x v="0"/>
    <s v="July"/>
    <n v="18"/>
    <x v="0"/>
    <x v="2"/>
    <x v="1"/>
    <x v="0"/>
    <x v="2772"/>
  </r>
  <r>
    <x v="1"/>
    <s v="July"/>
    <n v="18"/>
    <x v="0"/>
    <x v="2"/>
    <x v="1"/>
    <x v="0"/>
    <x v="2773"/>
  </r>
  <r>
    <x v="0"/>
    <s v="July"/>
    <n v="19"/>
    <x v="0"/>
    <x v="2"/>
    <x v="1"/>
    <x v="0"/>
    <x v="2774"/>
  </r>
  <r>
    <x v="1"/>
    <s v="July"/>
    <n v="19"/>
    <x v="0"/>
    <x v="2"/>
    <x v="1"/>
    <x v="0"/>
    <x v="2775"/>
  </r>
  <r>
    <x v="0"/>
    <s v="July"/>
    <n v="20"/>
    <x v="0"/>
    <x v="2"/>
    <x v="1"/>
    <x v="0"/>
    <x v="2776"/>
  </r>
  <r>
    <x v="1"/>
    <s v="July"/>
    <n v="20"/>
    <x v="0"/>
    <x v="2"/>
    <x v="1"/>
    <x v="0"/>
    <x v="2777"/>
  </r>
  <r>
    <x v="0"/>
    <s v="July"/>
    <n v="21"/>
    <x v="0"/>
    <x v="2"/>
    <x v="1"/>
    <x v="0"/>
    <x v="2778"/>
  </r>
  <r>
    <x v="1"/>
    <s v="July"/>
    <n v="21"/>
    <x v="0"/>
    <x v="2"/>
    <x v="1"/>
    <x v="0"/>
    <x v="2779"/>
  </r>
  <r>
    <x v="0"/>
    <s v="July"/>
    <n v="22"/>
    <x v="0"/>
    <x v="2"/>
    <x v="1"/>
    <x v="0"/>
    <x v="2780"/>
  </r>
  <r>
    <x v="1"/>
    <s v="July"/>
    <n v="22"/>
    <x v="0"/>
    <x v="2"/>
    <x v="1"/>
    <x v="0"/>
    <x v="2781"/>
  </r>
  <r>
    <x v="0"/>
    <s v="July"/>
    <n v="23"/>
    <x v="0"/>
    <x v="2"/>
    <x v="1"/>
    <x v="0"/>
    <x v="2782"/>
  </r>
  <r>
    <x v="1"/>
    <s v="July"/>
    <n v="23"/>
    <x v="0"/>
    <x v="2"/>
    <x v="1"/>
    <x v="0"/>
    <x v="2783"/>
  </r>
  <r>
    <x v="0"/>
    <s v="July"/>
    <n v="24"/>
    <x v="0"/>
    <x v="2"/>
    <x v="1"/>
    <x v="0"/>
    <x v="2784"/>
  </r>
  <r>
    <x v="1"/>
    <s v="July"/>
    <n v="24"/>
    <x v="0"/>
    <x v="2"/>
    <x v="1"/>
    <x v="0"/>
    <x v="2785"/>
  </r>
  <r>
    <x v="0"/>
    <s v="July"/>
    <n v="25"/>
    <x v="0"/>
    <x v="2"/>
    <x v="1"/>
    <x v="0"/>
    <x v="2786"/>
  </r>
  <r>
    <x v="1"/>
    <s v="July"/>
    <n v="25"/>
    <x v="0"/>
    <x v="2"/>
    <x v="1"/>
    <x v="0"/>
    <x v="2787"/>
  </r>
  <r>
    <x v="0"/>
    <s v="July"/>
    <n v="26"/>
    <x v="0"/>
    <x v="2"/>
    <x v="1"/>
    <x v="0"/>
    <x v="2788"/>
  </r>
  <r>
    <x v="1"/>
    <s v="July"/>
    <n v="26"/>
    <x v="0"/>
    <x v="2"/>
    <x v="1"/>
    <x v="0"/>
    <x v="2789"/>
  </r>
  <r>
    <x v="0"/>
    <s v="July"/>
    <n v="27"/>
    <x v="0"/>
    <x v="2"/>
    <x v="1"/>
    <x v="0"/>
    <x v="2790"/>
  </r>
  <r>
    <x v="1"/>
    <s v="July"/>
    <n v="27"/>
    <x v="0"/>
    <x v="2"/>
    <x v="1"/>
    <x v="0"/>
    <x v="2791"/>
  </r>
  <r>
    <x v="0"/>
    <s v="July"/>
    <n v="28"/>
    <x v="0"/>
    <x v="2"/>
    <x v="1"/>
    <x v="0"/>
    <x v="2792"/>
  </r>
  <r>
    <x v="1"/>
    <s v="July"/>
    <n v="28"/>
    <x v="0"/>
    <x v="2"/>
    <x v="1"/>
    <x v="0"/>
    <x v="2793"/>
  </r>
  <r>
    <x v="0"/>
    <s v="July"/>
    <n v="29"/>
    <x v="0"/>
    <x v="2"/>
    <x v="1"/>
    <x v="0"/>
    <x v="2794"/>
  </r>
  <r>
    <x v="1"/>
    <s v="July"/>
    <n v="29"/>
    <x v="0"/>
    <x v="2"/>
    <x v="1"/>
    <x v="0"/>
    <x v="2795"/>
  </r>
  <r>
    <x v="0"/>
    <s v="July"/>
    <n v="30"/>
    <x v="0"/>
    <x v="2"/>
    <x v="1"/>
    <x v="0"/>
    <x v="2796"/>
  </r>
  <r>
    <x v="1"/>
    <s v="July"/>
    <n v="30"/>
    <x v="0"/>
    <x v="2"/>
    <x v="1"/>
    <x v="0"/>
    <x v="2797"/>
  </r>
  <r>
    <x v="0"/>
    <s v="July"/>
    <n v="31"/>
    <x v="0"/>
    <x v="2"/>
    <x v="1"/>
    <x v="0"/>
    <x v="2798"/>
  </r>
  <r>
    <x v="1"/>
    <s v="July"/>
    <n v="31"/>
    <x v="0"/>
    <x v="2"/>
    <x v="1"/>
    <x v="0"/>
    <x v="2799"/>
  </r>
  <r>
    <x v="0"/>
    <s v="June"/>
    <n v="1"/>
    <x v="0"/>
    <x v="2"/>
    <x v="1"/>
    <x v="0"/>
    <x v="2800"/>
  </r>
  <r>
    <x v="1"/>
    <s v="June"/>
    <n v="1"/>
    <x v="0"/>
    <x v="2"/>
    <x v="1"/>
    <x v="0"/>
    <x v="2801"/>
  </r>
  <r>
    <x v="0"/>
    <s v="June"/>
    <n v="2"/>
    <x v="0"/>
    <x v="2"/>
    <x v="1"/>
    <x v="0"/>
    <x v="2802"/>
  </r>
  <r>
    <x v="1"/>
    <s v="June"/>
    <n v="2"/>
    <x v="0"/>
    <x v="2"/>
    <x v="1"/>
    <x v="0"/>
    <x v="2803"/>
  </r>
  <r>
    <x v="0"/>
    <s v="June"/>
    <n v="3"/>
    <x v="0"/>
    <x v="2"/>
    <x v="1"/>
    <x v="0"/>
    <x v="2804"/>
  </r>
  <r>
    <x v="1"/>
    <s v="June"/>
    <n v="3"/>
    <x v="0"/>
    <x v="2"/>
    <x v="1"/>
    <x v="0"/>
    <x v="2805"/>
  </r>
  <r>
    <x v="0"/>
    <s v="June"/>
    <n v="4"/>
    <x v="0"/>
    <x v="2"/>
    <x v="1"/>
    <x v="0"/>
    <x v="2806"/>
  </r>
  <r>
    <x v="1"/>
    <s v="June"/>
    <n v="4"/>
    <x v="0"/>
    <x v="2"/>
    <x v="1"/>
    <x v="0"/>
    <x v="2807"/>
  </r>
  <r>
    <x v="0"/>
    <s v="June"/>
    <n v="5"/>
    <x v="0"/>
    <x v="2"/>
    <x v="1"/>
    <x v="0"/>
    <x v="2808"/>
  </r>
  <r>
    <x v="1"/>
    <s v="June"/>
    <n v="5"/>
    <x v="0"/>
    <x v="2"/>
    <x v="1"/>
    <x v="0"/>
    <x v="2809"/>
  </r>
  <r>
    <x v="0"/>
    <s v="June"/>
    <n v="6"/>
    <x v="0"/>
    <x v="2"/>
    <x v="1"/>
    <x v="0"/>
    <x v="2810"/>
  </r>
  <r>
    <x v="1"/>
    <s v="June"/>
    <n v="6"/>
    <x v="0"/>
    <x v="2"/>
    <x v="1"/>
    <x v="0"/>
    <x v="2811"/>
  </r>
  <r>
    <x v="0"/>
    <s v="June"/>
    <n v="7"/>
    <x v="0"/>
    <x v="2"/>
    <x v="1"/>
    <x v="0"/>
    <x v="2812"/>
  </r>
  <r>
    <x v="1"/>
    <s v="June"/>
    <n v="7"/>
    <x v="0"/>
    <x v="2"/>
    <x v="1"/>
    <x v="0"/>
    <x v="2813"/>
  </r>
  <r>
    <x v="0"/>
    <s v="June"/>
    <n v="8"/>
    <x v="0"/>
    <x v="2"/>
    <x v="1"/>
    <x v="0"/>
    <x v="2814"/>
  </r>
  <r>
    <x v="1"/>
    <s v="June"/>
    <n v="8"/>
    <x v="0"/>
    <x v="2"/>
    <x v="1"/>
    <x v="0"/>
    <x v="2815"/>
  </r>
  <r>
    <x v="0"/>
    <s v="June"/>
    <n v="9"/>
    <x v="0"/>
    <x v="2"/>
    <x v="1"/>
    <x v="0"/>
    <x v="2816"/>
  </r>
  <r>
    <x v="1"/>
    <s v="June"/>
    <n v="9"/>
    <x v="0"/>
    <x v="2"/>
    <x v="1"/>
    <x v="0"/>
    <x v="2817"/>
  </r>
  <r>
    <x v="0"/>
    <s v="June"/>
    <n v="10"/>
    <x v="0"/>
    <x v="2"/>
    <x v="1"/>
    <x v="0"/>
    <x v="2818"/>
  </r>
  <r>
    <x v="1"/>
    <s v="June"/>
    <n v="10"/>
    <x v="0"/>
    <x v="2"/>
    <x v="1"/>
    <x v="0"/>
    <x v="2819"/>
  </r>
  <r>
    <x v="0"/>
    <s v="June"/>
    <n v="11"/>
    <x v="0"/>
    <x v="2"/>
    <x v="1"/>
    <x v="0"/>
    <x v="2820"/>
  </r>
  <r>
    <x v="1"/>
    <s v="June"/>
    <n v="11"/>
    <x v="0"/>
    <x v="2"/>
    <x v="1"/>
    <x v="0"/>
    <x v="2821"/>
  </r>
  <r>
    <x v="0"/>
    <s v="June"/>
    <n v="12"/>
    <x v="0"/>
    <x v="2"/>
    <x v="1"/>
    <x v="0"/>
    <x v="2822"/>
  </r>
  <r>
    <x v="1"/>
    <s v="June"/>
    <n v="12"/>
    <x v="0"/>
    <x v="2"/>
    <x v="1"/>
    <x v="0"/>
    <x v="2823"/>
  </r>
  <r>
    <x v="0"/>
    <s v="June"/>
    <n v="13"/>
    <x v="0"/>
    <x v="2"/>
    <x v="1"/>
    <x v="0"/>
    <x v="2824"/>
  </r>
  <r>
    <x v="1"/>
    <s v="June"/>
    <n v="13"/>
    <x v="0"/>
    <x v="2"/>
    <x v="1"/>
    <x v="0"/>
    <x v="2825"/>
  </r>
  <r>
    <x v="0"/>
    <s v="June"/>
    <n v="14"/>
    <x v="0"/>
    <x v="2"/>
    <x v="1"/>
    <x v="0"/>
    <x v="2826"/>
  </r>
  <r>
    <x v="1"/>
    <s v="June"/>
    <n v="14"/>
    <x v="0"/>
    <x v="2"/>
    <x v="1"/>
    <x v="0"/>
    <x v="2827"/>
  </r>
  <r>
    <x v="0"/>
    <s v="June"/>
    <n v="15"/>
    <x v="0"/>
    <x v="2"/>
    <x v="1"/>
    <x v="0"/>
    <x v="2828"/>
  </r>
  <r>
    <x v="1"/>
    <s v="June"/>
    <n v="15"/>
    <x v="0"/>
    <x v="2"/>
    <x v="1"/>
    <x v="0"/>
    <x v="2829"/>
  </r>
  <r>
    <x v="0"/>
    <s v="June"/>
    <n v="16"/>
    <x v="0"/>
    <x v="2"/>
    <x v="1"/>
    <x v="0"/>
    <x v="2830"/>
  </r>
  <r>
    <x v="1"/>
    <s v="June"/>
    <n v="16"/>
    <x v="0"/>
    <x v="2"/>
    <x v="1"/>
    <x v="0"/>
    <x v="2831"/>
  </r>
  <r>
    <x v="0"/>
    <s v="June"/>
    <n v="17"/>
    <x v="0"/>
    <x v="2"/>
    <x v="1"/>
    <x v="0"/>
    <x v="2832"/>
  </r>
  <r>
    <x v="1"/>
    <s v="June"/>
    <n v="17"/>
    <x v="0"/>
    <x v="2"/>
    <x v="1"/>
    <x v="0"/>
    <x v="2833"/>
  </r>
  <r>
    <x v="0"/>
    <s v="June"/>
    <n v="18"/>
    <x v="0"/>
    <x v="2"/>
    <x v="1"/>
    <x v="0"/>
    <x v="2834"/>
  </r>
  <r>
    <x v="1"/>
    <s v="June"/>
    <n v="18"/>
    <x v="0"/>
    <x v="2"/>
    <x v="1"/>
    <x v="0"/>
    <x v="2835"/>
  </r>
  <r>
    <x v="0"/>
    <s v="June"/>
    <n v="19"/>
    <x v="0"/>
    <x v="2"/>
    <x v="1"/>
    <x v="0"/>
    <x v="2836"/>
  </r>
  <r>
    <x v="1"/>
    <s v="June"/>
    <n v="19"/>
    <x v="0"/>
    <x v="2"/>
    <x v="1"/>
    <x v="0"/>
    <x v="2837"/>
  </r>
  <r>
    <x v="0"/>
    <s v="June"/>
    <n v="20"/>
    <x v="0"/>
    <x v="2"/>
    <x v="1"/>
    <x v="0"/>
    <x v="2838"/>
  </r>
  <r>
    <x v="1"/>
    <s v="June"/>
    <n v="20"/>
    <x v="0"/>
    <x v="2"/>
    <x v="1"/>
    <x v="0"/>
    <x v="2839"/>
  </r>
  <r>
    <x v="0"/>
    <s v="June"/>
    <n v="21"/>
    <x v="0"/>
    <x v="2"/>
    <x v="1"/>
    <x v="0"/>
    <x v="2840"/>
  </r>
  <r>
    <x v="1"/>
    <s v="June"/>
    <n v="21"/>
    <x v="0"/>
    <x v="2"/>
    <x v="1"/>
    <x v="0"/>
    <x v="2841"/>
  </r>
  <r>
    <x v="0"/>
    <s v="June"/>
    <n v="22"/>
    <x v="0"/>
    <x v="2"/>
    <x v="1"/>
    <x v="0"/>
    <x v="2842"/>
  </r>
  <r>
    <x v="1"/>
    <s v="June"/>
    <n v="22"/>
    <x v="0"/>
    <x v="2"/>
    <x v="1"/>
    <x v="0"/>
    <x v="2843"/>
  </r>
  <r>
    <x v="0"/>
    <s v="June"/>
    <n v="23"/>
    <x v="0"/>
    <x v="2"/>
    <x v="1"/>
    <x v="0"/>
    <x v="2844"/>
  </r>
  <r>
    <x v="1"/>
    <s v="June"/>
    <n v="23"/>
    <x v="0"/>
    <x v="2"/>
    <x v="1"/>
    <x v="0"/>
    <x v="2845"/>
  </r>
  <r>
    <x v="0"/>
    <s v="June"/>
    <n v="24"/>
    <x v="0"/>
    <x v="2"/>
    <x v="1"/>
    <x v="0"/>
    <x v="2846"/>
  </r>
  <r>
    <x v="1"/>
    <s v="June"/>
    <n v="24"/>
    <x v="0"/>
    <x v="2"/>
    <x v="1"/>
    <x v="0"/>
    <x v="2847"/>
  </r>
  <r>
    <x v="0"/>
    <s v="June"/>
    <n v="25"/>
    <x v="0"/>
    <x v="2"/>
    <x v="1"/>
    <x v="0"/>
    <x v="2848"/>
  </r>
  <r>
    <x v="1"/>
    <s v="June"/>
    <n v="25"/>
    <x v="0"/>
    <x v="2"/>
    <x v="1"/>
    <x v="0"/>
    <x v="2849"/>
  </r>
  <r>
    <x v="0"/>
    <s v="June"/>
    <n v="26"/>
    <x v="0"/>
    <x v="2"/>
    <x v="1"/>
    <x v="0"/>
    <x v="2850"/>
  </r>
  <r>
    <x v="1"/>
    <s v="June"/>
    <n v="26"/>
    <x v="0"/>
    <x v="2"/>
    <x v="1"/>
    <x v="0"/>
    <x v="2851"/>
  </r>
  <r>
    <x v="0"/>
    <s v="June"/>
    <n v="27"/>
    <x v="0"/>
    <x v="2"/>
    <x v="1"/>
    <x v="0"/>
    <x v="2852"/>
  </r>
  <r>
    <x v="1"/>
    <s v="June"/>
    <n v="27"/>
    <x v="0"/>
    <x v="2"/>
    <x v="1"/>
    <x v="0"/>
    <x v="2853"/>
  </r>
  <r>
    <x v="0"/>
    <s v="June"/>
    <n v="28"/>
    <x v="0"/>
    <x v="2"/>
    <x v="1"/>
    <x v="0"/>
    <x v="2854"/>
  </r>
  <r>
    <x v="1"/>
    <s v="June"/>
    <n v="28"/>
    <x v="0"/>
    <x v="2"/>
    <x v="1"/>
    <x v="0"/>
    <x v="2855"/>
  </r>
  <r>
    <x v="0"/>
    <s v="June"/>
    <n v="29"/>
    <x v="0"/>
    <x v="2"/>
    <x v="1"/>
    <x v="0"/>
    <x v="2856"/>
  </r>
  <r>
    <x v="1"/>
    <s v="June"/>
    <n v="29"/>
    <x v="0"/>
    <x v="2"/>
    <x v="1"/>
    <x v="0"/>
    <x v="2857"/>
  </r>
  <r>
    <x v="0"/>
    <s v="June"/>
    <n v="30"/>
    <x v="0"/>
    <x v="2"/>
    <x v="1"/>
    <x v="0"/>
    <x v="2858"/>
  </r>
  <r>
    <x v="1"/>
    <s v="June"/>
    <n v="30"/>
    <x v="0"/>
    <x v="2"/>
    <x v="1"/>
    <x v="0"/>
    <x v="2859"/>
  </r>
  <r>
    <x v="0"/>
    <s v="May"/>
    <n v="1"/>
    <x v="0"/>
    <x v="2"/>
    <x v="1"/>
    <x v="0"/>
    <x v="2860"/>
  </r>
  <r>
    <x v="1"/>
    <s v="May"/>
    <n v="1"/>
    <x v="0"/>
    <x v="2"/>
    <x v="1"/>
    <x v="0"/>
    <x v="2861"/>
  </r>
  <r>
    <x v="0"/>
    <s v="May"/>
    <n v="2"/>
    <x v="0"/>
    <x v="2"/>
    <x v="1"/>
    <x v="0"/>
    <x v="2862"/>
  </r>
  <r>
    <x v="1"/>
    <s v="May"/>
    <n v="2"/>
    <x v="0"/>
    <x v="2"/>
    <x v="1"/>
    <x v="0"/>
    <x v="2863"/>
  </r>
  <r>
    <x v="0"/>
    <s v="May"/>
    <n v="3"/>
    <x v="0"/>
    <x v="2"/>
    <x v="1"/>
    <x v="0"/>
    <x v="2864"/>
  </r>
  <r>
    <x v="1"/>
    <s v="May"/>
    <n v="3"/>
    <x v="0"/>
    <x v="2"/>
    <x v="1"/>
    <x v="0"/>
    <x v="2865"/>
  </r>
  <r>
    <x v="0"/>
    <s v="May"/>
    <n v="4"/>
    <x v="0"/>
    <x v="2"/>
    <x v="1"/>
    <x v="0"/>
    <x v="2866"/>
  </r>
  <r>
    <x v="1"/>
    <s v="May"/>
    <n v="4"/>
    <x v="0"/>
    <x v="2"/>
    <x v="1"/>
    <x v="0"/>
    <x v="2867"/>
  </r>
  <r>
    <x v="0"/>
    <s v="May"/>
    <n v="5"/>
    <x v="0"/>
    <x v="2"/>
    <x v="1"/>
    <x v="0"/>
    <x v="2868"/>
  </r>
  <r>
    <x v="1"/>
    <s v="May"/>
    <n v="5"/>
    <x v="0"/>
    <x v="2"/>
    <x v="1"/>
    <x v="0"/>
    <x v="2869"/>
  </r>
  <r>
    <x v="0"/>
    <s v="May"/>
    <n v="6"/>
    <x v="0"/>
    <x v="2"/>
    <x v="1"/>
    <x v="0"/>
    <x v="2870"/>
  </r>
  <r>
    <x v="1"/>
    <s v="May"/>
    <n v="6"/>
    <x v="0"/>
    <x v="2"/>
    <x v="1"/>
    <x v="0"/>
    <x v="2871"/>
  </r>
  <r>
    <x v="0"/>
    <s v="May"/>
    <n v="7"/>
    <x v="0"/>
    <x v="2"/>
    <x v="1"/>
    <x v="0"/>
    <x v="2872"/>
  </r>
  <r>
    <x v="1"/>
    <s v="May"/>
    <n v="7"/>
    <x v="0"/>
    <x v="2"/>
    <x v="1"/>
    <x v="0"/>
    <x v="2873"/>
  </r>
  <r>
    <x v="0"/>
    <s v="May"/>
    <n v="8"/>
    <x v="0"/>
    <x v="2"/>
    <x v="1"/>
    <x v="0"/>
    <x v="2874"/>
  </r>
  <r>
    <x v="1"/>
    <s v="May"/>
    <n v="8"/>
    <x v="0"/>
    <x v="2"/>
    <x v="1"/>
    <x v="0"/>
    <x v="2875"/>
  </r>
  <r>
    <x v="0"/>
    <s v="May"/>
    <n v="9"/>
    <x v="0"/>
    <x v="2"/>
    <x v="1"/>
    <x v="0"/>
    <x v="2876"/>
  </r>
  <r>
    <x v="1"/>
    <s v="May"/>
    <n v="9"/>
    <x v="0"/>
    <x v="2"/>
    <x v="1"/>
    <x v="0"/>
    <x v="2877"/>
  </r>
  <r>
    <x v="0"/>
    <s v="May"/>
    <n v="10"/>
    <x v="0"/>
    <x v="2"/>
    <x v="1"/>
    <x v="0"/>
    <x v="2878"/>
  </r>
  <r>
    <x v="1"/>
    <s v="May"/>
    <n v="10"/>
    <x v="0"/>
    <x v="2"/>
    <x v="1"/>
    <x v="0"/>
    <x v="2879"/>
  </r>
  <r>
    <x v="0"/>
    <s v="May"/>
    <n v="11"/>
    <x v="0"/>
    <x v="2"/>
    <x v="1"/>
    <x v="0"/>
    <x v="2880"/>
  </r>
  <r>
    <x v="1"/>
    <s v="May"/>
    <n v="11"/>
    <x v="0"/>
    <x v="2"/>
    <x v="1"/>
    <x v="0"/>
    <x v="2881"/>
  </r>
  <r>
    <x v="0"/>
    <s v="May"/>
    <n v="12"/>
    <x v="0"/>
    <x v="2"/>
    <x v="1"/>
    <x v="0"/>
    <x v="2882"/>
  </r>
  <r>
    <x v="1"/>
    <s v="May"/>
    <n v="12"/>
    <x v="0"/>
    <x v="2"/>
    <x v="1"/>
    <x v="0"/>
    <x v="2883"/>
  </r>
  <r>
    <x v="0"/>
    <s v="May"/>
    <n v="13"/>
    <x v="0"/>
    <x v="2"/>
    <x v="1"/>
    <x v="0"/>
    <x v="2884"/>
  </r>
  <r>
    <x v="1"/>
    <s v="May"/>
    <n v="13"/>
    <x v="0"/>
    <x v="2"/>
    <x v="1"/>
    <x v="0"/>
    <x v="2885"/>
  </r>
  <r>
    <x v="0"/>
    <s v="May"/>
    <n v="14"/>
    <x v="0"/>
    <x v="2"/>
    <x v="1"/>
    <x v="0"/>
    <x v="2886"/>
  </r>
  <r>
    <x v="1"/>
    <s v="May"/>
    <n v="14"/>
    <x v="0"/>
    <x v="2"/>
    <x v="1"/>
    <x v="0"/>
    <x v="2887"/>
  </r>
  <r>
    <x v="0"/>
    <s v="May"/>
    <n v="15"/>
    <x v="0"/>
    <x v="2"/>
    <x v="1"/>
    <x v="0"/>
    <x v="2888"/>
  </r>
  <r>
    <x v="1"/>
    <s v="May"/>
    <n v="15"/>
    <x v="0"/>
    <x v="2"/>
    <x v="1"/>
    <x v="0"/>
    <x v="2889"/>
  </r>
  <r>
    <x v="0"/>
    <s v="May"/>
    <n v="16"/>
    <x v="0"/>
    <x v="2"/>
    <x v="1"/>
    <x v="0"/>
    <x v="2890"/>
  </r>
  <r>
    <x v="1"/>
    <s v="May"/>
    <n v="16"/>
    <x v="0"/>
    <x v="2"/>
    <x v="1"/>
    <x v="0"/>
    <x v="2891"/>
  </r>
  <r>
    <x v="0"/>
    <s v="May"/>
    <n v="17"/>
    <x v="0"/>
    <x v="2"/>
    <x v="1"/>
    <x v="0"/>
    <x v="2892"/>
  </r>
  <r>
    <x v="1"/>
    <s v="May"/>
    <n v="17"/>
    <x v="0"/>
    <x v="2"/>
    <x v="1"/>
    <x v="0"/>
    <x v="2893"/>
  </r>
  <r>
    <x v="0"/>
    <s v="May"/>
    <n v="18"/>
    <x v="0"/>
    <x v="2"/>
    <x v="1"/>
    <x v="0"/>
    <x v="2894"/>
  </r>
  <r>
    <x v="1"/>
    <s v="May"/>
    <n v="18"/>
    <x v="0"/>
    <x v="2"/>
    <x v="1"/>
    <x v="0"/>
    <x v="2895"/>
  </r>
  <r>
    <x v="0"/>
    <s v="May"/>
    <n v="19"/>
    <x v="0"/>
    <x v="2"/>
    <x v="1"/>
    <x v="0"/>
    <x v="2896"/>
  </r>
  <r>
    <x v="1"/>
    <s v="May"/>
    <n v="19"/>
    <x v="0"/>
    <x v="2"/>
    <x v="1"/>
    <x v="0"/>
    <x v="2897"/>
  </r>
  <r>
    <x v="0"/>
    <s v="May"/>
    <n v="20"/>
    <x v="0"/>
    <x v="2"/>
    <x v="1"/>
    <x v="0"/>
    <x v="2898"/>
  </r>
  <r>
    <x v="1"/>
    <s v="May"/>
    <n v="20"/>
    <x v="0"/>
    <x v="2"/>
    <x v="1"/>
    <x v="0"/>
    <x v="2899"/>
  </r>
  <r>
    <x v="0"/>
    <s v="May"/>
    <n v="21"/>
    <x v="0"/>
    <x v="2"/>
    <x v="1"/>
    <x v="0"/>
    <x v="2900"/>
  </r>
  <r>
    <x v="1"/>
    <s v="May"/>
    <n v="21"/>
    <x v="0"/>
    <x v="2"/>
    <x v="1"/>
    <x v="0"/>
    <x v="2901"/>
  </r>
  <r>
    <x v="0"/>
    <s v="May"/>
    <n v="22"/>
    <x v="0"/>
    <x v="2"/>
    <x v="1"/>
    <x v="0"/>
    <x v="2902"/>
  </r>
  <r>
    <x v="1"/>
    <s v="May"/>
    <n v="22"/>
    <x v="0"/>
    <x v="2"/>
    <x v="1"/>
    <x v="0"/>
    <x v="2903"/>
  </r>
  <r>
    <x v="0"/>
    <s v="May"/>
    <n v="23"/>
    <x v="0"/>
    <x v="2"/>
    <x v="1"/>
    <x v="0"/>
    <x v="2904"/>
  </r>
  <r>
    <x v="1"/>
    <s v="May"/>
    <n v="23"/>
    <x v="0"/>
    <x v="2"/>
    <x v="1"/>
    <x v="0"/>
    <x v="2905"/>
  </r>
  <r>
    <x v="0"/>
    <s v="May"/>
    <n v="24"/>
    <x v="0"/>
    <x v="2"/>
    <x v="1"/>
    <x v="0"/>
    <x v="2906"/>
  </r>
  <r>
    <x v="1"/>
    <s v="May"/>
    <n v="24"/>
    <x v="0"/>
    <x v="2"/>
    <x v="1"/>
    <x v="0"/>
    <x v="2907"/>
  </r>
  <r>
    <x v="0"/>
    <s v="May"/>
    <n v="25"/>
    <x v="0"/>
    <x v="2"/>
    <x v="1"/>
    <x v="0"/>
    <x v="2908"/>
  </r>
  <r>
    <x v="1"/>
    <s v="May"/>
    <n v="25"/>
    <x v="0"/>
    <x v="2"/>
    <x v="1"/>
    <x v="0"/>
    <x v="2909"/>
  </r>
  <r>
    <x v="0"/>
    <s v="May"/>
    <n v="26"/>
    <x v="0"/>
    <x v="2"/>
    <x v="1"/>
    <x v="0"/>
    <x v="2910"/>
  </r>
  <r>
    <x v="1"/>
    <s v="May"/>
    <n v="26"/>
    <x v="0"/>
    <x v="2"/>
    <x v="1"/>
    <x v="0"/>
    <x v="2911"/>
  </r>
  <r>
    <x v="0"/>
    <s v="May"/>
    <n v="27"/>
    <x v="0"/>
    <x v="2"/>
    <x v="1"/>
    <x v="0"/>
    <x v="2912"/>
  </r>
  <r>
    <x v="1"/>
    <s v="May"/>
    <n v="27"/>
    <x v="0"/>
    <x v="2"/>
    <x v="1"/>
    <x v="0"/>
    <x v="2913"/>
  </r>
  <r>
    <x v="0"/>
    <s v="May"/>
    <n v="28"/>
    <x v="0"/>
    <x v="2"/>
    <x v="1"/>
    <x v="0"/>
    <x v="2914"/>
  </r>
  <r>
    <x v="1"/>
    <s v="May"/>
    <n v="28"/>
    <x v="0"/>
    <x v="2"/>
    <x v="1"/>
    <x v="0"/>
    <x v="2915"/>
  </r>
  <r>
    <x v="0"/>
    <s v="May"/>
    <n v="29"/>
    <x v="0"/>
    <x v="2"/>
    <x v="1"/>
    <x v="0"/>
    <x v="2916"/>
  </r>
  <r>
    <x v="1"/>
    <s v="May"/>
    <n v="29"/>
    <x v="0"/>
    <x v="2"/>
    <x v="1"/>
    <x v="0"/>
    <x v="2917"/>
  </r>
  <r>
    <x v="0"/>
    <s v="May"/>
    <n v="30"/>
    <x v="0"/>
    <x v="2"/>
    <x v="1"/>
    <x v="0"/>
    <x v="2918"/>
  </r>
  <r>
    <x v="1"/>
    <s v="May"/>
    <n v="30"/>
    <x v="0"/>
    <x v="2"/>
    <x v="1"/>
    <x v="0"/>
    <x v="2919"/>
  </r>
  <r>
    <x v="0"/>
    <s v="May"/>
    <n v="31"/>
    <x v="0"/>
    <x v="2"/>
    <x v="1"/>
    <x v="0"/>
    <x v="2920"/>
  </r>
  <r>
    <x v="1"/>
    <s v="May"/>
    <n v="31"/>
    <x v="0"/>
    <x v="2"/>
    <x v="1"/>
    <x v="0"/>
    <x v="2921"/>
  </r>
  <r>
    <x v="0"/>
    <s v="July"/>
    <n v="1"/>
    <x v="1"/>
    <x v="2"/>
    <x v="1"/>
    <x v="0"/>
    <x v="2922"/>
  </r>
  <r>
    <x v="1"/>
    <s v="July"/>
    <n v="1"/>
    <x v="1"/>
    <x v="2"/>
    <x v="1"/>
    <x v="0"/>
    <x v="2923"/>
  </r>
  <r>
    <x v="0"/>
    <s v="July"/>
    <n v="2"/>
    <x v="1"/>
    <x v="2"/>
    <x v="1"/>
    <x v="0"/>
    <x v="2924"/>
  </r>
  <r>
    <x v="1"/>
    <s v="July"/>
    <n v="2"/>
    <x v="1"/>
    <x v="2"/>
    <x v="1"/>
    <x v="0"/>
    <x v="2925"/>
  </r>
  <r>
    <x v="0"/>
    <s v="July"/>
    <n v="3"/>
    <x v="1"/>
    <x v="2"/>
    <x v="1"/>
    <x v="0"/>
    <x v="2926"/>
  </r>
  <r>
    <x v="1"/>
    <s v="July"/>
    <n v="3"/>
    <x v="1"/>
    <x v="2"/>
    <x v="1"/>
    <x v="0"/>
    <x v="2927"/>
  </r>
  <r>
    <x v="0"/>
    <s v="July"/>
    <n v="4"/>
    <x v="1"/>
    <x v="2"/>
    <x v="1"/>
    <x v="0"/>
    <x v="2928"/>
  </r>
  <r>
    <x v="1"/>
    <s v="July"/>
    <n v="4"/>
    <x v="1"/>
    <x v="2"/>
    <x v="1"/>
    <x v="0"/>
    <x v="1133"/>
  </r>
  <r>
    <x v="0"/>
    <s v="July"/>
    <n v="5"/>
    <x v="1"/>
    <x v="2"/>
    <x v="1"/>
    <x v="0"/>
    <x v="2929"/>
  </r>
  <r>
    <x v="1"/>
    <s v="July"/>
    <n v="5"/>
    <x v="1"/>
    <x v="2"/>
    <x v="1"/>
    <x v="0"/>
    <x v="2930"/>
  </r>
  <r>
    <x v="0"/>
    <s v="July"/>
    <n v="6"/>
    <x v="1"/>
    <x v="2"/>
    <x v="1"/>
    <x v="0"/>
    <x v="2931"/>
  </r>
  <r>
    <x v="1"/>
    <s v="July"/>
    <n v="6"/>
    <x v="1"/>
    <x v="2"/>
    <x v="1"/>
    <x v="0"/>
    <x v="2932"/>
  </r>
  <r>
    <x v="0"/>
    <s v="July"/>
    <n v="7"/>
    <x v="1"/>
    <x v="2"/>
    <x v="1"/>
    <x v="0"/>
    <x v="2933"/>
  </r>
  <r>
    <x v="1"/>
    <s v="July"/>
    <n v="7"/>
    <x v="1"/>
    <x v="2"/>
    <x v="1"/>
    <x v="0"/>
    <x v="2934"/>
  </r>
  <r>
    <x v="0"/>
    <s v="July"/>
    <n v="8"/>
    <x v="1"/>
    <x v="2"/>
    <x v="1"/>
    <x v="0"/>
    <x v="2935"/>
  </r>
  <r>
    <x v="1"/>
    <s v="July"/>
    <n v="8"/>
    <x v="1"/>
    <x v="2"/>
    <x v="1"/>
    <x v="0"/>
    <x v="2936"/>
  </r>
  <r>
    <x v="0"/>
    <s v="July"/>
    <n v="9"/>
    <x v="1"/>
    <x v="2"/>
    <x v="1"/>
    <x v="0"/>
    <x v="2937"/>
  </r>
  <r>
    <x v="1"/>
    <s v="July"/>
    <n v="9"/>
    <x v="1"/>
    <x v="2"/>
    <x v="1"/>
    <x v="0"/>
    <x v="2938"/>
  </r>
  <r>
    <x v="0"/>
    <s v="July"/>
    <n v="10"/>
    <x v="1"/>
    <x v="2"/>
    <x v="1"/>
    <x v="0"/>
    <x v="2939"/>
  </r>
  <r>
    <x v="1"/>
    <s v="July"/>
    <n v="10"/>
    <x v="1"/>
    <x v="2"/>
    <x v="1"/>
    <x v="0"/>
    <x v="2940"/>
  </r>
  <r>
    <x v="0"/>
    <s v="July"/>
    <n v="11"/>
    <x v="1"/>
    <x v="2"/>
    <x v="1"/>
    <x v="0"/>
    <x v="2941"/>
  </r>
  <r>
    <x v="1"/>
    <s v="July"/>
    <n v="11"/>
    <x v="1"/>
    <x v="2"/>
    <x v="1"/>
    <x v="0"/>
    <x v="2942"/>
  </r>
  <r>
    <x v="0"/>
    <s v="July"/>
    <n v="12"/>
    <x v="1"/>
    <x v="2"/>
    <x v="1"/>
    <x v="0"/>
    <x v="2943"/>
  </r>
  <r>
    <x v="1"/>
    <s v="July"/>
    <n v="12"/>
    <x v="1"/>
    <x v="2"/>
    <x v="1"/>
    <x v="0"/>
    <x v="2944"/>
  </r>
  <r>
    <x v="0"/>
    <s v="July"/>
    <n v="13"/>
    <x v="1"/>
    <x v="2"/>
    <x v="1"/>
    <x v="0"/>
    <x v="2945"/>
  </r>
  <r>
    <x v="1"/>
    <s v="July"/>
    <n v="13"/>
    <x v="1"/>
    <x v="2"/>
    <x v="1"/>
    <x v="0"/>
    <x v="2946"/>
  </r>
  <r>
    <x v="0"/>
    <s v="July"/>
    <n v="14"/>
    <x v="1"/>
    <x v="2"/>
    <x v="1"/>
    <x v="0"/>
    <x v="2947"/>
  </r>
  <r>
    <x v="1"/>
    <s v="July"/>
    <n v="14"/>
    <x v="1"/>
    <x v="2"/>
    <x v="1"/>
    <x v="0"/>
    <x v="2948"/>
  </r>
  <r>
    <x v="0"/>
    <s v="July"/>
    <n v="15"/>
    <x v="1"/>
    <x v="2"/>
    <x v="1"/>
    <x v="0"/>
    <x v="2949"/>
  </r>
  <r>
    <x v="1"/>
    <s v="July"/>
    <n v="15"/>
    <x v="1"/>
    <x v="2"/>
    <x v="1"/>
    <x v="0"/>
    <x v="2950"/>
  </r>
  <r>
    <x v="0"/>
    <s v="July"/>
    <n v="16"/>
    <x v="1"/>
    <x v="2"/>
    <x v="1"/>
    <x v="0"/>
    <x v="2951"/>
  </r>
  <r>
    <x v="1"/>
    <s v="July"/>
    <n v="16"/>
    <x v="1"/>
    <x v="2"/>
    <x v="1"/>
    <x v="0"/>
    <x v="2952"/>
  </r>
  <r>
    <x v="0"/>
    <s v="July"/>
    <n v="17"/>
    <x v="1"/>
    <x v="2"/>
    <x v="1"/>
    <x v="0"/>
    <x v="2953"/>
  </r>
  <r>
    <x v="1"/>
    <s v="July"/>
    <n v="17"/>
    <x v="1"/>
    <x v="2"/>
    <x v="1"/>
    <x v="0"/>
    <x v="2954"/>
  </r>
  <r>
    <x v="0"/>
    <s v="July"/>
    <n v="18"/>
    <x v="1"/>
    <x v="2"/>
    <x v="1"/>
    <x v="0"/>
    <x v="2955"/>
  </r>
  <r>
    <x v="1"/>
    <s v="July"/>
    <n v="18"/>
    <x v="1"/>
    <x v="2"/>
    <x v="1"/>
    <x v="0"/>
    <x v="2956"/>
  </r>
  <r>
    <x v="0"/>
    <s v="July"/>
    <n v="19"/>
    <x v="1"/>
    <x v="2"/>
    <x v="1"/>
    <x v="0"/>
    <x v="2957"/>
  </r>
  <r>
    <x v="1"/>
    <s v="July"/>
    <n v="19"/>
    <x v="1"/>
    <x v="2"/>
    <x v="1"/>
    <x v="0"/>
    <x v="2958"/>
  </r>
  <r>
    <x v="0"/>
    <s v="July"/>
    <n v="20"/>
    <x v="1"/>
    <x v="2"/>
    <x v="1"/>
    <x v="0"/>
    <x v="2959"/>
  </r>
  <r>
    <x v="1"/>
    <s v="July"/>
    <n v="20"/>
    <x v="1"/>
    <x v="2"/>
    <x v="1"/>
    <x v="0"/>
    <x v="2960"/>
  </r>
  <r>
    <x v="0"/>
    <s v="July"/>
    <n v="21"/>
    <x v="1"/>
    <x v="2"/>
    <x v="1"/>
    <x v="0"/>
    <x v="2961"/>
  </r>
  <r>
    <x v="1"/>
    <s v="July"/>
    <n v="21"/>
    <x v="1"/>
    <x v="2"/>
    <x v="1"/>
    <x v="0"/>
    <x v="2962"/>
  </r>
  <r>
    <x v="0"/>
    <s v="July"/>
    <n v="22"/>
    <x v="1"/>
    <x v="2"/>
    <x v="1"/>
    <x v="0"/>
    <x v="2963"/>
  </r>
  <r>
    <x v="1"/>
    <s v="July"/>
    <n v="22"/>
    <x v="1"/>
    <x v="2"/>
    <x v="1"/>
    <x v="0"/>
    <x v="2964"/>
  </r>
  <r>
    <x v="0"/>
    <s v="July"/>
    <n v="23"/>
    <x v="1"/>
    <x v="2"/>
    <x v="1"/>
    <x v="0"/>
    <x v="2965"/>
  </r>
  <r>
    <x v="1"/>
    <s v="July"/>
    <n v="23"/>
    <x v="1"/>
    <x v="2"/>
    <x v="1"/>
    <x v="0"/>
    <x v="2966"/>
  </r>
  <r>
    <x v="0"/>
    <s v="July"/>
    <n v="24"/>
    <x v="1"/>
    <x v="2"/>
    <x v="1"/>
    <x v="0"/>
    <x v="2967"/>
  </r>
  <r>
    <x v="1"/>
    <s v="July"/>
    <n v="24"/>
    <x v="1"/>
    <x v="2"/>
    <x v="1"/>
    <x v="0"/>
    <x v="2968"/>
  </r>
  <r>
    <x v="0"/>
    <s v="July"/>
    <n v="25"/>
    <x v="1"/>
    <x v="2"/>
    <x v="1"/>
    <x v="0"/>
    <x v="2969"/>
  </r>
  <r>
    <x v="1"/>
    <s v="July"/>
    <n v="25"/>
    <x v="1"/>
    <x v="2"/>
    <x v="1"/>
    <x v="0"/>
    <x v="2970"/>
  </r>
  <r>
    <x v="0"/>
    <s v="July"/>
    <n v="26"/>
    <x v="1"/>
    <x v="2"/>
    <x v="1"/>
    <x v="0"/>
    <x v="2971"/>
  </r>
  <r>
    <x v="1"/>
    <s v="July"/>
    <n v="26"/>
    <x v="1"/>
    <x v="2"/>
    <x v="1"/>
    <x v="0"/>
    <x v="2972"/>
  </r>
  <r>
    <x v="0"/>
    <s v="July"/>
    <n v="27"/>
    <x v="1"/>
    <x v="2"/>
    <x v="1"/>
    <x v="0"/>
    <x v="2973"/>
  </r>
  <r>
    <x v="1"/>
    <s v="July"/>
    <n v="27"/>
    <x v="1"/>
    <x v="2"/>
    <x v="1"/>
    <x v="0"/>
    <x v="2974"/>
  </r>
  <r>
    <x v="0"/>
    <s v="July"/>
    <n v="28"/>
    <x v="1"/>
    <x v="2"/>
    <x v="1"/>
    <x v="0"/>
    <x v="2975"/>
  </r>
  <r>
    <x v="1"/>
    <s v="July"/>
    <n v="28"/>
    <x v="1"/>
    <x v="2"/>
    <x v="1"/>
    <x v="0"/>
    <x v="2976"/>
  </r>
  <r>
    <x v="0"/>
    <s v="July"/>
    <n v="29"/>
    <x v="1"/>
    <x v="2"/>
    <x v="1"/>
    <x v="0"/>
    <x v="2977"/>
  </r>
  <r>
    <x v="1"/>
    <s v="July"/>
    <n v="29"/>
    <x v="1"/>
    <x v="2"/>
    <x v="1"/>
    <x v="0"/>
    <x v="2978"/>
  </r>
  <r>
    <x v="0"/>
    <s v="July"/>
    <n v="30"/>
    <x v="1"/>
    <x v="2"/>
    <x v="1"/>
    <x v="0"/>
    <x v="2979"/>
  </r>
  <r>
    <x v="1"/>
    <s v="July"/>
    <n v="30"/>
    <x v="1"/>
    <x v="2"/>
    <x v="1"/>
    <x v="0"/>
    <x v="2980"/>
  </r>
  <r>
    <x v="0"/>
    <s v="July"/>
    <n v="31"/>
    <x v="1"/>
    <x v="2"/>
    <x v="1"/>
    <x v="0"/>
    <x v="2981"/>
  </r>
  <r>
    <x v="1"/>
    <s v="July"/>
    <n v="31"/>
    <x v="1"/>
    <x v="2"/>
    <x v="1"/>
    <x v="0"/>
    <x v="2982"/>
  </r>
  <r>
    <x v="0"/>
    <s v="June"/>
    <n v="1"/>
    <x v="1"/>
    <x v="2"/>
    <x v="1"/>
    <x v="0"/>
    <x v="2983"/>
  </r>
  <r>
    <x v="1"/>
    <s v="June"/>
    <n v="1"/>
    <x v="1"/>
    <x v="2"/>
    <x v="1"/>
    <x v="0"/>
    <x v="2984"/>
  </r>
  <r>
    <x v="0"/>
    <s v="June"/>
    <n v="2"/>
    <x v="1"/>
    <x v="2"/>
    <x v="1"/>
    <x v="0"/>
    <x v="2985"/>
  </r>
  <r>
    <x v="1"/>
    <s v="June"/>
    <n v="2"/>
    <x v="1"/>
    <x v="2"/>
    <x v="1"/>
    <x v="0"/>
    <x v="2986"/>
  </r>
  <r>
    <x v="0"/>
    <s v="June"/>
    <n v="3"/>
    <x v="1"/>
    <x v="2"/>
    <x v="1"/>
    <x v="0"/>
    <x v="2987"/>
  </r>
  <r>
    <x v="1"/>
    <s v="June"/>
    <n v="3"/>
    <x v="1"/>
    <x v="2"/>
    <x v="1"/>
    <x v="0"/>
    <x v="2988"/>
  </r>
  <r>
    <x v="0"/>
    <s v="June"/>
    <n v="4"/>
    <x v="1"/>
    <x v="2"/>
    <x v="1"/>
    <x v="0"/>
    <x v="2989"/>
  </r>
  <r>
    <x v="1"/>
    <s v="June"/>
    <n v="4"/>
    <x v="1"/>
    <x v="2"/>
    <x v="1"/>
    <x v="0"/>
    <x v="2990"/>
  </r>
  <r>
    <x v="0"/>
    <s v="June"/>
    <n v="5"/>
    <x v="1"/>
    <x v="2"/>
    <x v="1"/>
    <x v="0"/>
    <x v="2991"/>
  </r>
  <r>
    <x v="1"/>
    <s v="June"/>
    <n v="5"/>
    <x v="1"/>
    <x v="2"/>
    <x v="1"/>
    <x v="0"/>
    <x v="2992"/>
  </r>
  <r>
    <x v="0"/>
    <s v="June"/>
    <n v="6"/>
    <x v="1"/>
    <x v="2"/>
    <x v="1"/>
    <x v="0"/>
    <x v="2993"/>
  </r>
  <r>
    <x v="1"/>
    <s v="June"/>
    <n v="6"/>
    <x v="1"/>
    <x v="2"/>
    <x v="1"/>
    <x v="0"/>
    <x v="2994"/>
  </r>
  <r>
    <x v="0"/>
    <s v="June"/>
    <n v="7"/>
    <x v="1"/>
    <x v="2"/>
    <x v="1"/>
    <x v="0"/>
    <x v="2995"/>
  </r>
  <r>
    <x v="1"/>
    <s v="June"/>
    <n v="7"/>
    <x v="1"/>
    <x v="2"/>
    <x v="1"/>
    <x v="0"/>
    <x v="2996"/>
  </r>
  <r>
    <x v="0"/>
    <s v="June"/>
    <n v="8"/>
    <x v="1"/>
    <x v="2"/>
    <x v="1"/>
    <x v="0"/>
    <x v="2997"/>
  </r>
  <r>
    <x v="1"/>
    <s v="June"/>
    <n v="8"/>
    <x v="1"/>
    <x v="2"/>
    <x v="1"/>
    <x v="0"/>
    <x v="2998"/>
  </r>
  <r>
    <x v="0"/>
    <s v="June"/>
    <n v="9"/>
    <x v="1"/>
    <x v="2"/>
    <x v="1"/>
    <x v="0"/>
    <x v="2999"/>
  </r>
  <r>
    <x v="1"/>
    <s v="June"/>
    <n v="9"/>
    <x v="1"/>
    <x v="2"/>
    <x v="1"/>
    <x v="0"/>
    <x v="3000"/>
  </r>
  <r>
    <x v="0"/>
    <s v="June"/>
    <n v="10"/>
    <x v="1"/>
    <x v="2"/>
    <x v="1"/>
    <x v="0"/>
    <x v="3001"/>
  </r>
  <r>
    <x v="1"/>
    <s v="June"/>
    <n v="10"/>
    <x v="1"/>
    <x v="2"/>
    <x v="1"/>
    <x v="0"/>
    <x v="3002"/>
  </r>
  <r>
    <x v="0"/>
    <s v="June"/>
    <n v="11"/>
    <x v="1"/>
    <x v="2"/>
    <x v="1"/>
    <x v="0"/>
    <x v="3003"/>
  </r>
  <r>
    <x v="1"/>
    <s v="June"/>
    <n v="11"/>
    <x v="1"/>
    <x v="2"/>
    <x v="1"/>
    <x v="0"/>
    <x v="3004"/>
  </r>
  <r>
    <x v="0"/>
    <s v="June"/>
    <n v="12"/>
    <x v="1"/>
    <x v="2"/>
    <x v="1"/>
    <x v="0"/>
    <x v="3005"/>
  </r>
  <r>
    <x v="1"/>
    <s v="June"/>
    <n v="12"/>
    <x v="1"/>
    <x v="2"/>
    <x v="1"/>
    <x v="0"/>
    <x v="3006"/>
  </r>
  <r>
    <x v="0"/>
    <s v="June"/>
    <n v="13"/>
    <x v="1"/>
    <x v="2"/>
    <x v="1"/>
    <x v="0"/>
    <x v="3007"/>
  </r>
  <r>
    <x v="1"/>
    <s v="June"/>
    <n v="13"/>
    <x v="1"/>
    <x v="2"/>
    <x v="1"/>
    <x v="0"/>
    <x v="3008"/>
  </r>
  <r>
    <x v="0"/>
    <s v="June"/>
    <n v="14"/>
    <x v="1"/>
    <x v="2"/>
    <x v="1"/>
    <x v="0"/>
    <x v="3009"/>
  </r>
  <r>
    <x v="1"/>
    <s v="June"/>
    <n v="14"/>
    <x v="1"/>
    <x v="2"/>
    <x v="1"/>
    <x v="0"/>
    <x v="3010"/>
  </r>
  <r>
    <x v="0"/>
    <s v="June"/>
    <n v="15"/>
    <x v="1"/>
    <x v="2"/>
    <x v="1"/>
    <x v="0"/>
    <x v="3011"/>
  </r>
  <r>
    <x v="1"/>
    <s v="June"/>
    <n v="15"/>
    <x v="1"/>
    <x v="2"/>
    <x v="1"/>
    <x v="0"/>
    <x v="3012"/>
  </r>
  <r>
    <x v="0"/>
    <s v="June"/>
    <n v="16"/>
    <x v="1"/>
    <x v="2"/>
    <x v="1"/>
    <x v="0"/>
    <x v="3013"/>
  </r>
  <r>
    <x v="1"/>
    <s v="June"/>
    <n v="16"/>
    <x v="1"/>
    <x v="2"/>
    <x v="1"/>
    <x v="0"/>
    <x v="3014"/>
  </r>
  <r>
    <x v="0"/>
    <s v="June"/>
    <n v="17"/>
    <x v="1"/>
    <x v="2"/>
    <x v="1"/>
    <x v="0"/>
    <x v="3015"/>
  </r>
  <r>
    <x v="1"/>
    <s v="June"/>
    <n v="17"/>
    <x v="1"/>
    <x v="2"/>
    <x v="1"/>
    <x v="0"/>
    <x v="3016"/>
  </r>
  <r>
    <x v="0"/>
    <s v="June"/>
    <n v="18"/>
    <x v="1"/>
    <x v="2"/>
    <x v="1"/>
    <x v="0"/>
    <x v="3017"/>
  </r>
  <r>
    <x v="1"/>
    <s v="June"/>
    <n v="18"/>
    <x v="1"/>
    <x v="2"/>
    <x v="1"/>
    <x v="0"/>
    <x v="3018"/>
  </r>
  <r>
    <x v="0"/>
    <s v="June"/>
    <n v="19"/>
    <x v="1"/>
    <x v="2"/>
    <x v="1"/>
    <x v="0"/>
    <x v="3019"/>
  </r>
  <r>
    <x v="1"/>
    <s v="June"/>
    <n v="19"/>
    <x v="1"/>
    <x v="2"/>
    <x v="1"/>
    <x v="0"/>
    <x v="3020"/>
  </r>
  <r>
    <x v="0"/>
    <s v="June"/>
    <n v="20"/>
    <x v="1"/>
    <x v="2"/>
    <x v="1"/>
    <x v="0"/>
    <x v="3021"/>
  </r>
  <r>
    <x v="1"/>
    <s v="June"/>
    <n v="20"/>
    <x v="1"/>
    <x v="2"/>
    <x v="1"/>
    <x v="0"/>
    <x v="3022"/>
  </r>
  <r>
    <x v="0"/>
    <s v="June"/>
    <n v="21"/>
    <x v="1"/>
    <x v="2"/>
    <x v="1"/>
    <x v="0"/>
    <x v="3023"/>
  </r>
  <r>
    <x v="1"/>
    <s v="June"/>
    <n v="21"/>
    <x v="1"/>
    <x v="2"/>
    <x v="1"/>
    <x v="0"/>
    <x v="3024"/>
  </r>
  <r>
    <x v="0"/>
    <s v="June"/>
    <n v="22"/>
    <x v="1"/>
    <x v="2"/>
    <x v="1"/>
    <x v="0"/>
    <x v="3025"/>
  </r>
  <r>
    <x v="1"/>
    <s v="June"/>
    <n v="22"/>
    <x v="1"/>
    <x v="2"/>
    <x v="1"/>
    <x v="0"/>
    <x v="2923"/>
  </r>
  <r>
    <x v="0"/>
    <s v="June"/>
    <n v="23"/>
    <x v="1"/>
    <x v="2"/>
    <x v="1"/>
    <x v="0"/>
    <x v="3026"/>
  </r>
  <r>
    <x v="1"/>
    <s v="June"/>
    <n v="23"/>
    <x v="1"/>
    <x v="2"/>
    <x v="1"/>
    <x v="0"/>
    <x v="3027"/>
  </r>
  <r>
    <x v="0"/>
    <s v="June"/>
    <n v="24"/>
    <x v="1"/>
    <x v="2"/>
    <x v="1"/>
    <x v="0"/>
    <x v="3028"/>
  </r>
  <r>
    <x v="1"/>
    <s v="June"/>
    <n v="24"/>
    <x v="1"/>
    <x v="2"/>
    <x v="1"/>
    <x v="0"/>
    <x v="3029"/>
  </r>
  <r>
    <x v="0"/>
    <s v="June"/>
    <n v="25"/>
    <x v="1"/>
    <x v="2"/>
    <x v="1"/>
    <x v="0"/>
    <x v="3030"/>
  </r>
  <r>
    <x v="1"/>
    <s v="June"/>
    <n v="25"/>
    <x v="1"/>
    <x v="2"/>
    <x v="1"/>
    <x v="0"/>
    <x v="3031"/>
  </r>
  <r>
    <x v="0"/>
    <s v="June"/>
    <n v="26"/>
    <x v="1"/>
    <x v="2"/>
    <x v="1"/>
    <x v="0"/>
    <x v="3032"/>
  </r>
  <r>
    <x v="1"/>
    <s v="June"/>
    <n v="26"/>
    <x v="1"/>
    <x v="2"/>
    <x v="1"/>
    <x v="0"/>
    <x v="3033"/>
  </r>
  <r>
    <x v="0"/>
    <s v="June"/>
    <n v="27"/>
    <x v="1"/>
    <x v="2"/>
    <x v="1"/>
    <x v="0"/>
    <x v="3034"/>
  </r>
  <r>
    <x v="1"/>
    <s v="June"/>
    <n v="27"/>
    <x v="1"/>
    <x v="2"/>
    <x v="1"/>
    <x v="0"/>
    <x v="3035"/>
  </r>
  <r>
    <x v="0"/>
    <s v="June"/>
    <n v="28"/>
    <x v="1"/>
    <x v="2"/>
    <x v="1"/>
    <x v="0"/>
    <x v="3036"/>
  </r>
  <r>
    <x v="1"/>
    <s v="June"/>
    <n v="28"/>
    <x v="1"/>
    <x v="2"/>
    <x v="1"/>
    <x v="0"/>
    <x v="3037"/>
  </r>
  <r>
    <x v="0"/>
    <s v="June"/>
    <n v="29"/>
    <x v="1"/>
    <x v="2"/>
    <x v="1"/>
    <x v="0"/>
    <x v="3038"/>
  </r>
  <r>
    <x v="1"/>
    <s v="June"/>
    <n v="29"/>
    <x v="1"/>
    <x v="2"/>
    <x v="1"/>
    <x v="0"/>
    <x v="3039"/>
  </r>
  <r>
    <x v="0"/>
    <s v="June"/>
    <n v="30"/>
    <x v="1"/>
    <x v="2"/>
    <x v="1"/>
    <x v="0"/>
    <x v="3040"/>
  </r>
  <r>
    <x v="1"/>
    <s v="June"/>
    <n v="30"/>
    <x v="1"/>
    <x v="2"/>
    <x v="1"/>
    <x v="0"/>
    <x v="3041"/>
  </r>
  <r>
    <x v="0"/>
    <s v="May"/>
    <n v="1"/>
    <x v="1"/>
    <x v="2"/>
    <x v="1"/>
    <x v="0"/>
    <x v="3042"/>
  </r>
  <r>
    <x v="1"/>
    <s v="May"/>
    <n v="1"/>
    <x v="1"/>
    <x v="2"/>
    <x v="1"/>
    <x v="0"/>
    <x v="3043"/>
  </r>
  <r>
    <x v="0"/>
    <s v="May"/>
    <n v="2"/>
    <x v="1"/>
    <x v="2"/>
    <x v="1"/>
    <x v="0"/>
    <x v="3044"/>
  </r>
  <r>
    <x v="1"/>
    <s v="May"/>
    <n v="2"/>
    <x v="1"/>
    <x v="2"/>
    <x v="1"/>
    <x v="0"/>
    <x v="3045"/>
  </r>
  <r>
    <x v="0"/>
    <s v="May"/>
    <n v="3"/>
    <x v="1"/>
    <x v="2"/>
    <x v="1"/>
    <x v="0"/>
    <x v="3046"/>
  </r>
  <r>
    <x v="1"/>
    <s v="May"/>
    <n v="3"/>
    <x v="1"/>
    <x v="2"/>
    <x v="1"/>
    <x v="0"/>
    <x v="3047"/>
  </r>
  <r>
    <x v="0"/>
    <s v="May"/>
    <n v="4"/>
    <x v="1"/>
    <x v="2"/>
    <x v="1"/>
    <x v="0"/>
    <x v="3048"/>
  </r>
  <r>
    <x v="1"/>
    <s v="May"/>
    <n v="4"/>
    <x v="1"/>
    <x v="2"/>
    <x v="1"/>
    <x v="0"/>
    <x v="3049"/>
  </r>
  <r>
    <x v="0"/>
    <s v="May"/>
    <n v="5"/>
    <x v="1"/>
    <x v="2"/>
    <x v="1"/>
    <x v="0"/>
    <x v="3050"/>
  </r>
  <r>
    <x v="1"/>
    <s v="May"/>
    <n v="5"/>
    <x v="1"/>
    <x v="2"/>
    <x v="1"/>
    <x v="0"/>
    <x v="3051"/>
  </r>
  <r>
    <x v="0"/>
    <s v="May"/>
    <n v="6"/>
    <x v="1"/>
    <x v="2"/>
    <x v="1"/>
    <x v="0"/>
    <x v="3052"/>
  </r>
  <r>
    <x v="1"/>
    <s v="May"/>
    <n v="6"/>
    <x v="1"/>
    <x v="2"/>
    <x v="1"/>
    <x v="0"/>
    <x v="3053"/>
  </r>
  <r>
    <x v="0"/>
    <s v="May"/>
    <n v="7"/>
    <x v="1"/>
    <x v="2"/>
    <x v="1"/>
    <x v="0"/>
    <x v="3054"/>
  </r>
  <r>
    <x v="1"/>
    <s v="May"/>
    <n v="7"/>
    <x v="1"/>
    <x v="2"/>
    <x v="1"/>
    <x v="0"/>
    <x v="3055"/>
  </r>
  <r>
    <x v="0"/>
    <s v="May"/>
    <n v="8"/>
    <x v="1"/>
    <x v="2"/>
    <x v="1"/>
    <x v="0"/>
    <x v="3056"/>
  </r>
  <r>
    <x v="1"/>
    <s v="May"/>
    <n v="8"/>
    <x v="1"/>
    <x v="2"/>
    <x v="1"/>
    <x v="0"/>
    <x v="3057"/>
  </r>
  <r>
    <x v="0"/>
    <s v="May"/>
    <n v="9"/>
    <x v="1"/>
    <x v="2"/>
    <x v="1"/>
    <x v="0"/>
    <x v="3058"/>
  </r>
  <r>
    <x v="1"/>
    <s v="May"/>
    <n v="9"/>
    <x v="1"/>
    <x v="2"/>
    <x v="1"/>
    <x v="0"/>
    <x v="3059"/>
  </r>
  <r>
    <x v="0"/>
    <s v="May"/>
    <n v="10"/>
    <x v="1"/>
    <x v="2"/>
    <x v="1"/>
    <x v="0"/>
    <x v="3060"/>
  </r>
  <r>
    <x v="1"/>
    <s v="May"/>
    <n v="10"/>
    <x v="1"/>
    <x v="2"/>
    <x v="1"/>
    <x v="0"/>
    <x v="3061"/>
  </r>
  <r>
    <x v="0"/>
    <s v="May"/>
    <n v="11"/>
    <x v="1"/>
    <x v="2"/>
    <x v="1"/>
    <x v="0"/>
    <x v="3062"/>
  </r>
  <r>
    <x v="1"/>
    <s v="May"/>
    <n v="11"/>
    <x v="1"/>
    <x v="2"/>
    <x v="1"/>
    <x v="0"/>
    <x v="3063"/>
  </r>
  <r>
    <x v="0"/>
    <s v="May"/>
    <n v="12"/>
    <x v="1"/>
    <x v="2"/>
    <x v="1"/>
    <x v="0"/>
    <x v="3064"/>
  </r>
  <r>
    <x v="1"/>
    <s v="May"/>
    <n v="12"/>
    <x v="1"/>
    <x v="2"/>
    <x v="1"/>
    <x v="0"/>
    <x v="3065"/>
  </r>
  <r>
    <x v="0"/>
    <s v="May"/>
    <n v="13"/>
    <x v="1"/>
    <x v="2"/>
    <x v="1"/>
    <x v="0"/>
    <x v="3066"/>
  </r>
  <r>
    <x v="1"/>
    <s v="May"/>
    <n v="13"/>
    <x v="1"/>
    <x v="2"/>
    <x v="1"/>
    <x v="0"/>
    <x v="3067"/>
  </r>
  <r>
    <x v="0"/>
    <s v="May"/>
    <n v="14"/>
    <x v="1"/>
    <x v="2"/>
    <x v="1"/>
    <x v="0"/>
    <x v="3068"/>
  </r>
  <r>
    <x v="1"/>
    <s v="May"/>
    <n v="14"/>
    <x v="1"/>
    <x v="2"/>
    <x v="1"/>
    <x v="0"/>
    <x v="3069"/>
  </r>
  <r>
    <x v="0"/>
    <s v="May"/>
    <n v="15"/>
    <x v="1"/>
    <x v="2"/>
    <x v="1"/>
    <x v="0"/>
    <x v="3070"/>
  </r>
  <r>
    <x v="1"/>
    <s v="May"/>
    <n v="15"/>
    <x v="1"/>
    <x v="2"/>
    <x v="1"/>
    <x v="0"/>
    <x v="3071"/>
  </r>
  <r>
    <x v="0"/>
    <s v="May"/>
    <n v="16"/>
    <x v="1"/>
    <x v="2"/>
    <x v="1"/>
    <x v="0"/>
    <x v="3072"/>
  </r>
  <r>
    <x v="1"/>
    <s v="May"/>
    <n v="16"/>
    <x v="1"/>
    <x v="2"/>
    <x v="1"/>
    <x v="0"/>
    <x v="3073"/>
  </r>
  <r>
    <x v="0"/>
    <s v="May"/>
    <n v="17"/>
    <x v="1"/>
    <x v="2"/>
    <x v="1"/>
    <x v="0"/>
    <x v="3074"/>
  </r>
  <r>
    <x v="1"/>
    <s v="May"/>
    <n v="17"/>
    <x v="1"/>
    <x v="2"/>
    <x v="1"/>
    <x v="0"/>
    <x v="3075"/>
  </r>
  <r>
    <x v="0"/>
    <s v="May"/>
    <n v="18"/>
    <x v="1"/>
    <x v="2"/>
    <x v="1"/>
    <x v="0"/>
    <x v="3076"/>
  </r>
  <r>
    <x v="1"/>
    <s v="May"/>
    <n v="18"/>
    <x v="1"/>
    <x v="2"/>
    <x v="1"/>
    <x v="0"/>
    <x v="3077"/>
  </r>
  <r>
    <x v="0"/>
    <s v="May"/>
    <n v="19"/>
    <x v="1"/>
    <x v="2"/>
    <x v="1"/>
    <x v="0"/>
    <x v="3078"/>
  </r>
  <r>
    <x v="1"/>
    <s v="May"/>
    <n v="19"/>
    <x v="1"/>
    <x v="2"/>
    <x v="1"/>
    <x v="0"/>
    <x v="3079"/>
  </r>
  <r>
    <x v="0"/>
    <s v="May"/>
    <n v="20"/>
    <x v="1"/>
    <x v="2"/>
    <x v="1"/>
    <x v="0"/>
    <x v="3080"/>
  </r>
  <r>
    <x v="1"/>
    <s v="May"/>
    <n v="20"/>
    <x v="1"/>
    <x v="2"/>
    <x v="1"/>
    <x v="0"/>
    <x v="3081"/>
  </r>
  <r>
    <x v="0"/>
    <s v="May"/>
    <n v="21"/>
    <x v="1"/>
    <x v="2"/>
    <x v="1"/>
    <x v="0"/>
    <x v="3082"/>
  </r>
  <r>
    <x v="1"/>
    <s v="May"/>
    <n v="21"/>
    <x v="1"/>
    <x v="2"/>
    <x v="1"/>
    <x v="0"/>
    <x v="3083"/>
  </r>
  <r>
    <x v="0"/>
    <s v="May"/>
    <n v="22"/>
    <x v="1"/>
    <x v="2"/>
    <x v="1"/>
    <x v="0"/>
    <x v="3084"/>
  </r>
  <r>
    <x v="1"/>
    <s v="May"/>
    <n v="22"/>
    <x v="1"/>
    <x v="2"/>
    <x v="1"/>
    <x v="0"/>
    <x v="3085"/>
  </r>
  <r>
    <x v="0"/>
    <s v="May"/>
    <n v="23"/>
    <x v="1"/>
    <x v="2"/>
    <x v="1"/>
    <x v="0"/>
    <x v="3086"/>
  </r>
  <r>
    <x v="1"/>
    <s v="May"/>
    <n v="23"/>
    <x v="1"/>
    <x v="2"/>
    <x v="1"/>
    <x v="0"/>
    <x v="3087"/>
  </r>
  <r>
    <x v="0"/>
    <s v="May"/>
    <n v="24"/>
    <x v="1"/>
    <x v="2"/>
    <x v="1"/>
    <x v="0"/>
    <x v="3088"/>
  </r>
  <r>
    <x v="1"/>
    <s v="May"/>
    <n v="24"/>
    <x v="1"/>
    <x v="2"/>
    <x v="1"/>
    <x v="0"/>
    <x v="3089"/>
  </r>
  <r>
    <x v="0"/>
    <s v="May"/>
    <n v="25"/>
    <x v="1"/>
    <x v="2"/>
    <x v="1"/>
    <x v="0"/>
    <x v="3090"/>
  </r>
  <r>
    <x v="1"/>
    <s v="May"/>
    <n v="25"/>
    <x v="1"/>
    <x v="2"/>
    <x v="1"/>
    <x v="0"/>
    <x v="3091"/>
  </r>
  <r>
    <x v="0"/>
    <s v="May"/>
    <n v="26"/>
    <x v="1"/>
    <x v="2"/>
    <x v="1"/>
    <x v="0"/>
    <x v="3092"/>
  </r>
  <r>
    <x v="1"/>
    <s v="May"/>
    <n v="26"/>
    <x v="1"/>
    <x v="2"/>
    <x v="1"/>
    <x v="0"/>
    <x v="3093"/>
  </r>
  <r>
    <x v="0"/>
    <s v="May"/>
    <n v="27"/>
    <x v="1"/>
    <x v="2"/>
    <x v="1"/>
    <x v="0"/>
    <x v="3094"/>
  </r>
  <r>
    <x v="1"/>
    <s v="May"/>
    <n v="27"/>
    <x v="1"/>
    <x v="2"/>
    <x v="1"/>
    <x v="0"/>
    <x v="3095"/>
  </r>
  <r>
    <x v="0"/>
    <s v="May"/>
    <n v="28"/>
    <x v="1"/>
    <x v="2"/>
    <x v="1"/>
    <x v="0"/>
    <x v="2931"/>
  </r>
  <r>
    <x v="1"/>
    <s v="May"/>
    <n v="28"/>
    <x v="1"/>
    <x v="2"/>
    <x v="1"/>
    <x v="0"/>
    <x v="3096"/>
  </r>
  <r>
    <x v="0"/>
    <s v="May"/>
    <n v="29"/>
    <x v="1"/>
    <x v="2"/>
    <x v="1"/>
    <x v="0"/>
    <x v="3097"/>
  </r>
  <r>
    <x v="1"/>
    <s v="May"/>
    <n v="29"/>
    <x v="1"/>
    <x v="2"/>
    <x v="1"/>
    <x v="0"/>
    <x v="3098"/>
  </r>
  <r>
    <x v="0"/>
    <s v="May"/>
    <n v="30"/>
    <x v="1"/>
    <x v="2"/>
    <x v="1"/>
    <x v="0"/>
    <x v="3099"/>
  </r>
  <r>
    <x v="1"/>
    <s v="May"/>
    <n v="30"/>
    <x v="1"/>
    <x v="2"/>
    <x v="1"/>
    <x v="0"/>
    <x v="3100"/>
  </r>
  <r>
    <x v="0"/>
    <s v="May"/>
    <n v="31"/>
    <x v="1"/>
    <x v="2"/>
    <x v="1"/>
    <x v="0"/>
    <x v="3101"/>
  </r>
  <r>
    <x v="1"/>
    <s v="May"/>
    <n v="31"/>
    <x v="1"/>
    <x v="2"/>
    <x v="1"/>
    <x v="0"/>
    <x v="3102"/>
  </r>
  <r>
    <x v="0"/>
    <s v="July"/>
    <n v="1"/>
    <x v="0"/>
    <x v="3"/>
    <x v="0"/>
    <x v="0"/>
    <x v="3103"/>
  </r>
  <r>
    <x v="1"/>
    <s v="July"/>
    <n v="1"/>
    <x v="0"/>
    <x v="3"/>
    <x v="0"/>
    <x v="0"/>
    <x v="3104"/>
  </r>
  <r>
    <x v="0"/>
    <s v="July"/>
    <n v="2"/>
    <x v="0"/>
    <x v="3"/>
    <x v="0"/>
    <x v="0"/>
    <x v="3105"/>
  </r>
  <r>
    <x v="1"/>
    <s v="July"/>
    <n v="2"/>
    <x v="0"/>
    <x v="3"/>
    <x v="0"/>
    <x v="0"/>
    <x v="3104"/>
  </r>
  <r>
    <x v="0"/>
    <s v="July"/>
    <n v="3"/>
    <x v="0"/>
    <x v="3"/>
    <x v="0"/>
    <x v="0"/>
    <x v="3106"/>
  </r>
  <r>
    <x v="1"/>
    <s v="July"/>
    <n v="3"/>
    <x v="0"/>
    <x v="3"/>
    <x v="0"/>
    <x v="0"/>
    <x v="3107"/>
  </r>
  <r>
    <x v="0"/>
    <s v="July"/>
    <n v="4"/>
    <x v="0"/>
    <x v="3"/>
    <x v="0"/>
    <x v="0"/>
    <x v="3103"/>
  </r>
  <r>
    <x v="1"/>
    <s v="July"/>
    <n v="4"/>
    <x v="0"/>
    <x v="3"/>
    <x v="0"/>
    <x v="0"/>
    <x v="3108"/>
  </r>
  <r>
    <x v="0"/>
    <s v="July"/>
    <n v="5"/>
    <x v="0"/>
    <x v="3"/>
    <x v="0"/>
    <x v="0"/>
    <x v="3109"/>
  </r>
  <r>
    <x v="1"/>
    <s v="July"/>
    <n v="5"/>
    <x v="0"/>
    <x v="3"/>
    <x v="0"/>
    <x v="0"/>
    <x v="3110"/>
  </r>
  <r>
    <x v="0"/>
    <s v="July"/>
    <n v="6"/>
    <x v="0"/>
    <x v="3"/>
    <x v="0"/>
    <x v="0"/>
    <x v="3111"/>
  </r>
  <r>
    <x v="1"/>
    <s v="July"/>
    <n v="6"/>
    <x v="0"/>
    <x v="3"/>
    <x v="0"/>
    <x v="0"/>
    <x v="3104"/>
  </r>
  <r>
    <x v="0"/>
    <s v="July"/>
    <n v="7"/>
    <x v="0"/>
    <x v="3"/>
    <x v="0"/>
    <x v="0"/>
    <x v="3111"/>
  </r>
  <r>
    <x v="1"/>
    <s v="July"/>
    <n v="7"/>
    <x v="0"/>
    <x v="3"/>
    <x v="0"/>
    <x v="0"/>
    <x v="3112"/>
  </r>
  <r>
    <x v="0"/>
    <s v="July"/>
    <n v="8"/>
    <x v="0"/>
    <x v="3"/>
    <x v="0"/>
    <x v="0"/>
    <x v="3112"/>
  </r>
  <r>
    <x v="1"/>
    <s v="July"/>
    <n v="8"/>
    <x v="0"/>
    <x v="3"/>
    <x v="0"/>
    <x v="0"/>
    <x v="3113"/>
  </r>
  <r>
    <x v="0"/>
    <s v="July"/>
    <n v="9"/>
    <x v="0"/>
    <x v="3"/>
    <x v="0"/>
    <x v="0"/>
    <x v="3114"/>
  </r>
  <r>
    <x v="1"/>
    <s v="July"/>
    <n v="9"/>
    <x v="0"/>
    <x v="3"/>
    <x v="0"/>
    <x v="0"/>
    <x v="3115"/>
  </r>
  <r>
    <x v="0"/>
    <s v="July"/>
    <n v="10"/>
    <x v="0"/>
    <x v="3"/>
    <x v="0"/>
    <x v="0"/>
    <x v="3116"/>
  </r>
  <r>
    <x v="1"/>
    <s v="July"/>
    <n v="10"/>
    <x v="0"/>
    <x v="3"/>
    <x v="0"/>
    <x v="0"/>
    <x v="3117"/>
  </r>
  <r>
    <x v="0"/>
    <s v="July"/>
    <n v="11"/>
    <x v="0"/>
    <x v="3"/>
    <x v="0"/>
    <x v="0"/>
    <x v="3105"/>
  </r>
  <r>
    <x v="1"/>
    <s v="July"/>
    <n v="11"/>
    <x v="0"/>
    <x v="3"/>
    <x v="0"/>
    <x v="0"/>
    <x v="3118"/>
  </r>
  <r>
    <x v="0"/>
    <s v="July"/>
    <n v="12"/>
    <x v="0"/>
    <x v="3"/>
    <x v="0"/>
    <x v="0"/>
    <x v="3105"/>
  </r>
  <r>
    <x v="1"/>
    <s v="July"/>
    <n v="12"/>
    <x v="0"/>
    <x v="3"/>
    <x v="0"/>
    <x v="0"/>
    <x v="3111"/>
  </r>
  <r>
    <x v="0"/>
    <s v="July"/>
    <n v="13"/>
    <x v="0"/>
    <x v="3"/>
    <x v="0"/>
    <x v="0"/>
    <x v="3118"/>
  </r>
  <r>
    <x v="1"/>
    <s v="July"/>
    <n v="13"/>
    <x v="0"/>
    <x v="3"/>
    <x v="0"/>
    <x v="0"/>
    <x v="3116"/>
  </r>
  <r>
    <x v="0"/>
    <s v="July"/>
    <n v="14"/>
    <x v="0"/>
    <x v="3"/>
    <x v="0"/>
    <x v="0"/>
    <x v="3119"/>
  </r>
  <r>
    <x v="1"/>
    <s v="July"/>
    <n v="14"/>
    <x v="0"/>
    <x v="3"/>
    <x v="0"/>
    <x v="0"/>
    <x v="3114"/>
  </r>
  <r>
    <x v="0"/>
    <s v="July"/>
    <n v="15"/>
    <x v="0"/>
    <x v="3"/>
    <x v="0"/>
    <x v="0"/>
    <x v="3111"/>
  </r>
  <r>
    <x v="1"/>
    <s v="July"/>
    <n v="15"/>
    <x v="0"/>
    <x v="3"/>
    <x v="0"/>
    <x v="0"/>
    <x v="3107"/>
  </r>
  <r>
    <x v="0"/>
    <s v="July"/>
    <n v="16"/>
    <x v="0"/>
    <x v="3"/>
    <x v="0"/>
    <x v="0"/>
    <x v="3120"/>
  </r>
  <r>
    <x v="1"/>
    <s v="July"/>
    <n v="16"/>
    <x v="0"/>
    <x v="3"/>
    <x v="0"/>
    <x v="0"/>
    <x v="3121"/>
  </r>
  <r>
    <x v="0"/>
    <s v="July"/>
    <n v="17"/>
    <x v="0"/>
    <x v="3"/>
    <x v="0"/>
    <x v="0"/>
    <x v="3105"/>
  </r>
  <r>
    <x v="1"/>
    <s v="July"/>
    <n v="17"/>
    <x v="0"/>
    <x v="3"/>
    <x v="0"/>
    <x v="0"/>
    <x v="3106"/>
  </r>
  <r>
    <x v="0"/>
    <s v="July"/>
    <n v="18"/>
    <x v="0"/>
    <x v="3"/>
    <x v="0"/>
    <x v="0"/>
    <x v="3103"/>
  </r>
  <r>
    <x v="1"/>
    <s v="July"/>
    <n v="18"/>
    <x v="0"/>
    <x v="3"/>
    <x v="0"/>
    <x v="0"/>
    <x v="3113"/>
  </r>
  <r>
    <x v="0"/>
    <s v="July"/>
    <n v="19"/>
    <x v="0"/>
    <x v="3"/>
    <x v="0"/>
    <x v="0"/>
    <x v="3104"/>
  </r>
  <r>
    <x v="1"/>
    <s v="July"/>
    <n v="19"/>
    <x v="0"/>
    <x v="3"/>
    <x v="0"/>
    <x v="0"/>
    <x v="3113"/>
  </r>
  <r>
    <x v="0"/>
    <s v="July"/>
    <n v="20"/>
    <x v="0"/>
    <x v="3"/>
    <x v="0"/>
    <x v="0"/>
    <x v="3105"/>
  </r>
  <r>
    <x v="1"/>
    <s v="July"/>
    <n v="20"/>
    <x v="0"/>
    <x v="3"/>
    <x v="0"/>
    <x v="0"/>
    <x v="3107"/>
  </r>
  <r>
    <x v="0"/>
    <s v="July"/>
    <n v="21"/>
    <x v="0"/>
    <x v="3"/>
    <x v="0"/>
    <x v="0"/>
    <x v="3118"/>
  </r>
  <r>
    <x v="1"/>
    <s v="July"/>
    <n v="21"/>
    <x v="0"/>
    <x v="3"/>
    <x v="0"/>
    <x v="0"/>
    <x v="3104"/>
  </r>
  <r>
    <x v="0"/>
    <s v="July"/>
    <n v="22"/>
    <x v="0"/>
    <x v="3"/>
    <x v="0"/>
    <x v="0"/>
    <x v="3122"/>
  </r>
  <r>
    <x v="1"/>
    <s v="July"/>
    <n v="22"/>
    <x v="0"/>
    <x v="3"/>
    <x v="0"/>
    <x v="0"/>
    <x v="3117"/>
  </r>
  <r>
    <x v="0"/>
    <s v="July"/>
    <n v="23"/>
    <x v="0"/>
    <x v="3"/>
    <x v="0"/>
    <x v="0"/>
    <x v="3123"/>
  </r>
  <r>
    <x v="1"/>
    <s v="July"/>
    <n v="23"/>
    <x v="0"/>
    <x v="3"/>
    <x v="0"/>
    <x v="0"/>
    <x v="3120"/>
  </r>
  <r>
    <x v="0"/>
    <s v="July"/>
    <n v="24"/>
    <x v="0"/>
    <x v="3"/>
    <x v="0"/>
    <x v="0"/>
    <x v="3117"/>
  </r>
  <r>
    <x v="1"/>
    <s v="July"/>
    <n v="24"/>
    <x v="0"/>
    <x v="3"/>
    <x v="0"/>
    <x v="0"/>
    <x v="3121"/>
  </r>
  <r>
    <x v="0"/>
    <s v="July"/>
    <n v="25"/>
    <x v="0"/>
    <x v="3"/>
    <x v="0"/>
    <x v="0"/>
    <x v="3116"/>
  </r>
  <r>
    <x v="1"/>
    <s v="July"/>
    <n v="25"/>
    <x v="0"/>
    <x v="3"/>
    <x v="0"/>
    <x v="0"/>
    <x v="3114"/>
  </r>
  <r>
    <x v="0"/>
    <s v="July"/>
    <n v="26"/>
    <x v="0"/>
    <x v="3"/>
    <x v="0"/>
    <x v="0"/>
    <x v="3124"/>
  </r>
  <r>
    <x v="1"/>
    <s v="July"/>
    <n v="26"/>
    <x v="0"/>
    <x v="3"/>
    <x v="0"/>
    <x v="0"/>
    <x v="3125"/>
  </r>
  <r>
    <x v="0"/>
    <s v="July"/>
    <n v="27"/>
    <x v="0"/>
    <x v="3"/>
    <x v="0"/>
    <x v="0"/>
    <x v="3119"/>
  </r>
  <r>
    <x v="1"/>
    <s v="July"/>
    <n v="27"/>
    <x v="0"/>
    <x v="3"/>
    <x v="0"/>
    <x v="0"/>
    <x v="3104"/>
  </r>
  <r>
    <x v="0"/>
    <s v="July"/>
    <n v="28"/>
    <x v="0"/>
    <x v="3"/>
    <x v="0"/>
    <x v="0"/>
    <x v="3126"/>
  </r>
  <r>
    <x v="1"/>
    <s v="July"/>
    <n v="28"/>
    <x v="0"/>
    <x v="3"/>
    <x v="0"/>
    <x v="0"/>
    <x v="3124"/>
  </r>
  <r>
    <x v="0"/>
    <s v="July"/>
    <n v="29"/>
    <x v="0"/>
    <x v="3"/>
    <x v="0"/>
    <x v="0"/>
    <x v="3127"/>
  </r>
  <r>
    <x v="1"/>
    <s v="July"/>
    <n v="29"/>
    <x v="0"/>
    <x v="3"/>
    <x v="0"/>
    <x v="0"/>
    <x v="3107"/>
  </r>
  <r>
    <x v="0"/>
    <s v="July"/>
    <n v="30"/>
    <x v="0"/>
    <x v="3"/>
    <x v="0"/>
    <x v="0"/>
    <x v="3122"/>
  </r>
  <r>
    <x v="1"/>
    <s v="July"/>
    <n v="30"/>
    <x v="0"/>
    <x v="3"/>
    <x v="0"/>
    <x v="0"/>
    <x v="3118"/>
  </r>
  <r>
    <x v="0"/>
    <s v="July"/>
    <n v="31"/>
    <x v="0"/>
    <x v="3"/>
    <x v="0"/>
    <x v="0"/>
    <x v="3123"/>
  </r>
  <r>
    <x v="1"/>
    <s v="July"/>
    <n v="31"/>
    <x v="0"/>
    <x v="3"/>
    <x v="0"/>
    <x v="0"/>
    <x v="3121"/>
  </r>
  <r>
    <x v="0"/>
    <s v="June"/>
    <n v="1"/>
    <x v="0"/>
    <x v="3"/>
    <x v="0"/>
    <x v="0"/>
    <x v="3128"/>
  </r>
  <r>
    <x v="1"/>
    <s v="June"/>
    <n v="1"/>
    <x v="0"/>
    <x v="3"/>
    <x v="0"/>
    <x v="0"/>
    <x v="3116"/>
  </r>
  <r>
    <x v="0"/>
    <s v="June"/>
    <n v="2"/>
    <x v="0"/>
    <x v="3"/>
    <x v="0"/>
    <x v="0"/>
    <x v="3118"/>
  </r>
  <r>
    <x v="1"/>
    <s v="June"/>
    <n v="2"/>
    <x v="0"/>
    <x v="3"/>
    <x v="0"/>
    <x v="0"/>
    <x v="3116"/>
  </r>
  <r>
    <x v="0"/>
    <s v="June"/>
    <n v="3"/>
    <x v="0"/>
    <x v="3"/>
    <x v="0"/>
    <x v="0"/>
    <x v="3115"/>
  </r>
  <r>
    <x v="1"/>
    <s v="June"/>
    <n v="3"/>
    <x v="0"/>
    <x v="3"/>
    <x v="0"/>
    <x v="0"/>
    <x v="3115"/>
  </r>
  <r>
    <x v="0"/>
    <s v="June"/>
    <n v="4"/>
    <x v="0"/>
    <x v="3"/>
    <x v="0"/>
    <x v="0"/>
    <x v="3105"/>
  </r>
  <r>
    <x v="1"/>
    <s v="June"/>
    <n v="4"/>
    <x v="0"/>
    <x v="3"/>
    <x v="0"/>
    <x v="0"/>
    <x v="3121"/>
  </r>
  <r>
    <x v="0"/>
    <s v="June"/>
    <n v="5"/>
    <x v="0"/>
    <x v="3"/>
    <x v="0"/>
    <x v="0"/>
    <x v="3127"/>
  </r>
  <r>
    <x v="1"/>
    <s v="June"/>
    <n v="5"/>
    <x v="0"/>
    <x v="3"/>
    <x v="0"/>
    <x v="0"/>
    <x v="3122"/>
  </r>
  <r>
    <x v="0"/>
    <s v="June"/>
    <n v="6"/>
    <x v="0"/>
    <x v="3"/>
    <x v="0"/>
    <x v="0"/>
    <x v="3117"/>
  </r>
  <r>
    <x v="1"/>
    <s v="June"/>
    <n v="6"/>
    <x v="0"/>
    <x v="3"/>
    <x v="0"/>
    <x v="0"/>
    <x v="3111"/>
  </r>
  <r>
    <x v="0"/>
    <s v="June"/>
    <n v="7"/>
    <x v="0"/>
    <x v="3"/>
    <x v="0"/>
    <x v="0"/>
    <x v="3107"/>
  </r>
  <r>
    <x v="1"/>
    <s v="June"/>
    <n v="7"/>
    <x v="0"/>
    <x v="3"/>
    <x v="0"/>
    <x v="0"/>
    <x v="3112"/>
  </r>
  <r>
    <x v="0"/>
    <s v="June"/>
    <n v="8"/>
    <x v="0"/>
    <x v="3"/>
    <x v="0"/>
    <x v="0"/>
    <x v="3125"/>
  </r>
  <r>
    <x v="1"/>
    <s v="June"/>
    <n v="8"/>
    <x v="0"/>
    <x v="3"/>
    <x v="0"/>
    <x v="0"/>
    <x v="3113"/>
  </r>
  <r>
    <x v="0"/>
    <s v="June"/>
    <n v="9"/>
    <x v="0"/>
    <x v="3"/>
    <x v="0"/>
    <x v="0"/>
    <x v="3104"/>
  </r>
  <r>
    <x v="1"/>
    <s v="June"/>
    <n v="9"/>
    <x v="0"/>
    <x v="3"/>
    <x v="0"/>
    <x v="0"/>
    <x v="3114"/>
  </r>
  <r>
    <x v="0"/>
    <s v="June"/>
    <n v="10"/>
    <x v="0"/>
    <x v="3"/>
    <x v="0"/>
    <x v="0"/>
    <x v="3115"/>
  </r>
  <r>
    <x v="1"/>
    <s v="June"/>
    <n v="10"/>
    <x v="0"/>
    <x v="3"/>
    <x v="0"/>
    <x v="0"/>
    <x v="3119"/>
  </r>
  <r>
    <x v="0"/>
    <s v="June"/>
    <n v="11"/>
    <x v="0"/>
    <x v="3"/>
    <x v="0"/>
    <x v="0"/>
    <x v="3113"/>
  </r>
  <r>
    <x v="1"/>
    <s v="June"/>
    <n v="11"/>
    <x v="0"/>
    <x v="3"/>
    <x v="0"/>
    <x v="0"/>
    <x v="3129"/>
  </r>
  <r>
    <x v="0"/>
    <s v="June"/>
    <n v="12"/>
    <x v="0"/>
    <x v="3"/>
    <x v="0"/>
    <x v="0"/>
    <x v="3127"/>
  </r>
  <r>
    <x v="1"/>
    <s v="June"/>
    <n v="12"/>
    <x v="0"/>
    <x v="3"/>
    <x v="0"/>
    <x v="0"/>
    <x v="3105"/>
  </r>
  <r>
    <x v="0"/>
    <s v="June"/>
    <n v="13"/>
    <x v="0"/>
    <x v="3"/>
    <x v="0"/>
    <x v="0"/>
    <x v="3103"/>
  </r>
  <r>
    <x v="1"/>
    <s v="June"/>
    <n v="13"/>
    <x v="0"/>
    <x v="3"/>
    <x v="0"/>
    <x v="0"/>
    <x v="3125"/>
  </r>
  <r>
    <x v="0"/>
    <s v="June"/>
    <n v="14"/>
    <x v="0"/>
    <x v="3"/>
    <x v="0"/>
    <x v="0"/>
    <x v="3130"/>
  </r>
  <r>
    <x v="1"/>
    <s v="June"/>
    <n v="14"/>
    <x v="0"/>
    <x v="3"/>
    <x v="0"/>
    <x v="0"/>
    <x v="3131"/>
  </r>
  <r>
    <x v="0"/>
    <s v="June"/>
    <n v="15"/>
    <x v="0"/>
    <x v="3"/>
    <x v="0"/>
    <x v="0"/>
    <x v="3118"/>
  </r>
  <r>
    <x v="1"/>
    <s v="June"/>
    <n v="15"/>
    <x v="0"/>
    <x v="3"/>
    <x v="0"/>
    <x v="0"/>
    <x v="3105"/>
  </r>
  <r>
    <x v="0"/>
    <s v="June"/>
    <n v="16"/>
    <x v="0"/>
    <x v="3"/>
    <x v="0"/>
    <x v="0"/>
    <x v="3115"/>
  </r>
  <r>
    <x v="1"/>
    <s v="June"/>
    <n v="16"/>
    <x v="0"/>
    <x v="3"/>
    <x v="0"/>
    <x v="0"/>
    <x v="3104"/>
  </r>
  <r>
    <x v="0"/>
    <s v="June"/>
    <n v="17"/>
    <x v="0"/>
    <x v="3"/>
    <x v="0"/>
    <x v="0"/>
    <x v="3119"/>
  </r>
  <r>
    <x v="1"/>
    <s v="June"/>
    <n v="17"/>
    <x v="0"/>
    <x v="3"/>
    <x v="0"/>
    <x v="0"/>
    <x v="3118"/>
  </r>
  <r>
    <x v="0"/>
    <s v="June"/>
    <n v="18"/>
    <x v="0"/>
    <x v="3"/>
    <x v="0"/>
    <x v="0"/>
    <x v="3116"/>
  </r>
  <r>
    <x v="1"/>
    <s v="June"/>
    <n v="18"/>
    <x v="0"/>
    <x v="3"/>
    <x v="0"/>
    <x v="0"/>
    <x v="3116"/>
  </r>
  <r>
    <x v="0"/>
    <s v="June"/>
    <n v="19"/>
    <x v="0"/>
    <x v="3"/>
    <x v="0"/>
    <x v="0"/>
    <x v="3105"/>
  </r>
  <r>
    <x v="1"/>
    <s v="June"/>
    <n v="19"/>
    <x v="0"/>
    <x v="3"/>
    <x v="0"/>
    <x v="0"/>
    <x v="3111"/>
  </r>
  <r>
    <x v="0"/>
    <s v="June"/>
    <n v="20"/>
    <x v="0"/>
    <x v="3"/>
    <x v="0"/>
    <x v="0"/>
    <x v="3132"/>
  </r>
  <r>
    <x v="1"/>
    <s v="June"/>
    <n v="20"/>
    <x v="0"/>
    <x v="3"/>
    <x v="0"/>
    <x v="0"/>
    <x v="3113"/>
  </r>
  <r>
    <x v="0"/>
    <s v="June"/>
    <n v="21"/>
    <x v="0"/>
    <x v="3"/>
    <x v="0"/>
    <x v="0"/>
    <x v="3111"/>
  </r>
  <r>
    <x v="1"/>
    <s v="June"/>
    <n v="21"/>
    <x v="0"/>
    <x v="3"/>
    <x v="0"/>
    <x v="0"/>
    <x v="3117"/>
  </r>
  <r>
    <x v="0"/>
    <s v="June"/>
    <n v="22"/>
    <x v="0"/>
    <x v="3"/>
    <x v="0"/>
    <x v="0"/>
    <x v="3105"/>
  </r>
  <r>
    <x v="1"/>
    <s v="June"/>
    <n v="22"/>
    <x v="0"/>
    <x v="3"/>
    <x v="0"/>
    <x v="0"/>
    <x v="3113"/>
  </r>
  <r>
    <x v="0"/>
    <s v="June"/>
    <n v="23"/>
    <x v="0"/>
    <x v="3"/>
    <x v="0"/>
    <x v="0"/>
    <x v="3116"/>
  </r>
  <r>
    <x v="1"/>
    <s v="June"/>
    <n v="23"/>
    <x v="0"/>
    <x v="3"/>
    <x v="0"/>
    <x v="0"/>
    <x v="3126"/>
  </r>
  <r>
    <x v="0"/>
    <s v="June"/>
    <n v="24"/>
    <x v="0"/>
    <x v="3"/>
    <x v="0"/>
    <x v="0"/>
    <x v="3123"/>
  </r>
  <r>
    <x v="1"/>
    <s v="June"/>
    <n v="24"/>
    <x v="0"/>
    <x v="3"/>
    <x v="0"/>
    <x v="0"/>
    <x v="3127"/>
  </r>
  <r>
    <x v="0"/>
    <s v="June"/>
    <n v="25"/>
    <x v="0"/>
    <x v="3"/>
    <x v="0"/>
    <x v="0"/>
    <x v="3123"/>
  </r>
  <r>
    <x v="1"/>
    <s v="June"/>
    <n v="25"/>
    <x v="0"/>
    <x v="3"/>
    <x v="0"/>
    <x v="0"/>
    <x v="3103"/>
  </r>
  <r>
    <x v="0"/>
    <s v="June"/>
    <n v="26"/>
    <x v="0"/>
    <x v="3"/>
    <x v="0"/>
    <x v="0"/>
    <x v="3114"/>
  </r>
  <r>
    <x v="1"/>
    <s v="June"/>
    <n v="26"/>
    <x v="0"/>
    <x v="3"/>
    <x v="0"/>
    <x v="0"/>
    <x v="3118"/>
  </r>
  <r>
    <x v="0"/>
    <s v="June"/>
    <n v="27"/>
    <x v="0"/>
    <x v="3"/>
    <x v="0"/>
    <x v="0"/>
    <x v="3105"/>
  </r>
  <r>
    <x v="1"/>
    <s v="June"/>
    <n v="27"/>
    <x v="0"/>
    <x v="3"/>
    <x v="0"/>
    <x v="0"/>
    <x v="3115"/>
  </r>
  <r>
    <x v="0"/>
    <s v="June"/>
    <n v="28"/>
    <x v="0"/>
    <x v="3"/>
    <x v="0"/>
    <x v="0"/>
    <x v="3117"/>
  </r>
  <r>
    <x v="1"/>
    <s v="June"/>
    <n v="28"/>
    <x v="0"/>
    <x v="3"/>
    <x v="0"/>
    <x v="0"/>
    <x v="3125"/>
  </r>
  <r>
    <x v="0"/>
    <s v="June"/>
    <n v="29"/>
    <x v="0"/>
    <x v="3"/>
    <x v="0"/>
    <x v="0"/>
    <x v="3104"/>
  </r>
  <r>
    <x v="1"/>
    <s v="June"/>
    <n v="29"/>
    <x v="0"/>
    <x v="3"/>
    <x v="0"/>
    <x v="0"/>
    <x v="3118"/>
  </r>
  <r>
    <x v="0"/>
    <s v="June"/>
    <n v="30"/>
    <x v="0"/>
    <x v="3"/>
    <x v="0"/>
    <x v="0"/>
    <x v="3111"/>
  </r>
  <r>
    <x v="1"/>
    <s v="June"/>
    <n v="30"/>
    <x v="0"/>
    <x v="3"/>
    <x v="0"/>
    <x v="0"/>
    <x v="3105"/>
  </r>
  <r>
    <x v="0"/>
    <s v="May"/>
    <n v="1"/>
    <x v="0"/>
    <x v="3"/>
    <x v="0"/>
    <x v="0"/>
    <x v="3117"/>
  </r>
  <r>
    <x v="1"/>
    <s v="May"/>
    <n v="1"/>
    <x v="0"/>
    <x v="3"/>
    <x v="0"/>
    <x v="0"/>
    <x v="3117"/>
  </r>
  <r>
    <x v="0"/>
    <s v="May"/>
    <n v="2"/>
    <x v="0"/>
    <x v="3"/>
    <x v="0"/>
    <x v="0"/>
    <x v="3113"/>
  </r>
  <r>
    <x v="1"/>
    <s v="May"/>
    <n v="2"/>
    <x v="0"/>
    <x v="3"/>
    <x v="0"/>
    <x v="0"/>
    <x v="3133"/>
  </r>
  <r>
    <x v="0"/>
    <s v="May"/>
    <n v="3"/>
    <x v="0"/>
    <x v="3"/>
    <x v="0"/>
    <x v="0"/>
    <x v="3103"/>
  </r>
  <r>
    <x v="1"/>
    <s v="May"/>
    <n v="3"/>
    <x v="0"/>
    <x v="3"/>
    <x v="0"/>
    <x v="0"/>
    <x v="3103"/>
  </r>
  <r>
    <x v="0"/>
    <s v="May"/>
    <n v="4"/>
    <x v="0"/>
    <x v="3"/>
    <x v="0"/>
    <x v="0"/>
    <x v="3133"/>
  </r>
  <r>
    <x v="1"/>
    <s v="May"/>
    <n v="4"/>
    <x v="0"/>
    <x v="3"/>
    <x v="0"/>
    <x v="0"/>
    <x v="3113"/>
  </r>
  <r>
    <x v="0"/>
    <s v="May"/>
    <n v="5"/>
    <x v="0"/>
    <x v="3"/>
    <x v="0"/>
    <x v="0"/>
    <x v="3103"/>
  </r>
  <r>
    <x v="1"/>
    <s v="May"/>
    <n v="5"/>
    <x v="0"/>
    <x v="3"/>
    <x v="0"/>
    <x v="0"/>
    <x v="3116"/>
  </r>
  <r>
    <x v="0"/>
    <s v="May"/>
    <n v="6"/>
    <x v="0"/>
    <x v="3"/>
    <x v="0"/>
    <x v="0"/>
    <x v="3108"/>
  </r>
  <r>
    <x v="1"/>
    <s v="May"/>
    <n v="6"/>
    <x v="0"/>
    <x v="3"/>
    <x v="0"/>
    <x v="0"/>
    <x v="3113"/>
  </r>
  <r>
    <x v="0"/>
    <s v="May"/>
    <n v="7"/>
    <x v="0"/>
    <x v="3"/>
    <x v="0"/>
    <x v="0"/>
    <x v="3107"/>
  </r>
  <r>
    <x v="1"/>
    <s v="May"/>
    <n v="7"/>
    <x v="0"/>
    <x v="3"/>
    <x v="0"/>
    <x v="0"/>
    <x v="3104"/>
  </r>
  <r>
    <x v="0"/>
    <s v="May"/>
    <n v="8"/>
    <x v="0"/>
    <x v="3"/>
    <x v="0"/>
    <x v="0"/>
    <x v="3119"/>
  </r>
  <r>
    <x v="1"/>
    <s v="May"/>
    <n v="8"/>
    <x v="0"/>
    <x v="3"/>
    <x v="0"/>
    <x v="0"/>
    <x v="3104"/>
  </r>
  <r>
    <x v="0"/>
    <s v="May"/>
    <n v="9"/>
    <x v="0"/>
    <x v="3"/>
    <x v="0"/>
    <x v="0"/>
    <x v="3125"/>
  </r>
  <r>
    <x v="1"/>
    <s v="May"/>
    <n v="9"/>
    <x v="0"/>
    <x v="3"/>
    <x v="0"/>
    <x v="0"/>
    <x v="3134"/>
  </r>
  <r>
    <x v="0"/>
    <s v="May"/>
    <n v="10"/>
    <x v="0"/>
    <x v="3"/>
    <x v="0"/>
    <x v="0"/>
    <x v="3117"/>
  </r>
  <r>
    <x v="1"/>
    <s v="May"/>
    <n v="10"/>
    <x v="0"/>
    <x v="3"/>
    <x v="0"/>
    <x v="0"/>
    <x v="3131"/>
  </r>
  <r>
    <x v="0"/>
    <s v="May"/>
    <n v="11"/>
    <x v="0"/>
    <x v="3"/>
    <x v="0"/>
    <x v="0"/>
    <x v="3135"/>
  </r>
  <r>
    <x v="1"/>
    <s v="May"/>
    <n v="11"/>
    <x v="0"/>
    <x v="3"/>
    <x v="0"/>
    <x v="0"/>
    <x v="1651"/>
  </r>
  <r>
    <x v="0"/>
    <s v="May"/>
    <n v="12"/>
    <x v="0"/>
    <x v="3"/>
    <x v="0"/>
    <x v="0"/>
    <x v="3128"/>
  </r>
  <r>
    <x v="1"/>
    <s v="May"/>
    <n v="12"/>
    <x v="0"/>
    <x v="3"/>
    <x v="0"/>
    <x v="0"/>
    <x v="3108"/>
  </r>
  <r>
    <x v="0"/>
    <s v="May"/>
    <n v="13"/>
    <x v="0"/>
    <x v="3"/>
    <x v="0"/>
    <x v="0"/>
    <x v="3112"/>
  </r>
  <r>
    <x v="1"/>
    <s v="May"/>
    <n v="13"/>
    <x v="0"/>
    <x v="3"/>
    <x v="0"/>
    <x v="0"/>
    <x v="3130"/>
  </r>
  <r>
    <x v="0"/>
    <s v="May"/>
    <n v="14"/>
    <x v="0"/>
    <x v="3"/>
    <x v="0"/>
    <x v="0"/>
    <x v="3113"/>
  </r>
  <r>
    <x v="1"/>
    <s v="May"/>
    <n v="14"/>
    <x v="0"/>
    <x v="3"/>
    <x v="0"/>
    <x v="0"/>
    <x v="3105"/>
  </r>
  <r>
    <x v="0"/>
    <s v="May"/>
    <n v="15"/>
    <x v="0"/>
    <x v="3"/>
    <x v="0"/>
    <x v="0"/>
    <x v="3107"/>
  </r>
  <r>
    <x v="1"/>
    <s v="May"/>
    <n v="15"/>
    <x v="0"/>
    <x v="3"/>
    <x v="0"/>
    <x v="0"/>
    <x v="3118"/>
  </r>
  <r>
    <x v="0"/>
    <s v="May"/>
    <n v="16"/>
    <x v="0"/>
    <x v="3"/>
    <x v="0"/>
    <x v="0"/>
    <x v="3132"/>
  </r>
  <r>
    <x v="1"/>
    <s v="May"/>
    <n v="16"/>
    <x v="0"/>
    <x v="3"/>
    <x v="0"/>
    <x v="0"/>
    <x v="3110"/>
  </r>
  <r>
    <x v="0"/>
    <s v="May"/>
    <n v="17"/>
    <x v="0"/>
    <x v="3"/>
    <x v="0"/>
    <x v="0"/>
    <x v="3110"/>
  </r>
  <r>
    <x v="1"/>
    <s v="May"/>
    <n v="17"/>
    <x v="0"/>
    <x v="3"/>
    <x v="0"/>
    <x v="0"/>
    <x v="3109"/>
  </r>
  <r>
    <x v="0"/>
    <s v="May"/>
    <n v="18"/>
    <x v="0"/>
    <x v="3"/>
    <x v="0"/>
    <x v="0"/>
    <x v="3112"/>
  </r>
  <r>
    <x v="1"/>
    <s v="May"/>
    <n v="18"/>
    <x v="0"/>
    <x v="3"/>
    <x v="0"/>
    <x v="0"/>
    <x v="3103"/>
  </r>
  <r>
    <x v="0"/>
    <s v="May"/>
    <n v="19"/>
    <x v="0"/>
    <x v="3"/>
    <x v="0"/>
    <x v="0"/>
    <x v="3119"/>
  </r>
  <r>
    <x v="1"/>
    <s v="May"/>
    <n v="19"/>
    <x v="0"/>
    <x v="3"/>
    <x v="0"/>
    <x v="0"/>
    <x v="3105"/>
  </r>
  <r>
    <x v="0"/>
    <s v="May"/>
    <n v="20"/>
    <x v="0"/>
    <x v="3"/>
    <x v="0"/>
    <x v="0"/>
    <x v="3107"/>
  </r>
  <r>
    <x v="1"/>
    <s v="May"/>
    <n v="20"/>
    <x v="0"/>
    <x v="3"/>
    <x v="0"/>
    <x v="0"/>
    <x v="3117"/>
  </r>
  <r>
    <x v="0"/>
    <s v="May"/>
    <n v="21"/>
    <x v="0"/>
    <x v="3"/>
    <x v="0"/>
    <x v="0"/>
    <x v="3136"/>
  </r>
  <r>
    <x v="1"/>
    <s v="May"/>
    <n v="21"/>
    <x v="0"/>
    <x v="3"/>
    <x v="0"/>
    <x v="0"/>
    <x v="3123"/>
  </r>
  <r>
    <x v="0"/>
    <s v="May"/>
    <n v="22"/>
    <x v="0"/>
    <x v="3"/>
    <x v="0"/>
    <x v="0"/>
    <x v="3122"/>
  </r>
  <r>
    <x v="1"/>
    <s v="May"/>
    <n v="22"/>
    <x v="0"/>
    <x v="3"/>
    <x v="0"/>
    <x v="0"/>
    <x v="3123"/>
  </r>
  <r>
    <x v="0"/>
    <s v="May"/>
    <n v="23"/>
    <x v="0"/>
    <x v="3"/>
    <x v="0"/>
    <x v="0"/>
    <x v="3104"/>
  </r>
  <r>
    <x v="1"/>
    <s v="May"/>
    <n v="23"/>
    <x v="0"/>
    <x v="3"/>
    <x v="0"/>
    <x v="0"/>
    <x v="3113"/>
  </r>
  <r>
    <x v="0"/>
    <s v="May"/>
    <n v="24"/>
    <x v="0"/>
    <x v="3"/>
    <x v="0"/>
    <x v="0"/>
    <x v="3104"/>
  </r>
  <r>
    <x v="1"/>
    <s v="May"/>
    <n v="24"/>
    <x v="0"/>
    <x v="3"/>
    <x v="0"/>
    <x v="0"/>
    <x v="3111"/>
  </r>
  <r>
    <x v="0"/>
    <s v="May"/>
    <n v="25"/>
    <x v="0"/>
    <x v="3"/>
    <x v="0"/>
    <x v="0"/>
    <x v="3112"/>
  </r>
  <r>
    <x v="1"/>
    <s v="May"/>
    <n v="25"/>
    <x v="0"/>
    <x v="3"/>
    <x v="0"/>
    <x v="0"/>
    <x v="3133"/>
  </r>
  <r>
    <x v="0"/>
    <s v="May"/>
    <n v="26"/>
    <x v="0"/>
    <x v="3"/>
    <x v="0"/>
    <x v="0"/>
    <x v="3107"/>
  </r>
  <r>
    <x v="1"/>
    <s v="May"/>
    <n v="26"/>
    <x v="0"/>
    <x v="3"/>
    <x v="0"/>
    <x v="0"/>
    <x v="3125"/>
  </r>
  <r>
    <x v="0"/>
    <s v="May"/>
    <n v="27"/>
    <x v="0"/>
    <x v="3"/>
    <x v="0"/>
    <x v="0"/>
    <x v="3118"/>
  </r>
  <r>
    <x v="1"/>
    <s v="May"/>
    <n v="27"/>
    <x v="0"/>
    <x v="3"/>
    <x v="0"/>
    <x v="0"/>
    <x v="3116"/>
  </r>
  <r>
    <x v="0"/>
    <s v="May"/>
    <n v="28"/>
    <x v="0"/>
    <x v="3"/>
    <x v="0"/>
    <x v="0"/>
    <x v="3114"/>
  </r>
  <r>
    <x v="1"/>
    <s v="May"/>
    <n v="28"/>
    <x v="0"/>
    <x v="3"/>
    <x v="0"/>
    <x v="0"/>
    <x v="3116"/>
  </r>
  <r>
    <x v="0"/>
    <s v="May"/>
    <n v="29"/>
    <x v="0"/>
    <x v="3"/>
    <x v="0"/>
    <x v="0"/>
    <x v="3123"/>
  </r>
  <r>
    <x v="1"/>
    <s v="May"/>
    <n v="29"/>
    <x v="0"/>
    <x v="3"/>
    <x v="0"/>
    <x v="0"/>
    <x v="3116"/>
  </r>
  <r>
    <x v="0"/>
    <s v="May"/>
    <n v="30"/>
    <x v="0"/>
    <x v="3"/>
    <x v="0"/>
    <x v="0"/>
    <x v="3105"/>
  </r>
  <r>
    <x v="1"/>
    <s v="May"/>
    <n v="30"/>
    <x v="0"/>
    <x v="3"/>
    <x v="0"/>
    <x v="0"/>
    <x v="3124"/>
  </r>
  <r>
    <x v="0"/>
    <s v="May"/>
    <n v="31"/>
    <x v="0"/>
    <x v="3"/>
    <x v="0"/>
    <x v="0"/>
    <x v="3109"/>
  </r>
  <r>
    <x v="1"/>
    <s v="May"/>
    <n v="31"/>
    <x v="0"/>
    <x v="3"/>
    <x v="0"/>
    <x v="0"/>
    <x v="3111"/>
  </r>
  <r>
    <x v="0"/>
    <s v="July"/>
    <n v="1"/>
    <x v="1"/>
    <x v="3"/>
    <x v="0"/>
    <x v="0"/>
    <x v="3113"/>
  </r>
  <r>
    <x v="1"/>
    <s v="July"/>
    <n v="1"/>
    <x v="1"/>
    <x v="3"/>
    <x v="0"/>
    <x v="0"/>
    <x v="3105"/>
  </r>
  <r>
    <x v="0"/>
    <s v="July"/>
    <n v="2"/>
    <x v="1"/>
    <x v="3"/>
    <x v="0"/>
    <x v="0"/>
    <x v="3132"/>
  </r>
  <r>
    <x v="1"/>
    <s v="July"/>
    <n v="2"/>
    <x v="1"/>
    <x v="3"/>
    <x v="0"/>
    <x v="0"/>
    <x v="3116"/>
  </r>
  <r>
    <x v="0"/>
    <s v="July"/>
    <n v="3"/>
    <x v="1"/>
    <x v="3"/>
    <x v="0"/>
    <x v="0"/>
    <x v="3137"/>
  </r>
  <r>
    <x v="1"/>
    <s v="July"/>
    <n v="3"/>
    <x v="1"/>
    <x v="3"/>
    <x v="0"/>
    <x v="0"/>
    <x v="3133"/>
  </r>
  <r>
    <x v="0"/>
    <s v="July"/>
    <n v="4"/>
    <x v="1"/>
    <x v="3"/>
    <x v="0"/>
    <x v="0"/>
    <x v="3138"/>
  </r>
  <r>
    <x v="1"/>
    <s v="July"/>
    <n v="4"/>
    <x v="1"/>
    <x v="3"/>
    <x v="0"/>
    <x v="0"/>
    <x v="3133"/>
  </r>
  <r>
    <x v="0"/>
    <s v="July"/>
    <n v="5"/>
    <x v="1"/>
    <x v="3"/>
    <x v="0"/>
    <x v="0"/>
    <x v="3137"/>
  </r>
  <r>
    <x v="1"/>
    <s v="July"/>
    <n v="5"/>
    <x v="1"/>
    <x v="3"/>
    <x v="0"/>
    <x v="0"/>
    <x v="3124"/>
  </r>
  <r>
    <x v="0"/>
    <s v="July"/>
    <n v="6"/>
    <x v="1"/>
    <x v="3"/>
    <x v="0"/>
    <x v="0"/>
    <x v="3138"/>
  </r>
  <r>
    <x v="1"/>
    <s v="July"/>
    <n v="6"/>
    <x v="1"/>
    <x v="3"/>
    <x v="0"/>
    <x v="0"/>
    <x v="3137"/>
  </r>
  <r>
    <x v="0"/>
    <s v="July"/>
    <n v="7"/>
    <x v="1"/>
    <x v="3"/>
    <x v="0"/>
    <x v="0"/>
    <x v="3131"/>
  </r>
  <r>
    <x v="1"/>
    <s v="July"/>
    <n v="7"/>
    <x v="1"/>
    <x v="3"/>
    <x v="0"/>
    <x v="0"/>
    <x v="3130"/>
  </r>
  <r>
    <x v="0"/>
    <s v="July"/>
    <n v="8"/>
    <x v="1"/>
    <x v="3"/>
    <x v="0"/>
    <x v="0"/>
    <x v="3139"/>
  </r>
  <r>
    <x v="1"/>
    <s v="July"/>
    <n v="8"/>
    <x v="1"/>
    <x v="3"/>
    <x v="0"/>
    <x v="0"/>
    <x v="3115"/>
  </r>
  <r>
    <x v="0"/>
    <s v="July"/>
    <n v="9"/>
    <x v="1"/>
    <x v="3"/>
    <x v="0"/>
    <x v="0"/>
    <x v="3138"/>
  </r>
  <r>
    <x v="1"/>
    <s v="July"/>
    <n v="9"/>
    <x v="1"/>
    <x v="3"/>
    <x v="0"/>
    <x v="0"/>
    <x v="3105"/>
  </r>
  <r>
    <x v="0"/>
    <s v="July"/>
    <n v="10"/>
    <x v="1"/>
    <x v="3"/>
    <x v="0"/>
    <x v="0"/>
    <x v="3140"/>
  </r>
  <r>
    <x v="1"/>
    <s v="July"/>
    <n v="10"/>
    <x v="1"/>
    <x v="3"/>
    <x v="0"/>
    <x v="0"/>
    <x v="3131"/>
  </r>
  <r>
    <x v="0"/>
    <s v="July"/>
    <n v="11"/>
    <x v="1"/>
    <x v="3"/>
    <x v="0"/>
    <x v="0"/>
    <x v="3141"/>
  </r>
  <r>
    <x v="1"/>
    <s v="July"/>
    <n v="11"/>
    <x v="1"/>
    <x v="3"/>
    <x v="0"/>
    <x v="0"/>
    <x v="3133"/>
  </r>
  <r>
    <x v="0"/>
    <s v="July"/>
    <n v="12"/>
    <x v="1"/>
    <x v="3"/>
    <x v="0"/>
    <x v="0"/>
    <x v="3140"/>
  </r>
  <r>
    <x v="1"/>
    <s v="July"/>
    <n v="12"/>
    <x v="1"/>
    <x v="3"/>
    <x v="0"/>
    <x v="0"/>
    <x v="3142"/>
  </r>
  <r>
    <x v="0"/>
    <s v="July"/>
    <n v="13"/>
    <x v="1"/>
    <x v="3"/>
    <x v="0"/>
    <x v="0"/>
    <x v="3143"/>
  </r>
  <r>
    <x v="1"/>
    <s v="July"/>
    <n v="13"/>
    <x v="1"/>
    <x v="3"/>
    <x v="0"/>
    <x v="0"/>
    <x v="3125"/>
  </r>
  <r>
    <x v="0"/>
    <s v="July"/>
    <n v="14"/>
    <x v="1"/>
    <x v="3"/>
    <x v="0"/>
    <x v="0"/>
    <x v="3134"/>
  </r>
  <r>
    <x v="1"/>
    <s v="July"/>
    <n v="14"/>
    <x v="1"/>
    <x v="3"/>
    <x v="0"/>
    <x v="0"/>
    <x v="3119"/>
  </r>
  <r>
    <x v="0"/>
    <s v="July"/>
    <n v="15"/>
    <x v="1"/>
    <x v="3"/>
    <x v="0"/>
    <x v="0"/>
    <x v="3110"/>
  </r>
  <r>
    <x v="1"/>
    <s v="July"/>
    <n v="15"/>
    <x v="1"/>
    <x v="3"/>
    <x v="0"/>
    <x v="0"/>
    <x v="3104"/>
  </r>
  <r>
    <x v="0"/>
    <s v="July"/>
    <n v="16"/>
    <x v="1"/>
    <x v="3"/>
    <x v="0"/>
    <x v="0"/>
    <x v="3130"/>
  </r>
  <r>
    <x v="1"/>
    <s v="July"/>
    <n v="16"/>
    <x v="1"/>
    <x v="3"/>
    <x v="0"/>
    <x v="0"/>
    <x v="3117"/>
  </r>
  <r>
    <x v="0"/>
    <s v="July"/>
    <n v="17"/>
    <x v="1"/>
    <x v="3"/>
    <x v="0"/>
    <x v="0"/>
    <x v="3108"/>
  </r>
  <r>
    <x v="1"/>
    <s v="July"/>
    <n v="17"/>
    <x v="1"/>
    <x v="3"/>
    <x v="0"/>
    <x v="0"/>
    <x v="3133"/>
  </r>
  <r>
    <x v="0"/>
    <s v="July"/>
    <n v="18"/>
    <x v="1"/>
    <x v="3"/>
    <x v="0"/>
    <x v="0"/>
    <x v="3144"/>
  </r>
  <r>
    <x v="1"/>
    <s v="July"/>
    <n v="18"/>
    <x v="1"/>
    <x v="3"/>
    <x v="0"/>
    <x v="0"/>
    <x v="3108"/>
  </r>
  <r>
    <x v="0"/>
    <s v="July"/>
    <n v="19"/>
    <x v="1"/>
    <x v="3"/>
    <x v="0"/>
    <x v="0"/>
    <x v="3145"/>
  </r>
  <r>
    <x v="1"/>
    <s v="July"/>
    <n v="19"/>
    <x v="1"/>
    <x v="3"/>
    <x v="0"/>
    <x v="0"/>
    <x v="3104"/>
  </r>
  <r>
    <x v="0"/>
    <s v="July"/>
    <n v="20"/>
    <x v="1"/>
    <x v="3"/>
    <x v="0"/>
    <x v="0"/>
    <x v="3146"/>
  </r>
  <r>
    <x v="1"/>
    <s v="July"/>
    <n v="20"/>
    <x v="1"/>
    <x v="3"/>
    <x v="0"/>
    <x v="0"/>
    <x v="3115"/>
  </r>
  <r>
    <x v="0"/>
    <s v="July"/>
    <n v="21"/>
    <x v="1"/>
    <x v="3"/>
    <x v="0"/>
    <x v="0"/>
    <x v="3133"/>
  </r>
  <r>
    <x v="1"/>
    <s v="July"/>
    <n v="21"/>
    <x v="1"/>
    <x v="3"/>
    <x v="0"/>
    <x v="0"/>
    <x v="3103"/>
  </r>
  <r>
    <x v="0"/>
    <s v="July"/>
    <n v="22"/>
    <x v="1"/>
    <x v="3"/>
    <x v="0"/>
    <x v="0"/>
    <x v="3110"/>
  </r>
  <r>
    <x v="1"/>
    <s v="July"/>
    <n v="22"/>
    <x v="1"/>
    <x v="3"/>
    <x v="0"/>
    <x v="0"/>
    <x v="3112"/>
  </r>
  <r>
    <x v="0"/>
    <s v="July"/>
    <n v="23"/>
    <x v="1"/>
    <x v="3"/>
    <x v="0"/>
    <x v="0"/>
    <x v="3132"/>
  </r>
  <r>
    <x v="1"/>
    <s v="July"/>
    <n v="23"/>
    <x v="1"/>
    <x v="3"/>
    <x v="0"/>
    <x v="0"/>
    <x v="3118"/>
  </r>
  <r>
    <x v="0"/>
    <s v="July"/>
    <n v="24"/>
    <x v="1"/>
    <x v="3"/>
    <x v="0"/>
    <x v="0"/>
    <x v="3147"/>
  </r>
  <r>
    <x v="1"/>
    <s v="July"/>
    <n v="24"/>
    <x v="1"/>
    <x v="3"/>
    <x v="0"/>
    <x v="0"/>
    <x v="3139"/>
  </r>
  <r>
    <x v="0"/>
    <s v="July"/>
    <n v="25"/>
    <x v="1"/>
    <x v="3"/>
    <x v="0"/>
    <x v="0"/>
    <x v="3138"/>
  </r>
  <r>
    <x v="1"/>
    <s v="July"/>
    <n v="25"/>
    <x v="1"/>
    <x v="3"/>
    <x v="0"/>
    <x v="0"/>
    <x v="3133"/>
  </r>
  <r>
    <x v="0"/>
    <s v="July"/>
    <n v="26"/>
    <x v="1"/>
    <x v="3"/>
    <x v="0"/>
    <x v="0"/>
    <x v="3148"/>
  </r>
  <r>
    <x v="1"/>
    <s v="July"/>
    <n v="26"/>
    <x v="1"/>
    <x v="3"/>
    <x v="0"/>
    <x v="0"/>
    <x v="3131"/>
  </r>
  <r>
    <x v="0"/>
    <s v="July"/>
    <n v="27"/>
    <x v="1"/>
    <x v="3"/>
    <x v="0"/>
    <x v="0"/>
    <x v="3128"/>
  </r>
  <r>
    <x v="1"/>
    <s v="July"/>
    <n v="27"/>
    <x v="1"/>
    <x v="3"/>
    <x v="0"/>
    <x v="0"/>
    <x v="3108"/>
  </r>
  <r>
    <x v="0"/>
    <s v="July"/>
    <n v="28"/>
    <x v="1"/>
    <x v="3"/>
    <x v="0"/>
    <x v="0"/>
    <x v="3149"/>
  </r>
  <r>
    <x v="1"/>
    <s v="July"/>
    <n v="28"/>
    <x v="1"/>
    <x v="3"/>
    <x v="0"/>
    <x v="0"/>
    <x v="3124"/>
  </r>
  <r>
    <x v="0"/>
    <s v="July"/>
    <n v="29"/>
    <x v="1"/>
    <x v="3"/>
    <x v="0"/>
    <x v="0"/>
    <x v="3109"/>
  </r>
  <r>
    <x v="1"/>
    <s v="July"/>
    <n v="29"/>
    <x v="1"/>
    <x v="3"/>
    <x v="0"/>
    <x v="0"/>
    <x v="3117"/>
  </r>
  <r>
    <x v="0"/>
    <s v="July"/>
    <n v="30"/>
    <x v="1"/>
    <x v="3"/>
    <x v="0"/>
    <x v="0"/>
    <x v="3113"/>
  </r>
  <r>
    <x v="1"/>
    <s v="July"/>
    <n v="30"/>
    <x v="1"/>
    <x v="3"/>
    <x v="0"/>
    <x v="0"/>
    <x v="3116"/>
  </r>
  <r>
    <x v="0"/>
    <s v="July"/>
    <n v="31"/>
    <x v="1"/>
    <x v="3"/>
    <x v="0"/>
    <x v="0"/>
    <x v="3150"/>
  </r>
  <r>
    <x v="1"/>
    <s v="July"/>
    <n v="31"/>
    <x v="1"/>
    <x v="3"/>
    <x v="0"/>
    <x v="0"/>
    <x v="3110"/>
  </r>
  <r>
    <x v="0"/>
    <s v="June"/>
    <n v="1"/>
    <x v="1"/>
    <x v="3"/>
    <x v="0"/>
    <x v="0"/>
    <x v="3151"/>
  </r>
  <r>
    <x v="1"/>
    <s v="June"/>
    <n v="1"/>
    <x v="1"/>
    <x v="3"/>
    <x v="0"/>
    <x v="0"/>
    <x v="3130"/>
  </r>
  <r>
    <x v="0"/>
    <s v="June"/>
    <n v="2"/>
    <x v="1"/>
    <x v="3"/>
    <x v="0"/>
    <x v="0"/>
    <x v="3103"/>
  </r>
  <r>
    <x v="1"/>
    <s v="June"/>
    <n v="2"/>
    <x v="1"/>
    <x v="3"/>
    <x v="0"/>
    <x v="0"/>
    <x v="3104"/>
  </r>
  <r>
    <x v="0"/>
    <s v="June"/>
    <n v="3"/>
    <x v="1"/>
    <x v="3"/>
    <x v="0"/>
    <x v="0"/>
    <x v="3115"/>
  </r>
  <r>
    <x v="1"/>
    <s v="June"/>
    <n v="3"/>
    <x v="1"/>
    <x v="3"/>
    <x v="0"/>
    <x v="0"/>
    <x v="3116"/>
  </r>
  <r>
    <x v="0"/>
    <s v="June"/>
    <n v="4"/>
    <x v="1"/>
    <x v="3"/>
    <x v="0"/>
    <x v="0"/>
    <x v="3113"/>
  </r>
  <r>
    <x v="1"/>
    <s v="June"/>
    <n v="4"/>
    <x v="1"/>
    <x v="3"/>
    <x v="0"/>
    <x v="0"/>
    <x v="3111"/>
  </r>
  <r>
    <x v="0"/>
    <s v="June"/>
    <n v="5"/>
    <x v="1"/>
    <x v="3"/>
    <x v="0"/>
    <x v="0"/>
    <x v="3141"/>
  </r>
  <r>
    <x v="1"/>
    <s v="June"/>
    <n v="5"/>
    <x v="1"/>
    <x v="3"/>
    <x v="0"/>
    <x v="0"/>
    <x v="3132"/>
  </r>
  <r>
    <x v="0"/>
    <s v="June"/>
    <n v="6"/>
    <x v="1"/>
    <x v="3"/>
    <x v="0"/>
    <x v="0"/>
    <x v="3145"/>
  </r>
  <r>
    <x v="1"/>
    <s v="June"/>
    <n v="6"/>
    <x v="1"/>
    <x v="3"/>
    <x v="0"/>
    <x v="0"/>
    <x v="3132"/>
  </r>
  <r>
    <x v="0"/>
    <s v="June"/>
    <n v="7"/>
    <x v="1"/>
    <x v="3"/>
    <x v="0"/>
    <x v="0"/>
    <x v="3130"/>
  </r>
  <r>
    <x v="1"/>
    <s v="June"/>
    <n v="7"/>
    <x v="1"/>
    <x v="3"/>
    <x v="0"/>
    <x v="0"/>
    <x v="3103"/>
  </r>
  <r>
    <x v="0"/>
    <s v="June"/>
    <n v="8"/>
    <x v="1"/>
    <x v="3"/>
    <x v="0"/>
    <x v="0"/>
    <x v="3152"/>
  </r>
  <r>
    <x v="1"/>
    <s v="June"/>
    <n v="8"/>
    <x v="1"/>
    <x v="3"/>
    <x v="0"/>
    <x v="0"/>
    <x v="3107"/>
  </r>
  <r>
    <x v="0"/>
    <s v="June"/>
    <n v="9"/>
    <x v="1"/>
    <x v="3"/>
    <x v="0"/>
    <x v="0"/>
    <x v="3125"/>
  </r>
  <r>
    <x v="1"/>
    <s v="June"/>
    <n v="9"/>
    <x v="1"/>
    <x v="3"/>
    <x v="0"/>
    <x v="0"/>
    <x v="3104"/>
  </r>
  <r>
    <x v="0"/>
    <s v="June"/>
    <n v="10"/>
    <x v="1"/>
    <x v="3"/>
    <x v="0"/>
    <x v="0"/>
    <x v="3125"/>
  </r>
  <r>
    <x v="1"/>
    <s v="June"/>
    <n v="10"/>
    <x v="1"/>
    <x v="3"/>
    <x v="0"/>
    <x v="0"/>
    <x v="3111"/>
  </r>
  <r>
    <x v="0"/>
    <s v="June"/>
    <n v="11"/>
    <x v="1"/>
    <x v="3"/>
    <x v="0"/>
    <x v="0"/>
    <x v="3151"/>
  </r>
  <r>
    <x v="1"/>
    <s v="June"/>
    <n v="11"/>
    <x v="1"/>
    <x v="3"/>
    <x v="0"/>
    <x v="0"/>
    <x v="3121"/>
  </r>
  <r>
    <x v="0"/>
    <s v="June"/>
    <n v="12"/>
    <x v="1"/>
    <x v="3"/>
    <x v="0"/>
    <x v="0"/>
    <x v="3153"/>
  </r>
  <r>
    <x v="1"/>
    <s v="June"/>
    <n v="12"/>
    <x v="1"/>
    <x v="3"/>
    <x v="0"/>
    <x v="0"/>
    <x v="3110"/>
  </r>
  <r>
    <x v="0"/>
    <s v="June"/>
    <n v="13"/>
    <x v="1"/>
    <x v="3"/>
    <x v="0"/>
    <x v="0"/>
    <x v="3137"/>
  </r>
  <r>
    <x v="1"/>
    <s v="June"/>
    <n v="13"/>
    <x v="1"/>
    <x v="3"/>
    <x v="0"/>
    <x v="0"/>
    <x v="3112"/>
  </r>
  <r>
    <x v="0"/>
    <s v="June"/>
    <n v="14"/>
    <x v="1"/>
    <x v="3"/>
    <x v="0"/>
    <x v="0"/>
    <x v="3154"/>
  </r>
  <r>
    <x v="1"/>
    <s v="June"/>
    <n v="14"/>
    <x v="1"/>
    <x v="3"/>
    <x v="0"/>
    <x v="0"/>
    <x v="3115"/>
  </r>
  <r>
    <x v="0"/>
    <s v="June"/>
    <n v="15"/>
    <x v="1"/>
    <x v="3"/>
    <x v="0"/>
    <x v="0"/>
    <x v="3155"/>
  </r>
  <r>
    <x v="1"/>
    <s v="June"/>
    <n v="15"/>
    <x v="1"/>
    <x v="3"/>
    <x v="0"/>
    <x v="0"/>
    <x v="3110"/>
  </r>
  <r>
    <x v="0"/>
    <s v="June"/>
    <n v="16"/>
    <x v="1"/>
    <x v="3"/>
    <x v="0"/>
    <x v="0"/>
    <x v="3146"/>
  </r>
  <r>
    <x v="1"/>
    <s v="June"/>
    <n v="16"/>
    <x v="1"/>
    <x v="3"/>
    <x v="0"/>
    <x v="0"/>
    <x v="3113"/>
  </r>
  <r>
    <x v="0"/>
    <s v="June"/>
    <n v="17"/>
    <x v="1"/>
    <x v="3"/>
    <x v="0"/>
    <x v="0"/>
    <x v="3113"/>
  </r>
  <r>
    <x v="1"/>
    <s v="June"/>
    <n v="17"/>
    <x v="1"/>
    <x v="3"/>
    <x v="0"/>
    <x v="0"/>
    <x v="3116"/>
  </r>
  <r>
    <x v="0"/>
    <s v="June"/>
    <n v="18"/>
    <x v="1"/>
    <x v="3"/>
    <x v="0"/>
    <x v="0"/>
    <x v="3110"/>
  </r>
  <r>
    <x v="1"/>
    <s v="June"/>
    <n v="18"/>
    <x v="1"/>
    <x v="3"/>
    <x v="0"/>
    <x v="0"/>
    <x v="3117"/>
  </r>
  <r>
    <x v="0"/>
    <s v="June"/>
    <n v="19"/>
    <x v="1"/>
    <x v="3"/>
    <x v="0"/>
    <x v="0"/>
    <x v="3156"/>
  </r>
  <r>
    <x v="1"/>
    <s v="June"/>
    <n v="19"/>
    <x v="1"/>
    <x v="3"/>
    <x v="0"/>
    <x v="0"/>
    <x v="3108"/>
  </r>
  <r>
    <x v="0"/>
    <s v="June"/>
    <n v="20"/>
    <x v="1"/>
    <x v="3"/>
    <x v="0"/>
    <x v="0"/>
    <x v="3130"/>
  </r>
  <r>
    <x v="1"/>
    <s v="June"/>
    <n v="20"/>
    <x v="1"/>
    <x v="3"/>
    <x v="0"/>
    <x v="0"/>
    <x v="3104"/>
  </r>
  <r>
    <x v="0"/>
    <s v="June"/>
    <n v="21"/>
    <x v="1"/>
    <x v="3"/>
    <x v="0"/>
    <x v="0"/>
    <x v="3126"/>
  </r>
  <r>
    <x v="1"/>
    <s v="June"/>
    <n v="21"/>
    <x v="1"/>
    <x v="3"/>
    <x v="0"/>
    <x v="0"/>
    <x v="3111"/>
  </r>
  <r>
    <x v="0"/>
    <s v="June"/>
    <n v="22"/>
    <x v="1"/>
    <x v="3"/>
    <x v="0"/>
    <x v="0"/>
    <x v="3128"/>
  </r>
  <r>
    <x v="1"/>
    <s v="June"/>
    <n v="22"/>
    <x v="1"/>
    <x v="3"/>
    <x v="0"/>
    <x v="0"/>
    <x v="3105"/>
  </r>
  <r>
    <x v="0"/>
    <s v="June"/>
    <n v="23"/>
    <x v="1"/>
    <x v="3"/>
    <x v="0"/>
    <x v="0"/>
    <x v="3134"/>
  </r>
  <r>
    <x v="1"/>
    <s v="June"/>
    <n v="23"/>
    <x v="1"/>
    <x v="3"/>
    <x v="0"/>
    <x v="0"/>
    <x v="3126"/>
  </r>
  <r>
    <x v="0"/>
    <s v="June"/>
    <n v="24"/>
    <x v="1"/>
    <x v="3"/>
    <x v="0"/>
    <x v="0"/>
    <x v="3118"/>
  </r>
  <r>
    <x v="1"/>
    <s v="June"/>
    <n v="24"/>
    <x v="1"/>
    <x v="3"/>
    <x v="0"/>
    <x v="0"/>
    <x v="3116"/>
  </r>
  <r>
    <x v="0"/>
    <s v="June"/>
    <n v="25"/>
    <x v="1"/>
    <x v="3"/>
    <x v="0"/>
    <x v="0"/>
    <x v="3143"/>
  </r>
  <r>
    <x v="1"/>
    <s v="June"/>
    <n v="25"/>
    <x v="1"/>
    <x v="3"/>
    <x v="0"/>
    <x v="0"/>
    <x v="3106"/>
  </r>
  <r>
    <x v="0"/>
    <s v="June"/>
    <n v="26"/>
    <x v="1"/>
    <x v="3"/>
    <x v="0"/>
    <x v="0"/>
    <x v="3139"/>
  </r>
  <r>
    <x v="1"/>
    <s v="June"/>
    <n v="26"/>
    <x v="1"/>
    <x v="3"/>
    <x v="0"/>
    <x v="0"/>
    <x v="3143"/>
  </r>
  <r>
    <x v="0"/>
    <s v="June"/>
    <n v="27"/>
    <x v="1"/>
    <x v="3"/>
    <x v="0"/>
    <x v="0"/>
    <x v="3142"/>
  </r>
  <r>
    <x v="1"/>
    <s v="June"/>
    <n v="27"/>
    <x v="1"/>
    <x v="3"/>
    <x v="0"/>
    <x v="0"/>
    <x v="3112"/>
  </r>
  <r>
    <x v="0"/>
    <s v="June"/>
    <n v="28"/>
    <x v="1"/>
    <x v="3"/>
    <x v="0"/>
    <x v="0"/>
    <x v="3146"/>
  </r>
  <r>
    <x v="1"/>
    <s v="June"/>
    <n v="28"/>
    <x v="1"/>
    <x v="3"/>
    <x v="0"/>
    <x v="0"/>
    <x v="3125"/>
  </r>
  <r>
    <x v="0"/>
    <s v="June"/>
    <n v="29"/>
    <x v="1"/>
    <x v="3"/>
    <x v="0"/>
    <x v="0"/>
    <x v="3142"/>
  </r>
  <r>
    <x v="1"/>
    <s v="June"/>
    <n v="29"/>
    <x v="1"/>
    <x v="3"/>
    <x v="0"/>
    <x v="0"/>
    <x v="3126"/>
  </r>
  <r>
    <x v="0"/>
    <s v="June"/>
    <n v="30"/>
    <x v="1"/>
    <x v="3"/>
    <x v="0"/>
    <x v="0"/>
    <x v="3139"/>
  </r>
  <r>
    <x v="1"/>
    <s v="June"/>
    <n v="30"/>
    <x v="1"/>
    <x v="3"/>
    <x v="0"/>
    <x v="0"/>
    <x v="3108"/>
  </r>
  <r>
    <x v="0"/>
    <s v="May"/>
    <n v="1"/>
    <x v="1"/>
    <x v="3"/>
    <x v="0"/>
    <x v="0"/>
    <x v="3109"/>
  </r>
  <r>
    <x v="1"/>
    <s v="May"/>
    <n v="1"/>
    <x v="1"/>
    <x v="3"/>
    <x v="0"/>
    <x v="0"/>
    <x v="3104"/>
  </r>
  <r>
    <x v="0"/>
    <s v="May"/>
    <n v="2"/>
    <x v="1"/>
    <x v="3"/>
    <x v="0"/>
    <x v="0"/>
    <x v="3142"/>
  </r>
  <r>
    <x v="1"/>
    <s v="May"/>
    <n v="2"/>
    <x v="1"/>
    <x v="3"/>
    <x v="0"/>
    <x v="0"/>
    <x v="3131"/>
  </r>
  <r>
    <x v="0"/>
    <s v="May"/>
    <n v="3"/>
    <x v="1"/>
    <x v="3"/>
    <x v="0"/>
    <x v="0"/>
    <x v="3143"/>
  </r>
  <r>
    <x v="1"/>
    <s v="May"/>
    <n v="3"/>
    <x v="1"/>
    <x v="3"/>
    <x v="0"/>
    <x v="0"/>
    <x v="3119"/>
  </r>
  <r>
    <x v="0"/>
    <s v="May"/>
    <n v="4"/>
    <x v="1"/>
    <x v="3"/>
    <x v="0"/>
    <x v="0"/>
    <x v="3133"/>
  </r>
  <r>
    <x v="1"/>
    <s v="May"/>
    <n v="4"/>
    <x v="1"/>
    <x v="3"/>
    <x v="0"/>
    <x v="0"/>
    <x v="3125"/>
  </r>
  <r>
    <x v="0"/>
    <s v="May"/>
    <n v="5"/>
    <x v="1"/>
    <x v="3"/>
    <x v="0"/>
    <x v="0"/>
    <x v="3132"/>
  </r>
  <r>
    <x v="1"/>
    <s v="May"/>
    <n v="5"/>
    <x v="1"/>
    <x v="3"/>
    <x v="0"/>
    <x v="0"/>
    <x v="3104"/>
  </r>
  <r>
    <x v="0"/>
    <s v="May"/>
    <n v="6"/>
    <x v="1"/>
    <x v="3"/>
    <x v="0"/>
    <x v="0"/>
    <x v="3103"/>
  </r>
  <r>
    <x v="1"/>
    <s v="May"/>
    <n v="6"/>
    <x v="1"/>
    <x v="3"/>
    <x v="0"/>
    <x v="0"/>
    <x v="3123"/>
  </r>
  <r>
    <x v="0"/>
    <s v="May"/>
    <n v="7"/>
    <x v="1"/>
    <x v="3"/>
    <x v="0"/>
    <x v="0"/>
    <x v="3112"/>
  </r>
  <r>
    <x v="1"/>
    <s v="May"/>
    <n v="7"/>
    <x v="1"/>
    <x v="3"/>
    <x v="0"/>
    <x v="0"/>
    <x v="3111"/>
  </r>
  <r>
    <x v="0"/>
    <s v="May"/>
    <n v="8"/>
    <x v="1"/>
    <x v="3"/>
    <x v="0"/>
    <x v="0"/>
    <x v="3130"/>
  </r>
  <r>
    <x v="1"/>
    <s v="May"/>
    <n v="8"/>
    <x v="1"/>
    <x v="3"/>
    <x v="0"/>
    <x v="0"/>
    <x v="3133"/>
  </r>
  <r>
    <x v="0"/>
    <s v="May"/>
    <n v="9"/>
    <x v="1"/>
    <x v="3"/>
    <x v="0"/>
    <x v="0"/>
    <x v="3128"/>
  </r>
  <r>
    <x v="1"/>
    <s v="May"/>
    <n v="9"/>
    <x v="1"/>
    <x v="3"/>
    <x v="0"/>
    <x v="0"/>
    <x v="3111"/>
  </r>
  <r>
    <x v="0"/>
    <s v="May"/>
    <n v="10"/>
    <x v="1"/>
    <x v="3"/>
    <x v="0"/>
    <x v="0"/>
    <x v="3143"/>
  </r>
  <r>
    <x v="1"/>
    <s v="May"/>
    <n v="10"/>
    <x v="1"/>
    <x v="3"/>
    <x v="0"/>
    <x v="0"/>
    <x v="3133"/>
  </r>
  <r>
    <x v="0"/>
    <s v="May"/>
    <n v="11"/>
    <x v="1"/>
    <x v="3"/>
    <x v="0"/>
    <x v="0"/>
    <x v="3134"/>
  </r>
  <r>
    <x v="1"/>
    <s v="May"/>
    <n v="11"/>
    <x v="1"/>
    <x v="3"/>
    <x v="0"/>
    <x v="0"/>
    <x v="3108"/>
  </r>
  <r>
    <x v="0"/>
    <s v="May"/>
    <n v="12"/>
    <x v="1"/>
    <x v="3"/>
    <x v="0"/>
    <x v="0"/>
    <x v="3142"/>
  </r>
  <r>
    <x v="1"/>
    <s v="May"/>
    <n v="12"/>
    <x v="1"/>
    <x v="3"/>
    <x v="0"/>
    <x v="0"/>
    <x v="3127"/>
  </r>
  <r>
    <x v="0"/>
    <s v="May"/>
    <n v="13"/>
    <x v="1"/>
    <x v="3"/>
    <x v="0"/>
    <x v="0"/>
    <x v="3103"/>
  </r>
  <r>
    <x v="1"/>
    <s v="May"/>
    <n v="13"/>
    <x v="1"/>
    <x v="3"/>
    <x v="0"/>
    <x v="0"/>
    <x v="3118"/>
  </r>
  <r>
    <x v="0"/>
    <s v="May"/>
    <n v="14"/>
    <x v="1"/>
    <x v="3"/>
    <x v="0"/>
    <x v="0"/>
    <x v="3109"/>
  </r>
  <r>
    <x v="1"/>
    <s v="May"/>
    <n v="14"/>
    <x v="1"/>
    <x v="3"/>
    <x v="0"/>
    <x v="0"/>
    <x v="3127"/>
  </r>
  <r>
    <x v="0"/>
    <s v="May"/>
    <n v="15"/>
    <x v="1"/>
    <x v="3"/>
    <x v="0"/>
    <x v="0"/>
    <x v="3141"/>
  </r>
  <r>
    <x v="1"/>
    <s v="May"/>
    <n v="15"/>
    <x v="1"/>
    <x v="3"/>
    <x v="0"/>
    <x v="0"/>
    <x v="3131"/>
  </r>
  <r>
    <x v="0"/>
    <s v="May"/>
    <n v="16"/>
    <x v="1"/>
    <x v="3"/>
    <x v="0"/>
    <x v="0"/>
    <x v="3153"/>
  </r>
  <r>
    <x v="1"/>
    <s v="May"/>
    <n v="16"/>
    <x v="1"/>
    <x v="3"/>
    <x v="0"/>
    <x v="0"/>
    <x v="3142"/>
  </r>
  <r>
    <x v="0"/>
    <s v="May"/>
    <n v="17"/>
    <x v="1"/>
    <x v="3"/>
    <x v="0"/>
    <x v="0"/>
    <x v="3142"/>
  </r>
  <r>
    <x v="1"/>
    <s v="May"/>
    <n v="17"/>
    <x v="1"/>
    <x v="3"/>
    <x v="0"/>
    <x v="0"/>
    <x v="3118"/>
  </r>
  <r>
    <x v="0"/>
    <s v="May"/>
    <n v="18"/>
    <x v="1"/>
    <x v="3"/>
    <x v="0"/>
    <x v="0"/>
    <x v="3142"/>
  </r>
  <r>
    <x v="1"/>
    <s v="May"/>
    <n v="18"/>
    <x v="1"/>
    <x v="3"/>
    <x v="0"/>
    <x v="0"/>
    <x v="3103"/>
  </r>
  <r>
    <x v="0"/>
    <s v="May"/>
    <n v="19"/>
    <x v="1"/>
    <x v="3"/>
    <x v="0"/>
    <x v="0"/>
    <x v="3132"/>
  </r>
  <r>
    <x v="1"/>
    <s v="May"/>
    <n v="19"/>
    <x v="1"/>
    <x v="3"/>
    <x v="0"/>
    <x v="0"/>
    <x v="3117"/>
  </r>
  <r>
    <x v="0"/>
    <s v="May"/>
    <n v="20"/>
    <x v="1"/>
    <x v="3"/>
    <x v="0"/>
    <x v="0"/>
    <x v="3132"/>
  </r>
  <r>
    <x v="1"/>
    <s v="May"/>
    <n v="20"/>
    <x v="1"/>
    <x v="3"/>
    <x v="0"/>
    <x v="0"/>
    <x v="3121"/>
  </r>
  <r>
    <x v="0"/>
    <s v="May"/>
    <n v="21"/>
    <x v="1"/>
    <x v="3"/>
    <x v="0"/>
    <x v="0"/>
    <x v="3119"/>
  </r>
  <r>
    <x v="1"/>
    <s v="May"/>
    <n v="21"/>
    <x v="1"/>
    <x v="3"/>
    <x v="0"/>
    <x v="0"/>
    <x v="3104"/>
  </r>
  <r>
    <x v="0"/>
    <s v="May"/>
    <n v="22"/>
    <x v="1"/>
    <x v="3"/>
    <x v="0"/>
    <x v="0"/>
    <x v="3144"/>
  </r>
  <r>
    <x v="1"/>
    <s v="May"/>
    <n v="22"/>
    <x v="1"/>
    <x v="3"/>
    <x v="0"/>
    <x v="0"/>
    <x v="3110"/>
  </r>
  <r>
    <x v="0"/>
    <s v="May"/>
    <n v="23"/>
    <x v="1"/>
    <x v="3"/>
    <x v="0"/>
    <x v="0"/>
    <x v="3146"/>
  </r>
  <r>
    <x v="1"/>
    <s v="May"/>
    <n v="23"/>
    <x v="1"/>
    <x v="3"/>
    <x v="0"/>
    <x v="0"/>
    <x v="3124"/>
  </r>
  <r>
    <x v="0"/>
    <s v="May"/>
    <n v="24"/>
    <x v="1"/>
    <x v="3"/>
    <x v="0"/>
    <x v="0"/>
    <x v="3138"/>
  </r>
  <r>
    <x v="1"/>
    <s v="May"/>
    <n v="24"/>
    <x v="1"/>
    <x v="3"/>
    <x v="0"/>
    <x v="0"/>
    <x v="3108"/>
  </r>
  <r>
    <x v="0"/>
    <s v="May"/>
    <n v="25"/>
    <x v="1"/>
    <x v="3"/>
    <x v="0"/>
    <x v="0"/>
    <x v="3142"/>
  </r>
  <r>
    <x v="1"/>
    <s v="May"/>
    <n v="25"/>
    <x v="1"/>
    <x v="3"/>
    <x v="0"/>
    <x v="0"/>
    <x v="3127"/>
  </r>
  <r>
    <x v="0"/>
    <s v="May"/>
    <n v="26"/>
    <x v="1"/>
    <x v="3"/>
    <x v="0"/>
    <x v="0"/>
    <x v="3131"/>
  </r>
  <r>
    <x v="1"/>
    <s v="May"/>
    <n v="26"/>
    <x v="1"/>
    <x v="3"/>
    <x v="0"/>
    <x v="0"/>
    <x v="3119"/>
  </r>
  <r>
    <x v="0"/>
    <s v="May"/>
    <n v="27"/>
    <x v="1"/>
    <x v="3"/>
    <x v="0"/>
    <x v="0"/>
    <x v="3105"/>
  </r>
  <r>
    <x v="1"/>
    <s v="May"/>
    <n v="27"/>
    <x v="1"/>
    <x v="3"/>
    <x v="0"/>
    <x v="0"/>
    <x v="3129"/>
  </r>
  <r>
    <x v="0"/>
    <s v="May"/>
    <n v="28"/>
    <x v="1"/>
    <x v="3"/>
    <x v="0"/>
    <x v="0"/>
    <x v="3117"/>
  </r>
  <r>
    <x v="1"/>
    <s v="May"/>
    <n v="28"/>
    <x v="1"/>
    <x v="3"/>
    <x v="0"/>
    <x v="0"/>
    <x v="3117"/>
  </r>
  <r>
    <x v="0"/>
    <s v="May"/>
    <n v="29"/>
    <x v="1"/>
    <x v="3"/>
    <x v="0"/>
    <x v="0"/>
    <x v="3139"/>
  </r>
  <r>
    <x v="1"/>
    <s v="May"/>
    <n v="29"/>
    <x v="1"/>
    <x v="3"/>
    <x v="0"/>
    <x v="0"/>
    <x v="3115"/>
  </r>
  <r>
    <x v="0"/>
    <s v="May"/>
    <n v="30"/>
    <x v="1"/>
    <x v="3"/>
    <x v="0"/>
    <x v="0"/>
    <x v="3128"/>
  </r>
  <r>
    <x v="1"/>
    <s v="May"/>
    <n v="30"/>
    <x v="1"/>
    <x v="3"/>
    <x v="0"/>
    <x v="0"/>
    <x v="3110"/>
  </r>
  <r>
    <x v="0"/>
    <s v="May"/>
    <n v="31"/>
    <x v="1"/>
    <x v="3"/>
    <x v="0"/>
    <x v="0"/>
    <x v="3131"/>
  </r>
  <r>
    <x v="1"/>
    <s v="May"/>
    <n v="31"/>
    <x v="1"/>
    <x v="3"/>
    <x v="0"/>
    <x v="0"/>
    <x v="3133"/>
  </r>
  <r>
    <x v="0"/>
    <s v="July"/>
    <n v="1"/>
    <x v="0"/>
    <x v="3"/>
    <x v="1"/>
    <x v="1"/>
    <x v="3151"/>
  </r>
  <r>
    <x v="1"/>
    <s v="July"/>
    <n v="1"/>
    <x v="0"/>
    <x v="3"/>
    <x v="1"/>
    <x v="1"/>
    <x v="3106"/>
  </r>
  <r>
    <x v="0"/>
    <s v="July"/>
    <n v="2"/>
    <x v="0"/>
    <x v="3"/>
    <x v="1"/>
    <x v="1"/>
    <x v="3109"/>
  </r>
  <r>
    <x v="1"/>
    <s v="July"/>
    <n v="2"/>
    <x v="0"/>
    <x v="3"/>
    <x v="1"/>
    <x v="1"/>
    <x v="3157"/>
  </r>
  <r>
    <x v="0"/>
    <s v="July"/>
    <n v="3"/>
    <x v="0"/>
    <x v="3"/>
    <x v="1"/>
    <x v="1"/>
    <x v="3125"/>
  </r>
  <r>
    <x v="1"/>
    <s v="July"/>
    <n v="3"/>
    <x v="0"/>
    <x v="3"/>
    <x v="1"/>
    <x v="1"/>
    <x v="3158"/>
  </r>
  <r>
    <x v="0"/>
    <s v="July"/>
    <n v="4"/>
    <x v="0"/>
    <x v="3"/>
    <x v="1"/>
    <x v="1"/>
    <x v="3126"/>
  </r>
  <r>
    <x v="1"/>
    <s v="July"/>
    <n v="4"/>
    <x v="0"/>
    <x v="3"/>
    <x v="1"/>
    <x v="1"/>
    <x v="3106"/>
  </r>
  <r>
    <x v="0"/>
    <s v="July"/>
    <n v="5"/>
    <x v="0"/>
    <x v="3"/>
    <x v="1"/>
    <x v="1"/>
    <x v="3112"/>
  </r>
  <r>
    <x v="1"/>
    <s v="July"/>
    <n v="5"/>
    <x v="0"/>
    <x v="3"/>
    <x v="1"/>
    <x v="1"/>
    <x v="3114"/>
  </r>
  <r>
    <x v="0"/>
    <s v="July"/>
    <n v="6"/>
    <x v="0"/>
    <x v="3"/>
    <x v="1"/>
    <x v="1"/>
    <x v="3107"/>
  </r>
  <r>
    <x v="1"/>
    <s v="July"/>
    <n v="6"/>
    <x v="0"/>
    <x v="3"/>
    <x v="1"/>
    <x v="1"/>
    <x v="3158"/>
  </r>
  <r>
    <x v="0"/>
    <s v="July"/>
    <n v="7"/>
    <x v="0"/>
    <x v="3"/>
    <x v="1"/>
    <x v="1"/>
    <x v="3103"/>
  </r>
  <r>
    <x v="1"/>
    <s v="July"/>
    <n v="7"/>
    <x v="0"/>
    <x v="3"/>
    <x v="1"/>
    <x v="1"/>
    <x v="3158"/>
  </r>
  <r>
    <x v="0"/>
    <s v="July"/>
    <n v="8"/>
    <x v="0"/>
    <x v="3"/>
    <x v="1"/>
    <x v="1"/>
    <x v="3124"/>
  </r>
  <r>
    <x v="1"/>
    <s v="July"/>
    <n v="8"/>
    <x v="0"/>
    <x v="3"/>
    <x v="1"/>
    <x v="1"/>
    <x v="3123"/>
  </r>
  <r>
    <x v="0"/>
    <s v="July"/>
    <n v="9"/>
    <x v="0"/>
    <x v="3"/>
    <x v="1"/>
    <x v="1"/>
    <x v="3104"/>
  </r>
  <r>
    <x v="1"/>
    <s v="July"/>
    <n v="9"/>
    <x v="0"/>
    <x v="3"/>
    <x v="1"/>
    <x v="1"/>
    <x v="3136"/>
  </r>
  <r>
    <x v="0"/>
    <s v="July"/>
    <n v="10"/>
    <x v="0"/>
    <x v="3"/>
    <x v="1"/>
    <x v="1"/>
    <x v="3127"/>
  </r>
  <r>
    <x v="1"/>
    <s v="July"/>
    <n v="10"/>
    <x v="0"/>
    <x v="3"/>
    <x v="1"/>
    <x v="1"/>
    <x v="3159"/>
  </r>
  <r>
    <x v="0"/>
    <s v="July"/>
    <n v="11"/>
    <x v="0"/>
    <x v="3"/>
    <x v="1"/>
    <x v="1"/>
    <x v="3119"/>
  </r>
  <r>
    <x v="1"/>
    <s v="July"/>
    <n v="11"/>
    <x v="0"/>
    <x v="3"/>
    <x v="1"/>
    <x v="1"/>
    <x v="3121"/>
  </r>
  <r>
    <x v="0"/>
    <s v="July"/>
    <n v="12"/>
    <x v="0"/>
    <x v="3"/>
    <x v="1"/>
    <x v="1"/>
    <x v="3105"/>
  </r>
  <r>
    <x v="1"/>
    <s v="July"/>
    <n v="12"/>
    <x v="0"/>
    <x v="3"/>
    <x v="1"/>
    <x v="1"/>
    <x v="3160"/>
  </r>
  <r>
    <x v="0"/>
    <s v="July"/>
    <n v="13"/>
    <x v="0"/>
    <x v="3"/>
    <x v="1"/>
    <x v="1"/>
    <x v="3127"/>
  </r>
  <r>
    <x v="1"/>
    <s v="July"/>
    <n v="13"/>
    <x v="0"/>
    <x v="3"/>
    <x v="1"/>
    <x v="1"/>
    <x v="3160"/>
  </r>
  <r>
    <x v="0"/>
    <s v="July"/>
    <n v="14"/>
    <x v="0"/>
    <x v="3"/>
    <x v="1"/>
    <x v="1"/>
    <x v="3117"/>
  </r>
  <r>
    <x v="1"/>
    <s v="July"/>
    <n v="14"/>
    <x v="0"/>
    <x v="3"/>
    <x v="1"/>
    <x v="1"/>
    <x v="3129"/>
  </r>
  <r>
    <x v="0"/>
    <s v="July"/>
    <n v="15"/>
    <x v="0"/>
    <x v="3"/>
    <x v="1"/>
    <x v="1"/>
    <x v="3132"/>
  </r>
  <r>
    <x v="1"/>
    <s v="July"/>
    <n v="15"/>
    <x v="0"/>
    <x v="3"/>
    <x v="1"/>
    <x v="1"/>
    <x v="3114"/>
  </r>
  <r>
    <x v="0"/>
    <s v="July"/>
    <n v="16"/>
    <x v="0"/>
    <x v="3"/>
    <x v="1"/>
    <x v="1"/>
    <x v="3123"/>
  </r>
  <r>
    <x v="1"/>
    <s v="July"/>
    <n v="16"/>
    <x v="0"/>
    <x v="3"/>
    <x v="1"/>
    <x v="1"/>
    <x v="3158"/>
  </r>
  <r>
    <x v="0"/>
    <s v="July"/>
    <n v="17"/>
    <x v="0"/>
    <x v="3"/>
    <x v="1"/>
    <x v="1"/>
    <x v="3122"/>
  </r>
  <r>
    <x v="1"/>
    <s v="July"/>
    <n v="17"/>
    <x v="0"/>
    <x v="3"/>
    <x v="1"/>
    <x v="1"/>
    <x v="3157"/>
  </r>
  <r>
    <x v="0"/>
    <s v="July"/>
    <n v="18"/>
    <x v="0"/>
    <x v="3"/>
    <x v="1"/>
    <x v="1"/>
    <x v="3112"/>
  </r>
  <r>
    <x v="1"/>
    <s v="July"/>
    <n v="18"/>
    <x v="0"/>
    <x v="3"/>
    <x v="1"/>
    <x v="1"/>
    <x v="3105"/>
  </r>
  <r>
    <x v="0"/>
    <s v="July"/>
    <n v="19"/>
    <x v="0"/>
    <x v="3"/>
    <x v="1"/>
    <x v="1"/>
    <x v="3161"/>
  </r>
  <r>
    <x v="1"/>
    <s v="July"/>
    <n v="19"/>
    <x v="0"/>
    <x v="3"/>
    <x v="1"/>
    <x v="1"/>
    <x v="3130"/>
  </r>
  <r>
    <x v="0"/>
    <s v="July"/>
    <n v="20"/>
    <x v="0"/>
    <x v="3"/>
    <x v="1"/>
    <x v="1"/>
    <x v="3125"/>
  </r>
  <r>
    <x v="1"/>
    <s v="July"/>
    <n v="20"/>
    <x v="0"/>
    <x v="3"/>
    <x v="1"/>
    <x v="1"/>
    <x v="3129"/>
  </r>
  <r>
    <x v="0"/>
    <s v="July"/>
    <n v="21"/>
    <x v="0"/>
    <x v="3"/>
    <x v="1"/>
    <x v="1"/>
    <x v="3108"/>
  </r>
  <r>
    <x v="1"/>
    <s v="July"/>
    <n v="21"/>
    <x v="0"/>
    <x v="3"/>
    <x v="1"/>
    <x v="1"/>
    <x v="3109"/>
  </r>
  <r>
    <x v="0"/>
    <s v="July"/>
    <n v="22"/>
    <x v="0"/>
    <x v="3"/>
    <x v="1"/>
    <x v="1"/>
    <x v="3108"/>
  </r>
  <r>
    <x v="1"/>
    <s v="July"/>
    <n v="22"/>
    <x v="0"/>
    <x v="3"/>
    <x v="1"/>
    <x v="1"/>
    <x v="3158"/>
  </r>
  <r>
    <x v="0"/>
    <s v="July"/>
    <n v="23"/>
    <x v="0"/>
    <x v="3"/>
    <x v="1"/>
    <x v="1"/>
    <x v="3114"/>
  </r>
  <r>
    <x v="1"/>
    <s v="July"/>
    <n v="23"/>
    <x v="0"/>
    <x v="3"/>
    <x v="1"/>
    <x v="1"/>
    <x v="3159"/>
  </r>
  <r>
    <x v="0"/>
    <s v="July"/>
    <n v="24"/>
    <x v="0"/>
    <x v="3"/>
    <x v="1"/>
    <x v="1"/>
    <x v="3117"/>
  </r>
  <r>
    <x v="1"/>
    <s v="July"/>
    <n v="24"/>
    <x v="0"/>
    <x v="3"/>
    <x v="1"/>
    <x v="1"/>
    <x v="3162"/>
  </r>
  <r>
    <x v="0"/>
    <s v="July"/>
    <n v="25"/>
    <x v="0"/>
    <x v="3"/>
    <x v="1"/>
    <x v="1"/>
    <x v="3112"/>
  </r>
  <r>
    <x v="1"/>
    <s v="July"/>
    <n v="25"/>
    <x v="0"/>
    <x v="3"/>
    <x v="1"/>
    <x v="1"/>
    <x v="3158"/>
  </r>
  <r>
    <x v="0"/>
    <s v="July"/>
    <n v="26"/>
    <x v="0"/>
    <x v="3"/>
    <x v="1"/>
    <x v="1"/>
    <x v="3118"/>
  </r>
  <r>
    <x v="1"/>
    <s v="July"/>
    <n v="26"/>
    <x v="0"/>
    <x v="3"/>
    <x v="1"/>
    <x v="1"/>
    <x v="3158"/>
  </r>
  <r>
    <x v="0"/>
    <s v="July"/>
    <n v="27"/>
    <x v="0"/>
    <x v="3"/>
    <x v="1"/>
    <x v="1"/>
    <x v="3119"/>
  </r>
  <r>
    <x v="1"/>
    <s v="July"/>
    <n v="27"/>
    <x v="0"/>
    <x v="3"/>
    <x v="1"/>
    <x v="1"/>
    <x v="3106"/>
  </r>
  <r>
    <x v="0"/>
    <s v="July"/>
    <n v="28"/>
    <x v="0"/>
    <x v="3"/>
    <x v="1"/>
    <x v="1"/>
    <x v="3119"/>
  </r>
  <r>
    <x v="1"/>
    <s v="July"/>
    <n v="28"/>
    <x v="0"/>
    <x v="3"/>
    <x v="1"/>
    <x v="1"/>
    <x v="3120"/>
  </r>
  <r>
    <x v="0"/>
    <s v="July"/>
    <n v="29"/>
    <x v="0"/>
    <x v="3"/>
    <x v="1"/>
    <x v="1"/>
    <x v="3113"/>
  </r>
  <r>
    <x v="1"/>
    <s v="July"/>
    <n v="29"/>
    <x v="0"/>
    <x v="3"/>
    <x v="1"/>
    <x v="1"/>
    <x v="3120"/>
  </r>
  <r>
    <x v="0"/>
    <s v="July"/>
    <n v="30"/>
    <x v="0"/>
    <x v="3"/>
    <x v="1"/>
    <x v="1"/>
    <x v="3114"/>
  </r>
  <r>
    <x v="1"/>
    <s v="July"/>
    <n v="30"/>
    <x v="0"/>
    <x v="3"/>
    <x v="1"/>
    <x v="1"/>
    <x v="3114"/>
  </r>
  <r>
    <x v="0"/>
    <s v="July"/>
    <n v="31"/>
    <x v="0"/>
    <x v="3"/>
    <x v="1"/>
    <x v="1"/>
    <x v="3158"/>
  </r>
  <r>
    <x v="1"/>
    <s v="July"/>
    <n v="31"/>
    <x v="0"/>
    <x v="3"/>
    <x v="1"/>
    <x v="1"/>
    <x v="3106"/>
  </r>
  <r>
    <x v="0"/>
    <s v="June"/>
    <n v="1"/>
    <x v="0"/>
    <x v="3"/>
    <x v="1"/>
    <x v="1"/>
    <x v="3109"/>
  </r>
  <r>
    <x v="1"/>
    <s v="June"/>
    <n v="1"/>
    <x v="0"/>
    <x v="3"/>
    <x v="1"/>
    <x v="1"/>
    <x v="3123"/>
  </r>
  <r>
    <x v="0"/>
    <s v="June"/>
    <n v="2"/>
    <x v="0"/>
    <x v="3"/>
    <x v="1"/>
    <x v="1"/>
    <x v="3131"/>
  </r>
  <r>
    <x v="1"/>
    <s v="June"/>
    <n v="2"/>
    <x v="0"/>
    <x v="3"/>
    <x v="1"/>
    <x v="1"/>
    <x v="3115"/>
  </r>
  <r>
    <x v="0"/>
    <s v="June"/>
    <n v="3"/>
    <x v="0"/>
    <x v="3"/>
    <x v="1"/>
    <x v="1"/>
    <x v="3115"/>
  </r>
  <r>
    <x v="1"/>
    <s v="June"/>
    <n v="3"/>
    <x v="0"/>
    <x v="3"/>
    <x v="1"/>
    <x v="1"/>
    <x v="3158"/>
  </r>
  <r>
    <x v="0"/>
    <s v="June"/>
    <n v="4"/>
    <x v="0"/>
    <x v="3"/>
    <x v="1"/>
    <x v="1"/>
    <x v="3117"/>
  </r>
  <r>
    <x v="1"/>
    <s v="June"/>
    <n v="4"/>
    <x v="0"/>
    <x v="3"/>
    <x v="1"/>
    <x v="1"/>
    <x v="3114"/>
  </r>
  <r>
    <x v="0"/>
    <s v="June"/>
    <n v="5"/>
    <x v="0"/>
    <x v="3"/>
    <x v="1"/>
    <x v="1"/>
    <x v="3114"/>
  </r>
  <r>
    <x v="1"/>
    <s v="June"/>
    <n v="5"/>
    <x v="0"/>
    <x v="3"/>
    <x v="1"/>
    <x v="1"/>
    <x v="3158"/>
  </r>
  <r>
    <x v="0"/>
    <s v="June"/>
    <n v="6"/>
    <x v="0"/>
    <x v="3"/>
    <x v="1"/>
    <x v="1"/>
    <x v="3142"/>
  </r>
  <r>
    <x v="1"/>
    <s v="June"/>
    <n v="6"/>
    <x v="0"/>
    <x v="3"/>
    <x v="1"/>
    <x v="1"/>
    <x v="3107"/>
  </r>
  <r>
    <x v="0"/>
    <s v="June"/>
    <n v="7"/>
    <x v="0"/>
    <x v="3"/>
    <x v="1"/>
    <x v="1"/>
    <x v="3105"/>
  </r>
  <r>
    <x v="1"/>
    <s v="June"/>
    <n v="7"/>
    <x v="0"/>
    <x v="3"/>
    <x v="1"/>
    <x v="1"/>
    <x v="3117"/>
  </r>
  <r>
    <x v="0"/>
    <s v="June"/>
    <n v="8"/>
    <x v="0"/>
    <x v="3"/>
    <x v="1"/>
    <x v="1"/>
    <x v="3128"/>
  </r>
  <r>
    <x v="1"/>
    <s v="June"/>
    <n v="8"/>
    <x v="0"/>
    <x v="3"/>
    <x v="1"/>
    <x v="1"/>
    <x v="3127"/>
  </r>
  <r>
    <x v="0"/>
    <s v="June"/>
    <n v="9"/>
    <x v="0"/>
    <x v="3"/>
    <x v="1"/>
    <x v="1"/>
    <x v="3131"/>
  </r>
  <r>
    <x v="1"/>
    <s v="June"/>
    <n v="9"/>
    <x v="0"/>
    <x v="3"/>
    <x v="1"/>
    <x v="1"/>
    <x v="3127"/>
  </r>
  <r>
    <x v="0"/>
    <s v="June"/>
    <n v="10"/>
    <x v="0"/>
    <x v="3"/>
    <x v="1"/>
    <x v="1"/>
    <x v="3111"/>
  </r>
  <r>
    <x v="1"/>
    <s v="June"/>
    <n v="10"/>
    <x v="0"/>
    <x v="3"/>
    <x v="1"/>
    <x v="1"/>
    <x v="3106"/>
  </r>
  <r>
    <x v="0"/>
    <s v="June"/>
    <n v="11"/>
    <x v="0"/>
    <x v="3"/>
    <x v="1"/>
    <x v="1"/>
    <x v="3123"/>
  </r>
  <r>
    <x v="1"/>
    <s v="June"/>
    <n v="11"/>
    <x v="0"/>
    <x v="3"/>
    <x v="1"/>
    <x v="1"/>
    <x v="3129"/>
  </r>
  <r>
    <x v="0"/>
    <s v="June"/>
    <n v="12"/>
    <x v="0"/>
    <x v="3"/>
    <x v="1"/>
    <x v="1"/>
    <x v="3123"/>
  </r>
  <r>
    <x v="1"/>
    <s v="June"/>
    <n v="12"/>
    <x v="0"/>
    <x v="3"/>
    <x v="1"/>
    <x v="1"/>
    <x v="3160"/>
  </r>
  <r>
    <x v="0"/>
    <s v="June"/>
    <n v="13"/>
    <x v="0"/>
    <x v="3"/>
    <x v="1"/>
    <x v="1"/>
    <x v="3108"/>
  </r>
  <r>
    <x v="1"/>
    <s v="June"/>
    <n v="13"/>
    <x v="0"/>
    <x v="3"/>
    <x v="1"/>
    <x v="1"/>
    <x v="3122"/>
  </r>
  <r>
    <x v="0"/>
    <s v="June"/>
    <n v="14"/>
    <x v="0"/>
    <x v="3"/>
    <x v="1"/>
    <x v="1"/>
    <x v="3132"/>
  </r>
  <r>
    <x v="1"/>
    <s v="June"/>
    <n v="14"/>
    <x v="0"/>
    <x v="3"/>
    <x v="1"/>
    <x v="1"/>
    <x v="3122"/>
  </r>
  <r>
    <x v="0"/>
    <s v="June"/>
    <n v="15"/>
    <x v="0"/>
    <x v="3"/>
    <x v="1"/>
    <x v="1"/>
    <x v="3133"/>
  </r>
  <r>
    <x v="1"/>
    <s v="June"/>
    <n v="15"/>
    <x v="0"/>
    <x v="3"/>
    <x v="1"/>
    <x v="1"/>
    <x v="3121"/>
  </r>
  <r>
    <x v="0"/>
    <s v="June"/>
    <n v="16"/>
    <x v="0"/>
    <x v="3"/>
    <x v="1"/>
    <x v="1"/>
    <x v="3103"/>
  </r>
  <r>
    <x v="1"/>
    <s v="June"/>
    <n v="16"/>
    <x v="0"/>
    <x v="3"/>
    <x v="1"/>
    <x v="1"/>
    <x v="3158"/>
  </r>
  <r>
    <x v="0"/>
    <s v="June"/>
    <n v="17"/>
    <x v="0"/>
    <x v="3"/>
    <x v="1"/>
    <x v="1"/>
    <x v="3111"/>
  </r>
  <r>
    <x v="1"/>
    <s v="June"/>
    <n v="17"/>
    <x v="0"/>
    <x v="3"/>
    <x v="1"/>
    <x v="1"/>
    <x v="3122"/>
  </r>
  <r>
    <x v="0"/>
    <s v="June"/>
    <n v="18"/>
    <x v="0"/>
    <x v="3"/>
    <x v="1"/>
    <x v="1"/>
    <x v="3117"/>
  </r>
  <r>
    <x v="1"/>
    <s v="June"/>
    <n v="18"/>
    <x v="0"/>
    <x v="3"/>
    <x v="1"/>
    <x v="1"/>
    <x v="3160"/>
  </r>
  <r>
    <x v="0"/>
    <s v="June"/>
    <n v="19"/>
    <x v="0"/>
    <x v="3"/>
    <x v="1"/>
    <x v="1"/>
    <x v="3114"/>
  </r>
  <r>
    <x v="1"/>
    <s v="June"/>
    <n v="19"/>
    <x v="0"/>
    <x v="3"/>
    <x v="1"/>
    <x v="1"/>
    <x v="3163"/>
  </r>
  <r>
    <x v="0"/>
    <s v="June"/>
    <n v="20"/>
    <x v="0"/>
    <x v="3"/>
    <x v="1"/>
    <x v="1"/>
    <x v="3112"/>
  </r>
  <r>
    <x v="1"/>
    <s v="June"/>
    <n v="20"/>
    <x v="0"/>
    <x v="3"/>
    <x v="1"/>
    <x v="1"/>
    <x v="3163"/>
  </r>
  <r>
    <x v="0"/>
    <s v="June"/>
    <n v="21"/>
    <x v="0"/>
    <x v="3"/>
    <x v="1"/>
    <x v="1"/>
    <x v="3137"/>
  </r>
  <r>
    <x v="1"/>
    <s v="June"/>
    <n v="21"/>
    <x v="0"/>
    <x v="3"/>
    <x v="1"/>
    <x v="1"/>
    <x v="3106"/>
  </r>
  <r>
    <x v="0"/>
    <s v="June"/>
    <n v="22"/>
    <x v="0"/>
    <x v="3"/>
    <x v="1"/>
    <x v="1"/>
    <x v="3109"/>
  </r>
  <r>
    <x v="1"/>
    <s v="June"/>
    <n v="22"/>
    <x v="0"/>
    <x v="3"/>
    <x v="1"/>
    <x v="1"/>
    <x v="3158"/>
  </r>
  <r>
    <x v="0"/>
    <s v="June"/>
    <n v="23"/>
    <x v="0"/>
    <x v="3"/>
    <x v="1"/>
    <x v="1"/>
    <x v="3133"/>
  </r>
  <r>
    <x v="1"/>
    <s v="June"/>
    <n v="23"/>
    <x v="0"/>
    <x v="3"/>
    <x v="1"/>
    <x v="1"/>
    <x v="3160"/>
  </r>
  <r>
    <x v="0"/>
    <s v="June"/>
    <n v="24"/>
    <x v="0"/>
    <x v="3"/>
    <x v="1"/>
    <x v="1"/>
    <x v="3105"/>
  </r>
  <r>
    <x v="1"/>
    <s v="June"/>
    <n v="24"/>
    <x v="0"/>
    <x v="3"/>
    <x v="1"/>
    <x v="1"/>
    <x v="3129"/>
  </r>
  <r>
    <x v="0"/>
    <s v="June"/>
    <n v="25"/>
    <x v="0"/>
    <x v="3"/>
    <x v="1"/>
    <x v="1"/>
    <x v="3121"/>
  </r>
  <r>
    <x v="1"/>
    <s v="June"/>
    <n v="25"/>
    <x v="0"/>
    <x v="3"/>
    <x v="1"/>
    <x v="1"/>
    <x v="3164"/>
  </r>
  <r>
    <x v="0"/>
    <s v="June"/>
    <n v="26"/>
    <x v="0"/>
    <x v="3"/>
    <x v="1"/>
    <x v="1"/>
    <x v="3107"/>
  </r>
  <r>
    <x v="1"/>
    <s v="June"/>
    <n v="26"/>
    <x v="0"/>
    <x v="3"/>
    <x v="1"/>
    <x v="1"/>
    <x v="3164"/>
  </r>
  <r>
    <x v="0"/>
    <s v="June"/>
    <n v="27"/>
    <x v="0"/>
    <x v="3"/>
    <x v="1"/>
    <x v="1"/>
    <x v="3119"/>
  </r>
  <r>
    <x v="1"/>
    <s v="June"/>
    <n v="27"/>
    <x v="0"/>
    <x v="3"/>
    <x v="1"/>
    <x v="1"/>
    <x v="3114"/>
  </r>
  <r>
    <x v="0"/>
    <s v="June"/>
    <n v="28"/>
    <x v="0"/>
    <x v="3"/>
    <x v="1"/>
    <x v="1"/>
    <x v="3103"/>
  </r>
  <r>
    <x v="1"/>
    <s v="June"/>
    <n v="28"/>
    <x v="0"/>
    <x v="3"/>
    <x v="1"/>
    <x v="1"/>
    <x v="3107"/>
  </r>
  <r>
    <x v="0"/>
    <s v="June"/>
    <n v="29"/>
    <x v="0"/>
    <x v="3"/>
    <x v="1"/>
    <x v="1"/>
    <x v="3109"/>
  </r>
  <r>
    <x v="1"/>
    <s v="June"/>
    <n v="29"/>
    <x v="0"/>
    <x v="3"/>
    <x v="1"/>
    <x v="1"/>
    <x v="3118"/>
  </r>
  <r>
    <x v="0"/>
    <s v="June"/>
    <n v="30"/>
    <x v="0"/>
    <x v="3"/>
    <x v="1"/>
    <x v="1"/>
    <x v="3154"/>
  </r>
  <r>
    <x v="1"/>
    <s v="June"/>
    <n v="30"/>
    <x v="0"/>
    <x v="3"/>
    <x v="1"/>
    <x v="1"/>
    <x v="3155"/>
  </r>
  <r>
    <x v="0"/>
    <s v="May"/>
    <n v="1"/>
    <x v="0"/>
    <x v="3"/>
    <x v="1"/>
    <x v="1"/>
    <x v="3123"/>
  </r>
  <r>
    <x v="1"/>
    <s v="May"/>
    <n v="1"/>
    <x v="0"/>
    <x v="3"/>
    <x v="1"/>
    <x v="1"/>
    <x v="3122"/>
  </r>
  <r>
    <x v="0"/>
    <s v="May"/>
    <n v="2"/>
    <x v="0"/>
    <x v="3"/>
    <x v="1"/>
    <x v="1"/>
    <x v="3113"/>
  </r>
  <r>
    <x v="1"/>
    <s v="May"/>
    <n v="2"/>
    <x v="0"/>
    <x v="3"/>
    <x v="1"/>
    <x v="1"/>
    <x v="3160"/>
  </r>
  <r>
    <x v="0"/>
    <s v="May"/>
    <n v="3"/>
    <x v="0"/>
    <x v="3"/>
    <x v="1"/>
    <x v="1"/>
    <x v="3115"/>
  </r>
  <r>
    <x v="1"/>
    <s v="May"/>
    <n v="3"/>
    <x v="0"/>
    <x v="3"/>
    <x v="1"/>
    <x v="1"/>
    <x v="3160"/>
  </r>
  <r>
    <x v="0"/>
    <s v="May"/>
    <n v="4"/>
    <x v="0"/>
    <x v="3"/>
    <x v="1"/>
    <x v="1"/>
    <x v="3133"/>
  </r>
  <r>
    <x v="1"/>
    <s v="May"/>
    <n v="4"/>
    <x v="0"/>
    <x v="3"/>
    <x v="1"/>
    <x v="1"/>
    <x v="3120"/>
  </r>
  <r>
    <x v="0"/>
    <s v="May"/>
    <n v="5"/>
    <x v="0"/>
    <x v="3"/>
    <x v="1"/>
    <x v="1"/>
    <x v="3106"/>
  </r>
  <r>
    <x v="1"/>
    <s v="May"/>
    <n v="5"/>
    <x v="0"/>
    <x v="3"/>
    <x v="1"/>
    <x v="1"/>
    <x v="3165"/>
  </r>
  <r>
    <x v="0"/>
    <s v="May"/>
    <n v="6"/>
    <x v="0"/>
    <x v="3"/>
    <x v="1"/>
    <x v="1"/>
    <x v="3127"/>
  </r>
  <r>
    <x v="1"/>
    <s v="May"/>
    <n v="6"/>
    <x v="0"/>
    <x v="3"/>
    <x v="1"/>
    <x v="1"/>
    <x v="3163"/>
  </r>
  <r>
    <x v="0"/>
    <s v="May"/>
    <n v="7"/>
    <x v="0"/>
    <x v="3"/>
    <x v="1"/>
    <x v="1"/>
    <x v="3165"/>
  </r>
  <r>
    <x v="1"/>
    <s v="May"/>
    <n v="7"/>
    <x v="0"/>
    <x v="3"/>
    <x v="1"/>
    <x v="1"/>
    <x v="3165"/>
  </r>
  <r>
    <x v="0"/>
    <s v="May"/>
    <n v="8"/>
    <x v="0"/>
    <x v="3"/>
    <x v="1"/>
    <x v="1"/>
    <x v="3163"/>
  </r>
  <r>
    <x v="1"/>
    <s v="May"/>
    <n v="8"/>
    <x v="0"/>
    <x v="3"/>
    <x v="1"/>
    <x v="1"/>
    <x v="3164"/>
  </r>
  <r>
    <x v="0"/>
    <s v="May"/>
    <n v="9"/>
    <x v="0"/>
    <x v="3"/>
    <x v="1"/>
    <x v="1"/>
    <x v="3119"/>
  </r>
  <r>
    <x v="1"/>
    <s v="May"/>
    <n v="9"/>
    <x v="0"/>
    <x v="3"/>
    <x v="1"/>
    <x v="1"/>
    <x v="3158"/>
  </r>
  <r>
    <x v="0"/>
    <s v="May"/>
    <n v="10"/>
    <x v="0"/>
    <x v="3"/>
    <x v="1"/>
    <x v="1"/>
    <x v="3120"/>
  </r>
  <r>
    <x v="1"/>
    <s v="May"/>
    <n v="10"/>
    <x v="0"/>
    <x v="3"/>
    <x v="1"/>
    <x v="1"/>
    <x v="3158"/>
  </r>
  <r>
    <x v="0"/>
    <s v="May"/>
    <n v="11"/>
    <x v="0"/>
    <x v="3"/>
    <x v="1"/>
    <x v="1"/>
    <x v="3104"/>
  </r>
  <r>
    <x v="1"/>
    <s v="May"/>
    <n v="11"/>
    <x v="0"/>
    <x v="3"/>
    <x v="1"/>
    <x v="1"/>
    <x v="3114"/>
  </r>
  <r>
    <x v="0"/>
    <s v="May"/>
    <n v="12"/>
    <x v="0"/>
    <x v="3"/>
    <x v="1"/>
    <x v="1"/>
    <x v="3166"/>
  </r>
  <r>
    <x v="1"/>
    <s v="May"/>
    <n v="12"/>
    <x v="0"/>
    <x v="3"/>
    <x v="1"/>
    <x v="1"/>
    <x v="3126"/>
  </r>
  <r>
    <x v="0"/>
    <s v="May"/>
    <n v="13"/>
    <x v="0"/>
    <x v="3"/>
    <x v="1"/>
    <x v="1"/>
    <x v="3138"/>
  </r>
  <r>
    <x v="1"/>
    <s v="May"/>
    <n v="13"/>
    <x v="0"/>
    <x v="3"/>
    <x v="1"/>
    <x v="1"/>
    <x v="3115"/>
  </r>
  <r>
    <x v="0"/>
    <s v="May"/>
    <n v="14"/>
    <x v="0"/>
    <x v="3"/>
    <x v="1"/>
    <x v="1"/>
    <x v="3114"/>
  </r>
  <r>
    <x v="1"/>
    <s v="May"/>
    <n v="14"/>
    <x v="0"/>
    <x v="3"/>
    <x v="1"/>
    <x v="1"/>
    <x v="3158"/>
  </r>
  <r>
    <x v="0"/>
    <s v="May"/>
    <n v="15"/>
    <x v="0"/>
    <x v="3"/>
    <x v="1"/>
    <x v="1"/>
    <x v="3117"/>
  </r>
  <r>
    <x v="1"/>
    <s v="May"/>
    <n v="15"/>
    <x v="0"/>
    <x v="3"/>
    <x v="1"/>
    <x v="1"/>
    <x v="3160"/>
  </r>
  <r>
    <x v="0"/>
    <s v="May"/>
    <n v="16"/>
    <x v="0"/>
    <x v="3"/>
    <x v="1"/>
    <x v="1"/>
    <x v="3107"/>
  </r>
  <r>
    <x v="1"/>
    <s v="May"/>
    <n v="16"/>
    <x v="0"/>
    <x v="3"/>
    <x v="1"/>
    <x v="1"/>
    <x v="3122"/>
  </r>
  <r>
    <x v="0"/>
    <s v="May"/>
    <n v="17"/>
    <x v="0"/>
    <x v="3"/>
    <x v="1"/>
    <x v="1"/>
    <x v="3134"/>
  </r>
  <r>
    <x v="1"/>
    <s v="May"/>
    <n v="17"/>
    <x v="0"/>
    <x v="3"/>
    <x v="1"/>
    <x v="1"/>
    <x v="3117"/>
  </r>
  <r>
    <x v="0"/>
    <s v="May"/>
    <n v="18"/>
    <x v="0"/>
    <x v="3"/>
    <x v="1"/>
    <x v="1"/>
    <x v="3115"/>
  </r>
  <r>
    <x v="1"/>
    <s v="May"/>
    <n v="18"/>
    <x v="0"/>
    <x v="3"/>
    <x v="1"/>
    <x v="1"/>
    <x v="3116"/>
  </r>
  <r>
    <x v="0"/>
    <s v="May"/>
    <n v="19"/>
    <x v="0"/>
    <x v="3"/>
    <x v="1"/>
    <x v="1"/>
    <x v="3103"/>
  </r>
  <r>
    <x v="1"/>
    <s v="May"/>
    <n v="19"/>
    <x v="0"/>
    <x v="3"/>
    <x v="1"/>
    <x v="1"/>
    <x v="3105"/>
  </r>
  <r>
    <x v="0"/>
    <s v="May"/>
    <n v="20"/>
    <x v="0"/>
    <x v="3"/>
    <x v="1"/>
    <x v="1"/>
    <x v="3133"/>
  </r>
  <r>
    <x v="1"/>
    <s v="May"/>
    <n v="20"/>
    <x v="0"/>
    <x v="3"/>
    <x v="1"/>
    <x v="1"/>
    <x v="3158"/>
  </r>
  <r>
    <x v="0"/>
    <s v="May"/>
    <n v="21"/>
    <x v="0"/>
    <x v="3"/>
    <x v="1"/>
    <x v="1"/>
    <x v="3112"/>
  </r>
  <r>
    <x v="1"/>
    <s v="May"/>
    <n v="21"/>
    <x v="0"/>
    <x v="3"/>
    <x v="1"/>
    <x v="1"/>
    <x v="3122"/>
  </r>
  <r>
    <x v="0"/>
    <s v="May"/>
    <n v="22"/>
    <x v="0"/>
    <x v="3"/>
    <x v="1"/>
    <x v="1"/>
    <x v="3107"/>
  </r>
  <r>
    <x v="1"/>
    <s v="May"/>
    <n v="22"/>
    <x v="0"/>
    <x v="3"/>
    <x v="1"/>
    <x v="1"/>
    <x v="3120"/>
  </r>
  <r>
    <x v="0"/>
    <s v="May"/>
    <n v="23"/>
    <x v="0"/>
    <x v="3"/>
    <x v="1"/>
    <x v="1"/>
    <x v="3167"/>
  </r>
  <r>
    <x v="1"/>
    <s v="May"/>
    <n v="23"/>
    <x v="0"/>
    <x v="3"/>
    <x v="1"/>
    <x v="1"/>
    <x v="3106"/>
  </r>
  <r>
    <x v="0"/>
    <s v="May"/>
    <n v="24"/>
    <x v="0"/>
    <x v="3"/>
    <x v="1"/>
    <x v="1"/>
    <x v="3139"/>
  </r>
  <r>
    <x v="1"/>
    <s v="May"/>
    <n v="24"/>
    <x v="0"/>
    <x v="3"/>
    <x v="1"/>
    <x v="1"/>
    <x v="3111"/>
  </r>
  <r>
    <x v="0"/>
    <s v="May"/>
    <n v="25"/>
    <x v="0"/>
    <x v="3"/>
    <x v="1"/>
    <x v="1"/>
    <x v="3125"/>
  </r>
  <r>
    <x v="1"/>
    <s v="May"/>
    <n v="25"/>
    <x v="0"/>
    <x v="3"/>
    <x v="1"/>
    <x v="1"/>
    <x v="3106"/>
  </r>
  <r>
    <x v="0"/>
    <s v="May"/>
    <n v="26"/>
    <x v="0"/>
    <x v="3"/>
    <x v="1"/>
    <x v="1"/>
    <x v="3130"/>
  </r>
  <r>
    <x v="1"/>
    <s v="May"/>
    <n v="26"/>
    <x v="0"/>
    <x v="3"/>
    <x v="1"/>
    <x v="1"/>
    <x v="3120"/>
  </r>
  <r>
    <x v="0"/>
    <s v="May"/>
    <n v="27"/>
    <x v="0"/>
    <x v="3"/>
    <x v="1"/>
    <x v="1"/>
    <x v="3168"/>
  </r>
  <r>
    <x v="1"/>
    <s v="May"/>
    <n v="27"/>
    <x v="0"/>
    <x v="3"/>
    <x v="1"/>
    <x v="1"/>
    <x v="3127"/>
  </r>
  <r>
    <x v="0"/>
    <s v="May"/>
    <n v="28"/>
    <x v="0"/>
    <x v="3"/>
    <x v="1"/>
    <x v="1"/>
    <x v="3118"/>
  </r>
  <r>
    <x v="1"/>
    <s v="May"/>
    <n v="28"/>
    <x v="0"/>
    <x v="3"/>
    <x v="1"/>
    <x v="1"/>
    <x v="3106"/>
  </r>
  <r>
    <x v="0"/>
    <s v="May"/>
    <n v="29"/>
    <x v="0"/>
    <x v="3"/>
    <x v="1"/>
    <x v="1"/>
    <x v="3117"/>
  </r>
  <r>
    <x v="1"/>
    <s v="May"/>
    <n v="29"/>
    <x v="0"/>
    <x v="3"/>
    <x v="1"/>
    <x v="1"/>
    <x v="3120"/>
  </r>
  <r>
    <x v="0"/>
    <s v="May"/>
    <n v="30"/>
    <x v="0"/>
    <x v="3"/>
    <x v="1"/>
    <x v="1"/>
    <x v="3151"/>
  </r>
  <r>
    <x v="1"/>
    <s v="May"/>
    <n v="30"/>
    <x v="0"/>
    <x v="3"/>
    <x v="1"/>
    <x v="1"/>
    <x v="3104"/>
  </r>
  <r>
    <x v="0"/>
    <s v="May"/>
    <n v="31"/>
    <x v="0"/>
    <x v="3"/>
    <x v="1"/>
    <x v="1"/>
    <x v="3118"/>
  </r>
  <r>
    <x v="1"/>
    <s v="May"/>
    <n v="31"/>
    <x v="0"/>
    <x v="3"/>
    <x v="1"/>
    <x v="1"/>
    <x v="3117"/>
  </r>
  <r>
    <x v="0"/>
    <s v="July"/>
    <n v="1"/>
    <x v="1"/>
    <x v="3"/>
    <x v="1"/>
    <x v="1"/>
    <x v="3126"/>
  </r>
  <r>
    <x v="1"/>
    <s v="July"/>
    <n v="1"/>
    <x v="1"/>
    <x v="3"/>
    <x v="1"/>
    <x v="1"/>
    <x v="3158"/>
  </r>
  <r>
    <x v="0"/>
    <s v="July"/>
    <n v="2"/>
    <x v="1"/>
    <x v="3"/>
    <x v="1"/>
    <x v="1"/>
    <x v="3117"/>
  </r>
  <r>
    <x v="1"/>
    <s v="July"/>
    <n v="2"/>
    <x v="1"/>
    <x v="3"/>
    <x v="1"/>
    <x v="1"/>
    <x v="3158"/>
  </r>
  <r>
    <x v="0"/>
    <s v="July"/>
    <n v="3"/>
    <x v="1"/>
    <x v="3"/>
    <x v="1"/>
    <x v="1"/>
    <x v="3109"/>
  </r>
  <r>
    <x v="1"/>
    <s v="July"/>
    <n v="3"/>
    <x v="1"/>
    <x v="3"/>
    <x v="1"/>
    <x v="1"/>
    <x v="3116"/>
  </r>
  <r>
    <x v="0"/>
    <s v="July"/>
    <n v="4"/>
    <x v="1"/>
    <x v="3"/>
    <x v="1"/>
    <x v="1"/>
    <x v="3124"/>
  </r>
  <r>
    <x v="1"/>
    <s v="July"/>
    <n v="4"/>
    <x v="1"/>
    <x v="3"/>
    <x v="1"/>
    <x v="1"/>
    <x v="3105"/>
  </r>
  <r>
    <x v="0"/>
    <s v="July"/>
    <n v="5"/>
    <x v="1"/>
    <x v="3"/>
    <x v="1"/>
    <x v="1"/>
    <x v="3109"/>
  </r>
  <r>
    <x v="1"/>
    <s v="July"/>
    <n v="5"/>
    <x v="1"/>
    <x v="3"/>
    <x v="1"/>
    <x v="1"/>
    <x v="3120"/>
  </r>
  <r>
    <x v="0"/>
    <s v="July"/>
    <n v="6"/>
    <x v="1"/>
    <x v="3"/>
    <x v="1"/>
    <x v="1"/>
    <x v="3123"/>
  </r>
  <r>
    <x v="1"/>
    <s v="July"/>
    <n v="6"/>
    <x v="1"/>
    <x v="3"/>
    <x v="1"/>
    <x v="1"/>
    <x v="3120"/>
  </r>
  <r>
    <x v="0"/>
    <s v="July"/>
    <n v="7"/>
    <x v="1"/>
    <x v="3"/>
    <x v="1"/>
    <x v="1"/>
    <x v="3113"/>
  </r>
  <r>
    <x v="1"/>
    <s v="July"/>
    <n v="7"/>
    <x v="1"/>
    <x v="3"/>
    <x v="1"/>
    <x v="1"/>
    <x v="3160"/>
  </r>
  <r>
    <x v="0"/>
    <s v="July"/>
    <n v="8"/>
    <x v="1"/>
    <x v="3"/>
    <x v="1"/>
    <x v="1"/>
    <x v="3105"/>
  </r>
  <r>
    <x v="1"/>
    <s v="July"/>
    <n v="8"/>
    <x v="1"/>
    <x v="3"/>
    <x v="1"/>
    <x v="1"/>
    <x v="3106"/>
  </r>
  <r>
    <x v="0"/>
    <s v="July"/>
    <n v="9"/>
    <x v="1"/>
    <x v="3"/>
    <x v="1"/>
    <x v="1"/>
    <x v="3127"/>
  </r>
  <r>
    <x v="1"/>
    <s v="July"/>
    <n v="9"/>
    <x v="1"/>
    <x v="3"/>
    <x v="1"/>
    <x v="1"/>
    <x v="3159"/>
  </r>
  <r>
    <x v="0"/>
    <s v="July"/>
    <n v="10"/>
    <x v="1"/>
    <x v="3"/>
    <x v="1"/>
    <x v="1"/>
    <x v="3137"/>
  </r>
  <r>
    <x v="1"/>
    <s v="July"/>
    <n v="10"/>
    <x v="1"/>
    <x v="3"/>
    <x v="1"/>
    <x v="1"/>
    <x v="3110"/>
  </r>
  <r>
    <x v="0"/>
    <s v="July"/>
    <n v="11"/>
    <x v="1"/>
    <x v="3"/>
    <x v="1"/>
    <x v="1"/>
    <x v="3104"/>
  </r>
  <r>
    <x v="1"/>
    <s v="July"/>
    <n v="11"/>
    <x v="1"/>
    <x v="3"/>
    <x v="1"/>
    <x v="1"/>
    <x v="3112"/>
  </r>
  <r>
    <x v="0"/>
    <s v="July"/>
    <n v="12"/>
    <x v="1"/>
    <x v="3"/>
    <x v="1"/>
    <x v="1"/>
    <x v="3124"/>
  </r>
  <r>
    <x v="1"/>
    <s v="July"/>
    <n v="12"/>
    <x v="1"/>
    <x v="3"/>
    <x v="1"/>
    <x v="1"/>
    <x v="3165"/>
  </r>
  <r>
    <x v="0"/>
    <s v="July"/>
    <n v="13"/>
    <x v="1"/>
    <x v="3"/>
    <x v="1"/>
    <x v="1"/>
    <x v="3144"/>
  </r>
  <r>
    <x v="1"/>
    <s v="July"/>
    <n v="13"/>
    <x v="1"/>
    <x v="3"/>
    <x v="1"/>
    <x v="1"/>
    <x v="3116"/>
  </r>
  <r>
    <x v="0"/>
    <s v="July"/>
    <n v="14"/>
    <x v="1"/>
    <x v="3"/>
    <x v="1"/>
    <x v="1"/>
    <x v="3108"/>
  </r>
  <r>
    <x v="1"/>
    <s v="July"/>
    <n v="14"/>
    <x v="1"/>
    <x v="3"/>
    <x v="1"/>
    <x v="1"/>
    <x v="3122"/>
  </r>
  <r>
    <x v="0"/>
    <s v="July"/>
    <n v="15"/>
    <x v="1"/>
    <x v="3"/>
    <x v="1"/>
    <x v="1"/>
    <x v="3115"/>
  </r>
  <r>
    <x v="1"/>
    <s v="July"/>
    <n v="15"/>
    <x v="1"/>
    <x v="3"/>
    <x v="1"/>
    <x v="1"/>
    <x v="3159"/>
  </r>
  <r>
    <x v="0"/>
    <s v="July"/>
    <n v="16"/>
    <x v="1"/>
    <x v="3"/>
    <x v="1"/>
    <x v="1"/>
    <x v="3114"/>
  </r>
  <r>
    <x v="1"/>
    <s v="July"/>
    <n v="16"/>
    <x v="1"/>
    <x v="3"/>
    <x v="1"/>
    <x v="1"/>
    <x v="3121"/>
  </r>
  <r>
    <x v="0"/>
    <s v="July"/>
    <n v="17"/>
    <x v="1"/>
    <x v="3"/>
    <x v="1"/>
    <x v="1"/>
    <x v="3137"/>
  </r>
  <r>
    <x v="1"/>
    <s v="July"/>
    <n v="17"/>
    <x v="1"/>
    <x v="3"/>
    <x v="1"/>
    <x v="1"/>
    <x v="3118"/>
  </r>
  <r>
    <x v="0"/>
    <s v="July"/>
    <n v="18"/>
    <x v="1"/>
    <x v="3"/>
    <x v="1"/>
    <x v="1"/>
    <x v="3109"/>
  </r>
  <r>
    <x v="1"/>
    <s v="July"/>
    <n v="18"/>
    <x v="1"/>
    <x v="3"/>
    <x v="1"/>
    <x v="1"/>
    <x v="3120"/>
  </r>
  <r>
    <x v="0"/>
    <s v="July"/>
    <n v="19"/>
    <x v="1"/>
    <x v="3"/>
    <x v="1"/>
    <x v="1"/>
    <x v="3116"/>
  </r>
  <r>
    <x v="1"/>
    <s v="July"/>
    <n v="19"/>
    <x v="1"/>
    <x v="3"/>
    <x v="1"/>
    <x v="1"/>
    <x v="3119"/>
  </r>
  <r>
    <x v="0"/>
    <s v="July"/>
    <n v="20"/>
    <x v="1"/>
    <x v="3"/>
    <x v="1"/>
    <x v="1"/>
    <x v="3115"/>
  </r>
  <r>
    <x v="1"/>
    <s v="July"/>
    <n v="20"/>
    <x v="1"/>
    <x v="3"/>
    <x v="1"/>
    <x v="1"/>
    <x v="3104"/>
  </r>
  <r>
    <x v="0"/>
    <s v="July"/>
    <n v="21"/>
    <x v="1"/>
    <x v="3"/>
    <x v="1"/>
    <x v="1"/>
    <x v="3117"/>
  </r>
  <r>
    <x v="1"/>
    <s v="July"/>
    <n v="21"/>
    <x v="1"/>
    <x v="3"/>
    <x v="1"/>
    <x v="1"/>
    <x v="3116"/>
  </r>
  <r>
    <x v="0"/>
    <s v="July"/>
    <n v="22"/>
    <x v="1"/>
    <x v="3"/>
    <x v="1"/>
    <x v="1"/>
    <x v="3120"/>
  </r>
  <r>
    <x v="1"/>
    <s v="July"/>
    <n v="22"/>
    <x v="1"/>
    <x v="3"/>
    <x v="1"/>
    <x v="1"/>
    <x v="3121"/>
  </r>
  <r>
    <x v="0"/>
    <s v="July"/>
    <n v="23"/>
    <x v="1"/>
    <x v="3"/>
    <x v="1"/>
    <x v="1"/>
    <x v="3120"/>
  </r>
  <r>
    <x v="1"/>
    <s v="July"/>
    <n v="23"/>
    <x v="1"/>
    <x v="3"/>
    <x v="1"/>
    <x v="1"/>
    <x v="3136"/>
  </r>
  <r>
    <x v="0"/>
    <s v="July"/>
    <n v="24"/>
    <x v="1"/>
    <x v="3"/>
    <x v="1"/>
    <x v="1"/>
    <x v="3126"/>
  </r>
  <r>
    <x v="1"/>
    <s v="July"/>
    <n v="24"/>
    <x v="1"/>
    <x v="3"/>
    <x v="1"/>
    <x v="1"/>
    <x v="3117"/>
  </r>
  <r>
    <x v="0"/>
    <s v="July"/>
    <n v="25"/>
    <x v="1"/>
    <x v="3"/>
    <x v="1"/>
    <x v="1"/>
    <x v="3115"/>
  </r>
  <r>
    <x v="1"/>
    <s v="July"/>
    <n v="25"/>
    <x v="1"/>
    <x v="3"/>
    <x v="1"/>
    <x v="1"/>
    <x v="3114"/>
  </r>
  <r>
    <x v="0"/>
    <s v="July"/>
    <n v="26"/>
    <x v="1"/>
    <x v="3"/>
    <x v="1"/>
    <x v="1"/>
    <x v="1663"/>
  </r>
  <r>
    <x v="1"/>
    <s v="July"/>
    <n v="26"/>
    <x v="1"/>
    <x v="3"/>
    <x v="1"/>
    <x v="1"/>
    <x v="1649"/>
  </r>
  <r>
    <x v="0"/>
    <s v="July"/>
    <n v="27"/>
    <x v="1"/>
    <x v="3"/>
    <x v="1"/>
    <x v="1"/>
    <x v="3169"/>
  </r>
  <r>
    <x v="1"/>
    <s v="July"/>
    <n v="27"/>
    <x v="1"/>
    <x v="3"/>
    <x v="1"/>
    <x v="1"/>
    <x v="3139"/>
  </r>
  <r>
    <x v="0"/>
    <s v="July"/>
    <n v="28"/>
    <x v="1"/>
    <x v="3"/>
    <x v="1"/>
    <x v="1"/>
    <x v="3104"/>
  </r>
  <r>
    <x v="1"/>
    <s v="July"/>
    <n v="28"/>
    <x v="1"/>
    <x v="3"/>
    <x v="1"/>
    <x v="1"/>
    <x v="3123"/>
  </r>
  <r>
    <x v="0"/>
    <s v="July"/>
    <n v="29"/>
    <x v="1"/>
    <x v="3"/>
    <x v="1"/>
    <x v="1"/>
    <x v="3158"/>
  </r>
  <r>
    <x v="1"/>
    <s v="July"/>
    <n v="29"/>
    <x v="1"/>
    <x v="3"/>
    <x v="1"/>
    <x v="1"/>
    <x v="3157"/>
  </r>
  <r>
    <x v="0"/>
    <s v="July"/>
    <n v="30"/>
    <x v="1"/>
    <x v="3"/>
    <x v="1"/>
    <x v="1"/>
    <x v="3111"/>
  </r>
  <r>
    <x v="1"/>
    <s v="July"/>
    <n v="30"/>
    <x v="1"/>
    <x v="3"/>
    <x v="1"/>
    <x v="1"/>
    <x v="3165"/>
  </r>
  <r>
    <x v="0"/>
    <s v="July"/>
    <n v="31"/>
    <x v="1"/>
    <x v="3"/>
    <x v="1"/>
    <x v="1"/>
    <x v="3108"/>
  </r>
  <r>
    <x v="1"/>
    <s v="July"/>
    <n v="31"/>
    <x v="1"/>
    <x v="3"/>
    <x v="1"/>
    <x v="1"/>
    <x v="3148"/>
  </r>
  <r>
    <x v="0"/>
    <s v="June"/>
    <n v="1"/>
    <x v="1"/>
    <x v="3"/>
    <x v="1"/>
    <x v="1"/>
    <x v="3113"/>
  </r>
  <r>
    <x v="1"/>
    <s v="June"/>
    <n v="1"/>
    <x v="1"/>
    <x v="3"/>
    <x v="1"/>
    <x v="1"/>
    <x v="3129"/>
  </r>
  <r>
    <x v="0"/>
    <s v="June"/>
    <n v="2"/>
    <x v="1"/>
    <x v="3"/>
    <x v="1"/>
    <x v="1"/>
    <x v="3123"/>
  </r>
  <r>
    <x v="1"/>
    <s v="June"/>
    <n v="2"/>
    <x v="1"/>
    <x v="3"/>
    <x v="1"/>
    <x v="1"/>
    <x v="3116"/>
  </r>
  <r>
    <x v="0"/>
    <s v="June"/>
    <n v="3"/>
    <x v="1"/>
    <x v="3"/>
    <x v="1"/>
    <x v="1"/>
    <x v="3158"/>
  </r>
  <r>
    <x v="1"/>
    <s v="June"/>
    <n v="3"/>
    <x v="1"/>
    <x v="3"/>
    <x v="1"/>
    <x v="1"/>
    <x v="3122"/>
  </r>
  <r>
    <x v="0"/>
    <s v="June"/>
    <n v="4"/>
    <x v="1"/>
    <x v="3"/>
    <x v="1"/>
    <x v="1"/>
    <x v="3114"/>
  </r>
  <r>
    <x v="1"/>
    <s v="June"/>
    <n v="4"/>
    <x v="1"/>
    <x v="3"/>
    <x v="1"/>
    <x v="1"/>
    <x v="3160"/>
  </r>
  <r>
    <x v="0"/>
    <s v="June"/>
    <n v="5"/>
    <x v="1"/>
    <x v="3"/>
    <x v="1"/>
    <x v="1"/>
    <x v="3131"/>
  </r>
  <r>
    <x v="1"/>
    <s v="June"/>
    <n v="5"/>
    <x v="1"/>
    <x v="3"/>
    <x v="1"/>
    <x v="1"/>
    <x v="3111"/>
  </r>
  <r>
    <x v="0"/>
    <s v="June"/>
    <n v="6"/>
    <x v="1"/>
    <x v="3"/>
    <x v="1"/>
    <x v="1"/>
    <x v="3113"/>
  </r>
  <r>
    <x v="1"/>
    <s v="June"/>
    <n v="6"/>
    <x v="1"/>
    <x v="3"/>
    <x v="1"/>
    <x v="1"/>
    <x v="3127"/>
  </r>
  <r>
    <x v="0"/>
    <s v="June"/>
    <n v="7"/>
    <x v="1"/>
    <x v="3"/>
    <x v="1"/>
    <x v="1"/>
    <x v="3119"/>
  </r>
  <r>
    <x v="1"/>
    <s v="June"/>
    <n v="7"/>
    <x v="1"/>
    <x v="3"/>
    <x v="1"/>
    <x v="1"/>
    <x v="3114"/>
  </r>
  <r>
    <x v="0"/>
    <s v="June"/>
    <n v="8"/>
    <x v="1"/>
    <x v="3"/>
    <x v="1"/>
    <x v="1"/>
    <x v="3103"/>
  </r>
  <r>
    <x v="1"/>
    <s v="June"/>
    <n v="8"/>
    <x v="1"/>
    <x v="3"/>
    <x v="1"/>
    <x v="1"/>
    <x v="3117"/>
  </r>
  <r>
    <x v="0"/>
    <s v="June"/>
    <n v="9"/>
    <x v="1"/>
    <x v="3"/>
    <x v="1"/>
    <x v="1"/>
    <x v="3126"/>
  </r>
  <r>
    <x v="1"/>
    <s v="June"/>
    <n v="9"/>
    <x v="1"/>
    <x v="3"/>
    <x v="1"/>
    <x v="1"/>
    <x v="3160"/>
  </r>
  <r>
    <x v="0"/>
    <s v="June"/>
    <n v="10"/>
    <x v="1"/>
    <x v="3"/>
    <x v="1"/>
    <x v="1"/>
    <x v="3106"/>
  </r>
  <r>
    <x v="1"/>
    <s v="June"/>
    <n v="10"/>
    <x v="1"/>
    <x v="3"/>
    <x v="1"/>
    <x v="1"/>
    <x v="3107"/>
  </r>
  <r>
    <x v="0"/>
    <s v="June"/>
    <n v="11"/>
    <x v="1"/>
    <x v="3"/>
    <x v="1"/>
    <x v="1"/>
    <x v="3123"/>
  </r>
  <r>
    <x v="1"/>
    <s v="June"/>
    <n v="11"/>
    <x v="1"/>
    <x v="3"/>
    <x v="1"/>
    <x v="1"/>
    <x v="3163"/>
  </r>
  <r>
    <x v="0"/>
    <s v="June"/>
    <n v="12"/>
    <x v="1"/>
    <x v="3"/>
    <x v="1"/>
    <x v="1"/>
    <x v="3104"/>
  </r>
  <r>
    <x v="1"/>
    <s v="June"/>
    <n v="12"/>
    <x v="1"/>
    <x v="3"/>
    <x v="1"/>
    <x v="1"/>
    <x v="3105"/>
  </r>
  <r>
    <x v="0"/>
    <s v="June"/>
    <n v="13"/>
    <x v="1"/>
    <x v="3"/>
    <x v="1"/>
    <x v="1"/>
    <x v="3108"/>
  </r>
  <r>
    <x v="1"/>
    <s v="June"/>
    <n v="13"/>
    <x v="1"/>
    <x v="3"/>
    <x v="1"/>
    <x v="1"/>
    <x v="3111"/>
  </r>
  <r>
    <x v="0"/>
    <s v="June"/>
    <n v="14"/>
    <x v="1"/>
    <x v="3"/>
    <x v="1"/>
    <x v="1"/>
    <x v="3109"/>
  </r>
  <r>
    <x v="1"/>
    <s v="June"/>
    <n v="14"/>
    <x v="1"/>
    <x v="3"/>
    <x v="1"/>
    <x v="1"/>
    <x v="3158"/>
  </r>
  <r>
    <x v="0"/>
    <s v="June"/>
    <n v="15"/>
    <x v="1"/>
    <x v="3"/>
    <x v="1"/>
    <x v="1"/>
    <x v="3125"/>
  </r>
  <r>
    <x v="1"/>
    <s v="June"/>
    <n v="15"/>
    <x v="1"/>
    <x v="3"/>
    <x v="1"/>
    <x v="1"/>
    <x v="3122"/>
  </r>
  <r>
    <x v="0"/>
    <s v="June"/>
    <n v="16"/>
    <x v="1"/>
    <x v="3"/>
    <x v="1"/>
    <x v="1"/>
    <x v="3126"/>
  </r>
  <r>
    <x v="1"/>
    <s v="June"/>
    <n v="16"/>
    <x v="1"/>
    <x v="3"/>
    <x v="1"/>
    <x v="1"/>
    <x v="3160"/>
  </r>
  <r>
    <x v="0"/>
    <s v="June"/>
    <n v="17"/>
    <x v="1"/>
    <x v="3"/>
    <x v="1"/>
    <x v="1"/>
    <x v="3116"/>
  </r>
  <r>
    <x v="1"/>
    <s v="June"/>
    <n v="17"/>
    <x v="1"/>
    <x v="3"/>
    <x v="1"/>
    <x v="1"/>
    <x v="3106"/>
  </r>
  <r>
    <x v="0"/>
    <s v="June"/>
    <n v="18"/>
    <x v="1"/>
    <x v="3"/>
    <x v="1"/>
    <x v="1"/>
    <x v="3121"/>
  </r>
  <r>
    <x v="1"/>
    <s v="June"/>
    <n v="18"/>
    <x v="1"/>
    <x v="3"/>
    <x v="1"/>
    <x v="1"/>
    <x v="3165"/>
  </r>
  <r>
    <x v="0"/>
    <s v="June"/>
    <n v="19"/>
    <x v="1"/>
    <x v="3"/>
    <x v="1"/>
    <x v="1"/>
    <x v="3132"/>
  </r>
  <r>
    <x v="1"/>
    <s v="June"/>
    <n v="19"/>
    <x v="1"/>
    <x v="3"/>
    <x v="1"/>
    <x v="1"/>
    <x v="3116"/>
  </r>
  <r>
    <x v="0"/>
    <s v="June"/>
    <n v="20"/>
    <x v="1"/>
    <x v="3"/>
    <x v="1"/>
    <x v="1"/>
    <x v="3137"/>
  </r>
  <r>
    <x v="1"/>
    <s v="June"/>
    <n v="20"/>
    <x v="1"/>
    <x v="3"/>
    <x v="1"/>
    <x v="1"/>
    <x v="3104"/>
  </r>
  <r>
    <x v="0"/>
    <s v="June"/>
    <n v="21"/>
    <x v="1"/>
    <x v="3"/>
    <x v="1"/>
    <x v="1"/>
    <x v="3112"/>
  </r>
  <r>
    <x v="1"/>
    <s v="June"/>
    <n v="21"/>
    <x v="1"/>
    <x v="3"/>
    <x v="1"/>
    <x v="1"/>
    <x v="3158"/>
  </r>
  <r>
    <x v="0"/>
    <s v="June"/>
    <n v="22"/>
    <x v="1"/>
    <x v="3"/>
    <x v="1"/>
    <x v="1"/>
    <x v="3110"/>
  </r>
  <r>
    <x v="1"/>
    <s v="June"/>
    <n v="22"/>
    <x v="1"/>
    <x v="3"/>
    <x v="1"/>
    <x v="1"/>
    <x v="3160"/>
  </r>
  <r>
    <x v="0"/>
    <s v="June"/>
    <n v="23"/>
    <x v="1"/>
    <x v="3"/>
    <x v="1"/>
    <x v="1"/>
    <x v="3131"/>
  </r>
  <r>
    <x v="1"/>
    <s v="June"/>
    <n v="23"/>
    <x v="1"/>
    <x v="3"/>
    <x v="1"/>
    <x v="1"/>
    <x v="3165"/>
  </r>
  <r>
    <x v="0"/>
    <s v="June"/>
    <n v="24"/>
    <x v="1"/>
    <x v="3"/>
    <x v="1"/>
    <x v="1"/>
    <x v="3112"/>
  </r>
  <r>
    <x v="1"/>
    <s v="June"/>
    <n v="24"/>
    <x v="1"/>
    <x v="3"/>
    <x v="1"/>
    <x v="1"/>
    <x v="3122"/>
  </r>
  <r>
    <x v="0"/>
    <s v="June"/>
    <n v="25"/>
    <x v="1"/>
    <x v="3"/>
    <x v="1"/>
    <x v="1"/>
    <x v="3115"/>
  </r>
  <r>
    <x v="1"/>
    <s v="June"/>
    <n v="25"/>
    <x v="1"/>
    <x v="3"/>
    <x v="1"/>
    <x v="1"/>
    <x v="3121"/>
  </r>
  <r>
    <x v="0"/>
    <s v="June"/>
    <n v="26"/>
    <x v="1"/>
    <x v="3"/>
    <x v="1"/>
    <x v="1"/>
    <x v="3108"/>
  </r>
  <r>
    <x v="1"/>
    <s v="June"/>
    <n v="26"/>
    <x v="1"/>
    <x v="3"/>
    <x v="1"/>
    <x v="1"/>
    <x v="3118"/>
  </r>
  <r>
    <x v="0"/>
    <s v="June"/>
    <n v="27"/>
    <x v="1"/>
    <x v="3"/>
    <x v="1"/>
    <x v="1"/>
    <x v="3109"/>
  </r>
  <r>
    <x v="1"/>
    <s v="June"/>
    <n v="27"/>
    <x v="1"/>
    <x v="3"/>
    <x v="1"/>
    <x v="1"/>
    <x v="3110"/>
  </r>
  <r>
    <x v="0"/>
    <s v="June"/>
    <n v="28"/>
    <x v="1"/>
    <x v="3"/>
    <x v="1"/>
    <x v="1"/>
    <x v="3130"/>
  </r>
  <r>
    <x v="1"/>
    <s v="June"/>
    <n v="28"/>
    <x v="1"/>
    <x v="3"/>
    <x v="1"/>
    <x v="1"/>
    <x v="3122"/>
  </r>
  <r>
    <x v="0"/>
    <s v="June"/>
    <n v="29"/>
    <x v="1"/>
    <x v="3"/>
    <x v="1"/>
    <x v="1"/>
    <x v="3110"/>
  </r>
  <r>
    <x v="1"/>
    <s v="June"/>
    <n v="29"/>
    <x v="1"/>
    <x v="3"/>
    <x v="1"/>
    <x v="1"/>
    <x v="3108"/>
  </r>
  <r>
    <x v="0"/>
    <s v="June"/>
    <n v="30"/>
    <x v="1"/>
    <x v="3"/>
    <x v="1"/>
    <x v="1"/>
    <x v="3126"/>
  </r>
  <r>
    <x v="1"/>
    <s v="June"/>
    <n v="30"/>
    <x v="1"/>
    <x v="3"/>
    <x v="1"/>
    <x v="1"/>
    <x v="3129"/>
  </r>
  <r>
    <x v="0"/>
    <s v="May"/>
    <n v="1"/>
    <x v="1"/>
    <x v="3"/>
    <x v="1"/>
    <x v="1"/>
    <x v="3112"/>
  </r>
  <r>
    <x v="1"/>
    <s v="May"/>
    <n v="1"/>
    <x v="1"/>
    <x v="3"/>
    <x v="1"/>
    <x v="1"/>
    <x v="3163"/>
  </r>
  <r>
    <x v="0"/>
    <s v="May"/>
    <n v="2"/>
    <x v="1"/>
    <x v="3"/>
    <x v="1"/>
    <x v="1"/>
    <x v="3128"/>
  </r>
  <r>
    <x v="1"/>
    <s v="May"/>
    <n v="2"/>
    <x v="1"/>
    <x v="3"/>
    <x v="1"/>
    <x v="1"/>
    <x v="3116"/>
  </r>
  <r>
    <x v="0"/>
    <s v="May"/>
    <n v="3"/>
    <x v="1"/>
    <x v="3"/>
    <x v="1"/>
    <x v="1"/>
    <x v="3109"/>
  </r>
  <r>
    <x v="1"/>
    <s v="May"/>
    <n v="3"/>
    <x v="1"/>
    <x v="3"/>
    <x v="1"/>
    <x v="1"/>
    <x v="3120"/>
  </r>
  <r>
    <x v="0"/>
    <s v="May"/>
    <n v="4"/>
    <x v="1"/>
    <x v="3"/>
    <x v="1"/>
    <x v="1"/>
    <x v="3112"/>
  </r>
  <r>
    <x v="1"/>
    <s v="May"/>
    <n v="4"/>
    <x v="1"/>
    <x v="3"/>
    <x v="1"/>
    <x v="1"/>
    <x v="3129"/>
  </r>
  <r>
    <x v="0"/>
    <s v="May"/>
    <n v="5"/>
    <x v="1"/>
    <x v="3"/>
    <x v="1"/>
    <x v="1"/>
    <x v="3104"/>
  </r>
  <r>
    <x v="1"/>
    <s v="May"/>
    <n v="5"/>
    <x v="1"/>
    <x v="3"/>
    <x v="1"/>
    <x v="1"/>
    <x v="3129"/>
  </r>
  <r>
    <x v="0"/>
    <s v="May"/>
    <n v="6"/>
    <x v="1"/>
    <x v="3"/>
    <x v="1"/>
    <x v="1"/>
    <x v="3119"/>
  </r>
  <r>
    <x v="1"/>
    <s v="May"/>
    <n v="6"/>
    <x v="1"/>
    <x v="3"/>
    <x v="1"/>
    <x v="1"/>
    <x v="3123"/>
  </r>
  <r>
    <x v="0"/>
    <s v="May"/>
    <n v="7"/>
    <x v="1"/>
    <x v="3"/>
    <x v="1"/>
    <x v="1"/>
    <x v="3106"/>
  </r>
  <r>
    <x v="1"/>
    <s v="May"/>
    <n v="7"/>
    <x v="1"/>
    <x v="3"/>
    <x v="1"/>
    <x v="1"/>
    <x v="3129"/>
  </r>
  <r>
    <x v="0"/>
    <s v="May"/>
    <n v="8"/>
    <x v="1"/>
    <x v="3"/>
    <x v="1"/>
    <x v="1"/>
    <x v="3116"/>
  </r>
  <r>
    <x v="1"/>
    <s v="May"/>
    <n v="8"/>
    <x v="1"/>
    <x v="3"/>
    <x v="1"/>
    <x v="1"/>
    <x v="3122"/>
  </r>
  <r>
    <x v="0"/>
    <s v="May"/>
    <n v="9"/>
    <x v="1"/>
    <x v="3"/>
    <x v="1"/>
    <x v="1"/>
    <x v="3103"/>
  </r>
  <r>
    <x v="1"/>
    <s v="May"/>
    <n v="9"/>
    <x v="1"/>
    <x v="3"/>
    <x v="1"/>
    <x v="1"/>
    <x v="3129"/>
  </r>
  <r>
    <x v="0"/>
    <s v="May"/>
    <n v="10"/>
    <x v="1"/>
    <x v="3"/>
    <x v="1"/>
    <x v="1"/>
    <x v="3109"/>
  </r>
  <r>
    <x v="1"/>
    <s v="May"/>
    <n v="10"/>
    <x v="1"/>
    <x v="3"/>
    <x v="1"/>
    <x v="1"/>
    <x v="3129"/>
  </r>
  <r>
    <x v="0"/>
    <s v="May"/>
    <n v="11"/>
    <x v="1"/>
    <x v="3"/>
    <x v="1"/>
    <x v="1"/>
    <x v="3103"/>
  </r>
  <r>
    <x v="1"/>
    <s v="May"/>
    <n v="11"/>
    <x v="1"/>
    <x v="3"/>
    <x v="1"/>
    <x v="1"/>
    <x v="3163"/>
  </r>
  <r>
    <x v="0"/>
    <s v="May"/>
    <n v="12"/>
    <x v="1"/>
    <x v="3"/>
    <x v="1"/>
    <x v="1"/>
    <x v="3133"/>
  </r>
  <r>
    <x v="1"/>
    <s v="May"/>
    <n v="12"/>
    <x v="1"/>
    <x v="3"/>
    <x v="1"/>
    <x v="1"/>
    <x v="3120"/>
  </r>
  <r>
    <x v="0"/>
    <s v="May"/>
    <n v="13"/>
    <x v="1"/>
    <x v="3"/>
    <x v="1"/>
    <x v="1"/>
    <x v="3111"/>
  </r>
  <r>
    <x v="1"/>
    <s v="May"/>
    <n v="13"/>
    <x v="1"/>
    <x v="3"/>
    <x v="1"/>
    <x v="1"/>
    <x v="3163"/>
  </r>
  <r>
    <x v="0"/>
    <s v="May"/>
    <n v="14"/>
    <x v="1"/>
    <x v="3"/>
    <x v="1"/>
    <x v="1"/>
    <x v="3121"/>
  </r>
  <r>
    <x v="1"/>
    <s v="May"/>
    <n v="14"/>
    <x v="1"/>
    <x v="3"/>
    <x v="1"/>
    <x v="1"/>
    <x v="3129"/>
  </r>
  <r>
    <x v="0"/>
    <s v="May"/>
    <n v="15"/>
    <x v="1"/>
    <x v="3"/>
    <x v="1"/>
    <x v="1"/>
    <x v="3111"/>
  </r>
  <r>
    <x v="1"/>
    <s v="May"/>
    <n v="15"/>
    <x v="1"/>
    <x v="3"/>
    <x v="1"/>
    <x v="1"/>
    <x v="3121"/>
  </r>
  <r>
    <x v="0"/>
    <s v="May"/>
    <n v="16"/>
    <x v="1"/>
    <x v="3"/>
    <x v="1"/>
    <x v="1"/>
    <x v="3119"/>
  </r>
  <r>
    <x v="1"/>
    <s v="May"/>
    <n v="16"/>
    <x v="1"/>
    <x v="3"/>
    <x v="1"/>
    <x v="1"/>
    <x v="3159"/>
  </r>
  <r>
    <x v="0"/>
    <s v="May"/>
    <n v="17"/>
    <x v="1"/>
    <x v="3"/>
    <x v="1"/>
    <x v="1"/>
    <x v="3103"/>
  </r>
  <r>
    <x v="1"/>
    <s v="May"/>
    <n v="17"/>
    <x v="1"/>
    <x v="3"/>
    <x v="1"/>
    <x v="1"/>
    <x v="3107"/>
  </r>
  <r>
    <x v="0"/>
    <s v="May"/>
    <n v="18"/>
    <x v="1"/>
    <x v="3"/>
    <x v="1"/>
    <x v="1"/>
    <x v="3113"/>
  </r>
  <r>
    <x v="1"/>
    <s v="May"/>
    <n v="18"/>
    <x v="1"/>
    <x v="3"/>
    <x v="1"/>
    <x v="1"/>
    <x v="3159"/>
  </r>
  <r>
    <x v="0"/>
    <s v="May"/>
    <n v="19"/>
    <x v="1"/>
    <x v="3"/>
    <x v="1"/>
    <x v="1"/>
    <x v="3111"/>
  </r>
  <r>
    <x v="1"/>
    <s v="May"/>
    <n v="19"/>
    <x v="1"/>
    <x v="3"/>
    <x v="1"/>
    <x v="1"/>
    <x v="3159"/>
  </r>
  <r>
    <x v="0"/>
    <s v="May"/>
    <n v="20"/>
    <x v="1"/>
    <x v="3"/>
    <x v="1"/>
    <x v="1"/>
    <x v="3115"/>
  </r>
  <r>
    <x v="1"/>
    <s v="May"/>
    <n v="20"/>
    <x v="1"/>
    <x v="3"/>
    <x v="1"/>
    <x v="1"/>
    <x v="3114"/>
  </r>
  <r>
    <x v="0"/>
    <s v="May"/>
    <n v="21"/>
    <x v="1"/>
    <x v="3"/>
    <x v="1"/>
    <x v="1"/>
    <x v="3105"/>
  </r>
  <r>
    <x v="1"/>
    <s v="May"/>
    <n v="21"/>
    <x v="1"/>
    <x v="3"/>
    <x v="1"/>
    <x v="1"/>
    <x v="3129"/>
  </r>
  <r>
    <x v="0"/>
    <s v="May"/>
    <n v="22"/>
    <x v="1"/>
    <x v="3"/>
    <x v="1"/>
    <x v="1"/>
    <x v="1714"/>
  </r>
  <r>
    <x v="1"/>
    <s v="May"/>
    <n v="22"/>
    <x v="1"/>
    <x v="3"/>
    <x v="1"/>
    <x v="1"/>
    <x v="3170"/>
  </r>
  <r>
    <x v="0"/>
    <s v="May"/>
    <n v="23"/>
    <x v="1"/>
    <x v="3"/>
    <x v="1"/>
    <x v="1"/>
    <x v="3134"/>
  </r>
  <r>
    <x v="1"/>
    <s v="May"/>
    <n v="23"/>
    <x v="1"/>
    <x v="3"/>
    <x v="1"/>
    <x v="1"/>
    <x v="3124"/>
  </r>
  <r>
    <x v="0"/>
    <s v="May"/>
    <n v="24"/>
    <x v="1"/>
    <x v="3"/>
    <x v="1"/>
    <x v="1"/>
    <x v="3117"/>
  </r>
  <r>
    <x v="1"/>
    <s v="May"/>
    <n v="24"/>
    <x v="1"/>
    <x v="3"/>
    <x v="1"/>
    <x v="1"/>
    <x v="3120"/>
  </r>
  <r>
    <x v="0"/>
    <s v="May"/>
    <n v="25"/>
    <x v="1"/>
    <x v="3"/>
    <x v="1"/>
    <x v="1"/>
    <x v="3124"/>
  </r>
  <r>
    <x v="1"/>
    <s v="May"/>
    <n v="25"/>
    <x v="1"/>
    <x v="3"/>
    <x v="1"/>
    <x v="1"/>
    <x v="3123"/>
  </r>
  <r>
    <x v="0"/>
    <s v="May"/>
    <n v="26"/>
    <x v="1"/>
    <x v="3"/>
    <x v="1"/>
    <x v="1"/>
    <x v="3113"/>
  </r>
  <r>
    <x v="1"/>
    <s v="May"/>
    <n v="26"/>
    <x v="1"/>
    <x v="3"/>
    <x v="1"/>
    <x v="1"/>
    <x v="3163"/>
  </r>
  <r>
    <x v="0"/>
    <s v="May"/>
    <n v="27"/>
    <x v="1"/>
    <x v="3"/>
    <x v="1"/>
    <x v="1"/>
    <x v="3105"/>
  </r>
  <r>
    <x v="1"/>
    <s v="May"/>
    <n v="27"/>
    <x v="1"/>
    <x v="3"/>
    <x v="1"/>
    <x v="1"/>
    <x v="3164"/>
  </r>
  <r>
    <x v="0"/>
    <s v="May"/>
    <n v="28"/>
    <x v="1"/>
    <x v="3"/>
    <x v="1"/>
    <x v="1"/>
    <x v="3158"/>
  </r>
  <r>
    <x v="1"/>
    <s v="May"/>
    <n v="28"/>
    <x v="1"/>
    <x v="3"/>
    <x v="1"/>
    <x v="1"/>
    <x v="3163"/>
  </r>
  <r>
    <x v="0"/>
    <s v="May"/>
    <n v="29"/>
    <x v="1"/>
    <x v="3"/>
    <x v="1"/>
    <x v="1"/>
    <x v="3111"/>
  </r>
  <r>
    <x v="1"/>
    <s v="May"/>
    <n v="29"/>
    <x v="1"/>
    <x v="3"/>
    <x v="1"/>
    <x v="1"/>
    <x v="3119"/>
  </r>
  <r>
    <x v="0"/>
    <s v="May"/>
    <n v="30"/>
    <x v="1"/>
    <x v="3"/>
    <x v="1"/>
    <x v="1"/>
    <x v="3113"/>
  </r>
  <r>
    <x v="1"/>
    <s v="May"/>
    <n v="30"/>
    <x v="1"/>
    <x v="3"/>
    <x v="1"/>
    <x v="1"/>
    <x v="3106"/>
  </r>
  <r>
    <x v="0"/>
    <s v="May"/>
    <n v="31"/>
    <x v="1"/>
    <x v="3"/>
    <x v="1"/>
    <x v="1"/>
    <x v="3111"/>
  </r>
  <r>
    <x v="1"/>
    <s v="May"/>
    <n v="31"/>
    <x v="1"/>
    <x v="3"/>
    <x v="1"/>
    <x v="1"/>
    <x v="3163"/>
  </r>
  <r>
    <x v="0"/>
    <s v="July"/>
    <n v="1"/>
    <x v="0"/>
    <x v="3"/>
    <x v="1"/>
    <x v="0"/>
    <x v="3123"/>
  </r>
  <r>
    <x v="1"/>
    <s v="July"/>
    <n v="1"/>
    <x v="0"/>
    <x v="3"/>
    <x v="1"/>
    <x v="0"/>
    <x v="3160"/>
  </r>
  <r>
    <x v="0"/>
    <s v="July"/>
    <n v="2"/>
    <x v="0"/>
    <x v="3"/>
    <x v="1"/>
    <x v="0"/>
    <x v="3120"/>
  </r>
  <r>
    <x v="1"/>
    <s v="July"/>
    <n v="2"/>
    <x v="0"/>
    <x v="3"/>
    <x v="1"/>
    <x v="0"/>
    <x v="3165"/>
  </r>
  <r>
    <x v="0"/>
    <s v="July"/>
    <n v="3"/>
    <x v="0"/>
    <x v="3"/>
    <x v="1"/>
    <x v="0"/>
    <x v="3121"/>
  </r>
  <r>
    <x v="1"/>
    <s v="July"/>
    <n v="3"/>
    <x v="0"/>
    <x v="3"/>
    <x v="1"/>
    <x v="0"/>
    <x v="3163"/>
  </r>
  <r>
    <x v="0"/>
    <s v="July"/>
    <n v="4"/>
    <x v="0"/>
    <x v="3"/>
    <x v="1"/>
    <x v="0"/>
    <x v="3122"/>
  </r>
  <r>
    <x v="1"/>
    <s v="July"/>
    <n v="4"/>
    <x v="0"/>
    <x v="3"/>
    <x v="1"/>
    <x v="0"/>
    <x v="3158"/>
  </r>
  <r>
    <x v="0"/>
    <s v="July"/>
    <n v="5"/>
    <x v="0"/>
    <x v="3"/>
    <x v="1"/>
    <x v="0"/>
    <x v="3112"/>
  </r>
  <r>
    <x v="1"/>
    <s v="July"/>
    <n v="5"/>
    <x v="0"/>
    <x v="3"/>
    <x v="1"/>
    <x v="0"/>
    <x v="3158"/>
  </r>
  <r>
    <x v="0"/>
    <s v="July"/>
    <n v="6"/>
    <x v="0"/>
    <x v="3"/>
    <x v="1"/>
    <x v="0"/>
    <x v="3119"/>
  </r>
  <r>
    <x v="1"/>
    <s v="July"/>
    <n v="6"/>
    <x v="0"/>
    <x v="3"/>
    <x v="1"/>
    <x v="0"/>
    <x v="3122"/>
  </r>
  <r>
    <x v="0"/>
    <s v="July"/>
    <n v="7"/>
    <x v="0"/>
    <x v="3"/>
    <x v="1"/>
    <x v="0"/>
    <x v="3106"/>
  </r>
  <r>
    <x v="1"/>
    <s v="July"/>
    <n v="7"/>
    <x v="0"/>
    <x v="3"/>
    <x v="1"/>
    <x v="0"/>
    <x v="3106"/>
  </r>
  <r>
    <x v="0"/>
    <s v="July"/>
    <n v="8"/>
    <x v="0"/>
    <x v="3"/>
    <x v="1"/>
    <x v="0"/>
    <x v="3158"/>
  </r>
  <r>
    <x v="1"/>
    <s v="July"/>
    <n v="8"/>
    <x v="0"/>
    <x v="3"/>
    <x v="1"/>
    <x v="0"/>
    <x v="3158"/>
  </r>
  <r>
    <x v="0"/>
    <s v="July"/>
    <n v="9"/>
    <x v="0"/>
    <x v="3"/>
    <x v="1"/>
    <x v="0"/>
    <x v="3120"/>
  </r>
  <r>
    <x v="1"/>
    <s v="July"/>
    <n v="9"/>
    <x v="0"/>
    <x v="3"/>
    <x v="1"/>
    <x v="0"/>
    <x v="3160"/>
  </r>
  <r>
    <x v="0"/>
    <s v="July"/>
    <n v="10"/>
    <x v="0"/>
    <x v="3"/>
    <x v="1"/>
    <x v="0"/>
    <x v="3129"/>
  </r>
  <r>
    <x v="1"/>
    <s v="July"/>
    <n v="10"/>
    <x v="0"/>
    <x v="3"/>
    <x v="1"/>
    <x v="0"/>
    <x v="3129"/>
  </r>
  <r>
    <x v="0"/>
    <s v="July"/>
    <n v="11"/>
    <x v="0"/>
    <x v="3"/>
    <x v="1"/>
    <x v="0"/>
    <x v="3121"/>
  </r>
  <r>
    <x v="1"/>
    <s v="July"/>
    <n v="11"/>
    <x v="0"/>
    <x v="3"/>
    <x v="1"/>
    <x v="0"/>
    <x v="3159"/>
  </r>
  <r>
    <x v="0"/>
    <s v="July"/>
    <n v="12"/>
    <x v="0"/>
    <x v="3"/>
    <x v="1"/>
    <x v="0"/>
    <x v="3116"/>
  </r>
  <r>
    <x v="1"/>
    <s v="July"/>
    <n v="12"/>
    <x v="0"/>
    <x v="3"/>
    <x v="1"/>
    <x v="0"/>
    <x v="3159"/>
  </r>
  <r>
    <x v="0"/>
    <s v="July"/>
    <n v="13"/>
    <x v="0"/>
    <x v="3"/>
    <x v="1"/>
    <x v="0"/>
    <x v="3116"/>
  </r>
  <r>
    <x v="1"/>
    <s v="July"/>
    <n v="13"/>
    <x v="0"/>
    <x v="3"/>
    <x v="1"/>
    <x v="0"/>
    <x v="3106"/>
  </r>
  <r>
    <x v="0"/>
    <s v="July"/>
    <n v="14"/>
    <x v="0"/>
    <x v="3"/>
    <x v="1"/>
    <x v="0"/>
    <x v="3116"/>
  </r>
  <r>
    <x v="1"/>
    <s v="July"/>
    <n v="14"/>
    <x v="0"/>
    <x v="3"/>
    <x v="1"/>
    <x v="0"/>
    <x v="3160"/>
  </r>
  <r>
    <x v="0"/>
    <s v="July"/>
    <n v="15"/>
    <x v="0"/>
    <x v="3"/>
    <x v="1"/>
    <x v="0"/>
    <x v="3105"/>
  </r>
  <r>
    <x v="1"/>
    <s v="July"/>
    <n v="15"/>
    <x v="0"/>
    <x v="3"/>
    <x v="1"/>
    <x v="0"/>
    <x v="3159"/>
  </r>
  <r>
    <x v="0"/>
    <s v="July"/>
    <n v="16"/>
    <x v="0"/>
    <x v="3"/>
    <x v="1"/>
    <x v="0"/>
    <x v="3159"/>
  </r>
  <r>
    <x v="1"/>
    <s v="July"/>
    <n v="16"/>
    <x v="0"/>
    <x v="3"/>
    <x v="1"/>
    <x v="0"/>
    <x v="3129"/>
  </r>
  <r>
    <x v="0"/>
    <s v="July"/>
    <n v="17"/>
    <x v="0"/>
    <x v="3"/>
    <x v="1"/>
    <x v="0"/>
    <x v="3159"/>
  </r>
  <r>
    <x v="1"/>
    <s v="July"/>
    <n v="17"/>
    <x v="0"/>
    <x v="3"/>
    <x v="1"/>
    <x v="0"/>
    <x v="3159"/>
  </r>
  <r>
    <x v="0"/>
    <s v="July"/>
    <n v="18"/>
    <x v="0"/>
    <x v="3"/>
    <x v="1"/>
    <x v="0"/>
    <x v="3118"/>
  </r>
  <r>
    <x v="1"/>
    <s v="July"/>
    <n v="18"/>
    <x v="0"/>
    <x v="3"/>
    <x v="1"/>
    <x v="0"/>
    <x v="3158"/>
  </r>
  <r>
    <x v="0"/>
    <s v="July"/>
    <n v="19"/>
    <x v="0"/>
    <x v="3"/>
    <x v="1"/>
    <x v="0"/>
    <x v="3106"/>
  </r>
  <r>
    <x v="1"/>
    <s v="July"/>
    <n v="19"/>
    <x v="0"/>
    <x v="3"/>
    <x v="1"/>
    <x v="0"/>
    <x v="3120"/>
  </r>
  <r>
    <x v="0"/>
    <s v="July"/>
    <n v="20"/>
    <x v="0"/>
    <x v="3"/>
    <x v="1"/>
    <x v="0"/>
    <x v="3105"/>
  </r>
  <r>
    <x v="1"/>
    <s v="July"/>
    <n v="20"/>
    <x v="0"/>
    <x v="3"/>
    <x v="1"/>
    <x v="0"/>
    <x v="3163"/>
  </r>
  <r>
    <x v="0"/>
    <s v="July"/>
    <n v="21"/>
    <x v="0"/>
    <x v="3"/>
    <x v="1"/>
    <x v="0"/>
    <x v="3117"/>
  </r>
  <r>
    <x v="1"/>
    <s v="July"/>
    <n v="21"/>
    <x v="0"/>
    <x v="3"/>
    <x v="1"/>
    <x v="0"/>
    <x v="3122"/>
  </r>
  <r>
    <x v="0"/>
    <s v="July"/>
    <n v="22"/>
    <x v="0"/>
    <x v="3"/>
    <x v="1"/>
    <x v="0"/>
    <x v="3116"/>
  </r>
  <r>
    <x v="1"/>
    <s v="July"/>
    <n v="22"/>
    <x v="0"/>
    <x v="3"/>
    <x v="1"/>
    <x v="0"/>
    <x v="3118"/>
  </r>
  <r>
    <x v="0"/>
    <s v="July"/>
    <n v="23"/>
    <x v="0"/>
    <x v="3"/>
    <x v="1"/>
    <x v="0"/>
    <x v="3159"/>
  </r>
  <r>
    <x v="1"/>
    <s v="July"/>
    <n v="23"/>
    <x v="0"/>
    <x v="3"/>
    <x v="1"/>
    <x v="0"/>
    <x v="3165"/>
  </r>
  <r>
    <x v="0"/>
    <s v="July"/>
    <n v="24"/>
    <x v="0"/>
    <x v="3"/>
    <x v="1"/>
    <x v="0"/>
    <x v="3123"/>
  </r>
  <r>
    <x v="1"/>
    <s v="July"/>
    <n v="24"/>
    <x v="0"/>
    <x v="3"/>
    <x v="1"/>
    <x v="0"/>
    <x v="3136"/>
  </r>
  <r>
    <x v="0"/>
    <s v="July"/>
    <n v="25"/>
    <x v="0"/>
    <x v="3"/>
    <x v="1"/>
    <x v="0"/>
    <x v="3127"/>
  </r>
  <r>
    <x v="1"/>
    <s v="July"/>
    <n v="25"/>
    <x v="0"/>
    <x v="3"/>
    <x v="1"/>
    <x v="0"/>
    <x v="3159"/>
  </r>
  <r>
    <x v="0"/>
    <s v="July"/>
    <n v="26"/>
    <x v="0"/>
    <x v="3"/>
    <x v="1"/>
    <x v="0"/>
    <x v="3114"/>
  </r>
  <r>
    <x v="1"/>
    <s v="July"/>
    <n v="26"/>
    <x v="0"/>
    <x v="3"/>
    <x v="1"/>
    <x v="0"/>
    <x v="3121"/>
  </r>
  <r>
    <x v="0"/>
    <s v="July"/>
    <n v="27"/>
    <x v="0"/>
    <x v="3"/>
    <x v="1"/>
    <x v="0"/>
    <x v="3143"/>
  </r>
  <r>
    <x v="1"/>
    <s v="July"/>
    <n v="27"/>
    <x v="0"/>
    <x v="3"/>
    <x v="1"/>
    <x v="0"/>
    <x v="3106"/>
  </r>
  <r>
    <x v="0"/>
    <s v="July"/>
    <n v="28"/>
    <x v="0"/>
    <x v="3"/>
    <x v="1"/>
    <x v="0"/>
    <x v="3105"/>
  </r>
  <r>
    <x v="1"/>
    <s v="July"/>
    <n v="28"/>
    <x v="0"/>
    <x v="3"/>
    <x v="1"/>
    <x v="0"/>
    <x v="3160"/>
  </r>
  <r>
    <x v="0"/>
    <s v="July"/>
    <n v="29"/>
    <x v="0"/>
    <x v="3"/>
    <x v="1"/>
    <x v="0"/>
    <x v="3122"/>
  </r>
  <r>
    <x v="1"/>
    <s v="July"/>
    <n v="29"/>
    <x v="0"/>
    <x v="3"/>
    <x v="1"/>
    <x v="0"/>
    <x v="3120"/>
  </r>
  <r>
    <x v="0"/>
    <s v="July"/>
    <n v="30"/>
    <x v="0"/>
    <x v="3"/>
    <x v="1"/>
    <x v="0"/>
    <x v="3165"/>
  </r>
  <r>
    <x v="1"/>
    <s v="July"/>
    <n v="30"/>
    <x v="0"/>
    <x v="3"/>
    <x v="1"/>
    <x v="0"/>
    <x v="3129"/>
  </r>
  <r>
    <x v="0"/>
    <s v="July"/>
    <n v="31"/>
    <x v="0"/>
    <x v="3"/>
    <x v="1"/>
    <x v="0"/>
    <x v="3129"/>
  </r>
  <r>
    <x v="1"/>
    <s v="July"/>
    <n v="31"/>
    <x v="0"/>
    <x v="3"/>
    <x v="1"/>
    <x v="0"/>
    <x v="3120"/>
  </r>
  <r>
    <x v="0"/>
    <s v="June"/>
    <n v="1"/>
    <x v="0"/>
    <x v="3"/>
    <x v="1"/>
    <x v="0"/>
    <x v="3103"/>
  </r>
  <r>
    <x v="1"/>
    <s v="June"/>
    <n v="1"/>
    <x v="0"/>
    <x v="3"/>
    <x v="1"/>
    <x v="0"/>
    <x v="3127"/>
  </r>
  <r>
    <x v="0"/>
    <s v="June"/>
    <n v="2"/>
    <x v="0"/>
    <x v="3"/>
    <x v="1"/>
    <x v="0"/>
    <x v="3113"/>
  </r>
  <r>
    <x v="1"/>
    <s v="June"/>
    <n v="2"/>
    <x v="0"/>
    <x v="3"/>
    <x v="1"/>
    <x v="0"/>
    <x v="3123"/>
  </r>
  <r>
    <x v="0"/>
    <s v="June"/>
    <n v="3"/>
    <x v="0"/>
    <x v="3"/>
    <x v="1"/>
    <x v="0"/>
    <x v="3117"/>
  </r>
  <r>
    <x v="1"/>
    <s v="June"/>
    <n v="3"/>
    <x v="0"/>
    <x v="3"/>
    <x v="1"/>
    <x v="0"/>
    <x v="3129"/>
  </r>
  <r>
    <x v="0"/>
    <s v="June"/>
    <n v="4"/>
    <x v="0"/>
    <x v="3"/>
    <x v="1"/>
    <x v="0"/>
    <x v="3160"/>
  </r>
  <r>
    <x v="1"/>
    <s v="June"/>
    <n v="4"/>
    <x v="0"/>
    <x v="3"/>
    <x v="1"/>
    <x v="0"/>
    <x v="3158"/>
  </r>
  <r>
    <x v="0"/>
    <s v="June"/>
    <n v="5"/>
    <x v="0"/>
    <x v="3"/>
    <x v="1"/>
    <x v="0"/>
    <x v="3160"/>
  </r>
  <r>
    <x v="1"/>
    <s v="June"/>
    <n v="5"/>
    <x v="0"/>
    <x v="3"/>
    <x v="1"/>
    <x v="0"/>
    <x v="3136"/>
  </r>
  <r>
    <x v="0"/>
    <s v="June"/>
    <n v="6"/>
    <x v="0"/>
    <x v="3"/>
    <x v="1"/>
    <x v="0"/>
    <x v="3104"/>
  </r>
  <r>
    <x v="1"/>
    <s v="June"/>
    <n v="6"/>
    <x v="0"/>
    <x v="3"/>
    <x v="1"/>
    <x v="0"/>
    <x v="3123"/>
  </r>
  <r>
    <x v="0"/>
    <s v="June"/>
    <n v="7"/>
    <x v="0"/>
    <x v="3"/>
    <x v="1"/>
    <x v="0"/>
    <x v="3107"/>
  </r>
  <r>
    <x v="1"/>
    <s v="June"/>
    <n v="7"/>
    <x v="0"/>
    <x v="3"/>
    <x v="1"/>
    <x v="0"/>
    <x v="3122"/>
  </r>
  <r>
    <x v="0"/>
    <s v="June"/>
    <n v="8"/>
    <x v="0"/>
    <x v="3"/>
    <x v="1"/>
    <x v="0"/>
    <x v="3122"/>
  </r>
  <r>
    <x v="1"/>
    <s v="June"/>
    <n v="8"/>
    <x v="0"/>
    <x v="3"/>
    <x v="1"/>
    <x v="0"/>
    <x v="3158"/>
  </r>
  <r>
    <x v="0"/>
    <s v="June"/>
    <n v="9"/>
    <x v="0"/>
    <x v="3"/>
    <x v="1"/>
    <x v="0"/>
    <x v="3116"/>
  </r>
  <r>
    <x v="1"/>
    <s v="June"/>
    <n v="9"/>
    <x v="0"/>
    <x v="3"/>
    <x v="1"/>
    <x v="0"/>
    <x v="3122"/>
  </r>
  <r>
    <x v="0"/>
    <s v="June"/>
    <n v="10"/>
    <x v="0"/>
    <x v="3"/>
    <x v="1"/>
    <x v="0"/>
    <x v="3107"/>
  </r>
  <r>
    <x v="1"/>
    <s v="June"/>
    <n v="10"/>
    <x v="0"/>
    <x v="3"/>
    <x v="1"/>
    <x v="0"/>
    <x v="3163"/>
  </r>
  <r>
    <x v="0"/>
    <s v="June"/>
    <n v="11"/>
    <x v="0"/>
    <x v="3"/>
    <x v="1"/>
    <x v="0"/>
    <x v="3120"/>
  </r>
  <r>
    <x v="1"/>
    <s v="June"/>
    <n v="11"/>
    <x v="0"/>
    <x v="3"/>
    <x v="1"/>
    <x v="0"/>
    <x v="3159"/>
  </r>
  <r>
    <x v="0"/>
    <s v="June"/>
    <n v="12"/>
    <x v="0"/>
    <x v="3"/>
    <x v="1"/>
    <x v="0"/>
    <x v="3160"/>
  </r>
  <r>
    <x v="1"/>
    <s v="June"/>
    <n v="12"/>
    <x v="0"/>
    <x v="3"/>
    <x v="1"/>
    <x v="0"/>
    <x v="3106"/>
  </r>
  <r>
    <x v="0"/>
    <s v="June"/>
    <n v="13"/>
    <x v="0"/>
    <x v="3"/>
    <x v="1"/>
    <x v="0"/>
    <x v="3121"/>
  </r>
  <r>
    <x v="1"/>
    <s v="June"/>
    <n v="13"/>
    <x v="0"/>
    <x v="3"/>
    <x v="1"/>
    <x v="0"/>
    <x v="3117"/>
  </r>
  <r>
    <x v="0"/>
    <s v="June"/>
    <n v="14"/>
    <x v="0"/>
    <x v="3"/>
    <x v="1"/>
    <x v="0"/>
    <x v="3123"/>
  </r>
  <r>
    <x v="1"/>
    <s v="June"/>
    <n v="14"/>
    <x v="0"/>
    <x v="3"/>
    <x v="1"/>
    <x v="0"/>
    <x v="3120"/>
  </r>
  <r>
    <x v="0"/>
    <s v="June"/>
    <n v="15"/>
    <x v="0"/>
    <x v="3"/>
    <x v="1"/>
    <x v="0"/>
    <x v="3117"/>
  </r>
  <r>
    <x v="1"/>
    <s v="June"/>
    <n v="15"/>
    <x v="0"/>
    <x v="3"/>
    <x v="1"/>
    <x v="0"/>
    <x v="3129"/>
  </r>
  <r>
    <x v="0"/>
    <s v="June"/>
    <n v="16"/>
    <x v="0"/>
    <x v="3"/>
    <x v="1"/>
    <x v="0"/>
    <x v="3118"/>
  </r>
  <r>
    <x v="1"/>
    <s v="June"/>
    <n v="16"/>
    <x v="0"/>
    <x v="3"/>
    <x v="1"/>
    <x v="0"/>
    <x v="3159"/>
  </r>
  <r>
    <x v="0"/>
    <s v="June"/>
    <n v="17"/>
    <x v="0"/>
    <x v="3"/>
    <x v="1"/>
    <x v="0"/>
    <x v="3120"/>
  </r>
  <r>
    <x v="1"/>
    <s v="June"/>
    <n v="17"/>
    <x v="0"/>
    <x v="3"/>
    <x v="1"/>
    <x v="0"/>
    <x v="3116"/>
  </r>
  <r>
    <x v="0"/>
    <s v="June"/>
    <n v="18"/>
    <x v="0"/>
    <x v="3"/>
    <x v="1"/>
    <x v="0"/>
    <x v="3106"/>
  </r>
  <r>
    <x v="1"/>
    <s v="June"/>
    <n v="18"/>
    <x v="0"/>
    <x v="3"/>
    <x v="1"/>
    <x v="0"/>
    <x v="3158"/>
  </r>
  <r>
    <x v="0"/>
    <s v="June"/>
    <n v="19"/>
    <x v="0"/>
    <x v="3"/>
    <x v="1"/>
    <x v="0"/>
    <x v="3120"/>
  </r>
  <r>
    <x v="1"/>
    <s v="June"/>
    <n v="19"/>
    <x v="0"/>
    <x v="3"/>
    <x v="1"/>
    <x v="0"/>
    <x v="3162"/>
  </r>
  <r>
    <x v="0"/>
    <s v="June"/>
    <n v="20"/>
    <x v="0"/>
    <x v="3"/>
    <x v="1"/>
    <x v="0"/>
    <x v="3117"/>
  </r>
  <r>
    <x v="1"/>
    <s v="June"/>
    <n v="20"/>
    <x v="0"/>
    <x v="3"/>
    <x v="1"/>
    <x v="0"/>
    <x v="3107"/>
  </r>
  <r>
    <x v="0"/>
    <s v="June"/>
    <n v="21"/>
    <x v="0"/>
    <x v="3"/>
    <x v="1"/>
    <x v="0"/>
    <x v="3123"/>
  </r>
  <r>
    <x v="1"/>
    <s v="June"/>
    <n v="21"/>
    <x v="0"/>
    <x v="3"/>
    <x v="1"/>
    <x v="0"/>
    <x v="3121"/>
  </r>
  <r>
    <x v="0"/>
    <s v="June"/>
    <n v="22"/>
    <x v="0"/>
    <x v="3"/>
    <x v="1"/>
    <x v="0"/>
    <x v="3117"/>
  </r>
  <r>
    <x v="1"/>
    <s v="June"/>
    <n v="22"/>
    <x v="0"/>
    <x v="3"/>
    <x v="1"/>
    <x v="0"/>
    <x v="3158"/>
  </r>
  <r>
    <x v="0"/>
    <s v="June"/>
    <n v="23"/>
    <x v="0"/>
    <x v="3"/>
    <x v="1"/>
    <x v="0"/>
    <x v="3127"/>
  </r>
  <r>
    <x v="1"/>
    <s v="June"/>
    <n v="23"/>
    <x v="0"/>
    <x v="3"/>
    <x v="1"/>
    <x v="0"/>
    <x v="3114"/>
  </r>
  <r>
    <x v="0"/>
    <s v="June"/>
    <n v="24"/>
    <x v="0"/>
    <x v="3"/>
    <x v="1"/>
    <x v="0"/>
    <x v="3158"/>
  </r>
  <r>
    <x v="1"/>
    <s v="June"/>
    <n v="24"/>
    <x v="0"/>
    <x v="3"/>
    <x v="1"/>
    <x v="0"/>
    <x v="3163"/>
  </r>
  <r>
    <x v="0"/>
    <s v="June"/>
    <n v="25"/>
    <x v="0"/>
    <x v="3"/>
    <x v="1"/>
    <x v="0"/>
    <x v="3136"/>
  </r>
  <r>
    <x v="1"/>
    <s v="June"/>
    <n v="25"/>
    <x v="0"/>
    <x v="3"/>
    <x v="1"/>
    <x v="0"/>
    <x v="3159"/>
  </r>
  <r>
    <x v="0"/>
    <s v="June"/>
    <n v="26"/>
    <x v="0"/>
    <x v="3"/>
    <x v="1"/>
    <x v="0"/>
    <x v="3159"/>
  </r>
  <r>
    <x v="1"/>
    <s v="June"/>
    <n v="26"/>
    <x v="0"/>
    <x v="3"/>
    <x v="1"/>
    <x v="0"/>
    <x v="3163"/>
  </r>
  <r>
    <x v="0"/>
    <s v="June"/>
    <n v="27"/>
    <x v="0"/>
    <x v="3"/>
    <x v="1"/>
    <x v="0"/>
    <x v="3114"/>
  </r>
  <r>
    <x v="1"/>
    <s v="June"/>
    <n v="27"/>
    <x v="0"/>
    <x v="3"/>
    <x v="1"/>
    <x v="0"/>
    <x v="3123"/>
  </r>
  <r>
    <x v="0"/>
    <s v="June"/>
    <n v="28"/>
    <x v="0"/>
    <x v="3"/>
    <x v="1"/>
    <x v="0"/>
    <x v="3123"/>
  </r>
  <r>
    <x v="1"/>
    <s v="June"/>
    <n v="28"/>
    <x v="0"/>
    <x v="3"/>
    <x v="1"/>
    <x v="0"/>
    <x v="3106"/>
  </r>
  <r>
    <x v="0"/>
    <s v="June"/>
    <n v="29"/>
    <x v="0"/>
    <x v="3"/>
    <x v="1"/>
    <x v="0"/>
    <x v="3114"/>
  </r>
  <r>
    <x v="1"/>
    <s v="June"/>
    <n v="29"/>
    <x v="0"/>
    <x v="3"/>
    <x v="1"/>
    <x v="0"/>
    <x v="3158"/>
  </r>
  <r>
    <x v="0"/>
    <s v="June"/>
    <n v="30"/>
    <x v="0"/>
    <x v="3"/>
    <x v="1"/>
    <x v="0"/>
    <x v="3171"/>
  </r>
  <r>
    <x v="1"/>
    <s v="June"/>
    <n v="30"/>
    <x v="0"/>
    <x v="3"/>
    <x v="1"/>
    <x v="0"/>
    <x v="3113"/>
  </r>
  <r>
    <x v="0"/>
    <s v="May"/>
    <n v="1"/>
    <x v="0"/>
    <x v="3"/>
    <x v="1"/>
    <x v="0"/>
    <x v="3121"/>
  </r>
  <r>
    <x v="1"/>
    <s v="May"/>
    <n v="1"/>
    <x v="0"/>
    <x v="3"/>
    <x v="1"/>
    <x v="0"/>
    <x v="3120"/>
  </r>
  <r>
    <x v="0"/>
    <s v="May"/>
    <n v="2"/>
    <x v="0"/>
    <x v="3"/>
    <x v="1"/>
    <x v="0"/>
    <x v="3104"/>
  </r>
  <r>
    <x v="1"/>
    <s v="May"/>
    <n v="2"/>
    <x v="0"/>
    <x v="3"/>
    <x v="1"/>
    <x v="0"/>
    <x v="3121"/>
  </r>
  <r>
    <x v="0"/>
    <s v="May"/>
    <n v="3"/>
    <x v="0"/>
    <x v="3"/>
    <x v="1"/>
    <x v="0"/>
    <x v="3115"/>
  </r>
  <r>
    <x v="1"/>
    <s v="May"/>
    <n v="3"/>
    <x v="0"/>
    <x v="3"/>
    <x v="1"/>
    <x v="0"/>
    <x v="3107"/>
  </r>
  <r>
    <x v="0"/>
    <s v="May"/>
    <n v="4"/>
    <x v="0"/>
    <x v="3"/>
    <x v="1"/>
    <x v="0"/>
    <x v="3119"/>
  </r>
  <r>
    <x v="1"/>
    <s v="May"/>
    <n v="4"/>
    <x v="0"/>
    <x v="3"/>
    <x v="1"/>
    <x v="0"/>
    <x v="3127"/>
  </r>
  <r>
    <x v="0"/>
    <s v="May"/>
    <n v="5"/>
    <x v="0"/>
    <x v="3"/>
    <x v="1"/>
    <x v="0"/>
    <x v="3123"/>
  </r>
  <r>
    <x v="1"/>
    <s v="May"/>
    <n v="5"/>
    <x v="0"/>
    <x v="3"/>
    <x v="1"/>
    <x v="0"/>
    <x v="3129"/>
  </r>
  <r>
    <x v="0"/>
    <s v="May"/>
    <n v="6"/>
    <x v="0"/>
    <x v="3"/>
    <x v="1"/>
    <x v="0"/>
    <x v="3127"/>
  </r>
  <r>
    <x v="1"/>
    <s v="May"/>
    <n v="6"/>
    <x v="0"/>
    <x v="3"/>
    <x v="1"/>
    <x v="0"/>
    <x v="3120"/>
  </r>
  <r>
    <x v="0"/>
    <s v="May"/>
    <n v="7"/>
    <x v="0"/>
    <x v="3"/>
    <x v="1"/>
    <x v="0"/>
    <x v="3121"/>
  </r>
  <r>
    <x v="1"/>
    <s v="May"/>
    <n v="7"/>
    <x v="0"/>
    <x v="3"/>
    <x v="1"/>
    <x v="0"/>
    <x v="3136"/>
  </r>
  <r>
    <x v="0"/>
    <s v="May"/>
    <n v="8"/>
    <x v="0"/>
    <x v="3"/>
    <x v="1"/>
    <x v="0"/>
    <x v="3159"/>
  </r>
  <r>
    <x v="1"/>
    <s v="May"/>
    <n v="8"/>
    <x v="0"/>
    <x v="3"/>
    <x v="1"/>
    <x v="0"/>
    <x v="3129"/>
  </r>
  <r>
    <x v="0"/>
    <s v="May"/>
    <n v="9"/>
    <x v="0"/>
    <x v="3"/>
    <x v="1"/>
    <x v="0"/>
    <x v="3123"/>
  </r>
  <r>
    <x v="1"/>
    <s v="May"/>
    <n v="9"/>
    <x v="0"/>
    <x v="3"/>
    <x v="1"/>
    <x v="0"/>
    <x v="3160"/>
  </r>
  <r>
    <x v="0"/>
    <s v="May"/>
    <n v="10"/>
    <x v="0"/>
    <x v="3"/>
    <x v="1"/>
    <x v="0"/>
    <x v="3107"/>
  </r>
  <r>
    <x v="1"/>
    <s v="May"/>
    <n v="10"/>
    <x v="0"/>
    <x v="3"/>
    <x v="1"/>
    <x v="0"/>
    <x v="3106"/>
  </r>
  <r>
    <x v="0"/>
    <s v="May"/>
    <n v="11"/>
    <x v="0"/>
    <x v="3"/>
    <x v="1"/>
    <x v="0"/>
    <x v="3172"/>
  </r>
  <r>
    <x v="1"/>
    <s v="May"/>
    <n v="11"/>
    <x v="0"/>
    <x v="3"/>
    <x v="1"/>
    <x v="0"/>
    <x v="3148"/>
  </r>
  <r>
    <x v="0"/>
    <s v="May"/>
    <n v="12"/>
    <x v="0"/>
    <x v="3"/>
    <x v="1"/>
    <x v="0"/>
    <x v="3117"/>
  </r>
  <r>
    <x v="1"/>
    <s v="May"/>
    <n v="12"/>
    <x v="0"/>
    <x v="3"/>
    <x v="1"/>
    <x v="0"/>
    <x v="3116"/>
  </r>
  <r>
    <x v="0"/>
    <s v="May"/>
    <n v="13"/>
    <x v="0"/>
    <x v="3"/>
    <x v="1"/>
    <x v="0"/>
    <x v="3107"/>
  </r>
  <r>
    <x v="1"/>
    <s v="May"/>
    <n v="13"/>
    <x v="0"/>
    <x v="3"/>
    <x v="1"/>
    <x v="0"/>
    <x v="3123"/>
  </r>
  <r>
    <x v="0"/>
    <s v="May"/>
    <n v="14"/>
    <x v="0"/>
    <x v="3"/>
    <x v="1"/>
    <x v="0"/>
    <x v="3127"/>
  </r>
  <r>
    <x v="1"/>
    <s v="May"/>
    <n v="14"/>
    <x v="0"/>
    <x v="3"/>
    <x v="1"/>
    <x v="0"/>
    <x v="3129"/>
  </r>
  <r>
    <x v="0"/>
    <s v="May"/>
    <n v="15"/>
    <x v="0"/>
    <x v="3"/>
    <x v="1"/>
    <x v="0"/>
    <x v="3106"/>
  </r>
  <r>
    <x v="1"/>
    <s v="May"/>
    <n v="15"/>
    <x v="0"/>
    <x v="3"/>
    <x v="1"/>
    <x v="0"/>
    <x v="3163"/>
  </r>
  <r>
    <x v="0"/>
    <s v="May"/>
    <n v="16"/>
    <x v="0"/>
    <x v="3"/>
    <x v="1"/>
    <x v="0"/>
    <x v="3117"/>
  </r>
  <r>
    <x v="1"/>
    <s v="May"/>
    <n v="16"/>
    <x v="0"/>
    <x v="3"/>
    <x v="1"/>
    <x v="0"/>
    <x v="3122"/>
  </r>
  <r>
    <x v="0"/>
    <s v="May"/>
    <n v="17"/>
    <x v="0"/>
    <x v="3"/>
    <x v="1"/>
    <x v="0"/>
    <x v="3119"/>
  </r>
  <r>
    <x v="1"/>
    <s v="May"/>
    <n v="17"/>
    <x v="0"/>
    <x v="3"/>
    <x v="1"/>
    <x v="0"/>
    <x v="3116"/>
  </r>
  <r>
    <x v="0"/>
    <s v="May"/>
    <n v="18"/>
    <x v="0"/>
    <x v="3"/>
    <x v="1"/>
    <x v="0"/>
    <x v="3107"/>
  </r>
  <r>
    <x v="1"/>
    <s v="May"/>
    <n v="18"/>
    <x v="0"/>
    <x v="3"/>
    <x v="1"/>
    <x v="0"/>
    <x v="3106"/>
  </r>
  <r>
    <x v="0"/>
    <s v="May"/>
    <n v="19"/>
    <x v="0"/>
    <x v="3"/>
    <x v="1"/>
    <x v="0"/>
    <x v="3122"/>
  </r>
  <r>
    <x v="1"/>
    <s v="May"/>
    <n v="19"/>
    <x v="0"/>
    <x v="3"/>
    <x v="1"/>
    <x v="0"/>
    <x v="3163"/>
  </r>
  <r>
    <x v="0"/>
    <s v="May"/>
    <n v="20"/>
    <x v="0"/>
    <x v="3"/>
    <x v="1"/>
    <x v="0"/>
    <x v="3127"/>
  </r>
  <r>
    <x v="1"/>
    <s v="May"/>
    <n v="20"/>
    <x v="0"/>
    <x v="3"/>
    <x v="1"/>
    <x v="0"/>
    <x v="3122"/>
  </r>
  <r>
    <x v="0"/>
    <s v="May"/>
    <n v="21"/>
    <x v="0"/>
    <x v="3"/>
    <x v="1"/>
    <x v="0"/>
    <x v="3158"/>
  </r>
  <r>
    <x v="1"/>
    <s v="May"/>
    <n v="21"/>
    <x v="0"/>
    <x v="3"/>
    <x v="1"/>
    <x v="0"/>
    <x v="3129"/>
  </r>
  <r>
    <x v="0"/>
    <s v="May"/>
    <n v="22"/>
    <x v="0"/>
    <x v="3"/>
    <x v="1"/>
    <x v="0"/>
    <x v="3160"/>
  </r>
  <r>
    <x v="1"/>
    <s v="May"/>
    <n v="22"/>
    <x v="0"/>
    <x v="3"/>
    <x v="1"/>
    <x v="0"/>
    <x v="3120"/>
  </r>
  <r>
    <x v="0"/>
    <s v="May"/>
    <n v="23"/>
    <x v="0"/>
    <x v="3"/>
    <x v="1"/>
    <x v="0"/>
    <x v="3105"/>
  </r>
  <r>
    <x v="1"/>
    <s v="May"/>
    <n v="23"/>
    <x v="0"/>
    <x v="3"/>
    <x v="1"/>
    <x v="0"/>
    <x v="3122"/>
  </r>
  <r>
    <x v="0"/>
    <s v="May"/>
    <n v="24"/>
    <x v="0"/>
    <x v="3"/>
    <x v="1"/>
    <x v="0"/>
    <x v="3104"/>
  </r>
  <r>
    <x v="1"/>
    <s v="May"/>
    <n v="24"/>
    <x v="0"/>
    <x v="3"/>
    <x v="1"/>
    <x v="0"/>
    <x v="3158"/>
  </r>
  <r>
    <x v="0"/>
    <s v="May"/>
    <n v="25"/>
    <x v="0"/>
    <x v="3"/>
    <x v="1"/>
    <x v="0"/>
    <x v="3115"/>
  </r>
  <r>
    <x v="1"/>
    <s v="May"/>
    <n v="25"/>
    <x v="0"/>
    <x v="3"/>
    <x v="1"/>
    <x v="0"/>
    <x v="3127"/>
  </r>
  <r>
    <x v="0"/>
    <s v="May"/>
    <n v="26"/>
    <x v="0"/>
    <x v="3"/>
    <x v="1"/>
    <x v="0"/>
    <x v="3106"/>
  </r>
  <r>
    <x v="1"/>
    <s v="May"/>
    <n v="26"/>
    <x v="0"/>
    <x v="3"/>
    <x v="1"/>
    <x v="0"/>
    <x v="3120"/>
  </r>
  <r>
    <x v="0"/>
    <s v="May"/>
    <n v="27"/>
    <x v="0"/>
    <x v="3"/>
    <x v="1"/>
    <x v="0"/>
    <x v="3127"/>
  </r>
  <r>
    <x v="1"/>
    <s v="May"/>
    <n v="27"/>
    <x v="0"/>
    <x v="3"/>
    <x v="1"/>
    <x v="0"/>
    <x v="3122"/>
  </r>
  <r>
    <x v="0"/>
    <s v="May"/>
    <n v="28"/>
    <x v="0"/>
    <x v="3"/>
    <x v="1"/>
    <x v="0"/>
    <x v="3123"/>
  </r>
  <r>
    <x v="1"/>
    <s v="May"/>
    <n v="28"/>
    <x v="0"/>
    <x v="3"/>
    <x v="1"/>
    <x v="0"/>
    <x v="3163"/>
  </r>
  <r>
    <x v="0"/>
    <s v="May"/>
    <n v="29"/>
    <x v="0"/>
    <x v="3"/>
    <x v="1"/>
    <x v="0"/>
    <x v="3120"/>
  </r>
  <r>
    <x v="1"/>
    <s v="May"/>
    <n v="29"/>
    <x v="0"/>
    <x v="3"/>
    <x v="1"/>
    <x v="0"/>
    <x v="3163"/>
  </r>
  <r>
    <x v="0"/>
    <s v="May"/>
    <n v="30"/>
    <x v="0"/>
    <x v="3"/>
    <x v="1"/>
    <x v="0"/>
    <x v="3118"/>
  </r>
  <r>
    <x v="1"/>
    <s v="May"/>
    <n v="30"/>
    <x v="0"/>
    <x v="3"/>
    <x v="1"/>
    <x v="0"/>
    <x v="3114"/>
  </r>
  <r>
    <x v="0"/>
    <s v="May"/>
    <n v="31"/>
    <x v="0"/>
    <x v="3"/>
    <x v="1"/>
    <x v="0"/>
    <x v="3121"/>
  </r>
  <r>
    <x v="1"/>
    <s v="May"/>
    <n v="31"/>
    <x v="0"/>
    <x v="3"/>
    <x v="1"/>
    <x v="0"/>
    <x v="3123"/>
  </r>
  <r>
    <x v="0"/>
    <s v="July"/>
    <n v="1"/>
    <x v="1"/>
    <x v="3"/>
    <x v="1"/>
    <x v="0"/>
    <x v="3122"/>
  </r>
  <r>
    <x v="1"/>
    <s v="July"/>
    <n v="1"/>
    <x v="1"/>
    <x v="3"/>
    <x v="1"/>
    <x v="0"/>
    <x v="3129"/>
  </r>
  <r>
    <x v="0"/>
    <s v="July"/>
    <n v="2"/>
    <x v="1"/>
    <x v="3"/>
    <x v="1"/>
    <x v="0"/>
    <x v="3160"/>
  </r>
  <r>
    <x v="1"/>
    <s v="July"/>
    <n v="2"/>
    <x v="1"/>
    <x v="3"/>
    <x v="1"/>
    <x v="0"/>
    <x v="3129"/>
  </r>
  <r>
    <x v="0"/>
    <s v="July"/>
    <n v="3"/>
    <x v="1"/>
    <x v="3"/>
    <x v="1"/>
    <x v="0"/>
    <x v="3124"/>
  </r>
  <r>
    <x v="1"/>
    <s v="July"/>
    <n v="3"/>
    <x v="1"/>
    <x v="3"/>
    <x v="1"/>
    <x v="0"/>
    <x v="3120"/>
  </r>
  <r>
    <x v="0"/>
    <s v="July"/>
    <n v="4"/>
    <x v="1"/>
    <x v="3"/>
    <x v="1"/>
    <x v="0"/>
    <x v="3125"/>
  </r>
  <r>
    <x v="1"/>
    <s v="July"/>
    <n v="4"/>
    <x v="1"/>
    <x v="3"/>
    <x v="1"/>
    <x v="0"/>
    <x v="3120"/>
  </r>
  <r>
    <x v="0"/>
    <s v="July"/>
    <n v="5"/>
    <x v="1"/>
    <x v="3"/>
    <x v="1"/>
    <x v="0"/>
    <x v="3126"/>
  </r>
  <r>
    <x v="1"/>
    <s v="July"/>
    <n v="5"/>
    <x v="1"/>
    <x v="3"/>
    <x v="1"/>
    <x v="0"/>
    <x v="3160"/>
  </r>
  <r>
    <x v="0"/>
    <s v="July"/>
    <n v="6"/>
    <x v="1"/>
    <x v="3"/>
    <x v="1"/>
    <x v="0"/>
    <x v="3103"/>
  </r>
  <r>
    <x v="1"/>
    <s v="July"/>
    <n v="6"/>
    <x v="1"/>
    <x v="3"/>
    <x v="1"/>
    <x v="0"/>
    <x v="3158"/>
  </r>
  <r>
    <x v="0"/>
    <s v="July"/>
    <n v="7"/>
    <x v="1"/>
    <x v="3"/>
    <x v="1"/>
    <x v="0"/>
    <x v="3118"/>
  </r>
  <r>
    <x v="1"/>
    <s v="July"/>
    <n v="7"/>
    <x v="1"/>
    <x v="3"/>
    <x v="1"/>
    <x v="0"/>
    <x v="3129"/>
  </r>
  <r>
    <x v="0"/>
    <s v="July"/>
    <n v="8"/>
    <x v="1"/>
    <x v="3"/>
    <x v="1"/>
    <x v="0"/>
    <x v="3107"/>
  </r>
  <r>
    <x v="1"/>
    <s v="July"/>
    <n v="8"/>
    <x v="1"/>
    <x v="3"/>
    <x v="1"/>
    <x v="0"/>
    <x v="3159"/>
  </r>
  <r>
    <x v="0"/>
    <s v="July"/>
    <n v="9"/>
    <x v="1"/>
    <x v="3"/>
    <x v="1"/>
    <x v="0"/>
    <x v="3116"/>
  </r>
  <r>
    <x v="1"/>
    <s v="July"/>
    <n v="9"/>
    <x v="1"/>
    <x v="3"/>
    <x v="1"/>
    <x v="0"/>
    <x v="3159"/>
  </r>
  <r>
    <x v="0"/>
    <s v="July"/>
    <n v="10"/>
    <x v="1"/>
    <x v="3"/>
    <x v="1"/>
    <x v="0"/>
    <x v="3104"/>
  </r>
  <r>
    <x v="1"/>
    <s v="July"/>
    <n v="10"/>
    <x v="1"/>
    <x v="3"/>
    <x v="1"/>
    <x v="0"/>
    <x v="3158"/>
  </r>
  <r>
    <x v="0"/>
    <s v="July"/>
    <n v="11"/>
    <x v="1"/>
    <x v="3"/>
    <x v="1"/>
    <x v="0"/>
    <x v="3107"/>
  </r>
  <r>
    <x v="1"/>
    <s v="July"/>
    <n v="11"/>
    <x v="1"/>
    <x v="3"/>
    <x v="1"/>
    <x v="0"/>
    <x v="3163"/>
  </r>
  <r>
    <x v="0"/>
    <s v="July"/>
    <n v="12"/>
    <x v="1"/>
    <x v="3"/>
    <x v="1"/>
    <x v="0"/>
    <x v="3113"/>
  </r>
  <r>
    <x v="1"/>
    <s v="July"/>
    <n v="12"/>
    <x v="1"/>
    <x v="3"/>
    <x v="1"/>
    <x v="0"/>
    <x v="3158"/>
  </r>
  <r>
    <x v="0"/>
    <s v="July"/>
    <n v="13"/>
    <x v="1"/>
    <x v="3"/>
    <x v="1"/>
    <x v="0"/>
    <x v="3105"/>
  </r>
  <r>
    <x v="1"/>
    <s v="July"/>
    <n v="13"/>
    <x v="1"/>
    <x v="3"/>
    <x v="1"/>
    <x v="0"/>
    <x v="3129"/>
  </r>
  <r>
    <x v="0"/>
    <s v="July"/>
    <n v="14"/>
    <x v="1"/>
    <x v="3"/>
    <x v="1"/>
    <x v="0"/>
    <x v="3116"/>
  </r>
  <r>
    <x v="1"/>
    <s v="July"/>
    <n v="14"/>
    <x v="1"/>
    <x v="3"/>
    <x v="1"/>
    <x v="0"/>
    <x v="3158"/>
  </r>
  <r>
    <x v="0"/>
    <s v="July"/>
    <n v="15"/>
    <x v="1"/>
    <x v="3"/>
    <x v="1"/>
    <x v="0"/>
    <x v="3116"/>
  </r>
  <r>
    <x v="1"/>
    <s v="July"/>
    <n v="15"/>
    <x v="1"/>
    <x v="3"/>
    <x v="1"/>
    <x v="0"/>
    <x v="3159"/>
  </r>
  <r>
    <x v="0"/>
    <s v="July"/>
    <n v="16"/>
    <x v="1"/>
    <x v="3"/>
    <x v="1"/>
    <x v="0"/>
    <x v="3107"/>
  </r>
  <r>
    <x v="1"/>
    <s v="July"/>
    <n v="16"/>
    <x v="1"/>
    <x v="3"/>
    <x v="1"/>
    <x v="0"/>
    <x v="3136"/>
  </r>
  <r>
    <x v="0"/>
    <s v="July"/>
    <n v="17"/>
    <x v="1"/>
    <x v="3"/>
    <x v="1"/>
    <x v="0"/>
    <x v="3113"/>
  </r>
  <r>
    <x v="1"/>
    <s v="July"/>
    <n v="17"/>
    <x v="1"/>
    <x v="3"/>
    <x v="1"/>
    <x v="0"/>
    <x v="3120"/>
  </r>
  <r>
    <x v="0"/>
    <s v="July"/>
    <n v="18"/>
    <x v="1"/>
    <x v="3"/>
    <x v="1"/>
    <x v="0"/>
    <x v="3111"/>
  </r>
  <r>
    <x v="1"/>
    <s v="July"/>
    <n v="18"/>
    <x v="1"/>
    <x v="3"/>
    <x v="1"/>
    <x v="0"/>
    <x v="3163"/>
  </r>
  <r>
    <x v="0"/>
    <s v="July"/>
    <n v="19"/>
    <x v="1"/>
    <x v="3"/>
    <x v="1"/>
    <x v="0"/>
    <x v="3107"/>
  </r>
  <r>
    <x v="1"/>
    <s v="July"/>
    <n v="19"/>
    <x v="1"/>
    <x v="3"/>
    <x v="1"/>
    <x v="0"/>
    <x v="3129"/>
  </r>
  <r>
    <x v="0"/>
    <s v="July"/>
    <n v="20"/>
    <x v="1"/>
    <x v="3"/>
    <x v="1"/>
    <x v="0"/>
    <x v="3112"/>
  </r>
  <r>
    <x v="1"/>
    <s v="July"/>
    <n v="20"/>
    <x v="1"/>
    <x v="3"/>
    <x v="1"/>
    <x v="0"/>
    <x v="3120"/>
  </r>
  <r>
    <x v="0"/>
    <s v="July"/>
    <n v="21"/>
    <x v="1"/>
    <x v="3"/>
    <x v="1"/>
    <x v="0"/>
    <x v="3116"/>
  </r>
  <r>
    <x v="1"/>
    <s v="July"/>
    <n v="21"/>
    <x v="1"/>
    <x v="3"/>
    <x v="1"/>
    <x v="0"/>
    <x v="3158"/>
  </r>
  <r>
    <x v="0"/>
    <s v="July"/>
    <n v="22"/>
    <x v="1"/>
    <x v="3"/>
    <x v="1"/>
    <x v="0"/>
    <x v="3122"/>
  </r>
  <r>
    <x v="1"/>
    <s v="July"/>
    <n v="22"/>
    <x v="1"/>
    <x v="3"/>
    <x v="1"/>
    <x v="0"/>
    <x v="3160"/>
  </r>
  <r>
    <x v="0"/>
    <s v="July"/>
    <n v="23"/>
    <x v="1"/>
    <x v="3"/>
    <x v="1"/>
    <x v="0"/>
    <x v="3123"/>
  </r>
  <r>
    <x v="1"/>
    <s v="July"/>
    <n v="23"/>
    <x v="1"/>
    <x v="3"/>
    <x v="1"/>
    <x v="0"/>
    <x v="3136"/>
  </r>
  <r>
    <x v="0"/>
    <s v="July"/>
    <n v="24"/>
    <x v="1"/>
    <x v="3"/>
    <x v="1"/>
    <x v="0"/>
    <x v="3104"/>
  </r>
  <r>
    <x v="1"/>
    <s v="July"/>
    <n v="24"/>
    <x v="1"/>
    <x v="3"/>
    <x v="1"/>
    <x v="0"/>
    <x v="3164"/>
  </r>
  <r>
    <x v="0"/>
    <s v="July"/>
    <n v="25"/>
    <x v="1"/>
    <x v="3"/>
    <x v="1"/>
    <x v="0"/>
    <x v="3143"/>
  </r>
  <r>
    <x v="1"/>
    <s v="July"/>
    <n v="25"/>
    <x v="1"/>
    <x v="3"/>
    <x v="1"/>
    <x v="0"/>
    <x v="3121"/>
  </r>
  <r>
    <x v="0"/>
    <s v="July"/>
    <n v="26"/>
    <x v="1"/>
    <x v="3"/>
    <x v="1"/>
    <x v="0"/>
    <x v="3117"/>
  </r>
  <r>
    <x v="1"/>
    <s v="July"/>
    <n v="26"/>
    <x v="1"/>
    <x v="3"/>
    <x v="1"/>
    <x v="0"/>
    <x v="3159"/>
  </r>
  <r>
    <x v="0"/>
    <s v="July"/>
    <n v="27"/>
    <x v="1"/>
    <x v="3"/>
    <x v="1"/>
    <x v="0"/>
    <x v="3123"/>
  </r>
  <r>
    <x v="1"/>
    <s v="July"/>
    <n v="27"/>
    <x v="1"/>
    <x v="3"/>
    <x v="1"/>
    <x v="0"/>
    <x v="3158"/>
  </r>
  <r>
    <x v="0"/>
    <s v="July"/>
    <n v="28"/>
    <x v="1"/>
    <x v="3"/>
    <x v="1"/>
    <x v="0"/>
    <x v="3104"/>
  </r>
  <r>
    <x v="1"/>
    <s v="July"/>
    <n v="28"/>
    <x v="1"/>
    <x v="3"/>
    <x v="1"/>
    <x v="0"/>
    <x v="3121"/>
  </r>
  <r>
    <x v="0"/>
    <s v="July"/>
    <n v="29"/>
    <x v="1"/>
    <x v="3"/>
    <x v="1"/>
    <x v="0"/>
    <x v="3121"/>
  </r>
  <r>
    <x v="1"/>
    <s v="July"/>
    <n v="29"/>
    <x v="1"/>
    <x v="3"/>
    <x v="1"/>
    <x v="0"/>
    <x v="3158"/>
  </r>
  <r>
    <x v="0"/>
    <s v="July"/>
    <n v="30"/>
    <x v="1"/>
    <x v="3"/>
    <x v="1"/>
    <x v="0"/>
    <x v="3117"/>
  </r>
  <r>
    <x v="1"/>
    <s v="July"/>
    <n v="30"/>
    <x v="1"/>
    <x v="3"/>
    <x v="1"/>
    <x v="0"/>
    <x v="3129"/>
  </r>
  <r>
    <x v="0"/>
    <s v="July"/>
    <n v="31"/>
    <x v="1"/>
    <x v="3"/>
    <x v="1"/>
    <x v="0"/>
    <x v="3114"/>
  </r>
  <r>
    <x v="1"/>
    <s v="July"/>
    <n v="31"/>
    <x v="1"/>
    <x v="3"/>
    <x v="1"/>
    <x v="0"/>
    <x v="3165"/>
  </r>
  <r>
    <x v="0"/>
    <s v="June"/>
    <n v="1"/>
    <x v="1"/>
    <x v="3"/>
    <x v="1"/>
    <x v="0"/>
    <x v="3119"/>
  </r>
  <r>
    <x v="1"/>
    <s v="June"/>
    <n v="1"/>
    <x v="1"/>
    <x v="3"/>
    <x v="1"/>
    <x v="0"/>
    <x v="3163"/>
  </r>
  <r>
    <x v="0"/>
    <s v="June"/>
    <n v="2"/>
    <x v="1"/>
    <x v="3"/>
    <x v="1"/>
    <x v="0"/>
    <x v="3117"/>
  </r>
  <r>
    <x v="1"/>
    <s v="June"/>
    <n v="2"/>
    <x v="1"/>
    <x v="3"/>
    <x v="1"/>
    <x v="0"/>
    <x v="3163"/>
  </r>
  <r>
    <x v="0"/>
    <s v="June"/>
    <n v="3"/>
    <x v="1"/>
    <x v="3"/>
    <x v="1"/>
    <x v="0"/>
    <x v="3121"/>
  </r>
  <r>
    <x v="1"/>
    <s v="June"/>
    <n v="3"/>
    <x v="1"/>
    <x v="3"/>
    <x v="1"/>
    <x v="0"/>
    <x v="3158"/>
  </r>
  <r>
    <x v="0"/>
    <s v="June"/>
    <n v="4"/>
    <x v="1"/>
    <x v="3"/>
    <x v="1"/>
    <x v="0"/>
    <x v="3106"/>
  </r>
  <r>
    <x v="1"/>
    <s v="June"/>
    <n v="4"/>
    <x v="1"/>
    <x v="3"/>
    <x v="1"/>
    <x v="0"/>
    <x v="3136"/>
  </r>
  <r>
    <x v="0"/>
    <s v="June"/>
    <n v="5"/>
    <x v="1"/>
    <x v="3"/>
    <x v="1"/>
    <x v="0"/>
    <x v="3115"/>
  </r>
  <r>
    <x v="1"/>
    <s v="June"/>
    <n v="5"/>
    <x v="1"/>
    <x v="3"/>
    <x v="1"/>
    <x v="0"/>
    <x v="3158"/>
  </r>
  <r>
    <x v="0"/>
    <s v="June"/>
    <n v="6"/>
    <x v="1"/>
    <x v="3"/>
    <x v="1"/>
    <x v="0"/>
    <x v="3117"/>
  </r>
  <r>
    <x v="1"/>
    <s v="June"/>
    <n v="6"/>
    <x v="1"/>
    <x v="3"/>
    <x v="1"/>
    <x v="0"/>
    <x v="3163"/>
  </r>
  <r>
    <x v="0"/>
    <s v="June"/>
    <n v="7"/>
    <x v="1"/>
    <x v="3"/>
    <x v="1"/>
    <x v="0"/>
    <x v="3111"/>
  </r>
  <r>
    <x v="1"/>
    <s v="June"/>
    <n v="7"/>
    <x v="1"/>
    <x v="3"/>
    <x v="1"/>
    <x v="0"/>
    <x v="3114"/>
  </r>
  <r>
    <x v="0"/>
    <s v="June"/>
    <n v="8"/>
    <x v="1"/>
    <x v="3"/>
    <x v="1"/>
    <x v="0"/>
    <x v="3115"/>
  </r>
  <r>
    <x v="1"/>
    <s v="June"/>
    <n v="8"/>
    <x v="1"/>
    <x v="3"/>
    <x v="1"/>
    <x v="0"/>
    <x v="3163"/>
  </r>
  <r>
    <x v="0"/>
    <s v="June"/>
    <n v="9"/>
    <x v="1"/>
    <x v="3"/>
    <x v="1"/>
    <x v="0"/>
    <x v="3105"/>
  </r>
  <r>
    <x v="1"/>
    <s v="June"/>
    <n v="9"/>
    <x v="1"/>
    <x v="3"/>
    <x v="1"/>
    <x v="0"/>
    <x v="3120"/>
  </r>
  <r>
    <x v="0"/>
    <s v="June"/>
    <n v="10"/>
    <x v="1"/>
    <x v="3"/>
    <x v="1"/>
    <x v="0"/>
    <x v="3160"/>
  </r>
  <r>
    <x v="1"/>
    <s v="June"/>
    <n v="10"/>
    <x v="1"/>
    <x v="3"/>
    <x v="1"/>
    <x v="0"/>
    <x v="3120"/>
  </r>
  <r>
    <x v="0"/>
    <s v="June"/>
    <n v="11"/>
    <x v="1"/>
    <x v="3"/>
    <x v="1"/>
    <x v="0"/>
    <x v="3104"/>
  </r>
  <r>
    <x v="1"/>
    <s v="June"/>
    <n v="11"/>
    <x v="1"/>
    <x v="3"/>
    <x v="1"/>
    <x v="0"/>
    <x v="3106"/>
  </r>
  <r>
    <x v="0"/>
    <s v="June"/>
    <n v="12"/>
    <x v="1"/>
    <x v="3"/>
    <x v="1"/>
    <x v="0"/>
    <x v="3119"/>
  </r>
  <r>
    <x v="1"/>
    <s v="June"/>
    <n v="12"/>
    <x v="1"/>
    <x v="3"/>
    <x v="1"/>
    <x v="0"/>
    <x v="3120"/>
  </r>
  <r>
    <x v="0"/>
    <s v="June"/>
    <n v="13"/>
    <x v="1"/>
    <x v="3"/>
    <x v="1"/>
    <x v="0"/>
    <x v="3105"/>
  </r>
  <r>
    <x v="1"/>
    <s v="June"/>
    <n v="13"/>
    <x v="1"/>
    <x v="3"/>
    <x v="1"/>
    <x v="0"/>
    <x v="3129"/>
  </r>
  <r>
    <x v="0"/>
    <s v="June"/>
    <n v="14"/>
    <x v="1"/>
    <x v="3"/>
    <x v="1"/>
    <x v="0"/>
    <x v="3117"/>
  </r>
  <r>
    <x v="1"/>
    <s v="June"/>
    <n v="14"/>
    <x v="1"/>
    <x v="3"/>
    <x v="1"/>
    <x v="0"/>
    <x v="3160"/>
  </r>
  <r>
    <x v="0"/>
    <s v="June"/>
    <n v="15"/>
    <x v="1"/>
    <x v="3"/>
    <x v="1"/>
    <x v="0"/>
    <x v="3119"/>
  </r>
  <r>
    <x v="1"/>
    <s v="June"/>
    <n v="15"/>
    <x v="1"/>
    <x v="3"/>
    <x v="1"/>
    <x v="0"/>
    <x v="3136"/>
  </r>
  <r>
    <x v="0"/>
    <s v="June"/>
    <n v="16"/>
    <x v="1"/>
    <x v="3"/>
    <x v="1"/>
    <x v="0"/>
    <x v="3123"/>
  </r>
  <r>
    <x v="1"/>
    <s v="June"/>
    <n v="16"/>
    <x v="1"/>
    <x v="3"/>
    <x v="1"/>
    <x v="0"/>
    <x v="3159"/>
  </r>
  <r>
    <x v="0"/>
    <s v="June"/>
    <n v="17"/>
    <x v="1"/>
    <x v="3"/>
    <x v="1"/>
    <x v="0"/>
    <x v="3105"/>
  </r>
  <r>
    <x v="1"/>
    <s v="June"/>
    <n v="17"/>
    <x v="1"/>
    <x v="3"/>
    <x v="1"/>
    <x v="0"/>
    <x v="3162"/>
  </r>
  <r>
    <x v="0"/>
    <s v="June"/>
    <n v="18"/>
    <x v="1"/>
    <x v="3"/>
    <x v="1"/>
    <x v="0"/>
    <x v="3106"/>
  </r>
  <r>
    <x v="1"/>
    <s v="June"/>
    <n v="18"/>
    <x v="1"/>
    <x v="3"/>
    <x v="1"/>
    <x v="0"/>
    <x v="3129"/>
  </r>
  <r>
    <x v="0"/>
    <s v="June"/>
    <n v="19"/>
    <x v="1"/>
    <x v="3"/>
    <x v="1"/>
    <x v="0"/>
    <x v="3116"/>
  </r>
  <r>
    <x v="1"/>
    <s v="June"/>
    <n v="19"/>
    <x v="1"/>
    <x v="3"/>
    <x v="1"/>
    <x v="0"/>
    <x v="3160"/>
  </r>
  <r>
    <x v="0"/>
    <s v="June"/>
    <n v="20"/>
    <x v="1"/>
    <x v="3"/>
    <x v="1"/>
    <x v="0"/>
    <x v="3115"/>
  </r>
  <r>
    <x v="1"/>
    <s v="June"/>
    <n v="20"/>
    <x v="1"/>
    <x v="3"/>
    <x v="1"/>
    <x v="0"/>
    <x v="3106"/>
  </r>
  <r>
    <x v="0"/>
    <s v="June"/>
    <n v="21"/>
    <x v="1"/>
    <x v="3"/>
    <x v="1"/>
    <x v="0"/>
    <x v="3127"/>
  </r>
  <r>
    <x v="1"/>
    <s v="June"/>
    <n v="21"/>
    <x v="1"/>
    <x v="3"/>
    <x v="1"/>
    <x v="0"/>
    <x v="3120"/>
  </r>
  <r>
    <x v="0"/>
    <s v="June"/>
    <n v="22"/>
    <x v="1"/>
    <x v="3"/>
    <x v="1"/>
    <x v="0"/>
    <x v="3115"/>
  </r>
  <r>
    <x v="1"/>
    <s v="June"/>
    <n v="22"/>
    <x v="1"/>
    <x v="3"/>
    <x v="1"/>
    <x v="0"/>
    <x v="3129"/>
  </r>
  <r>
    <x v="0"/>
    <s v="June"/>
    <n v="23"/>
    <x v="1"/>
    <x v="3"/>
    <x v="1"/>
    <x v="0"/>
    <x v="3121"/>
  </r>
  <r>
    <x v="1"/>
    <s v="June"/>
    <n v="23"/>
    <x v="1"/>
    <x v="3"/>
    <x v="1"/>
    <x v="0"/>
    <x v="3129"/>
  </r>
  <r>
    <x v="0"/>
    <s v="June"/>
    <n v="24"/>
    <x v="1"/>
    <x v="3"/>
    <x v="1"/>
    <x v="0"/>
    <x v="3163"/>
  </r>
  <r>
    <x v="1"/>
    <s v="June"/>
    <n v="24"/>
    <x v="1"/>
    <x v="3"/>
    <x v="1"/>
    <x v="0"/>
    <x v="3163"/>
  </r>
  <r>
    <x v="0"/>
    <s v="June"/>
    <n v="25"/>
    <x v="1"/>
    <x v="3"/>
    <x v="1"/>
    <x v="0"/>
    <x v="3116"/>
  </r>
  <r>
    <x v="1"/>
    <s v="June"/>
    <n v="25"/>
    <x v="1"/>
    <x v="3"/>
    <x v="1"/>
    <x v="0"/>
    <x v="3159"/>
  </r>
  <r>
    <x v="0"/>
    <s v="June"/>
    <n v="26"/>
    <x v="1"/>
    <x v="3"/>
    <x v="1"/>
    <x v="0"/>
    <x v="3111"/>
  </r>
  <r>
    <x v="1"/>
    <s v="June"/>
    <n v="26"/>
    <x v="1"/>
    <x v="3"/>
    <x v="1"/>
    <x v="0"/>
    <x v="3123"/>
  </r>
  <r>
    <x v="0"/>
    <s v="June"/>
    <n v="27"/>
    <x v="1"/>
    <x v="3"/>
    <x v="1"/>
    <x v="0"/>
    <x v="3113"/>
  </r>
  <r>
    <x v="1"/>
    <s v="June"/>
    <n v="27"/>
    <x v="1"/>
    <x v="3"/>
    <x v="1"/>
    <x v="0"/>
    <x v="3159"/>
  </r>
  <r>
    <x v="0"/>
    <s v="June"/>
    <n v="28"/>
    <x v="1"/>
    <x v="3"/>
    <x v="1"/>
    <x v="0"/>
    <x v="3115"/>
  </r>
  <r>
    <x v="1"/>
    <s v="June"/>
    <n v="28"/>
    <x v="1"/>
    <x v="3"/>
    <x v="1"/>
    <x v="0"/>
    <x v="3163"/>
  </r>
  <r>
    <x v="0"/>
    <s v="June"/>
    <n v="29"/>
    <x v="1"/>
    <x v="3"/>
    <x v="1"/>
    <x v="0"/>
    <x v="3107"/>
  </r>
  <r>
    <x v="1"/>
    <s v="June"/>
    <n v="29"/>
    <x v="1"/>
    <x v="3"/>
    <x v="1"/>
    <x v="0"/>
    <x v="3163"/>
  </r>
  <r>
    <x v="0"/>
    <s v="June"/>
    <n v="30"/>
    <x v="1"/>
    <x v="3"/>
    <x v="1"/>
    <x v="0"/>
    <x v="3105"/>
  </r>
  <r>
    <x v="1"/>
    <s v="June"/>
    <n v="30"/>
    <x v="1"/>
    <x v="3"/>
    <x v="1"/>
    <x v="0"/>
    <x v="3159"/>
  </r>
  <r>
    <x v="0"/>
    <s v="May"/>
    <n v="1"/>
    <x v="1"/>
    <x v="3"/>
    <x v="1"/>
    <x v="0"/>
    <x v="3117"/>
  </r>
  <r>
    <x v="1"/>
    <s v="May"/>
    <n v="1"/>
    <x v="1"/>
    <x v="3"/>
    <x v="1"/>
    <x v="0"/>
    <x v="3158"/>
  </r>
  <r>
    <x v="0"/>
    <s v="May"/>
    <n v="2"/>
    <x v="1"/>
    <x v="3"/>
    <x v="1"/>
    <x v="0"/>
    <x v="3104"/>
  </r>
  <r>
    <x v="1"/>
    <s v="May"/>
    <n v="2"/>
    <x v="1"/>
    <x v="3"/>
    <x v="1"/>
    <x v="0"/>
    <x v="3127"/>
  </r>
  <r>
    <x v="0"/>
    <s v="May"/>
    <n v="3"/>
    <x v="1"/>
    <x v="3"/>
    <x v="1"/>
    <x v="0"/>
    <x v="3112"/>
  </r>
  <r>
    <x v="1"/>
    <s v="May"/>
    <n v="3"/>
    <x v="1"/>
    <x v="3"/>
    <x v="1"/>
    <x v="0"/>
    <x v="3158"/>
  </r>
  <r>
    <x v="0"/>
    <s v="May"/>
    <n v="4"/>
    <x v="1"/>
    <x v="3"/>
    <x v="1"/>
    <x v="0"/>
    <x v="3123"/>
  </r>
  <r>
    <x v="1"/>
    <s v="May"/>
    <n v="4"/>
    <x v="1"/>
    <x v="3"/>
    <x v="1"/>
    <x v="0"/>
    <x v="3163"/>
  </r>
  <r>
    <x v="0"/>
    <s v="May"/>
    <n v="5"/>
    <x v="1"/>
    <x v="3"/>
    <x v="1"/>
    <x v="0"/>
    <x v="3114"/>
  </r>
  <r>
    <x v="1"/>
    <s v="May"/>
    <n v="5"/>
    <x v="1"/>
    <x v="3"/>
    <x v="1"/>
    <x v="0"/>
    <x v="3163"/>
  </r>
  <r>
    <x v="0"/>
    <s v="May"/>
    <n v="6"/>
    <x v="1"/>
    <x v="3"/>
    <x v="1"/>
    <x v="0"/>
    <x v="3122"/>
  </r>
  <r>
    <x v="1"/>
    <s v="May"/>
    <n v="6"/>
    <x v="1"/>
    <x v="3"/>
    <x v="1"/>
    <x v="0"/>
    <x v="3165"/>
  </r>
  <r>
    <x v="0"/>
    <s v="May"/>
    <n v="7"/>
    <x v="1"/>
    <x v="3"/>
    <x v="1"/>
    <x v="0"/>
    <x v="3122"/>
  </r>
  <r>
    <x v="1"/>
    <s v="May"/>
    <n v="7"/>
    <x v="1"/>
    <x v="3"/>
    <x v="1"/>
    <x v="0"/>
    <x v="3165"/>
  </r>
  <r>
    <x v="0"/>
    <s v="May"/>
    <n v="8"/>
    <x v="1"/>
    <x v="3"/>
    <x v="1"/>
    <x v="0"/>
    <x v="3132"/>
  </r>
  <r>
    <x v="1"/>
    <s v="May"/>
    <n v="8"/>
    <x v="1"/>
    <x v="3"/>
    <x v="1"/>
    <x v="0"/>
    <x v="3159"/>
  </r>
  <r>
    <x v="0"/>
    <s v="May"/>
    <n v="9"/>
    <x v="1"/>
    <x v="3"/>
    <x v="1"/>
    <x v="0"/>
    <x v="3116"/>
  </r>
  <r>
    <x v="1"/>
    <s v="May"/>
    <n v="9"/>
    <x v="1"/>
    <x v="3"/>
    <x v="1"/>
    <x v="0"/>
    <x v="3163"/>
  </r>
  <r>
    <x v="0"/>
    <s v="May"/>
    <n v="10"/>
    <x v="1"/>
    <x v="3"/>
    <x v="1"/>
    <x v="0"/>
    <x v="3115"/>
  </r>
  <r>
    <x v="1"/>
    <s v="May"/>
    <n v="10"/>
    <x v="1"/>
    <x v="3"/>
    <x v="1"/>
    <x v="0"/>
    <x v="3159"/>
  </r>
  <r>
    <x v="0"/>
    <s v="May"/>
    <n v="11"/>
    <x v="1"/>
    <x v="3"/>
    <x v="1"/>
    <x v="0"/>
    <x v="3123"/>
  </r>
  <r>
    <x v="1"/>
    <s v="May"/>
    <n v="11"/>
    <x v="1"/>
    <x v="3"/>
    <x v="1"/>
    <x v="0"/>
    <x v="3106"/>
  </r>
  <r>
    <x v="0"/>
    <s v="May"/>
    <n v="12"/>
    <x v="1"/>
    <x v="3"/>
    <x v="1"/>
    <x v="0"/>
    <x v="3121"/>
  </r>
  <r>
    <x v="1"/>
    <s v="May"/>
    <n v="12"/>
    <x v="1"/>
    <x v="3"/>
    <x v="1"/>
    <x v="0"/>
    <x v="3158"/>
  </r>
  <r>
    <x v="0"/>
    <s v="May"/>
    <n v="13"/>
    <x v="1"/>
    <x v="3"/>
    <x v="1"/>
    <x v="0"/>
    <x v="3123"/>
  </r>
  <r>
    <x v="1"/>
    <s v="May"/>
    <n v="13"/>
    <x v="1"/>
    <x v="3"/>
    <x v="1"/>
    <x v="0"/>
    <x v="3159"/>
  </r>
  <r>
    <x v="0"/>
    <s v="May"/>
    <n v="14"/>
    <x v="1"/>
    <x v="3"/>
    <x v="1"/>
    <x v="0"/>
    <x v="3117"/>
  </r>
  <r>
    <x v="1"/>
    <s v="May"/>
    <n v="14"/>
    <x v="1"/>
    <x v="3"/>
    <x v="1"/>
    <x v="0"/>
    <x v="3164"/>
  </r>
  <r>
    <x v="0"/>
    <s v="May"/>
    <n v="15"/>
    <x v="1"/>
    <x v="3"/>
    <x v="1"/>
    <x v="0"/>
    <x v="3111"/>
  </r>
  <r>
    <x v="1"/>
    <s v="May"/>
    <n v="15"/>
    <x v="1"/>
    <x v="3"/>
    <x v="1"/>
    <x v="0"/>
    <x v="3160"/>
  </r>
  <r>
    <x v="0"/>
    <s v="May"/>
    <n v="16"/>
    <x v="1"/>
    <x v="3"/>
    <x v="1"/>
    <x v="0"/>
    <x v="3126"/>
  </r>
  <r>
    <x v="1"/>
    <s v="May"/>
    <n v="16"/>
    <x v="1"/>
    <x v="3"/>
    <x v="1"/>
    <x v="0"/>
    <x v="3163"/>
  </r>
  <r>
    <x v="0"/>
    <s v="May"/>
    <n v="17"/>
    <x v="1"/>
    <x v="3"/>
    <x v="1"/>
    <x v="0"/>
    <x v="3118"/>
  </r>
  <r>
    <x v="1"/>
    <s v="May"/>
    <n v="17"/>
    <x v="1"/>
    <x v="3"/>
    <x v="1"/>
    <x v="0"/>
    <x v="3158"/>
  </r>
  <r>
    <x v="0"/>
    <s v="May"/>
    <n v="18"/>
    <x v="1"/>
    <x v="3"/>
    <x v="1"/>
    <x v="0"/>
    <x v="3123"/>
  </r>
  <r>
    <x v="1"/>
    <s v="May"/>
    <n v="18"/>
    <x v="1"/>
    <x v="3"/>
    <x v="1"/>
    <x v="0"/>
    <x v="3159"/>
  </r>
  <r>
    <x v="0"/>
    <s v="May"/>
    <n v="19"/>
    <x v="1"/>
    <x v="3"/>
    <x v="1"/>
    <x v="0"/>
    <x v="3118"/>
  </r>
  <r>
    <x v="1"/>
    <s v="May"/>
    <n v="19"/>
    <x v="1"/>
    <x v="3"/>
    <x v="1"/>
    <x v="0"/>
    <x v="3129"/>
  </r>
  <r>
    <x v="0"/>
    <s v="May"/>
    <n v="20"/>
    <x v="1"/>
    <x v="3"/>
    <x v="1"/>
    <x v="0"/>
    <x v="3121"/>
  </r>
  <r>
    <x v="1"/>
    <s v="May"/>
    <n v="20"/>
    <x v="1"/>
    <x v="3"/>
    <x v="1"/>
    <x v="0"/>
    <x v="3106"/>
  </r>
  <r>
    <x v="0"/>
    <s v="May"/>
    <n v="21"/>
    <x v="1"/>
    <x v="3"/>
    <x v="1"/>
    <x v="0"/>
    <x v="3114"/>
  </r>
  <r>
    <x v="1"/>
    <s v="May"/>
    <n v="21"/>
    <x v="1"/>
    <x v="3"/>
    <x v="1"/>
    <x v="0"/>
    <x v="3159"/>
  </r>
  <r>
    <x v="0"/>
    <s v="May"/>
    <n v="22"/>
    <x v="1"/>
    <x v="3"/>
    <x v="1"/>
    <x v="0"/>
    <x v="3114"/>
  </r>
  <r>
    <x v="1"/>
    <s v="May"/>
    <n v="22"/>
    <x v="1"/>
    <x v="3"/>
    <x v="1"/>
    <x v="0"/>
    <x v="3120"/>
  </r>
  <r>
    <x v="0"/>
    <s v="May"/>
    <n v="23"/>
    <x v="1"/>
    <x v="3"/>
    <x v="1"/>
    <x v="0"/>
    <x v="3114"/>
  </r>
  <r>
    <x v="1"/>
    <s v="May"/>
    <n v="23"/>
    <x v="1"/>
    <x v="3"/>
    <x v="1"/>
    <x v="0"/>
    <x v="3160"/>
  </r>
  <r>
    <x v="0"/>
    <s v="May"/>
    <n v="24"/>
    <x v="1"/>
    <x v="3"/>
    <x v="1"/>
    <x v="0"/>
    <x v="3107"/>
  </r>
  <r>
    <x v="1"/>
    <s v="May"/>
    <n v="24"/>
    <x v="1"/>
    <x v="3"/>
    <x v="1"/>
    <x v="0"/>
    <x v="3136"/>
  </r>
  <r>
    <x v="0"/>
    <s v="May"/>
    <n v="25"/>
    <x v="1"/>
    <x v="3"/>
    <x v="1"/>
    <x v="0"/>
    <x v="3107"/>
  </r>
  <r>
    <x v="1"/>
    <s v="May"/>
    <n v="25"/>
    <x v="1"/>
    <x v="3"/>
    <x v="1"/>
    <x v="0"/>
    <x v="3163"/>
  </r>
  <r>
    <x v="0"/>
    <s v="May"/>
    <n v="26"/>
    <x v="1"/>
    <x v="3"/>
    <x v="1"/>
    <x v="0"/>
    <x v="3105"/>
  </r>
  <r>
    <x v="1"/>
    <s v="May"/>
    <n v="26"/>
    <x v="1"/>
    <x v="3"/>
    <x v="1"/>
    <x v="0"/>
    <x v="3160"/>
  </r>
  <r>
    <x v="0"/>
    <s v="May"/>
    <n v="27"/>
    <x v="1"/>
    <x v="3"/>
    <x v="1"/>
    <x v="0"/>
    <x v="3123"/>
  </r>
  <r>
    <x v="1"/>
    <s v="May"/>
    <n v="27"/>
    <x v="1"/>
    <x v="3"/>
    <x v="1"/>
    <x v="0"/>
    <x v="3159"/>
  </r>
  <r>
    <x v="0"/>
    <s v="May"/>
    <n v="28"/>
    <x v="1"/>
    <x v="3"/>
    <x v="1"/>
    <x v="0"/>
    <x v="3160"/>
  </r>
  <r>
    <x v="1"/>
    <s v="May"/>
    <n v="28"/>
    <x v="1"/>
    <x v="3"/>
    <x v="1"/>
    <x v="0"/>
    <x v="3164"/>
  </r>
  <r>
    <x v="0"/>
    <s v="May"/>
    <n v="29"/>
    <x v="1"/>
    <x v="3"/>
    <x v="1"/>
    <x v="0"/>
    <x v="3111"/>
  </r>
  <r>
    <x v="1"/>
    <s v="May"/>
    <n v="29"/>
    <x v="1"/>
    <x v="3"/>
    <x v="1"/>
    <x v="0"/>
    <x v="3158"/>
  </r>
  <r>
    <x v="0"/>
    <s v="May"/>
    <n v="30"/>
    <x v="1"/>
    <x v="3"/>
    <x v="1"/>
    <x v="0"/>
    <x v="3103"/>
  </r>
  <r>
    <x v="1"/>
    <s v="May"/>
    <n v="30"/>
    <x v="1"/>
    <x v="3"/>
    <x v="1"/>
    <x v="0"/>
    <x v="3158"/>
  </r>
  <r>
    <x v="0"/>
    <s v="May"/>
    <n v="31"/>
    <x v="1"/>
    <x v="3"/>
    <x v="1"/>
    <x v="0"/>
    <x v="3105"/>
  </r>
  <r>
    <x v="1"/>
    <s v="May"/>
    <n v="31"/>
    <x v="1"/>
    <x v="3"/>
    <x v="1"/>
    <x v="0"/>
    <x v="3159"/>
  </r>
  <r>
    <x v="0"/>
    <s v="July"/>
    <n v="1"/>
    <x v="0"/>
    <x v="4"/>
    <x v="0"/>
    <x v="0"/>
    <x v="3173"/>
  </r>
  <r>
    <x v="1"/>
    <s v="July"/>
    <n v="1"/>
    <x v="0"/>
    <x v="4"/>
    <x v="0"/>
    <x v="0"/>
    <x v="1672"/>
  </r>
  <r>
    <x v="0"/>
    <s v="July"/>
    <n v="2"/>
    <x v="0"/>
    <x v="4"/>
    <x v="0"/>
    <x v="0"/>
    <x v="3174"/>
  </r>
  <r>
    <x v="1"/>
    <s v="July"/>
    <n v="2"/>
    <x v="0"/>
    <x v="4"/>
    <x v="0"/>
    <x v="0"/>
    <x v="1647"/>
  </r>
  <r>
    <x v="0"/>
    <s v="July"/>
    <n v="3"/>
    <x v="0"/>
    <x v="4"/>
    <x v="0"/>
    <x v="0"/>
    <x v="3175"/>
  </r>
  <r>
    <x v="1"/>
    <s v="July"/>
    <n v="3"/>
    <x v="0"/>
    <x v="4"/>
    <x v="0"/>
    <x v="0"/>
    <x v="3176"/>
  </r>
  <r>
    <x v="0"/>
    <s v="July"/>
    <n v="4"/>
    <x v="0"/>
    <x v="4"/>
    <x v="0"/>
    <x v="0"/>
    <x v="3177"/>
  </r>
  <r>
    <x v="1"/>
    <s v="July"/>
    <n v="4"/>
    <x v="0"/>
    <x v="4"/>
    <x v="0"/>
    <x v="0"/>
    <x v="3178"/>
  </r>
  <r>
    <x v="0"/>
    <s v="July"/>
    <n v="5"/>
    <x v="0"/>
    <x v="4"/>
    <x v="0"/>
    <x v="0"/>
    <x v="3179"/>
  </r>
  <r>
    <x v="1"/>
    <s v="July"/>
    <n v="5"/>
    <x v="0"/>
    <x v="4"/>
    <x v="0"/>
    <x v="0"/>
    <x v="1632"/>
  </r>
  <r>
    <x v="0"/>
    <s v="July"/>
    <n v="6"/>
    <x v="0"/>
    <x v="4"/>
    <x v="0"/>
    <x v="0"/>
    <x v="3180"/>
  </r>
  <r>
    <x v="1"/>
    <s v="July"/>
    <n v="6"/>
    <x v="0"/>
    <x v="4"/>
    <x v="0"/>
    <x v="0"/>
    <x v="1644"/>
  </r>
  <r>
    <x v="0"/>
    <s v="July"/>
    <n v="7"/>
    <x v="0"/>
    <x v="4"/>
    <x v="0"/>
    <x v="0"/>
    <x v="1647"/>
  </r>
  <r>
    <x v="1"/>
    <s v="July"/>
    <n v="7"/>
    <x v="0"/>
    <x v="4"/>
    <x v="0"/>
    <x v="0"/>
    <x v="1605"/>
  </r>
  <r>
    <x v="0"/>
    <s v="July"/>
    <n v="8"/>
    <x v="0"/>
    <x v="4"/>
    <x v="0"/>
    <x v="0"/>
    <x v="1644"/>
  </r>
  <r>
    <x v="1"/>
    <s v="July"/>
    <n v="8"/>
    <x v="0"/>
    <x v="4"/>
    <x v="0"/>
    <x v="0"/>
    <x v="3181"/>
  </r>
  <r>
    <x v="0"/>
    <s v="July"/>
    <n v="9"/>
    <x v="0"/>
    <x v="4"/>
    <x v="0"/>
    <x v="0"/>
    <x v="3182"/>
  </r>
  <r>
    <x v="1"/>
    <s v="July"/>
    <n v="9"/>
    <x v="0"/>
    <x v="4"/>
    <x v="0"/>
    <x v="0"/>
    <x v="3183"/>
  </r>
  <r>
    <x v="0"/>
    <s v="July"/>
    <n v="10"/>
    <x v="0"/>
    <x v="4"/>
    <x v="0"/>
    <x v="0"/>
    <x v="3184"/>
  </r>
  <r>
    <x v="1"/>
    <s v="July"/>
    <n v="10"/>
    <x v="0"/>
    <x v="4"/>
    <x v="0"/>
    <x v="0"/>
    <x v="1690"/>
  </r>
  <r>
    <x v="0"/>
    <s v="July"/>
    <n v="11"/>
    <x v="0"/>
    <x v="4"/>
    <x v="0"/>
    <x v="0"/>
    <x v="3185"/>
  </r>
  <r>
    <x v="1"/>
    <s v="July"/>
    <n v="11"/>
    <x v="0"/>
    <x v="4"/>
    <x v="0"/>
    <x v="0"/>
    <x v="1692"/>
  </r>
  <r>
    <x v="0"/>
    <s v="July"/>
    <n v="12"/>
    <x v="0"/>
    <x v="4"/>
    <x v="0"/>
    <x v="0"/>
    <x v="3186"/>
  </r>
  <r>
    <x v="1"/>
    <s v="July"/>
    <n v="12"/>
    <x v="0"/>
    <x v="4"/>
    <x v="0"/>
    <x v="0"/>
    <x v="3187"/>
  </r>
  <r>
    <x v="0"/>
    <s v="July"/>
    <n v="13"/>
    <x v="0"/>
    <x v="4"/>
    <x v="0"/>
    <x v="0"/>
    <x v="1692"/>
  </r>
  <r>
    <x v="1"/>
    <s v="July"/>
    <n v="13"/>
    <x v="0"/>
    <x v="4"/>
    <x v="0"/>
    <x v="0"/>
    <x v="1635"/>
  </r>
  <r>
    <x v="0"/>
    <s v="July"/>
    <n v="14"/>
    <x v="0"/>
    <x v="4"/>
    <x v="0"/>
    <x v="0"/>
    <x v="3185"/>
  </r>
  <r>
    <x v="1"/>
    <s v="July"/>
    <n v="14"/>
    <x v="0"/>
    <x v="4"/>
    <x v="0"/>
    <x v="0"/>
    <x v="1675"/>
  </r>
  <r>
    <x v="0"/>
    <s v="July"/>
    <n v="15"/>
    <x v="0"/>
    <x v="4"/>
    <x v="0"/>
    <x v="0"/>
    <x v="1640"/>
  </r>
  <r>
    <x v="1"/>
    <s v="July"/>
    <n v="15"/>
    <x v="0"/>
    <x v="4"/>
    <x v="0"/>
    <x v="0"/>
    <x v="3188"/>
  </r>
  <r>
    <x v="0"/>
    <s v="July"/>
    <n v="16"/>
    <x v="0"/>
    <x v="4"/>
    <x v="0"/>
    <x v="0"/>
    <x v="3189"/>
  </r>
  <r>
    <x v="1"/>
    <s v="July"/>
    <n v="16"/>
    <x v="0"/>
    <x v="4"/>
    <x v="0"/>
    <x v="0"/>
    <x v="1669"/>
  </r>
  <r>
    <x v="0"/>
    <s v="July"/>
    <n v="17"/>
    <x v="0"/>
    <x v="4"/>
    <x v="0"/>
    <x v="0"/>
    <x v="3173"/>
  </r>
  <r>
    <x v="1"/>
    <s v="July"/>
    <n v="17"/>
    <x v="0"/>
    <x v="4"/>
    <x v="0"/>
    <x v="0"/>
    <x v="1703"/>
  </r>
  <r>
    <x v="0"/>
    <s v="July"/>
    <n v="18"/>
    <x v="0"/>
    <x v="4"/>
    <x v="0"/>
    <x v="0"/>
    <x v="1618"/>
  </r>
  <r>
    <x v="1"/>
    <s v="July"/>
    <n v="18"/>
    <x v="0"/>
    <x v="4"/>
    <x v="0"/>
    <x v="0"/>
    <x v="1686"/>
  </r>
  <r>
    <x v="0"/>
    <s v="July"/>
    <n v="19"/>
    <x v="0"/>
    <x v="4"/>
    <x v="0"/>
    <x v="0"/>
    <x v="3190"/>
  </r>
  <r>
    <x v="1"/>
    <s v="July"/>
    <n v="19"/>
    <x v="0"/>
    <x v="4"/>
    <x v="0"/>
    <x v="0"/>
    <x v="1722"/>
  </r>
  <r>
    <x v="0"/>
    <s v="July"/>
    <n v="20"/>
    <x v="0"/>
    <x v="4"/>
    <x v="0"/>
    <x v="0"/>
    <x v="1675"/>
  </r>
  <r>
    <x v="1"/>
    <s v="July"/>
    <n v="20"/>
    <x v="0"/>
    <x v="4"/>
    <x v="0"/>
    <x v="0"/>
    <x v="1646"/>
  </r>
  <r>
    <x v="0"/>
    <s v="July"/>
    <n v="21"/>
    <x v="0"/>
    <x v="4"/>
    <x v="0"/>
    <x v="0"/>
    <x v="1683"/>
  </r>
  <r>
    <x v="1"/>
    <s v="July"/>
    <n v="21"/>
    <x v="0"/>
    <x v="4"/>
    <x v="0"/>
    <x v="0"/>
    <x v="1651"/>
  </r>
  <r>
    <x v="0"/>
    <s v="July"/>
    <n v="22"/>
    <x v="0"/>
    <x v="4"/>
    <x v="0"/>
    <x v="0"/>
    <x v="1618"/>
  </r>
  <r>
    <x v="1"/>
    <s v="July"/>
    <n v="22"/>
    <x v="0"/>
    <x v="4"/>
    <x v="0"/>
    <x v="0"/>
    <x v="1725"/>
  </r>
  <r>
    <x v="0"/>
    <s v="July"/>
    <n v="23"/>
    <x v="0"/>
    <x v="4"/>
    <x v="0"/>
    <x v="0"/>
    <x v="1708"/>
  </r>
  <r>
    <x v="1"/>
    <s v="July"/>
    <n v="23"/>
    <x v="0"/>
    <x v="4"/>
    <x v="0"/>
    <x v="0"/>
    <x v="3191"/>
  </r>
  <r>
    <x v="0"/>
    <s v="July"/>
    <n v="24"/>
    <x v="0"/>
    <x v="4"/>
    <x v="0"/>
    <x v="0"/>
    <x v="1635"/>
  </r>
  <r>
    <x v="1"/>
    <s v="July"/>
    <n v="24"/>
    <x v="0"/>
    <x v="4"/>
    <x v="0"/>
    <x v="0"/>
    <x v="3182"/>
  </r>
  <r>
    <x v="0"/>
    <s v="July"/>
    <n v="25"/>
    <x v="0"/>
    <x v="4"/>
    <x v="0"/>
    <x v="0"/>
    <x v="3187"/>
  </r>
  <r>
    <x v="1"/>
    <s v="July"/>
    <n v="25"/>
    <x v="0"/>
    <x v="4"/>
    <x v="0"/>
    <x v="0"/>
    <x v="1725"/>
  </r>
  <r>
    <x v="0"/>
    <s v="July"/>
    <n v="26"/>
    <x v="0"/>
    <x v="4"/>
    <x v="0"/>
    <x v="0"/>
    <x v="1653"/>
  </r>
  <r>
    <x v="1"/>
    <s v="July"/>
    <n v="26"/>
    <x v="0"/>
    <x v="4"/>
    <x v="0"/>
    <x v="0"/>
    <x v="3192"/>
  </r>
  <r>
    <x v="0"/>
    <s v="July"/>
    <n v="27"/>
    <x v="0"/>
    <x v="4"/>
    <x v="0"/>
    <x v="0"/>
    <x v="1690"/>
  </r>
  <r>
    <x v="1"/>
    <s v="July"/>
    <n v="27"/>
    <x v="0"/>
    <x v="4"/>
    <x v="0"/>
    <x v="0"/>
    <x v="1665"/>
  </r>
  <r>
    <x v="0"/>
    <s v="July"/>
    <n v="28"/>
    <x v="0"/>
    <x v="4"/>
    <x v="0"/>
    <x v="0"/>
    <x v="1692"/>
  </r>
  <r>
    <x v="1"/>
    <s v="July"/>
    <n v="28"/>
    <x v="0"/>
    <x v="4"/>
    <x v="0"/>
    <x v="0"/>
    <x v="1722"/>
  </r>
  <r>
    <x v="0"/>
    <s v="July"/>
    <n v="29"/>
    <x v="0"/>
    <x v="4"/>
    <x v="0"/>
    <x v="0"/>
    <x v="1690"/>
  </r>
  <r>
    <x v="1"/>
    <s v="July"/>
    <n v="29"/>
    <x v="0"/>
    <x v="4"/>
    <x v="0"/>
    <x v="0"/>
    <x v="1601"/>
  </r>
  <r>
    <x v="0"/>
    <s v="July"/>
    <n v="30"/>
    <x v="0"/>
    <x v="4"/>
    <x v="0"/>
    <x v="0"/>
    <x v="1657"/>
  </r>
  <r>
    <x v="1"/>
    <s v="July"/>
    <n v="30"/>
    <x v="0"/>
    <x v="4"/>
    <x v="0"/>
    <x v="0"/>
    <x v="1703"/>
  </r>
  <r>
    <x v="0"/>
    <s v="July"/>
    <n v="31"/>
    <x v="0"/>
    <x v="4"/>
    <x v="0"/>
    <x v="0"/>
    <x v="3186"/>
  </r>
  <r>
    <x v="1"/>
    <s v="July"/>
    <n v="31"/>
    <x v="0"/>
    <x v="4"/>
    <x v="0"/>
    <x v="0"/>
    <x v="1686"/>
  </r>
  <r>
    <x v="0"/>
    <s v="June"/>
    <n v="1"/>
    <x v="0"/>
    <x v="4"/>
    <x v="0"/>
    <x v="0"/>
    <x v="3193"/>
  </r>
  <r>
    <x v="1"/>
    <s v="June"/>
    <n v="1"/>
    <x v="0"/>
    <x v="4"/>
    <x v="0"/>
    <x v="0"/>
    <x v="3177"/>
  </r>
  <r>
    <x v="0"/>
    <s v="June"/>
    <n v="2"/>
    <x v="0"/>
    <x v="4"/>
    <x v="0"/>
    <x v="0"/>
    <x v="3194"/>
  </r>
  <r>
    <x v="1"/>
    <s v="June"/>
    <n v="2"/>
    <x v="0"/>
    <x v="4"/>
    <x v="0"/>
    <x v="0"/>
    <x v="3187"/>
  </r>
  <r>
    <x v="0"/>
    <s v="June"/>
    <n v="3"/>
    <x v="0"/>
    <x v="4"/>
    <x v="0"/>
    <x v="0"/>
    <x v="1640"/>
  </r>
  <r>
    <x v="1"/>
    <s v="June"/>
    <n v="3"/>
    <x v="0"/>
    <x v="4"/>
    <x v="0"/>
    <x v="0"/>
    <x v="1644"/>
  </r>
  <r>
    <x v="0"/>
    <s v="June"/>
    <n v="4"/>
    <x v="0"/>
    <x v="4"/>
    <x v="0"/>
    <x v="0"/>
    <x v="3195"/>
  </r>
  <r>
    <x v="1"/>
    <s v="June"/>
    <n v="4"/>
    <x v="0"/>
    <x v="4"/>
    <x v="0"/>
    <x v="0"/>
    <x v="3196"/>
  </r>
  <r>
    <x v="0"/>
    <s v="June"/>
    <n v="5"/>
    <x v="0"/>
    <x v="4"/>
    <x v="0"/>
    <x v="0"/>
    <x v="1674"/>
  </r>
  <r>
    <x v="1"/>
    <s v="June"/>
    <n v="5"/>
    <x v="0"/>
    <x v="4"/>
    <x v="0"/>
    <x v="0"/>
    <x v="3197"/>
  </r>
  <r>
    <x v="0"/>
    <s v="June"/>
    <n v="6"/>
    <x v="0"/>
    <x v="4"/>
    <x v="0"/>
    <x v="0"/>
    <x v="3198"/>
  </r>
  <r>
    <x v="1"/>
    <s v="June"/>
    <n v="6"/>
    <x v="0"/>
    <x v="4"/>
    <x v="0"/>
    <x v="0"/>
    <x v="3199"/>
  </r>
  <r>
    <x v="0"/>
    <s v="June"/>
    <n v="7"/>
    <x v="0"/>
    <x v="4"/>
    <x v="0"/>
    <x v="0"/>
    <x v="3200"/>
  </r>
  <r>
    <x v="1"/>
    <s v="June"/>
    <n v="7"/>
    <x v="0"/>
    <x v="4"/>
    <x v="0"/>
    <x v="0"/>
    <x v="3167"/>
  </r>
  <r>
    <x v="0"/>
    <s v="June"/>
    <n v="8"/>
    <x v="0"/>
    <x v="4"/>
    <x v="0"/>
    <x v="0"/>
    <x v="1643"/>
  </r>
  <r>
    <x v="1"/>
    <s v="June"/>
    <n v="8"/>
    <x v="0"/>
    <x v="4"/>
    <x v="0"/>
    <x v="0"/>
    <x v="3199"/>
  </r>
  <r>
    <x v="0"/>
    <s v="June"/>
    <n v="9"/>
    <x v="0"/>
    <x v="4"/>
    <x v="0"/>
    <x v="0"/>
    <x v="3185"/>
  </r>
  <r>
    <x v="1"/>
    <s v="June"/>
    <n v="9"/>
    <x v="0"/>
    <x v="4"/>
    <x v="0"/>
    <x v="0"/>
    <x v="3201"/>
  </r>
  <r>
    <x v="0"/>
    <s v="June"/>
    <n v="10"/>
    <x v="0"/>
    <x v="4"/>
    <x v="0"/>
    <x v="0"/>
    <x v="3180"/>
  </r>
  <r>
    <x v="1"/>
    <s v="June"/>
    <n v="10"/>
    <x v="0"/>
    <x v="4"/>
    <x v="0"/>
    <x v="0"/>
    <x v="1644"/>
  </r>
  <r>
    <x v="0"/>
    <s v="June"/>
    <n v="11"/>
    <x v="0"/>
    <x v="4"/>
    <x v="0"/>
    <x v="0"/>
    <x v="3202"/>
  </r>
  <r>
    <x v="1"/>
    <s v="June"/>
    <n v="11"/>
    <x v="0"/>
    <x v="4"/>
    <x v="0"/>
    <x v="0"/>
    <x v="3203"/>
  </r>
  <r>
    <x v="0"/>
    <s v="June"/>
    <n v="12"/>
    <x v="0"/>
    <x v="4"/>
    <x v="0"/>
    <x v="0"/>
    <x v="3167"/>
  </r>
  <r>
    <x v="1"/>
    <s v="June"/>
    <n v="12"/>
    <x v="0"/>
    <x v="4"/>
    <x v="0"/>
    <x v="0"/>
    <x v="3204"/>
  </r>
  <r>
    <x v="0"/>
    <s v="June"/>
    <n v="13"/>
    <x v="0"/>
    <x v="4"/>
    <x v="0"/>
    <x v="0"/>
    <x v="3205"/>
  </r>
  <r>
    <x v="1"/>
    <s v="June"/>
    <n v="13"/>
    <x v="0"/>
    <x v="4"/>
    <x v="0"/>
    <x v="0"/>
    <x v="3206"/>
  </r>
  <r>
    <x v="0"/>
    <s v="June"/>
    <n v="14"/>
    <x v="0"/>
    <x v="4"/>
    <x v="0"/>
    <x v="0"/>
    <x v="1643"/>
  </r>
  <r>
    <x v="1"/>
    <s v="June"/>
    <n v="14"/>
    <x v="0"/>
    <x v="4"/>
    <x v="0"/>
    <x v="0"/>
    <x v="3207"/>
  </r>
  <r>
    <x v="0"/>
    <s v="June"/>
    <n v="15"/>
    <x v="0"/>
    <x v="4"/>
    <x v="0"/>
    <x v="0"/>
    <x v="3208"/>
  </r>
  <r>
    <x v="1"/>
    <s v="June"/>
    <n v="15"/>
    <x v="0"/>
    <x v="4"/>
    <x v="0"/>
    <x v="0"/>
    <x v="3176"/>
  </r>
  <r>
    <x v="0"/>
    <s v="June"/>
    <n v="16"/>
    <x v="0"/>
    <x v="4"/>
    <x v="0"/>
    <x v="0"/>
    <x v="3186"/>
  </r>
  <r>
    <x v="1"/>
    <s v="June"/>
    <n v="16"/>
    <x v="0"/>
    <x v="4"/>
    <x v="0"/>
    <x v="0"/>
    <x v="1725"/>
  </r>
  <r>
    <x v="0"/>
    <s v="June"/>
    <n v="17"/>
    <x v="0"/>
    <x v="4"/>
    <x v="0"/>
    <x v="0"/>
    <x v="1665"/>
  </r>
  <r>
    <x v="1"/>
    <s v="June"/>
    <n v="17"/>
    <x v="0"/>
    <x v="4"/>
    <x v="0"/>
    <x v="0"/>
    <x v="1667"/>
  </r>
  <r>
    <x v="0"/>
    <s v="June"/>
    <n v="18"/>
    <x v="0"/>
    <x v="4"/>
    <x v="0"/>
    <x v="0"/>
    <x v="1699"/>
  </r>
  <r>
    <x v="1"/>
    <s v="June"/>
    <n v="18"/>
    <x v="0"/>
    <x v="4"/>
    <x v="0"/>
    <x v="0"/>
    <x v="3191"/>
  </r>
  <r>
    <x v="0"/>
    <s v="June"/>
    <n v="19"/>
    <x v="0"/>
    <x v="4"/>
    <x v="0"/>
    <x v="0"/>
    <x v="1692"/>
  </r>
  <r>
    <x v="1"/>
    <s v="June"/>
    <n v="19"/>
    <x v="0"/>
    <x v="4"/>
    <x v="0"/>
    <x v="0"/>
    <x v="3209"/>
  </r>
  <r>
    <x v="0"/>
    <s v="June"/>
    <n v="20"/>
    <x v="0"/>
    <x v="4"/>
    <x v="0"/>
    <x v="0"/>
    <x v="3186"/>
  </r>
  <r>
    <x v="1"/>
    <s v="June"/>
    <n v="20"/>
    <x v="0"/>
    <x v="4"/>
    <x v="0"/>
    <x v="0"/>
    <x v="1701"/>
  </r>
  <r>
    <x v="0"/>
    <s v="June"/>
    <n v="21"/>
    <x v="0"/>
    <x v="4"/>
    <x v="0"/>
    <x v="0"/>
    <x v="3176"/>
  </r>
  <r>
    <x v="1"/>
    <s v="June"/>
    <n v="21"/>
    <x v="0"/>
    <x v="4"/>
    <x v="0"/>
    <x v="0"/>
    <x v="3173"/>
  </r>
  <r>
    <x v="0"/>
    <s v="June"/>
    <n v="22"/>
    <x v="0"/>
    <x v="4"/>
    <x v="0"/>
    <x v="0"/>
    <x v="1643"/>
  </r>
  <r>
    <x v="1"/>
    <s v="June"/>
    <n v="22"/>
    <x v="0"/>
    <x v="4"/>
    <x v="0"/>
    <x v="0"/>
    <x v="1665"/>
  </r>
  <r>
    <x v="0"/>
    <s v="June"/>
    <n v="23"/>
    <x v="0"/>
    <x v="4"/>
    <x v="0"/>
    <x v="0"/>
    <x v="3210"/>
  </r>
  <r>
    <x v="1"/>
    <s v="June"/>
    <n v="23"/>
    <x v="0"/>
    <x v="4"/>
    <x v="0"/>
    <x v="0"/>
    <x v="3211"/>
  </r>
  <r>
    <x v="0"/>
    <s v="June"/>
    <n v="24"/>
    <x v="0"/>
    <x v="4"/>
    <x v="0"/>
    <x v="0"/>
    <x v="3135"/>
  </r>
  <r>
    <x v="1"/>
    <s v="June"/>
    <n v="24"/>
    <x v="0"/>
    <x v="4"/>
    <x v="0"/>
    <x v="0"/>
    <x v="1669"/>
  </r>
  <r>
    <x v="0"/>
    <s v="June"/>
    <n v="25"/>
    <x v="0"/>
    <x v="4"/>
    <x v="0"/>
    <x v="0"/>
    <x v="1622"/>
  </r>
  <r>
    <x v="1"/>
    <s v="June"/>
    <n v="25"/>
    <x v="0"/>
    <x v="4"/>
    <x v="0"/>
    <x v="0"/>
    <x v="1663"/>
  </r>
  <r>
    <x v="0"/>
    <s v="June"/>
    <n v="26"/>
    <x v="0"/>
    <x v="4"/>
    <x v="0"/>
    <x v="0"/>
    <x v="1616"/>
  </r>
  <r>
    <x v="1"/>
    <s v="June"/>
    <n v="26"/>
    <x v="0"/>
    <x v="4"/>
    <x v="0"/>
    <x v="0"/>
    <x v="1722"/>
  </r>
  <r>
    <x v="0"/>
    <s v="June"/>
    <n v="27"/>
    <x v="0"/>
    <x v="4"/>
    <x v="0"/>
    <x v="0"/>
    <x v="3180"/>
  </r>
  <r>
    <x v="1"/>
    <s v="June"/>
    <n v="27"/>
    <x v="0"/>
    <x v="4"/>
    <x v="0"/>
    <x v="0"/>
    <x v="3196"/>
  </r>
  <r>
    <x v="0"/>
    <s v="June"/>
    <n v="28"/>
    <x v="0"/>
    <x v="4"/>
    <x v="0"/>
    <x v="0"/>
    <x v="1605"/>
  </r>
  <r>
    <x v="1"/>
    <s v="June"/>
    <n v="28"/>
    <x v="0"/>
    <x v="4"/>
    <x v="0"/>
    <x v="0"/>
    <x v="3192"/>
  </r>
  <r>
    <x v="0"/>
    <s v="June"/>
    <n v="29"/>
    <x v="0"/>
    <x v="4"/>
    <x v="0"/>
    <x v="0"/>
    <x v="1675"/>
  </r>
  <r>
    <x v="1"/>
    <s v="June"/>
    <n v="29"/>
    <x v="0"/>
    <x v="4"/>
    <x v="0"/>
    <x v="0"/>
    <x v="1690"/>
  </r>
  <r>
    <x v="0"/>
    <s v="June"/>
    <n v="30"/>
    <x v="0"/>
    <x v="4"/>
    <x v="0"/>
    <x v="0"/>
    <x v="3202"/>
  </r>
  <r>
    <x v="1"/>
    <s v="June"/>
    <n v="30"/>
    <x v="0"/>
    <x v="4"/>
    <x v="0"/>
    <x v="0"/>
    <x v="3175"/>
  </r>
  <r>
    <x v="0"/>
    <s v="May"/>
    <n v="1"/>
    <x v="0"/>
    <x v="4"/>
    <x v="0"/>
    <x v="0"/>
    <x v="3193"/>
  </r>
  <r>
    <x v="1"/>
    <s v="May"/>
    <n v="1"/>
    <x v="0"/>
    <x v="4"/>
    <x v="0"/>
    <x v="0"/>
    <x v="3212"/>
  </r>
  <r>
    <x v="0"/>
    <s v="May"/>
    <n v="2"/>
    <x v="0"/>
    <x v="4"/>
    <x v="0"/>
    <x v="0"/>
    <x v="1656"/>
  </r>
  <r>
    <x v="1"/>
    <s v="May"/>
    <n v="2"/>
    <x v="0"/>
    <x v="4"/>
    <x v="0"/>
    <x v="0"/>
    <x v="3213"/>
  </r>
  <r>
    <x v="0"/>
    <s v="May"/>
    <n v="3"/>
    <x v="0"/>
    <x v="4"/>
    <x v="0"/>
    <x v="0"/>
    <x v="3193"/>
  </r>
  <r>
    <x v="1"/>
    <s v="May"/>
    <n v="3"/>
    <x v="0"/>
    <x v="4"/>
    <x v="0"/>
    <x v="0"/>
    <x v="1547"/>
  </r>
  <r>
    <x v="0"/>
    <s v="May"/>
    <n v="4"/>
    <x v="0"/>
    <x v="4"/>
    <x v="0"/>
    <x v="0"/>
    <x v="3170"/>
  </r>
  <r>
    <x v="1"/>
    <s v="May"/>
    <n v="4"/>
    <x v="0"/>
    <x v="4"/>
    <x v="0"/>
    <x v="0"/>
    <x v="3177"/>
  </r>
  <r>
    <x v="0"/>
    <s v="May"/>
    <n v="5"/>
    <x v="0"/>
    <x v="4"/>
    <x v="0"/>
    <x v="0"/>
    <x v="3194"/>
  </r>
  <r>
    <x v="1"/>
    <s v="May"/>
    <n v="5"/>
    <x v="0"/>
    <x v="4"/>
    <x v="0"/>
    <x v="0"/>
    <x v="3214"/>
  </r>
  <r>
    <x v="0"/>
    <s v="May"/>
    <n v="6"/>
    <x v="0"/>
    <x v="4"/>
    <x v="0"/>
    <x v="0"/>
    <x v="3197"/>
  </r>
  <r>
    <x v="1"/>
    <s v="May"/>
    <n v="6"/>
    <x v="0"/>
    <x v="4"/>
    <x v="0"/>
    <x v="0"/>
    <x v="3215"/>
  </r>
  <r>
    <x v="0"/>
    <s v="May"/>
    <n v="7"/>
    <x v="0"/>
    <x v="4"/>
    <x v="0"/>
    <x v="0"/>
    <x v="3215"/>
  </r>
  <r>
    <x v="1"/>
    <s v="May"/>
    <n v="7"/>
    <x v="0"/>
    <x v="4"/>
    <x v="0"/>
    <x v="0"/>
    <x v="3196"/>
  </r>
  <r>
    <x v="0"/>
    <s v="May"/>
    <n v="8"/>
    <x v="0"/>
    <x v="4"/>
    <x v="0"/>
    <x v="0"/>
    <x v="1547"/>
  </r>
  <r>
    <x v="1"/>
    <s v="May"/>
    <n v="8"/>
    <x v="0"/>
    <x v="4"/>
    <x v="0"/>
    <x v="0"/>
    <x v="3216"/>
  </r>
  <r>
    <x v="0"/>
    <s v="May"/>
    <n v="9"/>
    <x v="0"/>
    <x v="4"/>
    <x v="0"/>
    <x v="0"/>
    <x v="3217"/>
  </r>
  <r>
    <x v="1"/>
    <s v="May"/>
    <n v="9"/>
    <x v="0"/>
    <x v="4"/>
    <x v="0"/>
    <x v="0"/>
    <x v="3218"/>
  </r>
  <r>
    <x v="0"/>
    <s v="May"/>
    <n v="10"/>
    <x v="0"/>
    <x v="4"/>
    <x v="0"/>
    <x v="0"/>
    <x v="1728"/>
  </r>
  <r>
    <x v="1"/>
    <s v="May"/>
    <n v="10"/>
    <x v="0"/>
    <x v="4"/>
    <x v="0"/>
    <x v="0"/>
    <x v="3199"/>
  </r>
  <r>
    <x v="0"/>
    <s v="May"/>
    <n v="11"/>
    <x v="0"/>
    <x v="4"/>
    <x v="0"/>
    <x v="0"/>
    <x v="3219"/>
  </r>
  <r>
    <x v="1"/>
    <s v="May"/>
    <n v="11"/>
    <x v="0"/>
    <x v="4"/>
    <x v="0"/>
    <x v="0"/>
    <x v="3220"/>
  </r>
  <r>
    <x v="0"/>
    <s v="May"/>
    <n v="12"/>
    <x v="0"/>
    <x v="4"/>
    <x v="0"/>
    <x v="0"/>
    <x v="3221"/>
  </r>
  <r>
    <x v="1"/>
    <s v="May"/>
    <n v="12"/>
    <x v="0"/>
    <x v="4"/>
    <x v="0"/>
    <x v="0"/>
    <x v="3193"/>
  </r>
  <r>
    <x v="0"/>
    <s v="May"/>
    <n v="13"/>
    <x v="0"/>
    <x v="4"/>
    <x v="0"/>
    <x v="0"/>
    <x v="3222"/>
  </r>
  <r>
    <x v="1"/>
    <s v="May"/>
    <n v="13"/>
    <x v="0"/>
    <x v="4"/>
    <x v="0"/>
    <x v="0"/>
    <x v="3223"/>
  </r>
  <r>
    <x v="0"/>
    <s v="May"/>
    <n v="14"/>
    <x v="0"/>
    <x v="4"/>
    <x v="0"/>
    <x v="0"/>
    <x v="3224"/>
  </r>
  <r>
    <x v="1"/>
    <s v="May"/>
    <n v="14"/>
    <x v="0"/>
    <x v="4"/>
    <x v="0"/>
    <x v="0"/>
    <x v="1616"/>
  </r>
  <r>
    <x v="0"/>
    <s v="May"/>
    <n v="15"/>
    <x v="0"/>
    <x v="4"/>
    <x v="0"/>
    <x v="0"/>
    <x v="3225"/>
  </r>
  <r>
    <x v="1"/>
    <s v="May"/>
    <n v="15"/>
    <x v="0"/>
    <x v="4"/>
    <x v="0"/>
    <x v="0"/>
    <x v="3210"/>
  </r>
  <r>
    <x v="0"/>
    <s v="May"/>
    <n v="16"/>
    <x v="0"/>
    <x v="4"/>
    <x v="0"/>
    <x v="0"/>
    <x v="3206"/>
  </r>
  <r>
    <x v="1"/>
    <s v="May"/>
    <n v="16"/>
    <x v="0"/>
    <x v="4"/>
    <x v="0"/>
    <x v="0"/>
    <x v="3226"/>
  </r>
  <r>
    <x v="0"/>
    <s v="May"/>
    <n v="17"/>
    <x v="0"/>
    <x v="4"/>
    <x v="0"/>
    <x v="0"/>
    <x v="3206"/>
  </r>
  <r>
    <x v="1"/>
    <s v="May"/>
    <n v="17"/>
    <x v="0"/>
    <x v="4"/>
    <x v="0"/>
    <x v="0"/>
    <x v="3227"/>
  </r>
  <r>
    <x v="0"/>
    <s v="May"/>
    <n v="18"/>
    <x v="0"/>
    <x v="4"/>
    <x v="0"/>
    <x v="0"/>
    <x v="1547"/>
  </r>
  <r>
    <x v="1"/>
    <s v="May"/>
    <n v="18"/>
    <x v="0"/>
    <x v="4"/>
    <x v="0"/>
    <x v="0"/>
    <x v="3228"/>
  </r>
  <r>
    <x v="0"/>
    <s v="May"/>
    <n v="19"/>
    <x v="0"/>
    <x v="4"/>
    <x v="0"/>
    <x v="0"/>
    <x v="3229"/>
  </r>
  <r>
    <x v="1"/>
    <s v="May"/>
    <n v="19"/>
    <x v="0"/>
    <x v="4"/>
    <x v="0"/>
    <x v="0"/>
    <x v="3216"/>
  </r>
  <r>
    <x v="0"/>
    <s v="May"/>
    <n v="20"/>
    <x v="0"/>
    <x v="4"/>
    <x v="0"/>
    <x v="0"/>
    <x v="3200"/>
  </r>
  <r>
    <x v="1"/>
    <s v="May"/>
    <n v="20"/>
    <x v="0"/>
    <x v="4"/>
    <x v="0"/>
    <x v="0"/>
    <x v="3174"/>
  </r>
  <r>
    <x v="0"/>
    <s v="May"/>
    <n v="21"/>
    <x v="0"/>
    <x v="4"/>
    <x v="0"/>
    <x v="0"/>
    <x v="3230"/>
  </r>
  <r>
    <x v="1"/>
    <s v="May"/>
    <n v="21"/>
    <x v="0"/>
    <x v="4"/>
    <x v="0"/>
    <x v="0"/>
    <x v="1701"/>
  </r>
  <r>
    <x v="0"/>
    <s v="May"/>
    <n v="22"/>
    <x v="0"/>
    <x v="4"/>
    <x v="0"/>
    <x v="0"/>
    <x v="3231"/>
  </r>
  <r>
    <x v="1"/>
    <s v="May"/>
    <n v="22"/>
    <x v="0"/>
    <x v="4"/>
    <x v="0"/>
    <x v="0"/>
    <x v="1728"/>
  </r>
  <r>
    <x v="0"/>
    <s v="May"/>
    <n v="23"/>
    <x v="0"/>
    <x v="4"/>
    <x v="0"/>
    <x v="0"/>
    <x v="3212"/>
  </r>
  <r>
    <x v="1"/>
    <s v="May"/>
    <n v="23"/>
    <x v="0"/>
    <x v="4"/>
    <x v="0"/>
    <x v="0"/>
    <x v="3232"/>
  </r>
  <r>
    <x v="0"/>
    <s v="May"/>
    <n v="24"/>
    <x v="0"/>
    <x v="4"/>
    <x v="0"/>
    <x v="0"/>
    <x v="3233"/>
  </r>
  <r>
    <x v="1"/>
    <s v="May"/>
    <n v="24"/>
    <x v="0"/>
    <x v="4"/>
    <x v="0"/>
    <x v="0"/>
    <x v="3234"/>
  </r>
  <r>
    <x v="0"/>
    <s v="May"/>
    <n v="25"/>
    <x v="0"/>
    <x v="4"/>
    <x v="0"/>
    <x v="0"/>
    <x v="3235"/>
  </r>
  <r>
    <x v="1"/>
    <s v="May"/>
    <n v="25"/>
    <x v="0"/>
    <x v="4"/>
    <x v="0"/>
    <x v="0"/>
    <x v="3236"/>
  </r>
  <r>
    <x v="0"/>
    <s v="May"/>
    <n v="26"/>
    <x v="0"/>
    <x v="4"/>
    <x v="0"/>
    <x v="0"/>
    <x v="3177"/>
  </r>
  <r>
    <x v="1"/>
    <s v="May"/>
    <n v="26"/>
    <x v="0"/>
    <x v="4"/>
    <x v="0"/>
    <x v="0"/>
    <x v="3237"/>
  </r>
  <r>
    <x v="0"/>
    <s v="May"/>
    <n v="27"/>
    <x v="0"/>
    <x v="4"/>
    <x v="0"/>
    <x v="0"/>
    <x v="3214"/>
  </r>
  <r>
    <x v="1"/>
    <s v="May"/>
    <n v="27"/>
    <x v="0"/>
    <x v="4"/>
    <x v="0"/>
    <x v="0"/>
    <x v="3174"/>
  </r>
  <r>
    <x v="0"/>
    <s v="May"/>
    <n v="28"/>
    <x v="0"/>
    <x v="4"/>
    <x v="0"/>
    <x v="0"/>
    <x v="1694"/>
  </r>
  <r>
    <x v="1"/>
    <s v="May"/>
    <n v="28"/>
    <x v="0"/>
    <x v="4"/>
    <x v="0"/>
    <x v="0"/>
    <x v="1701"/>
  </r>
  <r>
    <x v="0"/>
    <s v="May"/>
    <n v="29"/>
    <x v="0"/>
    <x v="4"/>
    <x v="0"/>
    <x v="0"/>
    <x v="1690"/>
  </r>
  <r>
    <x v="1"/>
    <s v="May"/>
    <n v="29"/>
    <x v="0"/>
    <x v="4"/>
    <x v="0"/>
    <x v="0"/>
    <x v="3227"/>
  </r>
  <r>
    <x v="0"/>
    <s v="May"/>
    <n v="30"/>
    <x v="0"/>
    <x v="4"/>
    <x v="0"/>
    <x v="0"/>
    <x v="3238"/>
  </r>
  <r>
    <x v="1"/>
    <s v="May"/>
    <n v="30"/>
    <x v="0"/>
    <x v="4"/>
    <x v="0"/>
    <x v="0"/>
    <x v="3170"/>
  </r>
  <r>
    <x v="0"/>
    <s v="May"/>
    <n v="31"/>
    <x v="0"/>
    <x v="4"/>
    <x v="0"/>
    <x v="0"/>
    <x v="3239"/>
  </r>
  <r>
    <x v="1"/>
    <s v="May"/>
    <n v="31"/>
    <x v="0"/>
    <x v="4"/>
    <x v="0"/>
    <x v="0"/>
    <x v="3194"/>
  </r>
  <r>
    <x v="0"/>
    <s v="July"/>
    <n v="1"/>
    <x v="1"/>
    <x v="4"/>
    <x v="0"/>
    <x v="0"/>
    <x v="3240"/>
  </r>
  <r>
    <x v="1"/>
    <s v="July"/>
    <n v="1"/>
    <x v="1"/>
    <x v="4"/>
    <x v="0"/>
    <x v="0"/>
    <x v="3182"/>
  </r>
  <r>
    <x v="0"/>
    <s v="July"/>
    <n v="2"/>
    <x v="1"/>
    <x v="4"/>
    <x v="0"/>
    <x v="0"/>
    <x v="1652"/>
  </r>
  <r>
    <x v="1"/>
    <s v="July"/>
    <n v="2"/>
    <x v="1"/>
    <x v="4"/>
    <x v="0"/>
    <x v="0"/>
    <x v="3212"/>
  </r>
  <r>
    <x v="0"/>
    <s v="July"/>
    <n v="3"/>
    <x v="1"/>
    <x v="4"/>
    <x v="0"/>
    <x v="0"/>
    <x v="1652"/>
  </r>
  <r>
    <x v="1"/>
    <s v="July"/>
    <n v="3"/>
    <x v="1"/>
    <x v="4"/>
    <x v="0"/>
    <x v="0"/>
    <x v="3241"/>
  </r>
  <r>
    <x v="0"/>
    <s v="July"/>
    <n v="4"/>
    <x v="1"/>
    <x v="4"/>
    <x v="0"/>
    <x v="0"/>
    <x v="3242"/>
  </r>
  <r>
    <x v="1"/>
    <s v="July"/>
    <n v="4"/>
    <x v="1"/>
    <x v="4"/>
    <x v="0"/>
    <x v="0"/>
    <x v="3184"/>
  </r>
  <r>
    <x v="0"/>
    <s v="July"/>
    <n v="5"/>
    <x v="1"/>
    <x v="4"/>
    <x v="0"/>
    <x v="0"/>
    <x v="1631"/>
  </r>
  <r>
    <x v="1"/>
    <s v="July"/>
    <n v="5"/>
    <x v="1"/>
    <x v="4"/>
    <x v="0"/>
    <x v="0"/>
    <x v="1674"/>
  </r>
  <r>
    <x v="0"/>
    <s v="July"/>
    <n v="6"/>
    <x v="1"/>
    <x v="4"/>
    <x v="0"/>
    <x v="0"/>
    <x v="3240"/>
  </r>
  <r>
    <x v="1"/>
    <s v="July"/>
    <n v="6"/>
    <x v="1"/>
    <x v="4"/>
    <x v="0"/>
    <x v="0"/>
    <x v="3230"/>
  </r>
  <r>
    <x v="0"/>
    <s v="July"/>
    <n v="7"/>
    <x v="1"/>
    <x v="4"/>
    <x v="0"/>
    <x v="0"/>
    <x v="3243"/>
  </r>
  <r>
    <x v="1"/>
    <s v="July"/>
    <n v="7"/>
    <x v="1"/>
    <x v="4"/>
    <x v="0"/>
    <x v="0"/>
    <x v="3244"/>
  </r>
  <r>
    <x v="0"/>
    <s v="July"/>
    <n v="8"/>
    <x v="1"/>
    <x v="4"/>
    <x v="0"/>
    <x v="0"/>
    <x v="3245"/>
  </r>
  <r>
    <x v="1"/>
    <s v="July"/>
    <n v="8"/>
    <x v="1"/>
    <x v="4"/>
    <x v="0"/>
    <x v="0"/>
    <x v="1635"/>
  </r>
  <r>
    <x v="0"/>
    <s v="July"/>
    <n v="9"/>
    <x v="1"/>
    <x v="4"/>
    <x v="0"/>
    <x v="0"/>
    <x v="1700"/>
  </r>
  <r>
    <x v="1"/>
    <s v="July"/>
    <n v="9"/>
    <x v="1"/>
    <x v="4"/>
    <x v="0"/>
    <x v="0"/>
    <x v="1632"/>
  </r>
  <r>
    <x v="0"/>
    <s v="July"/>
    <n v="10"/>
    <x v="1"/>
    <x v="4"/>
    <x v="0"/>
    <x v="0"/>
    <x v="1629"/>
  </r>
  <r>
    <x v="1"/>
    <s v="July"/>
    <n v="10"/>
    <x v="1"/>
    <x v="4"/>
    <x v="0"/>
    <x v="0"/>
    <x v="3246"/>
  </r>
  <r>
    <x v="0"/>
    <s v="July"/>
    <n v="11"/>
    <x v="1"/>
    <x v="4"/>
    <x v="0"/>
    <x v="0"/>
    <x v="3242"/>
  </r>
  <r>
    <x v="1"/>
    <s v="July"/>
    <n v="11"/>
    <x v="1"/>
    <x v="4"/>
    <x v="0"/>
    <x v="0"/>
    <x v="3208"/>
  </r>
  <r>
    <x v="0"/>
    <s v="July"/>
    <n v="12"/>
    <x v="1"/>
    <x v="4"/>
    <x v="0"/>
    <x v="0"/>
    <x v="1544"/>
  </r>
  <r>
    <x v="1"/>
    <s v="July"/>
    <n v="12"/>
    <x v="1"/>
    <x v="4"/>
    <x v="0"/>
    <x v="0"/>
    <x v="3223"/>
  </r>
  <r>
    <x v="0"/>
    <s v="July"/>
    <n v="13"/>
    <x v="1"/>
    <x v="4"/>
    <x v="0"/>
    <x v="0"/>
    <x v="1625"/>
  </r>
  <r>
    <x v="1"/>
    <s v="July"/>
    <n v="13"/>
    <x v="1"/>
    <x v="4"/>
    <x v="0"/>
    <x v="0"/>
    <x v="3186"/>
  </r>
  <r>
    <x v="0"/>
    <s v="July"/>
    <n v="14"/>
    <x v="1"/>
    <x v="4"/>
    <x v="0"/>
    <x v="0"/>
    <x v="3247"/>
  </r>
  <r>
    <x v="1"/>
    <s v="July"/>
    <n v="14"/>
    <x v="1"/>
    <x v="4"/>
    <x v="0"/>
    <x v="0"/>
    <x v="3180"/>
  </r>
  <r>
    <x v="0"/>
    <s v="July"/>
    <n v="15"/>
    <x v="1"/>
    <x v="4"/>
    <x v="0"/>
    <x v="0"/>
    <x v="3248"/>
  </r>
  <r>
    <x v="1"/>
    <s v="July"/>
    <n v="15"/>
    <x v="1"/>
    <x v="4"/>
    <x v="0"/>
    <x v="0"/>
    <x v="3188"/>
  </r>
  <r>
    <x v="0"/>
    <s v="July"/>
    <n v="16"/>
    <x v="1"/>
    <x v="4"/>
    <x v="0"/>
    <x v="0"/>
    <x v="1462"/>
  </r>
  <r>
    <x v="1"/>
    <s v="July"/>
    <n v="16"/>
    <x v="1"/>
    <x v="4"/>
    <x v="0"/>
    <x v="0"/>
    <x v="1635"/>
  </r>
  <r>
    <x v="0"/>
    <s v="July"/>
    <n v="17"/>
    <x v="1"/>
    <x v="4"/>
    <x v="0"/>
    <x v="0"/>
    <x v="1676"/>
  </r>
  <r>
    <x v="1"/>
    <s v="July"/>
    <n v="17"/>
    <x v="1"/>
    <x v="4"/>
    <x v="0"/>
    <x v="0"/>
    <x v="3249"/>
  </r>
  <r>
    <x v="0"/>
    <s v="July"/>
    <n v="18"/>
    <x v="1"/>
    <x v="4"/>
    <x v="0"/>
    <x v="0"/>
    <x v="1477"/>
  </r>
  <r>
    <x v="1"/>
    <s v="July"/>
    <n v="18"/>
    <x v="1"/>
    <x v="4"/>
    <x v="0"/>
    <x v="0"/>
    <x v="3197"/>
  </r>
  <r>
    <x v="0"/>
    <s v="July"/>
    <n v="19"/>
    <x v="1"/>
    <x v="4"/>
    <x v="0"/>
    <x v="0"/>
    <x v="3250"/>
  </r>
  <r>
    <x v="1"/>
    <s v="July"/>
    <n v="19"/>
    <x v="1"/>
    <x v="4"/>
    <x v="0"/>
    <x v="0"/>
    <x v="3202"/>
  </r>
  <r>
    <x v="0"/>
    <s v="July"/>
    <n v="20"/>
    <x v="1"/>
    <x v="4"/>
    <x v="0"/>
    <x v="0"/>
    <x v="3251"/>
  </r>
  <r>
    <x v="1"/>
    <s v="July"/>
    <n v="20"/>
    <x v="1"/>
    <x v="4"/>
    <x v="0"/>
    <x v="0"/>
    <x v="1653"/>
  </r>
  <r>
    <x v="0"/>
    <s v="July"/>
    <n v="21"/>
    <x v="1"/>
    <x v="4"/>
    <x v="0"/>
    <x v="0"/>
    <x v="3252"/>
  </r>
  <r>
    <x v="1"/>
    <s v="July"/>
    <n v="21"/>
    <x v="1"/>
    <x v="4"/>
    <x v="0"/>
    <x v="0"/>
    <x v="1675"/>
  </r>
  <r>
    <x v="0"/>
    <s v="July"/>
    <n v="22"/>
    <x v="1"/>
    <x v="4"/>
    <x v="0"/>
    <x v="0"/>
    <x v="1723"/>
  </r>
  <r>
    <x v="1"/>
    <s v="July"/>
    <n v="22"/>
    <x v="1"/>
    <x v="4"/>
    <x v="0"/>
    <x v="0"/>
    <x v="1618"/>
  </r>
  <r>
    <x v="0"/>
    <s v="July"/>
    <n v="23"/>
    <x v="1"/>
    <x v="4"/>
    <x v="0"/>
    <x v="0"/>
    <x v="3253"/>
  </r>
  <r>
    <x v="1"/>
    <s v="July"/>
    <n v="23"/>
    <x v="1"/>
    <x v="4"/>
    <x v="0"/>
    <x v="0"/>
    <x v="3175"/>
  </r>
  <r>
    <x v="0"/>
    <s v="July"/>
    <n v="24"/>
    <x v="1"/>
    <x v="4"/>
    <x v="0"/>
    <x v="0"/>
    <x v="3254"/>
  </r>
  <r>
    <x v="1"/>
    <s v="July"/>
    <n v="24"/>
    <x v="1"/>
    <x v="4"/>
    <x v="0"/>
    <x v="0"/>
    <x v="3198"/>
  </r>
  <r>
    <x v="0"/>
    <s v="July"/>
    <n v="25"/>
    <x v="1"/>
    <x v="4"/>
    <x v="0"/>
    <x v="0"/>
    <x v="3255"/>
  </r>
  <r>
    <x v="1"/>
    <s v="July"/>
    <n v="25"/>
    <x v="1"/>
    <x v="4"/>
    <x v="0"/>
    <x v="0"/>
    <x v="3218"/>
  </r>
  <r>
    <x v="0"/>
    <s v="July"/>
    <n v="26"/>
    <x v="1"/>
    <x v="4"/>
    <x v="0"/>
    <x v="0"/>
    <x v="1716"/>
  </r>
  <r>
    <x v="1"/>
    <s v="July"/>
    <n v="26"/>
    <x v="1"/>
    <x v="4"/>
    <x v="0"/>
    <x v="0"/>
    <x v="3256"/>
  </r>
  <r>
    <x v="0"/>
    <s v="July"/>
    <n v="27"/>
    <x v="1"/>
    <x v="4"/>
    <x v="0"/>
    <x v="0"/>
    <x v="1535"/>
  </r>
  <r>
    <x v="1"/>
    <s v="July"/>
    <n v="27"/>
    <x v="1"/>
    <x v="4"/>
    <x v="0"/>
    <x v="0"/>
    <x v="1665"/>
  </r>
  <r>
    <x v="0"/>
    <s v="July"/>
    <n v="28"/>
    <x v="1"/>
    <x v="4"/>
    <x v="0"/>
    <x v="0"/>
    <x v="3240"/>
  </r>
  <r>
    <x v="1"/>
    <s v="July"/>
    <n v="28"/>
    <x v="1"/>
    <x v="4"/>
    <x v="0"/>
    <x v="0"/>
    <x v="1646"/>
  </r>
  <r>
    <x v="0"/>
    <s v="July"/>
    <n v="29"/>
    <x v="1"/>
    <x v="4"/>
    <x v="0"/>
    <x v="0"/>
    <x v="3257"/>
  </r>
  <r>
    <x v="1"/>
    <s v="July"/>
    <n v="29"/>
    <x v="1"/>
    <x v="4"/>
    <x v="0"/>
    <x v="0"/>
    <x v="1630"/>
  </r>
  <r>
    <x v="0"/>
    <s v="July"/>
    <n v="30"/>
    <x v="1"/>
    <x v="4"/>
    <x v="0"/>
    <x v="0"/>
    <x v="3258"/>
  </r>
  <r>
    <x v="1"/>
    <s v="July"/>
    <n v="30"/>
    <x v="1"/>
    <x v="4"/>
    <x v="0"/>
    <x v="0"/>
    <x v="3195"/>
  </r>
  <r>
    <x v="0"/>
    <s v="July"/>
    <n v="31"/>
    <x v="1"/>
    <x v="4"/>
    <x v="0"/>
    <x v="0"/>
    <x v="1544"/>
  </r>
  <r>
    <x v="1"/>
    <s v="July"/>
    <n v="31"/>
    <x v="1"/>
    <x v="4"/>
    <x v="0"/>
    <x v="0"/>
    <x v="1653"/>
  </r>
  <r>
    <x v="0"/>
    <s v="June"/>
    <n v="1"/>
    <x v="1"/>
    <x v="4"/>
    <x v="0"/>
    <x v="0"/>
    <x v="3259"/>
  </r>
  <r>
    <x v="1"/>
    <s v="June"/>
    <n v="1"/>
    <x v="1"/>
    <x v="4"/>
    <x v="0"/>
    <x v="0"/>
    <x v="3202"/>
  </r>
  <r>
    <x v="0"/>
    <s v="June"/>
    <n v="2"/>
    <x v="1"/>
    <x v="4"/>
    <x v="0"/>
    <x v="0"/>
    <x v="3260"/>
  </r>
  <r>
    <x v="1"/>
    <s v="June"/>
    <n v="2"/>
    <x v="1"/>
    <x v="4"/>
    <x v="0"/>
    <x v="0"/>
    <x v="3182"/>
  </r>
  <r>
    <x v="0"/>
    <s v="June"/>
    <n v="3"/>
    <x v="1"/>
    <x v="4"/>
    <x v="0"/>
    <x v="0"/>
    <x v="1545"/>
  </r>
  <r>
    <x v="1"/>
    <s v="June"/>
    <n v="3"/>
    <x v="1"/>
    <x v="4"/>
    <x v="0"/>
    <x v="0"/>
    <x v="3249"/>
  </r>
  <r>
    <x v="0"/>
    <s v="June"/>
    <n v="4"/>
    <x v="1"/>
    <x v="4"/>
    <x v="0"/>
    <x v="0"/>
    <x v="3261"/>
  </r>
  <r>
    <x v="1"/>
    <s v="June"/>
    <n v="4"/>
    <x v="1"/>
    <x v="4"/>
    <x v="0"/>
    <x v="0"/>
    <x v="1635"/>
  </r>
  <r>
    <x v="0"/>
    <s v="June"/>
    <n v="5"/>
    <x v="1"/>
    <x v="4"/>
    <x v="0"/>
    <x v="0"/>
    <x v="3262"/>
  </r>
  <r>
    <x v="1"/>
    <s v="June"/>
    <n v="5"/>
    <x v="1"/>
    <x v="4"/>
    <x v="0"/>
    <x v="0"/>
    <x v="1594"/>
  </r>
  <r>
    <x v="0"/>
    <s v="June"/>
    <n v="6"/>
    <x v="1"/>
    <x v="4"/>
    <x v="0"/>
    <x v="0"/>
    <x v="1621"/>
  </r>
  <r>
    <x v="1"/>
    <s v="June"/>
    <n v="6"/>
    <x v="1"/>
    <x v="4"/>
    <x v="0"/>
    <x v="0"/>
    <x v="3263"/>
  </r>
  <r>
    <x v="0"/>
    <s v="June"/>
    <n v="7"/>
    <x v="1"/>
    <x v="4"/>
    <x v="0"/>
    <x v="0"/>
    <x v="1512"/>
  </r>
  <r>
    <x v="1"/>
    <s v="June"/>
    <n v="7"/>
    <x v="1"/>
    <x v="4"/>
    <x v="0"/>
    <x v="0"/>
    <x v="3222"/>
  </r>
  <r>
    <x v="0"/>
    <s v="June"/>
    <n v="8"/>
    <x v="1"/>
    <x v="4"/>
    <x v="0"/>
    <x v="0"/>
    <x v="3248"/>
  </r>
  <r>
    <x v="1"/>
    <s v="June"/>
    <n v="8"/>
    <x v="1"/>
    <x v="4"/>
    <x v="0"/>
    <x v="0"/>
    <x v="1603"/>
  </r>
  <r>
    <x v="0"/>
    <s v="June"/>
    <n v="9"/>
    <x v="1"/>
    <x v="4"/>
    <x v="0"/>
    <x v="0"/>
    <x v="3264"/>
  </r>
  <r>
    <x v="1"/>
    <s v="June"/>
    <n v="9"/>
    <x v="1"/>
    <x v="4"/>
    <x v="0"/>
    <x v="0"/>
    <x v="3265"/>
  </r>
  <r>
    <x v="0"/>
    <s v="June"/>
    <n v="10"/>
    <x v="1"/>
    <x v="4"/>
    <x v="0"/>
    <x v="0"/>
    <x v="3259"/>
  </r>
  <r>
    <x v="1"/>
    <s v="June"/>
    <n v="10"/>
    <x v="1"/>
    <x v="4"/>
    <x v="0"/>
    <x v="0"/>
    <x v="3266"/>
  </r>
  <r>
    <x v="0"/>
    <s v="June"/>
    <n v="11"/>
    <x v="1"/>
    <x v="4"/>
    <x v="0"/>
    <x v="0"/>
    <x v="3267"/>
  </r>
  <r>
    <x v="1"/>
    <s v="June"/>
    <n v="11"/>
    <x v="1"/>
    <x v="4"/>
    <x v="0"/>
    <x v="0"/>
    <x v="3222"/>
  </r>
  <r>
    <x v="0"/>
    <s v="June"/>
    <n v="12"/>
    <x v="1"/>
    <x v="4"/>
    <x v="0"/>
    <x v="0"/>
    <x v="1730"/>
  </r>
  <r>
    <x v="1"/>
    <s v="June"/>
    <n v="12"/>
    <x v="1"/>
    <x v="4"/>
    <x v="0"/>
    <x v="0"/>
    <x v="3230"/>
  </r>
  <r>
    <x v="0"/>
    <s v="June"/>
    <n v="13"/>
    <x v="1"/>
    <x v="4"/>
    <x v="0"/>
    <x v="0"/>
    <x v="3268"/>
  </r>
  <r>
    <x v="1"/>
    <s v="June"/>
    <n v="13"/>
    <x v="1"/>
    <x v="4"/>
    <x v="0"/>
    <x v="0"/>
    <x v="3269"/>
  </r>
  <r>
    <x v="0"/>
    <s v="June"/>
    <n v="14"/>
    <x v="1"/>
    <x v="4"/>
    <x v="0"/>
    <x v="0"/>
    <x v="3270"/>
  </r>
  <r>
    <x v="1"/>
    <s v="June"/>
    <n v="14"/>
    <x v="1"/>
    <x v="4"/>
    <x v="0"/>
    <x v="0"/>
    <x v="1674"/>
  </r>
  <r>
    <x v="0"/>
    <s v="June"/>
    <n v="15"/>
    <x v="1"/>
    <x v="4"/>
    <x v="0"/>
    <x v="0"/>
    <x v="3271"/>
  </r>
  <r>
    <x v="1"/>
    <s v="June"/>
    <n v="15"/>
    <x v="1"/>
    <x v="4"/>
    <x v="0"/>
    <x v="0"/>
    <x v="1605"/>
  </r>
  <r>
    <x v="0"/>
    <s v="June"/>
    <n v="16"/>
    <x v="1"/>
    <x v="4"/>
    <x v="0"/>
    <x v="0"/>
    <x v="1677"/>
  </r>
  <r>
    <x v="1"/>
    <s v="June"/>
    <n v="16"/>
    <x v="1"/>
    <x v="4"/>
    <x v="0"/>
    <x v="0"/>
    <x v="3272"/>
  </r>
  <r>
    <x v="0"/>
    <s v="June"/>
    <n v="17"/>
    <x v="1"/>
    <x v="4"/>
    <x v="0"/>
    <x v="0"/>
    <x v="3273"/>
  </r>
  <r>
    <x v="1"/>
    <s v="June"/>
    <n v="17"/>
    <x v="1"/>
    <x v="4"/>
    <x v="0"/>
    <x v="0"/>
    <x v="3265"/>
  </r>
  <r>
    <x v="0"/>
    <s v="June"/>
    <n v="18"/>
    <x v="1"/>
    <x v="4"/>
    <x v="0"/>
    <x v="0"/>
    <x v="1448"/>
  </r>
  <r>
    <x v="1"/>
    <s v="June"/>
    <n v="18"/>
    <x v="1"/>
    <x v="4"/>
    <x v="0"/>
    <x v="0"/>
    <x v="3256"/>
  </r>
  <r>
    <x v="0"/>
    <s v="June"/>
    <n v="19"/>
    <x v="1"/>
    <x v="4"/>
    <x v="0"/>
    <x v="0"/>
    <x v="3274"/>
  </r>
  <r>
    <x v="1"/>
    <s v="June"/>
    <n v="19"/>
    <x v="1"/>
    <x v="4"/>
    <x v="0"/>
    <x v="0"/>
    <x v="3269"/>
  </r>
  <r>
    <x v="0"/>
    <s v="June"/>
    <n v="20"/>
    <x v="1"/>
    <x v="4"/>
    <x v="0"/>
    <x v="0"/>
    <x v="3251"/>
  </r>
  <r>
    <x v="1"/>
    <s v="June"/>
    <n v="20"/>
    <x v="1"/>
    <x v="4"/>
    <x v="0"/>
    <x v="0"/>
    <x v="3224"/>
  </r>
  <r>
    <x v="0"/>
    <s v="June"/>
    <n v="21"/>
    <x v="1"/>
    <x v="4"/>
    <x v="0"/>
    <x v="0"/>
    <x v="1608"/>
  </r>
  <r>
    <x v="1"/>
    <s v="June"/>
    <n v="21"/>
    <x v="1"/>
    <x v="4"/>
    <x v="0"/>
    <x v="0"/>
    <x v="3275"/>
  </r>
  <r>
    <x v="0"/>
    <s v="June"/>
    <n v="22"/>
    <x v="1"/>
    <x v="4"/>
    <x v="0"/>
    <x v="0"/>
    <x v="1676"/>
  </r>
  <r>
    <x v="1"/>
    <s v="June"/>
    <n v="22"/>
    <x v="1"/>
    <x v="4"/>
    <x v="0"/>
    <x v="0"/>
    <x v="3214"/>
  </r>
  <r>
    <x v="0"/>
    <s v="June"/>
    <n v="23"/>
    <x v="1"/>
    <x v="4"/>
    <x v="0"/>
    <x v="0"/>
    <x v="3220"/>
  </r>
  <r>
    <x v="1"/>
    <s v="June"/>
    <n v="23"/>
    <x v="1"/>
    <x v="4"/>
    <x v="0"/>
    <x v="0"/>
    <x v="3188"/>
  </r>
  <r>
    <x v="0"/>
    <s v="June"/>
    <n v="24"/>
    <x v="1"/>
    <x v="4"/>
    <x v="0"/>
    <x v="0"/>
    <x v="1677"/>
  </r>
  <r>
    <x v="1"/>
    <s v="June"/>
    <n v="24"/>
    <x v="1"/>
    <x v="4"/>
    <x v="0"/>
    <x v="0"/>
    <x v="1663"/>
  </r>
  <r>
    <x v="0"/>
    <s v="June"/>
    <n v="25"/>
    <x v="1"/>
    <x v="4"/>
    <x v="0"/>
    <x v="0"/>
    <x v="3276"/>
  </r>
  <r>
    <x v="1"/>
    <s v="June"/>
    <n v="25"/>
    <x v="1"/>
    <x v="4"/>
    <x v="0"/>
    <x v="0"/>
    <x v="3195"/>
  </r>
  <r>
    <x v="0"/>
    <s v="June"/>
    <n v="26"/>
    <x v="1"/>
    <x v="4"/>
    <x v="0"/>
    <x v="0"/>
    <x v="3277"/>
  </r>
  <r>
    <x v="1"/>
    <s v="June"/>
    <n v="26"/>
    <x v="1"/>
    <x v="4"/>
    <x v="0"/>
    <x v="0"/>
    <x v="3193"/>
  </r>
  <r>
    <x v="0"/>
    <s v="June"/>
    <n v="27"/>
    <x v="1"/>
    <x v="4"/>
    <x v="0"/>
    <x v="0"/>
    <x v="1660"/>
  </r>
  <r>
    <x v="1"/>
    <s v="June"/>
    <n v="27"/>
    <x v="1"/>
    <x v="4"/>
    <x v="0"/>
    <x v="0"/>
    <x v="3278"/>
  </r>
  <r>
    <x v="0"/>
    <s v="June"/>
    <n v="28"/>
    <x v="1"/>
    <x v="4"/>
    <x v="0"/>
    <x v="0"/>
    <x v="1462"/>
  </r>
  <r>
    <x v="1"/>
    <s v="June"/>
    <n v="28"/>
    <x v="1"/>
    <x v="4"/>
    <x v="0"/>
    <x v="0"/>
    <x v="3198"/>
  </r>
  <r>
    <x v="0"/>
    <s v="June"/>
    <n v="29"/>
    <x v="1"/>
    <x v="4"/>
    <x v="0"/>
    <x v="0"/>
    <x v="3279"/>
  </r>
  <r>
    <x v="1"/>
    <s v="June"/>
    <n v="29"/>
    <x v="1"/>
    <x v="4"/>
    <x v="0"/>
    <x v="0"/>
    <x v="1674"/>
  </r>
  <r>
    <x v="0"/>
    <s v="June"/>
    <n v="30"/>
    <x v="1"/>
    <x v="4"/>
    <x v="0"/>
    <x v="0"/>
    <x v="1639"/>
  </r>
  <r>
    <x v="1"/>
    <s v="June"/>
    <n v="30"/>
    <x v="1"/>
    <x v="4"/>
    <x v="0"/>
    <x v="0"/>
    <x v="1702"/>
  </r>
  <r>
    <x v="0"/>
    <s v="May"/>
    <n v="1"/>
    <x v="1"/>
    <x v="4"/>
    <x v="0"/>
    <x v="0"/>
    <x v="3280"/>
  </r>
  <r>
    <x v="1"/>
    <s v="May"/>
    <n v="1"/>
    <x v="1"/>
    <x v="4"/>
    <x v="0"/>
    <x v="0"/>
    <x v="3281"/>
  </r>
  <r>
    <x v="0"/>
    <s v="May"/>
    <n v="2"/>
    <x v="1"/>
    <x v="4"/>
    <x v="0"/>
    <x v="0"/>
    <x v="3242"/>
  </r>
  <r>
    <x v="1"/>
    <s v="May"/>
    <n v="2"/>
    <x v="1"/>
    <x v="4"/>
    <x v="0"/>
    <x v="0"/>
    <x v="3231"/>
  </r>
  <r>
    <x v="0"/>
    <s v="May"/>
    <n v="3"/>
    <x v="1"/>
    <x v="4"/>
    <x v="0"/>
    <x v="0"/>
    <x v="1615"/>
  </r>
  <r>
    <x v="1"/>
    <s v="May"/>
    <n v="3"/>
    <x v="1"/>
    <x v="4"/>
    <x v="0"/>
    <x v="0"/>
    <x v="3187"/>
  </r>
  <r>
    <x v="0"/>
    <s v="May"/>
    <n v="4"/>
    <x v="1"/>
    <x v="4"/>
    <x v="0"/>
    <x v="0"/>
    <x v="3282"/>
  </r>
  <r>
    <x v="1"/>
    <s v="May"/>
    <n v="4"/>
    <x v="1"/>
    <x v="4"/>
    <x v="0"/>
    <x v="0"/>
    <x v="3229"/>
  </r>
  <r>
    <x v="0"/>
    <s v="May"/>
    <n v="5"/>
    <x v="1"/>
    <x v="4"/>
    <x v="0"/>
    <x v="0"/>
    <x v="3283"/>
  </r>
  <r>
    <x v="1"/>
    <s v="May"/>
    <n v="5"/>
    <x v="1"/>
    <x v="4"/>
    <x v="0"/>
    <x v="0"/>
    <x v="1694"/>
  </r>
  <r>
    <x v="0"/>
    <s v="May"/>
    <n v="6"/>
    <x v="1"/>
    <x v="4"/>
    <x v="0"/>
    <x v="0"/>
    <x v="1637"/>
  </r>
  <r>
    <x v="1"/>
    <s v="May"/>
    <n v="6"/>
    <x v="1"/>
    <x v="4"/>
    <x v="0"/>
    <x v="0"/>
    <x v="3275"/>
  </r>
  <r>
    <x v="0"/>
    <s v="May"/>
    <n v="7"/>
    <x v="1"/>
    <x v="4"/>
    <x v="0"/>
    <x v="0"/>
    <x v="1516"/>
  </r>
  <r>
    <x v="1"/>
    <s v="May"/>
    <n v="7"/>
    <x v="1"/>
    <x v="4"/>
    <x v="0"/>
    <x v="0"/>
    <x v="3224"/>
  </r>
  <r>
    <x v="0"/>
    <s v="May"/>
    <n v="8"/>
    <x v="1"/>
    <x v="4"/>
    <x v="0"/>
    <x v="0"/>
    <x v="1707"/>
  </r>
  <r>
    <x v="1"/>
    <s v="May"/>
    <n v="8"/>
    <x v="1"/>
    <x v="4"/>
    <x v="0"/>
    <x v="0"/>
    <x v="3284"/>
  </r>
  <r>
    <x v="0"/>
    <s v="May"/>
    <n v="9"/>
    <x v="1"/>
    <x v="4"/>
    <x v="0"/>
    <x v="0"/>
    <x v="3285"/>
  </r>
  <r>
    <x v="1"/>
    <s v="May"/>
    <n v="9"/>
    <x v="1"/>
    <x v="4"/>
    <x v="0"/>
    <x v="0"/>
    <x v="3167"/>
  </r>
  <r>
    <x v="0"/>
    <s v="May"/>
    <n v="10"/>
    <x v="1"/>
    <x v="4"/>
    <x v="0"/>
    <x v="0"/>
    <x v="3286"/>
  </r>
  <r>
    <x v="1"/>
    <s v="May"/>
    <n v="10"/>
    <x v="1"/>
    <x v="4"/>
    <x v="0"/>
    <x v="0"/>
    <x v="3214"/>
  </r>
  <r>
    <x v="0"/>
    <s v="May"/>
    <n v="11"/>
    <x v="1"/>
    <x v="4"/>
    <x v="0"/>
    <x v="0"/>
    <x v="3287"/>
  </r>
  <r>
    <x v="1"/>
    <s v="May"/>
    <n v="11"/>
    <x v="1"/>
    <x v="4"/>
    <x v="0"/>
    <x v="0"/>
    <x v="1694"/>
  </r>
  <r>
    <x v="0"/>
    <s v="May"/>
    <n v="12"/>
    <x v="1"/>
    <x v="4"/>
    <x v="0"/>
    <x v="0"/>
    <x v="3288"/>
  </r>
  <r>
    <x v="1"/>
    <s v="May"/>
    <n v="12"/>
    <x v="1"/>
    <x v="4"/>
    <x v="0"/>
    <x v="0"/>
    <x v="1683"/>
  </r>
  <r>
    <x v="0"/>
    <s v="May"/>
    <n v="13"/>
    <x v="1"/>
    <x v="4"/>
    <x v="0"/>
    <x v="0"/>
    <x v="1654"/>
  </r>
  <r>
    <x v="1"/>
    <s v="May"/>
    <n v="13"/>
    <x v="1"/>
    <x v="4"/>
    <x v="0"/>
    <x v="0"/>
    <x v="1672"/>
  </r>
  <r>
    <x v="0"/>
    <s v="May"/>
    <n v="14"/>
    <x v="1"/>
    <x v="4"/>
    <x v="0"/>
    <x v="0"/>
    <x v="3270"/>
  </r>
  <r>
    <x v="1"/>
    <s v="May"/>
    <n v="14"/>
    <x v="1"/>
    <x v="4"/>
    <x v="0"/>
    <x v="0"/>
    <x v="1674"/>
  </r>
  <r>
    <x v="0"/>
    <s v="May"/>
    <n v="15"/>
    <x v="1"/>
    <x v="4"/>
    <x v="0"/>
    <x v="0"/>
    <x v="3289"/>
  </r>
  <r>
    <x v="1"/>
    <s v="May"/>
    <n v="15"/>
    <x v="1"/>
    <x v="4"/>
    <x v="0"/>
    <x v="0"/>
    <x v="3290"/>
  </r>
  <r>
    <x v="0"/>
    <s v="May"/>
    <n v="16"/>
    <x v="1"/>
    <x v="4"/>
    <x v="0"/>
    <x v="0"/>
    <x v="3250"/>
  </r>
  <r>
    <x v="1"/>
    <s v="May"/>
    <n v="16"/>
    <x v="1"/>
    <x v="4"/>
    <x v="0"/>
    <x v="0"/>
    <x v="3214"/>
  </r>
  <r>
    <x v="0"/>
    <s v="May"/>
    <n v="17"/>
    <x v="1"/>
    <x v="4"/>
    <x v="0"/>
    <x v="0"/>
    <x v="1711"/>
  </r>
  <r>
    <x v="1"/>
    <s v="May"/>
    <n v="17"/>
    <x v="1"/>
    <x v="4"/>
    <x v="0"/>
    <x v="0"/>
    <x v="3202"/>
  </r>
  <r>
    <x v="0"/>
    <s v="May"/>
    <n v="18"/>
    <x v="1"/>
    <x v="4"/>
    <x v="0"/>
    <x v="0"/>
    <x v="1637"/>
  </r>
  <r>
    <x v="1"/>
    <s v="May"/>
    <n v="18"/>
    <x v="1"/>
    <x v="4"/>
    <x v="0"/>
    <x v="0"/>
    <x v="1690"/>
  </r>
  <r>
    <x v="0"/>
    <s v="May"/>
    <n v="19"/>
    <x v="1"/>
    <x v="4"/>
    <x v="0"/>
    <x v="0"/>
    <x v="3284"/>
  </r>
  <r>
    <x v="1"/>
    <s v="May"/>
    <n v="19"/>
    <x v="1"/>
    <x v="4"/>
    <x v="0"/>
    <x v="0"/>
    <x v="3174"/>
  </r>
  <r>
    <x v="0"/>
    <s v="May"/>
    <n v="20"/>
    <x v="1"/>
    <x v="4"/>
    <x v="0"/>
    <x v="0"/>
    <x v="3260"/>
  </r>
  <r>
    <x v="1"/>
    <s v="May"/>
    <n v="20"/>
    <x v="1"/>
    <x v="4"/>
    <x v="0"/>
    <x v="0"/>
    <x v="1647"/>
  </r>
  <r>
    <x v="0"/>
    <s v="May"/>
    <n v="21"/>
    <x v="1"/>
    <x v="4"/>
    <x v="0"/>
    <x v="0"/>
    <x v="3271"/>
  </r>
  <r>
    <x v="1"/>
    <s v="May"/>
    <n v="21"/>
    <x v="1"/>
    <x v="4"/>
    <x v="0"/>
    <x v="0"/>
    <x v="3197"/>
  </r>
  <r>
    <x v="0"/>
    <s v="May"/>
    <n v="22"/>
    <x v="1"/>
    <x v="4"/>
    <x v="0"/>
    <x v="0"/>
    <x v="1668"/>
  </r>
  <r>
    <x v="1"/>
    <s v="May"/>
    <n v="22"/>
    <x v="1"/>
    <x v="4"/>
    <x v="0"/>
    <x v="0"/>
    <x v="3200"/>
  </r>
  <r>
    <x v="0"/>
    <s v="May"/>
    <n v="23"/>
    <x v="1"/>
    <x v="4"/>
    <x v="0"/>
    <x v="0"/>
    <x v="1668"/>
  </r>
  <r>
    <x v="1"/>
    <s v="May"/>
    <n v="23"/>
    <x v="1"/>
    <x v="4"/>
    <x v="0"/>
    <x v="0"/>
    <x v="3223"/>
  </r>
  <r>
    <x v="0"/>
    <s v="May"/>
    <n v="24"/>
    <x v="1"/>
    <x v="4"/>
    <x v="0"/>
    <x v="0"/>
    <x v="3291"/>
  </r>
  <r>
    <x v="1"/>
    <s v="May"/>
    <n v="24"/>
    <x v="1"/>
    <x v="4"/>
    <x v="0"/>
    <x v="0"/>
    <x v="1643"/>
  </r>
  <r>
    <x v="0"/>
    <s v="May"/>
    <n v="25"/>
    <x v="1"/>
    <x v="4"/>
    <x v="0"/>
    <x v="0"/>
    <x v="1611"/>
  </r>
  <r>
    <x v="1"/>
    <s v="May"/>
    <n v="25"/>
    <x v="1"/>
    <x v="4"/>
    <x v="0"/>
    <x v="0"/>
    <x v="1640"/>
  </r>
  <r>
    <x v="0"/>
    <s v="May"/>
    <n v="26"/>
    <x v="1"/>
    <x v="4"/>
    <x v="0"/>
    <x v="0"/>
    <x v="3167"/>
  </r>
  <r>
    <x v="1"/>
    <s v="May"/>
    <n v="26"/>
    <x v="1"/>
    <x v="4"/>
    <x v="0"/>
    <x v="0"/>
    <x v="1671"/>
  </r>
  <r>
    <x v="0"/>
    <s v="May"/>
    <n v="27"/>
    <x v="1"/>
    <x v="4"/>
    <x v="0"/>
    <x v="0"/>
    <x v="3292"/>
  </r>
  <r>
    <x v="1"/>
    <s v="May"/>
    <n v="27"/>
    <x v="1"/>
    <x v="4"/>
    <x v="0"/>
    <x v="0"/>
    <x v="3293"/>
  </r>
  <r>
    <x v="0"/>
    <s v="May"/>
    <n v="28"/>
    <x v="1"/>
    <x v="4"/>
    <x v="0"/>
    <x v="0"/>
    <x v="3294"/>
  </r>
  <r>
    <x v="1"/>
    <s v="May"/>
    <n v="28"/>
    <x v="1"/>
    <x v="4"/>
    <x v="0"/>
    <x v="0"/>
    <x v="1646"/>
  </r>
  <r>
    <x v="0"/>
    <s v="May"/>
    <n v="29"/>
    <x v="1"/>
    <x v="4"/>
    <x v="0"/>
    <x v="0"/>
    <x v="3295"/>
  </r>
  <r>
    <x v="1"/>
    <s v="May"/>
    <n v="29"/>
    <x v="1"/>
    <x v="4"/>
    <x v="0"/>
    <x v="0"/>
    <x v="3224"/>
  </r>
  <r>
    <x v="0"/>
    <s v="May"/>
    <n v="30"/>
    <x v="1"/>
    <x v="4"/>
    <x v="0"/>
    <x v="0"/>
    <x v="3296"/>
  </r>
  <r>
    <x v="1"/>
    <s v="May"/>
    <n v="30"/>
    <x v="1"/>
    <x v="4"/>
    <x v="0"/>
    <x v="0"/>
    <x v="3266"/>
  </r>
  <r>
    <x v="0"/>
    <s v="May"/>
    <n v="31"/>
    <x v="1"/>
    <x v="4"/>
    <x v="0"/>
    <x v="0"/>
    <x v="3219"/>
  </r>
  <r>
    <x v="1"/>
    <s v="May"/>
    <n v="31"/>
    <x v="1"/>
    <x v="4"/>
    <x v="0"/>
    <x v="0"/>
    <x v="1675"/>
  </r>
  <r>
    <x v="0"/>
    <s v="July"/>
    <n v="1"/>
    <x v="0"/>
    <x v="4"/>
    <x v="1"/>
    <x v="1"/>
    <x v="3166"/>
  </r>
  <r>
    <x v="1"/>
    <s v="July"/>
    <n v="1"/>
    <x v="0"/>
    <x v="4"/>
    <x v="1"/>
    <x v="1"/>
    <x v="3124"/>
  </r>
  <r>
    <x v="0"/>
    <s v="July"/>
    <n v="2"/>
    <x v="0"/>
    <x v="4"/>
    <x v="1"/>
    <x v="1"/>
    <x v="3297"/>
  </r>
  <r>
    <x v="1"/>
    <s v="July"/>
    <n v="2"/>
    <x v="0"/>
    <x v="4"/>
    <x v="1"/>
    <x v="1"/>
    <x v="3115"/>
  </r>
  <r>
    <x v="0"/>
    <s v="July"/>
    <n v="3"/>
    <x v="0"/>
    <x v="4"/>
    <x v="1"/>
    <x v="1"/>
    <x v="3297"/>
  </r>
  <r>
    <x v="1"/>
    <s v="July"/>
    <n v="3"/>
    <x v="0"/>
    <x v="4"/>
    <x v="1"/>
    <x v="1"/>
    <x v="3108"/>
  </r>
  <r>
    <x v="0"/>
    <s v="July"/>
    <n v="4"/>
    <x v="0"/>
    <x v="4"/>
    <x v="1"/>
    <x v="1"/>
    <x v="3154"/>
  </r>
  <r>
    <x v="1"/>
    <s v="July"/>
    <n v="4"/>
    <x v="0"/>
    <x v="4"/>
    <x v="1"/>
    <x v="1"/>
    <x v="3108"/>
  </r>
  <r>
    <x v="0"/>
    <s v="July"/>
    <n v="5"/>
    <x v="0"/>
    <x v="4"/>
    <x v="1"/>
    <x v="1"/>
    <x v="3298"/>
  </r>
  <r>
    <x v="1"/>
    <s v="July"/>
    <n v="5"/>
    <x v="0"/>
    <x v="4"/>
    <x v="1"/>
    <x v="1"/>
    <x v="3111"/>
  </r>
  <r>
    <x v="0"/>
    <s v="July"/>
    <n v="6"/>
    <x v="0"/>
    <x v="4"/>
    <x v="1"/>
    <x v="1"/>
    <x v="3299"/>
  </r>
  <r>
    <x v="1"/>
    <s v="July"/>
    <n v="6"/>
    <x v="0"/>
    <x v="4"/>
    <x v="1"/>
    <x v="1"/>
    <x v="3110"/>
  </r>
  <r>
    <x v="0"/>
    <s v="July"/>
    <n v="7"/>
    <x v="0"/>
    <x v="4"/>
    <x v="1"/>
    <x v="1"/>
    <x v="3300"/>
  </r>
  <r>
    <x v="1"/>
    <s v="July"/>
    <n v="7"/>
    <x v="0"/>
    <x v="4"/>
    <x v="1"/>
    <x v="1"/>
    <x v="3113"/>
  </r>
  <r>
    <x v="0"/>
    <s v="July"/>
    <n v="8"/>
    <x v="0"/>
    <x v="4"/>
    <x v="1"/>
    <x v="1"/>
    <x v="1659"/>
  </r>
  <r>
    <x v="1"/>
    <s v="July"/>
    <n v="8"/>
    <x v="0"/>
    <x v="4"/>
    <x v="1"/>
    <x v="1"/>
    <x v="3113"/>
  </r>
  <r>
    <x v="0"/>
    <s v="July"/>
    <n v="9"/>
    <x v="0"/>
    <x v="4"/>
    <x v="1"/>
    <x v="1"/>
    <x v="3301"/>
  </r>
  <r>
    <x v="1"/>
    <s v="July"/>
    <n v="9"/>
    <x v="0"/>
    <x v="4"/>
    <x v="1"/>
    <x v="1"/>
    <x v="3105"/>
  </r>
  <r>
    <x v="0"/>
    <s v="July"/>
    <n v="10"/>
    <x v="0"/>
    <x v="4"/>
    <x v="1"/>
    <x v="1"/>
    <x v="3153"/>
  </r>
  <r>
    <x v="1"/>
    <s v="July"/>
    <n v="10"/>
    <x v="0"/>
    <x v="4"/>
    <x v="1"/>
    <x v="1"/>
    <x v="3117"/>
  </r>
  <r>
    <x v="0"/>
    <s v="July"/>
    <n v="11"/>
    <x v="0"/>
    <x v="4"/>
    <x v="1"/>
    <x v="1"/>
    <x v="3302"/>
  </r>
  <r>
    <x v="1"/>
    <s v="July"/>
    <n v="11"/>
    <x v="0"/>
    <x v="4"/>
    <x v="1"/>
    <x v="1"/>
    <x v="3112"/>
  </r>
  <r>
    <x v="0"/>
    <s v="July"/>
    <n v="12"/>
    <x v="0"/>
    <x v="4"/>
    <x v="1"/>
    <x v="1"/>
    <x v="3303"/>
  </r>
  <r>
    <x v="1"/>
    <s v="July"/>
    <n v="12"/>
    <x v="0"/>
    <x v="4"/>
    <x v="1"/>
    <x v="1"/>
    <x v="3103"/>
  </r>
  <r>
    <x v="0"/>
    <s v="July"/>
    <n v="13"/>
    <x v="0"/>
    <x v="4"/>
    <x v="1"/>
    <x v="1"/>
    <x v="3304"/>
  </r>
  <r>
    <x v="1"/>
    <s v="July"/>
    <n v="13"/>
    <x v="0"/>
    <x v="4"/>
    <x v="1"/>
    <x v="1"/>
    <x v="3124"/>
  </r>
  <r>
    <x v="0"/>
    <s v="July"/>
    <n v="14"/>
    <x v="0"/>
    <x v="4"/>
    <x v="1"/>
    <x v="1"/>
    <x v="3156"/>
  </r>
  <r>
    <x v="1"/>
    <s v="July"/>
    <n v="14"/>
    <x v="0"/>
    <x v="4"/>
    <x v="1"/>
    <x v="1"/>
    <x v="3113"/>
  </r>
  <r>
    <x v="0"/>
    <s v="July"/>
    <n v="15"/>
    <x v="0"/>
    <x v="4"/>
    <x v="1"/>
    <x v="1"/>
    <x v="3301"/>
  </r>
  <r>
    <x v="1"/>
    <s v="July"/>
    <n v="15"/>
    <x v="0"/>
    <x v="4"/>
    <x v="1"/>
    <x v="1"/>
    <x v="3126"/>
  </r>
  <r>
    <x v="0"/>
    <s v="July"/>
    <n v="16"/>
    <x v="0"/>
    <x v="4"/>
    <x v="1"/>
    <x v="1"/>
    <x v="3142"/>
  </r>
  <r>
    <x v="1"/>
    <s v="July"/>
    <n v="16"/>
    <x v="0"/>
    <x v="4"/>
    <x v="1"/>
    <x v="1"/>
    <x v="3117"/>
  </r>
  <r>
    <x v="0"/>
    <s v="July"/>
    <n v="17"/>
    <x v="0"/>
    <x v="4"/>
    <x v="1"/>
    <x v="1"/>
    <x v="3148"/>
  </r>
  <r>
    <x v="1"/>
    <s v="July"/>
    <n v="17"/>
    <x v="0"/>
    <x v="4"/>
    <x v="1"/>
    <x v="1"/>
    <x v="3118"/>
  </r>
  <r>
    <x v="0"/>
    <s v="July"/>
    <n v="18"/>
    <x v="0"/>
    <x v="4"/>
    <x v="1"/>
    <x v="1"/>
    <x v="3299"/>
  </r>
  <r>
    <x v="1"/>
    <s v="July"/>
    <n v="18"/>
    <x v="0"/>
    <x v="4"/>
    <x v="1"/>
    <x v="1"/>
    <x v="3137"/>
  </r>
  <r>
    <x v="0"/>
    <s v="July"/>
    <n v="19"/>
    <x v="0"/>
    <x v="4"/>
    <x v="1"/>
    <x v="1"/>
    <x v="1719"/>
  </r>
  <r>
    <x v="1"/>
    <s v="July"/>
    <n v="19"/>
    <x v="0"/>
    <x v="4"/>
    <x v="1"/>
    <x v="1"/>
    <x v="3133"/>
  </r>
  <r>
    <x v="0"/>
    <s v="July"/>
    <n v="20"/>
    <x v="0"/>
    <x v="4"/>
    <x v="1"/>
    <x v="1"/>
    <x v="3154"/>
  </r>
  <r>
    <x v="1"/>
    <s v="July"/>
    <n v="20"/>
    <x v="0"/>
    <x v="4"/>
    <x v="1"/>
    <x v="1"/>
    <x v="3105"/>
  </r>
  <r>
    <x v="0"/>
    <s v="July"/>
    <n v="21"/>
    <x v="0"/>
    <x v="4"/>
    <x v="1"/>
    <x v="1"/>
    <x v="3305"/>
  </r>
  <r>
    <x v="1"/>
    <s v="July"/>
    <n v="21"/>
    <x v="0"/>
    <x v="4"/>
    <x v="1"/>
    <x v="1"/>
    <x v="3306"/>
  </r>
  <r>
    <x v="0"/>
    <s v="July"/>
    <n v="22"/>
    <x v="0"/>
    <x v="4"/>
    <x v="1"/>
    <x v="1"/>
    <x v="3169"/>
  </r>
  <r>
    <x v="1"/>
    <s v="July"/>
    <n v="22"/>
    <x v="0"/>
    <x v="4"/>
    <x v="1"/>
    <x v="1"/>
    <x v="3110"/>
  </r>
  <r>
    <x v="0"/>
    <s v="July"/>
    <n v="23"/>
    <x v="0"/>
    <x v="4"/>
    <x v="1"/>
    <x v="1"/>
    <x v="3138"/>
  </r>
  <r>
    <x v="1"/>
    <s v="July"/>
    <n v="23"/>
    <x v="0"/>
    <x v="4"/>
    <x v="1"/>
    <x v="1"/>
    <x v="3106"/>
  </r>
  <r>
    <x v="0"/>
    <s v="July"/>
    <n v="24"/>
    <x v="0"/>
    <x v="4"/>
    <x v="1"/>
    <x v="1"/>
    <x v="3169"/>
  </r>
  <r>
    <x v="1"/>
    <s v="July"/>
    <n v="24"/>
    <x v="0"/>
    <x v="4"/>
    <x v="1"/>
    <x v="1"/>
    <x v="3120"/>
  </r>
  <r>
    <x v="0"/>
    <s v="July"/>
    <n v="25"/>
    <x v="0"/>
    <x v="4"/>
    <x v="1"/>
    <x v="1"/>
    <x v="3168"/>
  </r>
  <r>
    <x v="1"/>
    <s v="July"/>
    <n v="25"/>
    <x v="0"/>
    <x v="4"/>
    <x v="1"/>
    <x v="1"/>
    <x v="3110"/>
  </r>
  <r>
    <x v="0"/>
    <s v="July"/>
    <n v="26"/>
    <x v="0"/>
    <x v="4"/>
    <x v="1"/>
    <x v="1"/>
    <x v="3138"/>
  </r>
  <r>
    <x v="1"/>
    <s v="July"/>
    <n v="26"/>
    <x v="0"/>
    <x v="4"/>
    <x v="1"/>
    <x v="1"/>
    <x v="3133"/>
  </r>
  <r>
    <x v="0"/>
    <s v="July"/>
    <n v="27"/>
    <x v="0"/>
    <x v="4"/>
    <x v="1"/>
    <x v="1"/>
    <x v="3161"/>
  </r>
  <r>
    <x v="1"/>
    <s v="July"/>
    <n v="27"/>
    <x v="0"/>
    <x v="4"/>
    <x v="1"/>
    <x v="1"/>
    <x v="3143"/>
  </r>
  <r>
    <x v="0"/>
    <s v="July"/>
    <n v="28"/>
    <x v="0"/>
    <x v="4"/>
    <x v="1"/>
    <x v="1"/>
    <x v="3307"/>
  </r>
  <r>
    <x v="1"/>
    <s v="July"/>
    <n v="28"/>
    <x v="0"/>
    <x v="4"/>
    <x v="1"/>
    <x v="1"/>
    <x v="3113"/>
  </r>
  <r>
    <x v="0"/>
    <s v="July"/>
    <n v="29"/>
    <x v="0"/>
    <x v="4"/>
    <x v="1"/>
    <x v="1"/>
    <x v="3147"/>
  </r>
  <r>
    <x v="1"/>
    <s v="July"/>
    <n v="29"/>
    <x v="0"/>
    <x v="4"/>
    <x v="1"/>
    <x v="1"/>
    <x v="3126"/>
  </r>
  <r>
    <x v="0"/>
    <s v="July"/>
    <n v="30"/>
    <x v="0"/>
    <x v="4"/>
    <x v="1"/>
    <x v="1"/>
    <x v="3139"/>
  </r>
  <r>
    <x v="1"/>
    <s v="July"/>
    <n v="30"/>
    <x v="0"/>
    <x v="4"/>
    <x v="1"/>
    <x v="1"/>
    <x v="3119"/>
  </r>
  <r>
    <x v="0"/>
    <s v="July"/>
    <n v="31"/>
    <x v="0"/>
    <x v="4"/>
    <x v="1"/>
    <x v="1"/>
    <x v="3145"/>
  </r>
  <r>
    <x v="1"/>
    <s v="July"/>
    <n v="31"/>
    <x v="0"/>
    <x v="4"/>
    <x v="1"/>
    <x v="1"/>
    <x v="3107"/>
  </r>
  <r>
    <x v="0"/>
    <s v="June"/>
    <n v="1"/>
    <x v="0"/>
    <x v="4"/>
    <x v="1"/>
    <x v="1"/>
    <x v="3169"/>
  </r>
  <r>
    <x v="1"/>
    <s v="June"/>
    <n v="1"/>
    <x v="0"/>
    <x v="4"/>
    <x v="1"/>
    <x v="1"/>
    <x v="3137"/>
  </r>
  <r>
    <x v="0"/>
    <s v="June"/>
    <n v="2"/>
    <x v="0"/>
    <x v="4"/>
    <x v="1"/>
    <x v="1"/>
    <x v="3308"/>
  </r>
  <r>
    <x v="1"/>
    <s v="June"/>
    <n v="2"/>
    <x v="0"/>
    <x v="4"/>
    <x v="1"/>
    <x v="1"/>
    <x v="3168"/>
  </r>
  <r>
    <x v="0"/>
    <s v="June"/>
    <n v="3"/>
    <x v="0"/>
    <x v="4"/>
    <x v="1"/>
    <x v="1"/>
    <x v="3156"/>
  </r>
  <r>
    <x v="1"/>
    <s v="June"/>
    <n v="3"/>
    <x v="0"/>
    <x v="4"/>
    <x v="1"/>
    <x v="1"/>
    <x v="3110"/>
  </r>
  <r>
    <x v="0"/>
    <s v="June"/>
    <n v="4"/>
    <x v="0"/>
    <x v="4"/>
    <x v="1"/>
    <x v="1"/>
    <x v="3172"/>
  </r>
  <r>
    <x v="1"/>
    <s v="June"/>
    <n v="4"/>
    <x v="0"/>
    <x v="4"/>
    <x v="1"/>
    <x v="1"/>
    <x v="3144"/>
  </r>
  <r>
    <x v="0"/>
    <s v="June"/>
    <n v="5"/>
    <x v="0"/>
    <x v="4"/>
    <x v="1"/>
    <x v="1"/>
    <x v="3303"/>
  </r>
  <r>
    <x v="1"/>
    <s v="June"/>
    <n v="5"/>
    <x v="0"/>
    <x v="4"/>
    <x v="1"/>
    <x v="1"/>
    <x v="3168"/>
  </r>
  <r>
    <x v="0"/>
    <s v="June"/>
    <n v="6"/>
    <x v="0"/>
    <x v="4"/>
    <x v="1"/>
    <x v="1"/>
    <x v="1612"/>
  </r>
  <r>
    <x v="1"/>
    <s v="June"/>
    <n v="6"/>
    <x v="0"/>
    <x v="4"/>
    <x v="1"/>
    <x v="1"/>
    <x v="3144"/>
  </r>
  <r>
    <x v="0"/>
    <s v="June"/>
    <n v="7"/>
    <x v="0"/>
    <x v="4"/>
    <x v="1"/>
    <x v="1"/>
    <x v="3166"/>
  </r>
  <r>
    <x v="1"/>
    <s v="June"/>
    <n v="7"/>
    <x v="0"/>
    <x v="4"/>
    <x v="1"/>
    <x v="1"/>
    <x v="3134"/>
  </r>
  <r>
    <x v="0"/>
    <s v="June"/>
    <n v="8"/>
    <x v="0"/>
    <x v="4"/>
    <x v="1"/>
    <x v="1"/>
    <x v="3305"/>
  </r>
  <r>
    <x v="1"/>
    <s v="June"/>
    <n v="8"/>
    <x v="0"/>
    <x v="4"/>
    <x v="1"/>
    <x v="1"/>
    <x v="3156"/>
  </r>
  <r>
    <x v="0"/>
    <s v="June"/>
    <n v="9"/>
    <x v="0"/>
    <x v="4"/>
    <x v="1"/>
    <x v="1"/>
    <x v="3309"/>
  </r>
  <r>
    <x v="1"/>
    <s v="June"/>
    <n v="9"/>
    <x v="0"/>
    <x v="4"/>
    <x v="1"/>
    <x v="1"/>
    <x v="3139"/>
  </r>
  <r>
    <x v="0"/>
    <s v="June"/>
    <n v="10"/>
    <x v="0"/>
    <x v="4"/>
    <x v="1"/>
    <x v="1"/>
    <x v="3171"/>
  </r>
  <r>
    <x v="1"/>
    <s v="June"/>
    <n v="10"/>
    <x v="0"/>
    <x v="4"/>
    <x v="1"/>
    <x v="1"/>
    <x v="3115"/>
  </r>
  <r>
    <x v="0"/>
    <s v="June"/>
    <n v="11"/>
    <x v="0"/>
    <x v="4"/>
    <x v="1"/>
    <x v="1"/>
    <x v="3303"/>
  </r>
  <r>
    <x v="1"/>
    <s v="June"/>
    <n v="11"/>
    <x v="0"/>
    <x v="4"/>
    <x v="1"/>
    <x v="1"/>
    <x v="3137"/>
  </r>
  <r>
    <x v="0"/>
    <s v="June"/>
    <n v="12"/>
    <x v="0"/>
    <x v="4"/>
    <x v="1"/>
    <x v="1"/>
    <x v="3141"/>
  </r>
  <r>
    <x v="1"/>
    <s v="June"/>
    <n v="12"/>
    <x v="0"/>
    <x v="4"/>
    <x v="1"/>
    <x v="1"/>
    <x v="3143"/>
  </r>
  <r>
    <x v="0"/>
    <s v="June"/>
    <n v="13"/>
    <x v="0"/>
    <x v="4"/>
    <x v="1"/>
    <x v="1"/>
    <x v="3307"/>
  </r>
  <r>
    <x v="1"/>
    <s v="June"/>
    <n v="13"/>
    <x v="0"/>
    <x v="4"/>
    <x v="1"/>
    <x v="1"/>
    <x v="3145"/>
  </r>
  <r>
    <x v="0"/>
    <s v="June"/>
    <n v="14"/>
    <x v="0"/>
    <x v="4"/>
    <x v="1"/>
    <x v="1"/>
    <x v="1659"/>
  </r>
  <r>
    <x v="1"/>
    <s v="June"/>
    <n v="14"/>
    <x v="0"/>
    <x v="4"/>
    <x v="1"/>
    <x v="1"/>
    <x v="3298"/>
  </r>
  <r>
    <x v="0"/>
    <s v="June"/>
    <n v="15"/>
    <x v="0"/>
    <x v="4"/>
    <x v="1"/>
    <x v="1"/>
    <x v="3148"/>
  </r>
  <r>
    <x v="1"/>
    <s v="June"/>
    <n v="15"/>
    <x v="0"/>
    <x v="4"/>
    <x v="1"/>
    <x v="1"/>
    <x v="3125"/>
  </r>
  <r>
    <x v="0"/>
    <s v="June"/>
    <n v="16"/>
    <x v="0"/>
    <x v="4"/>
    <x v="1"/>
    <x v="1"/>
    <x v="3305"/>
  </r>
  <r>
    <x v="1"/>
    <s v="June"/>
    <n v="16"/>
    <x v="0"/>
    <x v="4"/>
    <x v="1"/>
    <x v="1"/>
    <x v="3125"/>
  </r>
  <r>
    <x v="0"/>
    <s v="June"/>
    <n v="17"/>
    <x v="0"/>
    <x v="4"/>
    <x v="1"/>
    <x v="1"/>
    <x v="3145"/>
  </r>
  <r>
    <x v="1"/>
    <s v="June"/>
    <n v="17"/>
    <x v="0"/>
    <x v="4"/>
    <x v="1"/>
    <x v="1"/>
    <x v="3124"/>
  </r>
  <r>
    <x v="0"/>
    <s v="June"/>
    <n v="18"/>
    <x v="0"/>
    <x v="4"/>
    <x v="1"/>
    <x v="1"/>
    <x v="3149"/>
  </r>
  <r>
    <x v="1"/>
    <s v="June"/>
    <n v="18"/>
    <x v="0"/>
    <x v="4"/>
    <x v="1"/>
    <x v="1"/>
    <x v="3108"/>
  </r>
  <r>
    <x v="0"/>
    <s v="June"/>
    <n v="19"/>
    <x v="0"/>
    <x v="4"/>
    <x v="1"/>
    <x v="1"/>
    <x v="3149"/>
  </r>
  <r>
    <x v="1"/>
    <s v="June"/>
    <n v="19"/>
    <x v="0"/>
    <x v="4"/>
    <x v="1"/>
    <x v="1"/>
    <x v="3107"/>
  </r>
  <r>
    <x v="0"/>
    <s v="June"/>
    <n v="20"/>
    <x v="0"/>
    <x v="4"/>
    <x v="1"/>
    <x v="1"/>
    <x v="3150"/>
  </r>
  <r>
    <x v="1"/>
    <s v="June"/>
    <n v="20"/>
    <x v="0"/>
    <x v="4"/>
    <x v="1"/>
    <x v="1"/>
    <x v="3131"/>
  </r>
  <r>
    <x v="0"/>
    <s v="June"/>
    <n v="21"/>
    <x v="0"/>
    <x v="4"/>
    <x v="1"/>
    <x v="1"/>
    <x v="3310"/>
  </r>
  <r>
    <x v="1"/>
    <s v="June"/>
    <n v="21"/>
    <x v="0"/>
    <x v="4"/>
    <x v="1"/>
    <x v="1"/>
    <x v="3126"/>
  </r>
  <r>
    <x v="0"/>
    <s v="June"/>
    <n v="22"/>
    <x v="0"/>
    <x v="4"/>
    <x v="1"/>
    <x v="1"/>
    <x v="3149"/>
  </r>
  <r>
    <x v="1"/>
    <s v="June"/>
    <n v="22"/>
    <x v="0"/>
    <x v="4"/>
    <x v="1"/>
    <x v="1"/>
    <x v="3133"/>
  </r>
  <r>
    <x v="0"/>
    <s v="June"/>
    <n v="23"/>
    <x v="0"/>
    <x v="4"/>
    <x v="1"/>
    <x v="1"/>
    <x v="3311"/>
  </r>
  <r>
    <x v="1"/>
    <s v="June"/>
    <n v="23"/>
    <x v="0"/>
    <x v="4"/>
    <x v="1"/>
    <x v="1"/>
    <x v="3109"/>
  </r>
  <r>
    <x v="0"/>
    <s v="June"/>
    <n v="24"/>
    <x v="0"/>
    <x v="4"/>
    <x v="1"/>
    <x v="1"/>
    <x v="3137"/>
  </r>
  <r>
    <x v="1"/>
    <s v="June"/>
    <n v="24"/>
    <x v="0"/>
    <x v="4"/>
    <x v="1"/>
    <x v="1"/>
    <x v="3124"/>
  </r>
  <r>
    <x v="0"/>
    <s v="June"/>
    <n v="25"/>
    <x v="0"/>
    <x v="4"/>
    <x v="1"/>
    <x v="1"/>
    <x v="3137"/>
  </r>
  <r>
    <x v="1"/>
    <s v="June"/>
    <n v="25"/>
    <x v="0"/>
    <x v="4"/>
    <x v="1"/>
    <x v="1"/>
    <x v="3104"/>
  </r>
  <r>
    <x v="0"/>
    <s v="June"/>
    <n v="26"/>
    <x v="0"/>
    <x v="4"/>
    <x v="1"/>
    <x v="1"/>
    <x v="3145"/>
  </r>
  <r>
    <x v="1"/>
    <s v="June"/>
    <n v="26"/>
    <x v="0"/>
    <x v="4"/>
    <x v="1"/>
    <x v="1"/>
    <x v="3119"/>
  </r>
  <r>
    <x v="0"/>
    <s v="June"/>
    <n v="27"/>
    <x v="0"/>
    <x v="4"/>
    <x v="1"/>
    <x v="1"/>
    <x v="3303"/>
  </r>
  <r>
    <x v="1"/>
    <s v="June"/>
    <n v="27"/>
    <x v="0"/>
    <x v="4"/>
    <x v="1"/>
    <x v="1"/>
    <x v="3137"/>
  </r>
  <r>
    <x v="0"/>
    <s v="June"/>
    <n v="28"/>
    <x v="0"/>
    <x v="4"/>
    <x v="1"/>
    <x v="1"/>
    <x v="3156"/>
  </r>
  <r>
    <x v="1"/>
    <s v="June"/>
    <n v="28"/>
    <x v="0"/>
    <x v="4"/>
    <x v="1"/>
    <x v="1"/>
    <x v="3130"/>
  </r>
  <r>
    <x v="0"/>
    <s v="June"/>
    <n v="29"/>
    <x v="0"/>
    <x v="4"/>
    <x v="1"/>
    <x v="1"/>
    <x v="3154"/>
  </r>
  <r>
    <x v="1"/>
    <s v="June"/>
    <n v="29"/>
    <x v="0"/>
    <x v="4"/>
    <x v="1"/>
    <x v="1"/>
    <x v="3134"/>
  </r>
  <r>
    <x v="0"/>
    <s v="June"/>
    <n v="30"/>
    <x v="0"/>
    <x v="4"/>
    <x v="1"/>
    <x v="1"/>
    <x v="3304"/>
  </r>
  <r>
    <x v="1"/>
    <s v="June"/>
    <n v="30"/>
    <x v="0"/>
    <x v="4"/>
    <x v="1"/>
    <x v="1"/>
    <x v="3138"/>
  </r>
  <r>
    <x v="0"/>
    <s v="May"/>
    <n v="1"/>
    <x v="0"/>
    <x v="4"/>
    <x v="1"/>
    <x v="1"/>
    <x v="3151"/>
  </r>
  <r>
    <x v="1"/>
    <s v="May"/>
    <n v="1"/>
    <x v="0"/>
    <x v="4"/>
    <x v="1"/>
    <x v="1"/>
    <x v="3153"/>
  </r>
  <r>
    <x v="0"/>
    <s v="May"/>
    <n v="2"/>
    <x v="0"/>
    <x v="4"/>
    <x v="1"/>
    <x v="1"/>
    <x v="1713"/>
  </r>
  <r>
    <x v="1"/>
    <s v="May"/>
    <n v="2"/>
    <x v="0"/>
    <x v="4"/>
    <x v="1"/>
    <x v="1"/>
    <x v="3144"/>
  </r>
  <r>
    <x v="0"/>
    <s v="May"/>
    <n v="3"/>
    <x v="0"/>
    <x v="4"/>
    <x v="1"/>
    <x v="1"/>
    <x v="1638"/>
  </r>
  <r>
    <x v="1"/>
    <s v="May"/>
    <n v="3"/>
    <x v="0"/>
    <x v="4"/>
    <x v="1"/>
    <x v="1"/>
    <x v="3153"/>
  </r>
  <r>
    <x v="0"/>
    <s v="May"/>
    <n v="4"/>
    <x v="0"/>
    <x v="4"/>
    <x v="1"/>
    <x v="1"/>
    <x v="3171"/>
  </r>
  <r>
    <x v="1"/>
    <s v="May"/>
    <n v="4"/>
    <x v="0"/>
    <x v="4"/>
    <x v="1"/>
    <x v="1"/>
    <x v="3125"/>
  </r>
  <r>
    <x v="0"/>
    <s v="May"/>
    <n v="5"/>
    <x v="0"/>
    <x v="4"/>
    <x v="1"/>
    <x v="1"/>
    <x v="3154"/>
  </r>
  <r>
    <x v="1"/>
    <s v="May"/>
    <n v="5"/>
    <x v="0"/>
    <x v="4"/>
    <x v="1"/>
    <x v="1"/>
    <x v="3155"/>
  </r>
  <r>
    <x v="0"/>
    <s v="May"/>
    <n v="6"/>
    <x v="0"/>
    <x v="4"/>
    <x v="1"/>
    <x v="1"/>
    <x v="3298"/>
  </r>
  <r>
    <x v="1"/>
    <s v="May"/>
    <n v="6"/>
    <x v="0"/>
    <x v="4"/>
    <x v="1"/>
    <x v="1"/>
    <x v="3137"/>
  </r>
  <r>
    <x v="0"/>
    <s v="May"/>
    <n v="7"/>
    <x v="0"/>
    <x v="4"/>
    <x v="1"/>
    <x v="1"/>
    <x v="3134"/>
  </r>
  <r>
    <x v="1"/>
    <s v="May"/>
    <n v="7"/>
    <x v="0"/>
    <x v="4"/>
    <x v="1"/>
    <x v="1"/>
    <x v="3111"/>
  </r>
  <r>
    <x v="0"/>
    <s v="May"/>
    <n v="8"/>
    <x v="0"/>
    <x v="4"/>
    <x v="1"/>
    <x v="1"/>
    <x v="3141"/>
  </r>
  <r>
    <x v="1"/>
    <s v="May"/>
    <n v="8"/>
    <x v="0"/>
    <x v="4"/>
    <x v="1"/>
    <x v="1"/>
    <x v="3110"/>
  </r>
  <r>
    <x v="0"/>
    <s v="May"/>
    <n v="9"/>
    <x v="0"/>
    <x v="4"/>
    <x v="1"/>
    <x v="1"/>
    <x v="3312"/>
  </r>
  <r>
    <x v="1"/>
    <s v="May"/>
    <n v="9"/>
    <x v="0"/>
    <x v="4"/>
    <x v="1"/>
    <x v="1"/>
    <x v="3142"/>
  </r>
  <r>
    <x v="0"/>
    <s v="May"/>
    <n v="10"/>
    <x v="0"/>
    <x v="4"/>
    <x v="1"/>
    <x v="1"/>
    <x v="3299"/>
  </r>
  <r>
    <x v="1"/>
    <s v="May"/>
    <n v="10"/>
    <x v="0"/>
    <x v="4"/>
    <x v="1"/>
    <x v="1"/>
    <x v="3143"/>
  </r>
  <r>
    <x v="0"/>
    <s v="May"/>
    <n v="11"/>
    <x v="0"/>
    <x v="4"/>
    <x v="1"/>
    <x v="1"/>
    <x v="1717"/>
  </r>
  <r>
    <x v="1"/>
    <s v="May"/>
    <n v="11"/>
    <x v="0"/>
    <x v="4"/>
    <x v="1"/>
    <x v="1"/>
    <x v="3168"/>
  </r>
  <r>
    <x v="0"/>
    <s v="May"/>
    <n v="12"/>
    <x v="0"/>
    <x v="4"/>
    <x v="1"/>
    <x v="1"/>
    <x v="1655"/>
  </r>
  <r>
    <x v="1"/>
    <s v="May"/>
    <n v="12"/>
    <x v="0"/>
    <x v="4"/>
    <x v="1"/>
    <x v="1"/>
    <x v="3306"/>
  </r>
  <r>
    <x v="0"/>
    <s v="May"/>
    <n v="13"/>
    <x v="0"/>
    <x v="4"/>
    <x v="1"/>
    <x v="1"/>
    <x v="1626"/>
  </r>
  <r>
    <x v="1"/>
    <s v="May"/>
    <n v="13"/>
    <x v="0"/>
    <x v="4"/>
    <x v="1"/>
    <x v="1"/>
    <x v="3155"/>
  </r>
  <r>
    <x v="0"/>
    <s v="May"/>
    <n v="14"/>
    <x v="0"/>
    <x v="4"/>
    <x v="1"/>
    <x v="1"/>
    <x v="3305"/>
  </r>
  <r>
    <x v="1"/>
    <s v="May"/>
    <n v="14"/>
    <x v="0"/>
    <x v="4"/>
    <x v="1"/>
    <x v="1"/>
    <x v="3125"/>
  </r>
  <r>
    <x v="0"/>
    <s v="May"/>
    <n v="15"/>
    <x v="0"/>
    <x v="4"/>
    <x v="1"/>
    <x v="1"/>
    <x v="3299"/>
  </r>
  <r>
    <x v="1"/>
    <s v="May"/>
    <n v="15"/>
    <x v="0"/>
    <x v="4"/>
    <x v="1"/>
    <x v="1"/>
    <x v="3130"/>
  </r>
  <r>
    <x v="0"/>
    <s v="May"/>
    <n v="16"/>
    <x v="0"/>
    <x v="4"/>
    <x v="1"/>
    <x v="1"/>
    <x v="3299"/>
  </r>
  <r>
    <x v="1"/>
    <s v="May"/>
    <n v="16"/>
    <x v="0"/>
    <x v="4"/>
    <x v="1"/>
    <x v="1"/>
    <x v="3151"/>
  </r>
  <r>
    <x v="0"/>
    <s v="May"/>
    <n v="17"/>
    <x v="0"/>
    <x v="4"/>
    <x v="1"/>
    <x v="1"/>
    <x v="3313"/>
  </r>
  <r>
    <x v="1"/>
    <s v="May"/>
    <n v="17"/>
    <x v="0"/>
    <x v="4"/>
    <x v="1"/>
    <x v="1"/>
    <x v="3149"/>
  </r>
  <r>
    <x v="0"/>
    <s v="May"/>
    <n v="18"/>
    <x v="0"/>
    <x v="4"/>
    <x v="1"/>
    <x v="1"/>
    <x v="3161"/>
  </r>
  <r>
    <x v="1"/>
    <s v="May"/>
    <n v="18"/>
    <x v="0"/>
    <x v="4"/>
    <x v="1"/>
    <x v="1"/>
    <x v="3145"/>
  </r>
  <r>
    <x v="0"/>
    <s v="May"/>
    <n v="19"/>
    <x v="0"/>
    <x v="4"/>
    <x v="1"/>
    <x v="1"/>
    <x v="1721"/>
  </r>
  <r>
    <x v="1"/>
    <s v="May"/>
    <n v="19"/>
    <x v="0"/>
    <x v="4"/>
    <x v="1"/>
    <x v="1"/>
    <x v="3149"/>
  </r>
  <r>
    <x v="0"/>
    <s v="May"/>
    <n v="20"/>
    <x v="0"/>
    <x v="4"/>
    <x v="1"/>
    <x v="1"/>
    <x v="3301"/>
  </r>
  <r>
    <x v="1"/>
    <s v="May"/>
    <n v="20"/>
    <x v="0"/>
    <x v="4"/>
    <x v="1"/>
    <x v="1"/>
    <x v="3134"/>
  </r>
  <r>
    <x v="0"/>
    <s v="May"/>
    <n v="21"/>
    <x v="0"/>
    <x v="4"/>
    <x v="1"/>
    <x v="1"/>
    <x v="3171"/>
  </r>
  <r>
    <x v="1"/>
    <s v="May"/>
    <n v="21"/>
    <x v="0"/>
    <x v="4"/>
    <x v="1"/>
    <x v="1"/>
    <x v="3143"/>
  </r>
  <r>
    <x v="0"/>
    <s v="May"/>
    <n v="22"/>
    <x v="0"/>
    <x v="4"/>
    <x v="1"/>
    <x v="1"/>
    <x v="3171"/>
  </r>
  <r>
    <x v="1"/>
    <s v="May"/>
    <n v="22"/>
    <x v="0"/>
    <x v="4"/>
    <x v="1"/>
    <x v="1"/>
    <x v="3154"/>
  </r>
  <r>
    <x v="0"/>
    <s v="May"/>
    <n v="23"/>
    <x v="0"/>
    <x v="4"/>
    <x v="1"/>
    <x v="1"/>
    <x v="1652"/>
  </r>
  <r>
    <x v="1"/>
    <s v="May"/>
    <n v="23"/>
    <x v="0"/>
    <x v="4"/>
    <x v="1"/>
    <x v="1"/>
    <x v="3155"/>
  </r>
  <r>
    <x v="0"/>
    <s v="May"/>
    <n v="24"/>
    <x v="0"/>
    <x v="4"/>
    <x v="1"/>
    <x v="1"/>
    <x v="3293"/>
  </r>
  <r>
    <x v="1"/>
    <s v="May"/>
    <n v="24"/>
    <x v="0"/>
    <x v="4"/>
    <x v="1"/>
    <x v="1"/>
    <x v="3144"/>
  </r>
  <r>
    <x v="0"/>
    <s v="May"/>
    <n v="25"/>
    <x v="0"/>
    <x v="4"/>
    <x v="1"/>
    <x v="1"/>
    <x v="3314"/>
  </r>
  <r>
    <x v="1"/>
    <s v="May"/>
    <n v="25"/>
    <x v="0"/>
    <x v="4"/>
    <x v="1"/>
    <x v="1"/>
    <x v="3133"/>
  </r>
  <r>
    <x v="0"/>
    <s v="May"/>
    <n v="26"/>
    <x v="0"/>
    <x v="4"/>
    <x v="1"/>
    <x v="1"/>
    <x v="3313"/>
  </r>
  <r>
    <x v="1"/>
    <s v="May"/>
    <n v="26"/>
    <x v="0"/>
    <x v="4"/>
    <x v="1"/>
    <x v="1"/>
    <x v="3131"/>
  </r>
  <r>
    <x v="0"/>
    <s v="May"/>
    <n v="27"/>
    <x v="0"/>
    <x v="4"/>
    <x v="1"/>
    <x v="1"/>
    <x v="3307"/>
  </r>
  <r>
    <x v="1"/>
    <s v="May"/>
    <n v="27"/>
    <x v="0"/>
    <x v="4"/>
    <x v="1"/>
    <x v="1"/>
    <x v="3103"/>
  </r>
  <r>
    <x v="0"/>
    <s v="May"/>
    <n v="28"/>
    <x v="0"/>
    <x v="4"/>
    <x v="1"/>
    <x v="1"/>
    <x v="3166"/>
  </r>
  <r>
    <x v="1"/>
    <s v="May"/>
    <n v="28"/>
    <x v="0"/>
    <x v="4"/>
    <x v="1"/>
    <x v="1"/>
    <x v="3128"/>
  </r>
  <r>
    <x v="0"/>
    <s v="May"/>
    <n v="29"/>
    <x v="0"/>
    <x v="4"/>
    <x v="1"/>
    <x v="1"/>
    <x v="3309"/>
  </r>
  <r>
    <x v="1"/>
    <s v="May"/>
    <n v="29"/>
    <x v="0"/>
    <x v="4"/>
    <x v="1"/>
    <x v="1"/>
    <x v="3134"/>
  </r>
  <r>
    <x v="0"/>
    <s v="May"/>
    <n v="30"/>
    <x v="0"/>
    <x v="4"/>
    <x v="1"/>
    <x v="1"/>
    <x v="1610"/>
  </r>
  <r>
    <x v="1"/>
    <s v="May"/>
    <n v="30"/>
    <x v="0"/>
    <x v="4"/>
    <x v="1"/>
    <x v="1"/>
    <x v="3168"/>
  </r>
  <r>
    <x v="0"/>
    <s v="May"/>
    <n v="31"/>
    <x v="0"/>
    <x v="4"/>
    <x v="1"/>
    <x v="1"/>
    <x v="3169"/>
  </r>
  <r>
    <x v="1"/>
    <s v="May"/>
    <n v="31"/>
    <x v="0"/>
    <x v="4"/>
    <x v="1"/>
    <x v="1"/>
    <x v="3151"/>
  </r>
  <r>
    <x v="0"/>
    <s v="July"/>
    <n v="1"/>
    <x v="1"/>
    <x v="4"/>
    <x v="1"/>
    <x v="1"/>
    <x v="1659"/>
  </r>
  <r>
    <x v="1"/>
    <s v="July"/>
    <n v="1"/>
    <x v="1"/>
    <x v="4"/>
    <x v="1"/>
    <x v="1"/>
    <x v="3124"/>
  </r>
  <r>
    <x v="0"/>
    <s v="July"/>
    <n v="2"/>
    <x v="1"/>
    <x v="4"/>
    <x v="1"/>
    <x v="1"/>
    <x v="1626"/>
  </r>
  <r>
    <x v="1"/>
    <s v="July"/>
    <n v="2"/>
    <x v="1"/>
    <x v="4"/>
    <x v="1"/>
    <x v="1"/>
    <x v="3145"/>
  </r>
  <r>
    <x v="0"/>
    <s v="July"/>
    <n v="3"/>
    <x v="1"/>
    <x v="4"/>
    <x v="1"/>
    <x v="1"/>
    <x v="1624"/>
  </r>
  <r>
    <x v="1"/>
    <s v="July"/>
    <n v="3"/>
    <x v="1"/>
    <x v="4"/>
    <x v="1"/>
    <x v="1"/>
    <x v="3143"/>
  </r>
  <r>
    <x v="0"/>
    <s v="July"/>
    <n v="4"/>
    <x v="1"/>
    <x v="4"/>
    <x v="1"/>
    <x v="1"/>
    <x v="3315"/>
  </r>
  <r>
    <x v="1"/>
    <s v="July"/>
    <n v="4"/>
    <x v="1"/>
    <x v="4"/>
    <x v="1"/>
    <x v="1"/>
    <x v="3110"/>
  </r>
  <r>
    <x v="0"/>
    <s v="July"/>
    <n v="5"/>
    <x v="1"/>
    <x v="4"/>
    <x v="1"/>
    <x v="1"/>
    <x v="3302"/>
  </r>
  <r>
    <x v="1"/>
    <s v="July"/>
    <n v="5"/>
    <x v="1"/>
    <x v="4"/>
    <x v="1"/>
    <x v="1"/>
    <x v="3111"/>
  </r>
  <r>
    <x v="0"/>
    <s v="July"/>
    <n v="6"/>
    <x v="1"/>
    <x v="4"/>
    <x v="1"/>
    <x v="1"/>
    <x v="1638"/>
  </r>
  <r>
    <x v="1"/>
    <s v="July"/>
    <n v="6"/>
    <x v="1"/>
    <x v="4"/>
    <x v="1"/>
    <x v="1"/>
    <x v="3109"/>
  </r>
  <r>
    <x v="0"/>
    <s v="July"/>
    <n v="7"/>
    <x v="1"/>
    <x v="4"/>
    <x v="1"/>
    <x v="1"/>
    <x v="3311"/>
  </r>
  <r>
    <x v="1"/>
    <s v="July"/>
    <n v="7"/>
    <x v="1"/>
    <x v="4"/>
    <x v="1"/>
    <x v="1"/>
    <x v="3111"/>
  </r>
  <r>
    <x v="0"/>
    <s v="July"/>
    <n v="8"/>
    <x v="1"/>
    <x v="4"/>
    <x v="1"/>
    <x v="1"/>
    <x v="1713"/>
  </r>
  <r>
    <x v="1"/>
    <s v="July"/>
    <n v="8"/>
    <x v="1"/>
    <x v="4"/>
    <x v="1"/>
    <x v="1"/>
    <x v="3125"/>
  </r>
  <r>
    <x v="0"/>
    <s v="July"/>
    <n v="9"/>
    <x v="1"/>
    <x v="4"/>
    <x v="1"/>
    <x v="1"/>
    <x v="1628"/>
  </r>
  <r>
    <x v="1"/>
    <s v="July"/>
    <n v="9"/>
    <x v="1"/>
    <x v="4"/>
    <x v="1"/>
    <x v="1"/>
    <x v="3109"/>
  </r>
  <r>
    <x v="0"/>
    <s v="July"/>
    <n v="10"/>
    <x v="1"/>
    <x v="4"/>
    <x v="1"/>
    <x v="1"/>
    <x v="3316"/>
  </r>
  <r>
    <x v="1"/>
    <s v="July"/>
    <n v="10"/>
    <x v="1"/>
    <x v="4"/>
    <x v="1"/>
    <x v="1"/>
    <x v="3110"/>
  </r>
  <r>
    <x v="0"/>
    <s v="July"/>
    <n v="11"/>
    <x v="1"/>
    <x v="4"/>
    <x v="1"/>
    <x v="1"/>
    <x v="1638"/>
  </r>
  <r>
    <x v="1"/>
    <s v="July"/>
    <n v="11"/>
    <x v="1"/>
    <x v="4"/>
    <x v="1"/>
    <x v="1"/>
    <x v="3133"/>
  </r>
  <r>
    <x v="0"/>
    <s v="July"/>
    <n v="12"/>
    <x v="1"/>
    <x v="4"/>
    <x v="1"/>
    <x v="1"/>
    <x v="1729"/>
  </r>
  <r>
    <x v="1"/>
    <s v="July"/>
    <n v="12"/>
    <x v="1"/>
    <x v="4"/>
    <x v="1"/>
    <x v="1"/>
    <x v="3131"/>
  </r>
  <r>
    <x v="0"/>
    <s v="July"/>
    <n v="13"/>
    <x v="1"/>
    <x v="4"/>
    <x v="1"/>
    <x v="1"/>
    <x v="3317"/>
  </r>
  <r>
    <x v="1"/>
    <s v="July"/>
    <n v="13"/>
    <x v="1"/>
    <x v="4"/>
    <x v="1"/>
    <x v="1"/>
    <x v="3144"/>
  </r>
  <r>
    <x v="0"/>
    <s v="July"/>
    <n v="14"/>
    <x v="1"/>
    <x v="4"/>
    <x v="1"/>
    <x v="1"/>
    <x v="1624"/>
  </r>
  <r>
    <x v="1"/>
    <s v="July"/>
    <n v="14"/>
    <x v="1"/>
    <x v="4"/>
    <x v="1"/>
    <x v="1"/>
    <x v="3109"/>
  </r>
  <r>
    <x v="0"/>
    <s v="July"/>
    <n v="15"/>
    <x v="1"/>
    <x v="4"/>
    <x v="1"/>
    <x v="1"/>
    <x v="1704"/>
  </r>
  <r>
    <x v="1"/>
    <s v="July"/>
    <n v="15"/>
    <x v="1"/>
    <x v="4"/>
    <x v="1"/>
    <x v="1"/>
    <x v="3104"/>
  </r>
  <r>
    <x v="0"/>
    <s v="July"/>
    <n v="16"/>
    <x v="1"/>
    <x v="4"/>
    <x v="1"/>
    <x v="1"/>
    <x v="1729"/>
  </r>
  <r>
    <x v="1"/>
    <s v="July"/>
    <n v="16"/>
    <x v="1"/>
    <x v="4"/>
    <x v="1"/>
    <x v="1"/>
    <x v="3147"/>
  </r>
  <r>
    <x v="0"/>
    <s v="July"/>
    <n v="17"/>
    <x v="1"/>
    <x v="4"/>
    <x v="1"/>
    <x v="1"/>
    <x v="1683"/>
  </r>
  <r>
    <x v="1"/>
    <s v="July"/>
    <n v="17"/>
    <x v="1"/>
    <x v="4"/>
    <x v="1"/>
    <x v="1"/>
    <x v="3137"/>
  </r>
  <r>
    <x v="0"/>
    <s v="July"/>
    <n v="18"/>
    <x v="1"/>
    <x v="4"/>
    <x v="1"/>
    <x v="1"/>
    <x v="1706"/>
  </r>
  <r>
    <x v="1"/>
    <s v="July"/>
    <n v="18"/>
    <x v="1"/>
    <x v="4"/>
    <x v="1"/>
    <x v="1"/>
    <x v="3134"/>
  </r>
  <r>
    <x v="0"/>
    <s v="July"/>
    <n v="19"/>
    <x v="1"/>
    <x v="4"/>
    <x v="1"/>
    <x v="1"/>
    <x v="3302"/>
  </r>
  <r>
    <x v="1"/>
    <s v="July"/>
    <n v="19"/>
    <x v="1"/>
    <x v="4"/>
    <x v="1"/>
    <x v="1"/>
    <x v="3139"/>
  </r>
  <r>
    <x v="0"/>
    <s v="July"/>
    <n v="20"/>
    <x v="1"/>
    <x v="4"/>
    <x v="1"/>
    <x v="1"/>
    <x v="3310"/>
  </r>
  <r>
    <x v="1"/>
    <s v="July"/>
    <n v="20"/>
    <x v="1"/>
    <x v="4"/>
    <x v="1"/>
    <x v="1"/>
    <x v="3155"/>
  </r>
  <r>
    <x v="0"/>
    <s v="July"/>
    <n v="21"/>
    <x v="1"/>
    <x v="4"/>
    <x v="1"/>
    <x v="1"/>
    <x v="3297"/>
  </r>
  <r>
    <x v="1"/>
    <s v="July"/>
    <n v="21"/>
    <x v="1"/>
    <x v="4"/>
    <x v="1"/>
    <x v="1"/>
    <x v="3132"/>
  </r>
  <r>
    <x v="0"/>
    <s v="July"/>
    <n v="22"/>
    <x v="1"/>
    <x v="4"/>
    <x v="1"/>
    <x v="1"/>
    <x v="1638"/>
  </r>
  <r>
    <x v="1"/>
    <s v="July"/>
    <n v="22"/>
    <x v="1"/>
    <x v="4"/>
    <x v="1"/>
    <x v="1"/>
    <x v="3111"/>
  </r>
  <r>
    <x v="0"/>
    <s v="July"/>
    <n v="23"/>
    <x v="1"/>
    <x v="4"/>
    <x v="1"/>
    <x v="1"/>
    <x v="1659"/>
  </r>
  <r>
    <x v="1"/>
    <s v="July"/>
    <n v="23"/>
    <x v="1"/>
    <x v="4"/>
    <x v="1"/>
    <x v="1"/>
    <x v="3110"/>
  </r>
  <r>
    <x v="0"/>
    <s v="July"/>
    <n v="24"/>
    <x v="1"/>
    <x v="4"/>
    <x v="1"/>
    <x v="1"/>
    <x v="1715"/>
  </r>
  <r>
    <x v="1"/>
    <s v="July"/>
    <n v="24"/>
    <x v="1"/>
    <x v="4"/>
    <x v="1"/>
    <x v="1"/>
    <x v="3146"/>
  </r>
  <r>
    <x v="0"/>
    <s v="July"/>
    <n v="25"/>
    <x v="1"/>
    <x v="4"/>
    <x v="1"/>
    <x v="1"/>
    <x v="1729"/>
  </r>
  <r>
    <x v="1"/>
    <s v="July"/>
    <n v="25"/>
    <x v="1"/>
    <x v="4"/>
    <x v="1"/>
    <x v="1"/>
    <x v="3125"/>
  </r>
  <r>
    <x v="0"/>
    <s v="July"/>
    <n v="26"/>
    <x v="1"/>
    <x v="4"/>
    <x v="1"/>
    <x v="1"/>
    <x v="3302"/>
  </r>
  <r>
    <x v="1"/>
    <s v="July"/>
    <n v="26"/>
    <x v="1"/>
    <x v="4"/>
    <x v="1"/>
    <x v="1"/>
    <x v="3137"/>
  </r>
  <r>
    <x v="0"/>
    <s v="July"/>
    <n v="27"/>
    <x v="1"/>
    <x v="4"/>
    <x v="1"/>
    <x v="1"/>
    <x v="1624"/>
  </r>
  <r>
    <x v="1"/>
    <s v="July"/>
    <n v="27"/>
    <x v="1"/>
    <x v="4"/>
    <x v="1"/>
    <x v="1"/>
    <x v="3303"/>
  </r>
  <r>
    <x v="0"/>
    <s v="July"/>
    <n v="28"/>
    <x v="1"/>
    <x v="4"/>
    <x v="1"/>
    <x v="1"/>
    <x v="1713"/>
  </r>
  <r>
    <x v="1"/>
    <s v="July"/>
    <n v="28"/>
    <x v="1"/>
    <x v="4"/>
    <x v="1"/>
    <x v="1"/>
    <x v="3134"/>
  </r>
  <r>
    <x v="0"/>
    <s v="July"/>
    <n v="29"/>
    <x v="1"/>
    <x v="4"/>
    <x v="1"/>
    <x v="1"/>
    <x v="1626"/>
  </r>
  <r>
    <x v="1"/>
    <s v="July"/>
    <n v="29"/>
    <x v="1"/>
    <x v="4"/>
    <x v="1"/>
    <x v="1"/>
    <x v="3125"/>
  </r>
  <r>
    <x v="0"/>
    <s v="July"/>
    <n v="30"/>
    <x v="1"/>
    <x v="4"/>
    <x v="1"/>
    <x v="1"/>
    <x v="1659"/>
  </r>
  <r>
    <x v="1"/>
    <s v="July"/>
    <n v="30"/>
    <x v="1"/>
    <x v="4"/>
    <x v="1"/>
    <x v="1"/>
    <x v="3125"/>
  </r>
  <r>
    <x v="0"/>
    <s v="July"/>
    <n v="31"/>
    <x v="1"/>
    <x v="4"/>
    <x v="1"/>
    <x v="1"/>
    <x v="3315"/>
  </r>
  <r>
    <x v="1"/>
    <s v="July"/>
    <n v="31"/>
    <x v="1"/>
    <x v="4"/>
    <x v="1"/>
    <x v="1"/>
    <x v="3172"/>
  </r>
  <r>
    <x v="0"/>
    <s v="June"/>
    <n v="1"/>
    <x v="1"/>
    <x v="4"/>
    <x v="1"/>
    <x v="1"/>
    <x v="3318"/>
  </r>
  <r>
    <x v="1"/>
    <s v="June"/>
    <n v="1"/>
    <x v="1"/>
    <x v="4"/>
    <x v="1"/>
    <x v="1"/>
    <x v="3115"/>
  </r>
  <r>
    <x v="0"/>
    <s v="June"/>
    <n v="2"/>
    <x v="1"/>
    <x v="4"/>
    <x v="1"/>
    <x v="1"/>
    <x v="3149"/>
  </r>
  <r>
    <x v="1"/>
    <s v="June"/>
    <n v="2"/>
    <x v="1"/>
    <x v="4"/>
    <x v="1"/>
    <x v="1"/>
    <x v="3125"/>
  </r>
  <r>
    <x v="0"/>
    <s v="June"/>
    <n v="3"/>
    <x v="1"/>
    <x v="4"/>
    <x v="1"/>
    <x v="1"/>
    <x v="3150"/>
  </r>
  <r>
    <x v="1"/>
    <s v="June"/>
    <n v="3"/>
    <x v="1"/>
    <x v="4"/>
    <x v="1"/>
    <x v="1"/>
    <x v="3118"/>
  </r>
  <r>
    <x v="0"/>
    <s v="June"/>
    <n v="4"/>
    <x v="1"/>
    <x v="4"/>
    <x v="1"/>
    <x v="1"/>
    <x v="3308"/>
  </r>
  <r>
    <x v="1"/>
    <s v="June"/>
    <n v="4"/>
    <x v="1"/>
    <x v="4"/>
    <x v="1"/>
    <x v="1"/>
    <x v="3115"/>
  </r>
  <r>
    <x v="0"/>
    <s v="June"/>
    <n v="5"/>
    <x v="1"/>
    <x v="4"/>
    <x v="1"/>
    <x v="1"/>
    <x v="1729"/>
  </r>
  <r>
    <x v="1"/>
    <s v="June"/>
    <n v="5"/>
    <x v="1"/>
    <x v="4"/>
    <x v="1"/>
    <x v="1"/>
    <x v="3128"/>
  </r>
  <r>
    <x v="0"/>
    <s v="June"/>
    <n v="6"/>
    <x v="1"/>
    <x v="4"/>
    <x v="1"/>
    <x v="1"/>
    <x v="1726"/>
  </r>
  <r>
    <x v="1"/>
    <s v="June"/>
    <n v="6"/>
    <x v="1"/>
    <x v="4"/>
    <x v="1"/>
    <x v="1"/>
    <x v="3110"/>
  </r>
  <r>
    <x v="0"/>
    <s v="June"/>
    <n v="7"/>
    <x v="1"/>
    <x v="4"/>
    <x v="1"/>
    <x v="1"/>
    <x v="3312"/>
  </r>
  <r>
    <x v="1"/>
    <s v="June"/>
    <n v="7"/>
    <x v="1"/>
    <x v="4"/>
    <x v="1"/>
    <x v="1"/>
    <x v="3130"/>
  </r>
  <r>
    <x v="0"/>
    <s v="June"/>
    <n v="8"/>
    <x v="1"/>
    <x v="4"/>
    <x v="1"/>
    <x v="1"/>
    <x v="3191"/>
  </r>
  <r>
    <x v="1"/>
    <s v="June"/>
    <n v="8"/>
    <x v="1"/>
    <x v="4"/>
    <x v="1"/>
    <x v="1"/>
    <x v="3126"/>
  </r>
  <r>
    <x v="0"/>
    <s v="June"/>
    <n v="9"/>
    <x v="1"/>
    <x v="4"/>
    <x v="1"/>
    <x v="1"/>
    <x v="1638"/>
  </r>
  <r>
    <x v="1"/>
    <s v="June"/>
    <n v="9"/>
    <x v="1"/>
    <x v="4"/>
    <x v="1"/>
    <x v="1"/>
    <x v="3105"/>
  </r>
  <r>
    <x v="0"/>
    <s v="June"/>
    <n v="10"/>
    <x v="1"/>
    <x v="4"/>
    <x v="1"/>
    <x v="1"/>
    <x v="3156"/>
  </r>
  <r>
    <x v="1"/>
    <s v="June"/>
    <n v="10"/>
    <x v="1"/>
    <x v="4"/>
    <x v="1"/>
    <x v="1"/>
    <x v="3110"/>
  </r>
  <r>
    <x v="0"/>
    <s v="June"/>
    <n v="11"/>
    <x v="1"/>
    <x v="4"/>
    <x v="1"/>
    <x v="1"/>
    <x v="3304"/>
  </r>
  <r>
    <x v="1"/>
    <s v="June"/>
    <n v="11"/>
    <x v="1"/>
    <x v="4"/>
    <x v="1"/>
    <x v="1"/>
    <x v="3137"/>
  </r>
  <r>
    <x v="0"/>
    <s v="June"/>
    <n v="12"/>
    <x v="1"/>
    <x v="4"/>
    <x v="1"/>
    <x v="1"/>
    <x v="3293"/>
  </r>
  <r>
    <x v="1"/>
    <s v="June"/>
    <n v="12"/>
    <x v="1"/>
    <x v="4"/>
    <x v="1"/>
    <x v="1"/>
    <x v="3124"/>
  </r>
  <r>
    <x v="0"/>
    <s v="June"/>
    <n v="13"/>
    <x v="1"/>
    <x v="4"/>
    <x v="1"/>
    <x v="1"/>
    <x v="3311"/>
  </r>
  <r>
    <x v="1"/>
    <s v="June"/>
    <n v="13"/>
    <x v="1"/>
    <x v="4"/>
    <x v="1"/>
    <x v="1"/>
    <x v="3124"/>
  </r>
  <r>
    <x v="0"/>
    <s v="June"/>
    <n v="14"/>
    <x v="1"/>
    <x v="4"/>
    <x v="1"/>
    <x v="1"/>
    <x v="1704"/>
  </r>
  <r>
    <x v="1"/>
    <s v="June"/>
    <n v="14"/>
    <x v="1"/>
    <x v="4"/>
    <x v="1"/>
    <x v="1"/>
    <x v="3116"/>
  </r>
  <r>
    <x v="0"/>
    <s v="June"/>
    <n v="15"/>
    <x v="1"/>
    <x v="4"/>
    <x v="1"/>
    <x v="1"/>
    <x v="3316"/>
  </r>
  <r>
    <x v="1"/>
    <s v="June"/>
    <n v="15"/>
    <x v="1"/>
    <x v="4"/>
    <x v="1"/>
    <x v="1"/>
    <x v="3112"/>
  </r>
  <r>
    <x v="0"/>
    <s v="June"/>
    <n v="16"/>
    <x v="1"/>
    <x v="4"/>
    <x v="1"/>
    <x v="1"/>
    <x v="1699"/>
  </r>
  <r>
    <x v="1"/>
    <s v="June"/>
    <n v="16"/>
    <x v="1"/>
    <x v="4"/>
    <x v="1"/>
    <x v="1"/>
    <x v="3105"/>
  </r>
  <r>
    <x v="0"/>
    <s v="June"/>
    <n v="17"/>
    <x v="1"/>
    <x v="4"/>
    <x v="1"/>
    <x v="1"/>
    <x v="3319"/>
  </r>
  <r>
    <x v="1"/>
    <s v="June"/>
    <n v="17"/>
    <x v="1"/>
    <x v="4"/>
    <x v="1"/>
    <x v="1"/>
    <x v="3115"/>
  </r>
  <r>
    <x v="0"/>
    <s v="June"/>
    <n v="18"/>
    <x v="1"/>
    <x v="4"/>
    <x v="1"/>
    <x v="1"/>
    <x v="3320"/>
  </r>
  <r>
    <x v="1"/>
    <s v="June"/>
    <n v="18"/>
    <x v="1"/>
    <x v="4"/>
    <x v="1"/>
    <x v="1"/>
    <x v="3132"/>
  </r>
  <r>
    <x v="0"/>
    <s v="June"/>
    <n v="19"/>
    <x v="1"/>
    <x v="4"/>
    <x v="1"/>
    <x v="1"/>
    <x v="1686"/>
  </r>
  <r>
    <x v="1"/>
    <s v="June"/>
    <n v="19"/>
    <x v="1"/>
    <x v="4"/>
    <x v="1"/>
    <x v="1"/>
    <x v="3112"/>
  </r>
  <r>
    <x v="0"/>
    <s v="June"/>
    <n v="20"/>
    <x v="1"/>
    <x v="4"/>
    <x v="1"/>
    <x v="1"/>
    <x v="1721"/>
  </r>
  <r>
    <x v="1"/>
    <s v="June"/>
    <n v="20"/>
    <x v="1"/>
    <x v="4"/>
    <x v="1"/>
    <x v="1"/>
    <x v="3103"/>
  </r>
  <r>
    <x v="0"/>
    <s v="June"/>
    <n v="21"/>
    <x v="1"/>
    <x v="4"/>
    <x v="1"/>
    <x v="1"/>
    <x v="3300"/>
  </r>
  <r>
    <x v="1"/>
    <s v="June"/>
    <n v="21"/>
    <x v="1"/>
    <x v="4"/>
    <x v="1"/>
    <x v="1"/>
    <x v="3130"/>
  </r>
  <r>
    <x v="0"/>
    <s v="June"/>
    <n v="22"/>
    <x v="1"/>
    <x v="4"/>
    <x v="1"/>
    <x v="1"/>
    <x v="1622"/>
  </r>
  <r>
    <x v="1"/>
    <s v="June"/>
    <n v="22"/>
    <x v="1"/>
    <x v="4"/>
    <x v="1"/>
    <x v="1"/>
    <x v="3118"/>
  </r>
  <r>
    <x v="0"/>
    <s v="June"/>
    <n v="23"/>
    <x v="1"/>
    <x v="4"/>
    <x v="1"/>
    <x v="1"/>
    <x v="1626"/>
  </r>
  <r>
    <x v="1"/>
    <s v="June"/>
    <n v="23"/>
    <x v="1"/>
    <x v="4"/>
    <x v="1"/>
    <x v="1"/>
    <x v="3118"/>
  </r>
  <r>
    <x v="0"/>
    <s v="June"/>
    <n v="24"/>
    <x v="1"/>
    <x v="4"/>
    <x v="1"/>
    <x v="1"/>
    <x v="1626"/>
  </r>
  <r>
    <x v="1"/>
    <s v="June"/>
    <n v="24"/>
    <x v="1"/>
    <x v="4"/>
    <x v="1"/>
    <x v="1"/>
    <x v="3132"/>
  </r>
  <r>
    <x v="0"/>
    <s v="June"/>
    <n v="25"/>
    <x v="1"/>
    <x v="4"/>
    <x v="1"/>
    <x v="1"/>
    <x v="1633"/>
  </r>
  <r>
    <x v="1"/>
    <s v="June"/>
    <n v="25"/>
    <x v="1"/>
    <x v="4"/>
    <x v="1"/>
    <x v="1"/>
    <x v="3134"/>
  </r>
  <r>
    <x v="0"/>
    <s v="June"/>
    <n v="26"/>
    <x v="1"/>
    <x v="4"/>
    <x v="1"/>
    <x v="1"/>
    <x v="1601"/>
  </r>
  <r>
    <x v="1"/>
    <s v="June"/>
    <n v="26"/>
    <x v="1"/>
    <x v="4"/>
    <x v="1"/>
    <x v="1"/>
    <x v="3144"/>
  </r>
  <r>
    <x v="0"/>
    <s v="June"/>
    <n v="27"/>
    <x v="1"/>
    <x v="4"/>
    <x v="1"/>
    <x v="1"/>
    <x v="1688"/>
  </r>
  <r>
    <x v="1"/>
    <s v="June"/>
    <n v="27"/>
    <x v="1"/>
    <x v="4"/>
    <x v="1"/>
    <x v="1"/>
    <x v="3134"/>
  </r>
  <r>
    <x v="0"/>
    <s v="June"/>
    <n v="28"/>
    <x v="1"/>
    <x v="4"/>
    <x v="1"/>
    <x v="1"/>
    <x v="3315"/>
  </r>
  <r>
    <x v="1"/>
    <s v="June"/>
    <n v="28"/>
    <x v="1"/>
    <x v="4"/>
    <x v="1"/>
    <x v="1"/>
    <x v="3103"/>
  </r>
  <r>
    <x v="0"/>
    <s v="June"/>
    <n v="29"/>
    <x v="1"/>
    <x v="4"/>
    <x v="1"/>
    <x v="1"/>
    <x v="1638"/>
  </r>
  <r>
    <x v="1"/>
    <s v="June"/>
    <n v="29"/>
    <x v="1"/>
    <x v="4"/>
    <x v="1"/>
    <x v="1"/>
    <x v="3125"/>
  </r>
  <r>
    <x v="0"/>
    <s v="June"/>
    <n v="30"/>
    <x v="1"/>
    <x v="4"/>
    <x v="1"/>
    <x v="1"/>
    <x v="3191"/>
  </r>
  <r>
    <x v="1"/>
    <s v="June"/>
    <n v="30"/>
    <x v="1"/>
    <x v="4"/>
    <x v="1"/>
    <x v="1"/>
    <x v="3105"/>
  </r>
  <r>
    <x v="0"/>
    <s v="May"/>
    <n v="1"/>
    <x v="1"/>
    <x v="4"/>
    <x v="1"/>
    <x v="1"/>
    <x v="1663"/>
  </r>
  <r>
    <x v="1"/>
    <s v="May"/>
    <n v="1"/>
    <x v="1"/>
    <x v="4"/>
    <x v="1"/>
    <x v="1"/>
    <x v="3128"/>
  </r>
  <r>
    <x v="0"/>
    <s v="May"/>
    <n v="2"/>
    <x v="1"/>
    <x v="4"/>
    <x v="1"/>
    <x v="1"/>
    <x v="3310"/>
  </r>
  <r>
    <x v="1"/>
    <s v="May"/>
    <n v="2"/>
    <x v="1"/>
    <x v="4"/>
    <x v="1"/>
    <x v="1"/>
    <x v="3125"/>
  </r>
  <r>
    <x v="0"/>
    <s v="May"/>
    <n v="3"/>
    <x v="1"/>
    <x v="4"/>
    <x v="1"/>
    <x v="1"/>
    <x v="1612"/>
  </r>
  <r>
    <x v="1"/>
    <s v="May"/>
    <n v="3"/>
    <x v="1"/>
    <x v="4"/>
    <x v="1"/>
    <x v="1"/>
    <x v="3124"/>
  </r>
  <r>
    <x v="0"/>
    <s v="May"/>
    <n v="4"/>
    <x v="1"/>
    <x v="4"/>
    <x v="1"/>
    <x v="1"/>
    <x v="3308"/>
  </r>
  <r>
    <x v="1"/>
    <s v="May"/>
    <n v="4"/>
    <x v="1"/>
    <x v="4"/>
    <x v="1"/>
    <x v="1"/>
    <x v="3119"/>
  </r>
  <r>
    <x v="0"/>
    <s v="May"/>
    <n v="5"/>
    <x v="1"/>
    <x v="4"/>
    <x v="1"/>
    <x v="1"/>
    <x v="3304"/>
  </r>
  <r>
    <x v="1"/>
    <s v="May"/>
    <n v="5"/>
    <x v="1"/>
    <x v="4"/>
    <x v="1"/>
    <x v="1"/>
    <x v="3107"/>
  </r>
  <r>
    <x v="0"/>
    <s v="May"/>
    <n v="6"/>
    <x v="1"/>
    <x v="4"/>
    <x v="1"/>
    <x v="1"/>
    <x v="3311"/>
  </r>
  <r>
    <x v="1"/>
    <s v="May"/>
    <n v="6"/>
    <x v="1"/>
    <x v="4"/>
    <x v="1"/>
    <x v="1"/>
    <x v="3109"/>
  </r>
  <r>
    <x v="0"/>
    <s v="May"/>
    <n v="7"/>
    <x v="1"/>
    <x v="4"/>
    <x v="1"/>
    <x v="1"/>
    <x v="1719"/>
  </r>
  <r>
    <x v="1"/>
    <s v="May"/>
    <n v="7"/>
    <x v="1"/>
    <x v="4"/>
    <x v="1"/>
    <x v="1"/>
    <x v="3113"/>
  </r>
  <r>
    <x v="0"/>
    <s v="May"/>
    <n v="8"/>
    <x v="1"/>
    <x v="4"/>
    <x v="1"/>
    <x v="1"/>
    <x v="1659"/>
  </r>
  <r>
    <x v="1"/>
    <s v="May"/>
    <n v="8"/>
    <x v="1"/>
    <x v="4"/>
    <x v="1"/>
    <x v="1"/>
    <x v="3137"/>
  </r>
  <r>
    <x v="0"/>
    <s v="May"/>
    <n v="9"/>
    <x v="1"/>
    <x v="4"/>
    <x v="1"/>
    <x v="1"/>
    <x v="1626"/>
  </r>
  <r>
    <x v="1"/>
    <s v="May"/>
    <n v="9"/>
    <x v="1"/>
    <x v="4"/>
    <x v="1"/>
    <x v="1"/>
    <x v="3119"/>
  </r>
  <r>
    <x v="0"/>
    <s v="May"/>
    <n v="10"/>
    <x v="1"/>
    <x v="4"/>
    <x v="1"/>
    <x v="1"/>
    <x v="3321"/>
  </r>
  <r>
    <x v="1"/>
    <s v="May"/>
    <n v="10"/>
    <x v="1"/>
    <x v="4"/>
    <x v="1"/>
    <x v="1"/>
    <x v="3119"/>
  </r>
  <r>
    <x v="0"/>
    <s v="May"/>
    <n v="11"/>
    <x v="1"/>
    <x v="4"/>
    <x v="1"/>
    <x v="1"/>
    <x v="1721"/>
  </r>
  <r>
    <x v="1"/>
    <s v="May"/>
    <n v="11"/>
    <x v="1"/>
    <x v="4"/>
    <x v="1"/>
    <x v="1"/>
    <x v="3107"/>
  </r>
  <r>
    <x v="0"/>
    <s v="May"/>
    <n v="12"/>
    <x v="1"/>
    <x v="4"/>
    <x v="1"/>
    <x v="1"/>
    <x v="3172"/>
  </r>
  <r>
    <x v="1"/>
    <s v="May"/>
    <n v="12"/>
    <x v="1"/>
    <x v="4"/>
    <x v="1"/>
    <x v="1"/>
    <x v="3121"/>
  </r>
  <r>
    <x v="0"/>
    <s v="May"/>
    <n v="13"/>
    <x v="1"/>
    <x v="4"/>
    <x v="1"/>
    <x v="1"/>
    <x v="3304"/>
  </r>
  <r>
    <x v="1"/>
    <s v="May"/>
    <n v="13"/>
    <x v="1"/>
    <x v="4"/>
    <x v="1"/>
    <x v="1"/>
    <x v="3116"/>
  </r>
  <r>
    <x v="0"/>
    <s v="May"/>
    <n v="14"/>
    <x v="1"/>
    <x v="4"/>
    <x v="1"/>
    <x v="1"/>
    <x v="1612"/>
  </r>
  <r>
    <x v="1"/>
    <s v="May"/>
    <n v="14"/>
    <x v="1"/>
    <x v="4"/>
    <x v="1"/>
    <x v="1"/>
    <x v="3133"/>
  </r>
  <r>
    <x v="0"/>
    <s v="May"/>
    <n v="15"/>
    <x v="1"/>
    <x v="4"/>
    <x v="1"/>
    <x v="1"/>
    <x v="3319"/>
  </r>
  <r>
    <x v="1"/>
    <s v="May"/>
    <n v="15"/>
    <x v="1"/>
    <x v="4"/>
    <x v="1"/>
    <x v="1"/>
    <x v="3119"/>
  </r>
  <r>
    <x v="0"/>
    <s v="May"/>
    <n v="16"/>
    <x v="1"/>
    <x v="4"/>
    <x v="1"/>
    <x v="1"/>
    <x v="3297"/>
  </r>
  <r>
    <x v="1"/>
    <s v="May"/>
    <n v="16"/>
    <x v="1"/>
    <x v="4"/>
    <x v="1"/>
    <x v="1"/>
    <x v="3117"/>
  </r>
  <r>
    <x v="0"/>
    <s v="May"/>
    <n v="17"/>
    <x v="1"/>
    <x v="4"/>
    <x v="1"/>
    <x v="1"/>
    <x v="1709"/>
  </r>
  <r>
    <x v="1"/>
    <s v="May"/>
    <n v="17"/>
    <x v="1"/>
    <x v="4"/>
    <x v="1"/>
    <x v="1"/>
    <x v="3105"/>
  </r>
  <r>
    <x v="0"/>
    <s v="May"/>
    <n v="18"/>
    <x v="1"/>
    <x v="4"/>
    <x v="1"/>
    <x v="1"/>
    <x v="3301"/>
  </r>
  <r>
    <x v="1"/>
    <s v="May"/>
    <n v="18"/>
    <x v="1"/>
    <x v="4"/>
    <x v="1"/>
    <x v="1"/>
    <x v="3118"/>
  </r>
  <r>
    <x v="0"/>
    <s v="May"/>
    <n v="19"/>
    <x v="1"/>
    <x v="4"/>
    <x v="1"/>
    <x v="1"/>
    <x v="3298"/>
  </r>
  <r>
    <x v="1"/>
    <s v="May"/>
    <n v="19"/>
    <x v="1"/>
    <x v="4"/>
    <x v="1"/>
    <x v="1"/>
    <x v="3118"/>
  </r>
  <r>
    <x v="0"/>
    <s v="May"/>
    <n v="20"/>
    <x v="1"/>
    <x v="4"/>
    <x v="1"/>
    <x v="1"/>
    <x v="3322"/>
  </r>
  <r>
    <x v="1"/>
    <s v="May"/>
    <n v="20"/>
    <x v="1"/>
    <x v="4"/>
    <x v="1"/>
    <x v="1"/>
    <x v="3124"/>
  </r>
  <r>
    <x v="0"/>
    <s v="May"/>
    <n v="21"/>
    <x v="1"/>
    <x v="4"/>
    <x v="1"/>
    <x v="1"/>
    <x v="3171"/>
  </r>
  <r>
    <x v="1"/>
    <s v="May"/>
    <n v="21"/>
    <x v="1"/>
    <x v="4"/>
    <x v="1"/>
    <x v="1"/>
    <x v="3103"/>
  </r>
  <r>
    <x v="0"/>
    <s v="May"/>
    <n v="22"/>
    <x v="1"/>
    <x v="4"/>
    <x v="1"/>
    <x v="1"/>
    <x v="3297"/>
  </r>
  <r>
    <x v="1"/>
    <s v="May"/>
    <n v="22"/>
    <x v="1"/>
    <x v="4"/>
    <x v="1"/>
    <x v="1"/>
    <x v="3124"/>
  </r>
  <r>
    <x v="0"/>
    <s v="May"/>
    <n v="23"/>
    <x v="1"/>
    <x v="4"/>
    <x v="1"/>
    <x v="1"/>
    <x v="1729"/>
  </r>
  <r>
    <x v="1"/>
    <s v="May"/>
    <n v="23"/>
    <x v="1"/>
    <x v="4"/>
    <x v="1"/>
    <x v="1"/>
    <x v="3109"/>
  </r>
  <r>
    <x v="0"/>
    <s v="May"/>
    <n v="24"/>
    <x v="1"/>
    <x v="4"/>
    <x v="1"/>
    <x v="1"/>
    <x v="3166"/>
  </r>
  <r>
    <x v="1"/>
    <s v="May"/>
    <n v="24"/>
    <x v="1"/>
    <x v="4"/>
    <x v="1"/>
    <x v="1"/>
    <x v="3105"/>
  </r>
  <r>
    <x v="0"/>
    <s v="May"/>
    <n v="25"/>
    <x v="1"/>
    <x v="4"/>
    <x v="1"/>
    <x v="1"/>
    <x v="3297"/>
  </r>
  <r>
    <x v="1"/>
    <s v="May"/>
    <n v="25"/>
    <x v="1"/>
    <x v="4"/>
    <x v="1"/>
    <x v="1"/>
    <x v="3105"/>
  </r>
  <r>
    <x v="0"/>
    <s v="May"/>
    <n v="26"/>
    <x v="1"/>
    <x v="4"/>
    <x v="1"/>
    <x v="1"/>
    <x v="3161"/>
  </r>
  <r>
    <x v="1"/>
    <s v="May"/>
    <n v="26"/>
    <x v="1"/>
    <x v="4"/>
    <x v="1"/>
    <x v="1"/>
    <x v="3123"/>
  </r>
  <r>
    <x v="0"/>
    <s v="May"/>
    <n v="27"/>
    <x v="1"/>
    <x v="4"/>
    <x v="1"/>
    <x v="1"/>
    <x v="3301"/>
  </r>
  <r>
    <x v="1"/>
    <s v="May"/>
    <n v="27"/>
    <x v="1"/>
    <x v="4"/>
    <x v="1"/>
    <x v="1"/>
    <x v="3160"/>
  </r>
  <r>
    <x v="0"/>
    <s v="May"/>
    <n v="28"/>
    <x v="1"/>
    <x v="4"/>
    <x v="1"/>
    <x v="1"/>
    <x v="3145"/>
  </r>
  <r>
    <x v="1"/>
    <s v="May"/>
    <n v="28"/>
    <x v="1"/>
    <x v="4"/>
    <x v="1"/>
    <x v="1"/>
    <x v="3125"/>
  </r>
  <r>
    <x v="0"/>
    <s v="May"/>
    <n v="29"/>
    <x v="1"/>
    <x v="4"/>
    <x v="1"/>
    <x v="1"/>
    <x v="1719"/>
  </r>
  <r>
    <x v="1"/>
    <s v="May"/>
    <n v="29"/>
    <x v="1"/>
    <x v="4"/>
    <x v="1"/>
    <x v="1"/>
    <x v="3110"/>
  </r>
  <r>
    <x v="0"/>
    <s v="May"/>
    <n v="30"/>
    <x v="1"/>
    <x v="4"/>
    <x v="1"/>
    <x v="1"/>
    <x v="3307"/>
  </r>
  <r>
    <x v="1"/>
    <s v="May"/>
    <n v="30"/>
    <x v="1"/>
    <x v="4"/>
    <x v="1"/>
    <x v="1"/>
    <x v="3117"/>
  </r>
  <r>
    <x v="0"/>
    <s v="May"/>
    <n v="31"/>
    <x v="1"/>
    <x v="4"/>
    <x v="1"/>
    <x v="1"/>
    <x v="3318"/>
  </r>
  <r>
    <x v="1"/>
    <s v="May"/>
    <n v="31"/>
    <x v="1"/>
    <x v="4"/>
    <x v="1"/>
    <x v="1"/>
    <x v="3119"/>
  </r>
  <r>
    <x v="0"/>
    <s v="July"/>
    <n v="1"/>
    <x v="0"/>
    <x v="4"/>
    <x v="1"/>
    <x v="0"/>
    <x v="3172"/>
  </r>
  <r>
    <x v="1"/>
    <s v="July"/>
    <n v="1"/>
    <x v="0"/>
    <x v="4"/>
    <x v="1"/>
    <x v="0"/>
    <x v="3144"/>
  </r>
  <r>
    <x v="0"/>
    <s v="July"/>
    <n v="2"/>
    <x v="0"/>
    <x v="4"/>
    <x v="1"/>
    <x v="0"/>
    <x v="3322"/>
  </r>
  <r>
    <x v="1"/>
    <s v="July"/>
    <n v="2"/>
    <x v="0"/>
    <x v="4"/>
    <x v="1"/>
    <x v="0"/>
    <x v="3306"/>
  </r>
  <r>
    <x v="0"/>
    <s v="July"/>
    <n v="3"/>
    <x v="0"/>
    <x v="4"/>
    <x v="1"/>
    <x v="0"/>
    <x v="3171"/>
  </r>
  <r>
    <x v="1"/>
    <s v="July"/>
    <n v="3"/>
    <x v="0"/>
    <x v="4"/>
    <x v="1"/>
    <x v="0"/>
    <x v="3309"/>
  </r>
  <r>
    <x v="0"/>
    <s v="July"/>
    <n v="4"/>
    <x v="0"/>
    <x v="4"/>
    <x v="1"/>
    <x v="0"/>
    <x v="1659"/>
  </r>
  <r>
    <x v="1"/>
    <s v="July"/>
    <n v="4"/>
    <x v="0"/>
    <x v="4"/>
    <x v="1"/>
    <x v="0"/>
    <x v="3139"/>
  </r>
  <r>
    <x v="0"/>
    <s v="July"/>
    <n v="5"/>
    <x v="0"/>
    <x v="4"/>
    <x v="1"/>
    <x v="0"/>
    <x v="3293"/>
  </r>
  <r>
    <x v="1"/>
    <s v="July"/>
    <n v="5"/>
    <x v="0"/>
    <x v="4"/>
    <x v="1"/>
    <x v="0"/>
    <x v="3306"/>
  </r>
  <r>
    <x v="0"/>
    <s v="July"/>
    <n v="6"/>
    <x v="0"/>
    <x v="4"/>
    <x v="1"/>
    <x v="0"/>
    <x v="3311"/>
  </r>
  <r>
    <x v="1"/>
    <s v="July"/>
    <n v="6"/>
    <x v="0"/>
    <x v="4"/>
    <x v="1"/>
    <x v="0"/>
    <x v="3134"/>
  </r>
  <r>
    <x v="0"/>
    <s v="July"/>
    <n v="7"/>
    <x v="0"/>
    <x v="4"/>
    <x v="1"/>
    <x v="0"/>
    <x v="3293"/>
  </r>
  <r>
    <x v="1"/>
    <s v="July"/>
    <n v="7"/>
    <x v="0"/>
    <x v="4"/>
    <x v="1"/>
    <x v="0"/>
    <x v="3138"/>
  </r>
  <r>
    <x v="0"/>
    <s v="July"/>
    <n v="8"/>
    <x v="0"/>
    <x v="4"/>
    <x v="1"/>
    <x v="0"/>
    <x v="3320"/>
  </r>
  <r>
    <x v="1"/>
    <s v="July"/>
    <n v="8"/>
    <x v="0"/>
    <x v="4"/>
    <x v="1"/>
    <x v="0"/>
    <x v="3155"/>
  </r>
  <r>
    <x v="0"/>
    <s v="July"/>
    <n v="9"/>
    <x v="0"/>
    <x v="4"/>
    <x v="1"/>
    <x v="0"/>
    <x v="3172"/>
  </r>
  <r>
    <x v="1"/>
    <s v="July"/>
    <n v="9"/>
    <x v="0"/>
    <x v="4"/>
    <x v="1"/>
    <x v="0"/>
    <x v="3146"/>
  </r>
  <r>
    <x v="0"/>
    <s v="July"/>
    <n v="10"/>
    <x v="0"/>
    <x v="4"/>
    <x v="1"/>
    <x v="0"/>
    <x v="3316"/>
  </r>
  <r>
    <x v="1"/>
    <s v="July"/>
    <n v="10"/>
    <x v="0"/>
    <x v="4"/>
    <x v="1"/>
    <x v="0"/>
    <x v="3153"/>
  </r>
  <r>
    <x v="0"/>
    <s v="July"/>
    <n v="11"/>
    <x v="0"/>
    <x v="4"/>
    <x v="1"/>
    <x v="0"/>
    <x v="1612"/>
  </r>
  <r>
    <x v="1"/>
    <s v="July"/>
    <n v="11"/>
    <x v="0"/>
    <x v="4"/>
    <x v="1"/>
    <x v="0"/>
    <x v="3149"/>
  </r>
  <r>
    <x v="0"/>
    <s v="July"/>
    <n v="12"/>
    <x v="0"/>
    <x v="4"/>
    <x v="1"/>
    <x v="0"/>
    <x v="1614"/>
  </r>
  <r>
    <x v="1"/>
    <s v="July"/>
    <n v="12"/>
    <x v="0"/>
    <x v="4"/>
    <x v="1"/>
    <x v="0"/>
    <x v="3168"/>
  </r>
  <r>
    <x v="0"/>
    <s v="July"/>
    <n v="13"/>
    <x v="0"/>
    <x v="4"/>
    <x v="1"/>
    <x v="0"/>
    <x v="3293"/>
  </r>
  <r>
    <x v="1"/>
    <s v="July"/>
    <n v="13"/>
    <x v="0"/>
    <x v="4"/>
    <x v="1"/>
    <x v="0"/>
    <x v="3298"/>
  </r>
  <r>
    <x v="0"/>
    <s v="July"/>
    <n v="14"/>
    <x v="0"/>
    <x v="4"/>
    <x v="1"/>
    <x v="0"/>
    <x v="3323"/>
  </r>
  <r>
    <x v="1"/>
    <s v="July"/>
    <n v="14"/>
    <x v="0"/>
    <x v="4"/>
    <x v="1"/>
    <x v="0"/>
    <x v="3149"/>
  </r>
  <r>
    <x v="0"/>
    <s v="July"/>
    <n v="15"/>
    <x v="0"/>
    <x v="4"/>
    <x v="1"/>
    <x v="0"/>
    <x v="1713"/>
  </r>
  <r>
    <x v="1"/>
    <s v="July"/>
    <n v="15"/>
    <x v="0"/>
    <x v="4"/>
    <x v="1"/>
    <x v="0"/>
    <x v="3110"/>
  </r>
  <r>
    <x v="0"/>
    <s v="July"/>
    <n v="16"/>
    <x v="0"/>
    <x v="4"/>
    <x v="1"/>
    <x v="0"/>
    <x v="3154"/>
  </r>
  <r>
    <x v="1"/>
    <s v="July"/>
    <n v="16"/>
    <x v="0"/>
    <x v="4"/>
    <x v="1"/>
    <x v="0"/>
    <x v="3139"/>
  </r>
  <r>
    <x v="0"/>
    <s v="July"/>
    <n v="17"/>
    <x v="0"/>
    <x v="4"/>
    <x v="1"/>
    <x v="0"/>
    <x v="1614"/>
  </r>
  <r>
    <x v="1"/>
    <s v="July"/>
    <n v="17"/>
    <x v="0"/>
    <x v="4"/>
    <x v="1"/>
    <x v="0"/>
    <x v="3125"/>
  </r>
  <r>
    <x v="0"/>
    <s v="July"/>
    <n v="18"/>
    <x v="0"/>
    <x v="4"/>
    <x v="1"/>
    <x v="0"/>
    <x v="1719"/>
  </r>
  <r>
    <x v="1"/>
    <s v="July"/>
    <n v="18"/>
    <x v="0"/>
    <x v="4"/>
    <x v="1"/>
    <x v="0"/>
    <x v="3155"/>
  </r>
  <r>
    <x v="0"/>
    <s v="July"/>
    <n v="19"/>
    <x v="0"/>
    <x v="4"/>
    <x v="1"/>
    <x v="0"/>
    <x v="1713"/>
  </r>
  <r>
    <x v="1"/>
    <s v="July"/>
    <n v="19"/>
    <x v="0"/>
    <x v="4"/>
    <x v="1"/>
    <x v="0"/>
    <x v="3154"/>
  </r>
  <r>
    <x v="0"/>
    <s v="July"/>
    <n v="20"/>
    <x v="0"/>
    <x v="4"/>
    <x v="1"/>
    <x v="0"/>
    <x v="1659"/>
  </r>
  <r>
    <x v="1"/>
    <s v="July"/>
    <n v="20"/>
    <x v="0"/>
    <x v="4"/>
    <x v="1"/>
    <x v="0"/>
    <x v="3145"/>
  </r>
  <r>
    <x v="0"/>
    <s v="July"/>
    <n v="21"/>
    <x v="0"/>
    <x v="4"/>
    <x v="1"/>
    <x v="0"/>
    <x v="1614"/>
  </r>
  <r>
    <x v="1"/>
    <s v="July"/>
    <n v="21"/>
    <x v="0"/>
    <x v="4"/>
    <x v="1"/>
    <x v="0"/>
    <x v="3155"/>
  </r>
  <r>
    <x v="0"/>
    <s v="July"/>
    <n v="22"/>
    <x v="0"/>
    <x v="4"/>
    <x v="1"/>
    <x v="0"/>
    <x v="1655"/>
  </r>
  <r>
    <x v="1"/>
    <s v="July"/>
    <n v="22"/>
    <x v="0"/>
    <x v="4"/>
    <x v="1"/>
    <x v="0"/>
    <x v="3130"/>
  </r>
  <r>
    <x v="0"/>
    <s v="July"/>
    <n v="23"/>
    <x v="0"/>
    <x v="4"/>
    <x v="1"/>
    <x v="0"/>
    <x v="3299"/>
  </r>
  <r>
    <x v="1"/>
    <s v="July"/>
    <n v="23"/>
    <x v="0"/>
    <x v="4"/>
    <x v="1"/>
    <x v="0"/>
    <x v="3115"/>
  </r>
  <r>
    <x v="0"/>
    <s v="July"/>
    <n v="24"/>
    <x v="0"/>
    <x v="4"/>
    <x v="1"/>
    <x v="0"/>
    <x v="3318"/>
  </r>
  <r>
    <x v="1"/>
    <s v="July"/>
    <n v="24"/>
    <x v="0"/>
    <x v="4"/>
    <x v="1"/>
    <x v="0"/>
    <x v="3132"/>
  </r>
  <r>
    <x v="0"/>
    <s v="July"/>
    <n v="25"/>
    <x v="0"/>
    <x v="4"/>
    <x v="1"/>
    <x v="0"/>
    <x v="3300"/>
  </r>
  <r>
    <x v="1"/>
    <s v="July"/>
    <n v="25"/>
    <x v="0"/>
    <x v="4"/>
    <x v="1"/>
    <x v="0"/>
    <x v="3137"/>
  </r>
  <r>
    <x v="0"/>
    <s v="July"/>
    <n v="26"/>
    <x v="0"/>
    <x v="4"/>
    <x v="1"/>
    <x v="0"/>
    <x v="1655"/>
  </r>
  <r>
    <x v="1"/>
    <s v="July"/>
    <n v="26"/>
    <x v="0"/>
    <x v="4"/>
    <x v="1"/>
    <x v="0"/>
    <x v="3146"/>
  </r>
  <r>
    <x v="0"/>
    <s v="July"/>
    <n v="27"/>
    <x v="0"/>
    <x v="4"/>
    <x v="1"/>
    <x v="0"/>
    <x v="3315"/>
  </r>
  <r>
    <x v="1"/>
    <s v="July"/>
    <n v="27"/>
    <x v="0"/>
    <x v="4"/>
    <x v="1"/>
    <x v="0"/>
    <x v="3131"/>
  </r>
  <r>
    <x v="0"/>
    <s v="July"/>
    <n v="28"/>
    <x v="0"/>
    <x v="4"/>
    <x v="1"/>
    <x v="0"/>
    <x v="1612"/>
  </r>
  <r>
    <x v="1"/>
    <s v="July"/>
    <n v="28"/>
    <x v="0"/>
    <x v="4"/>
    <x v="1"/>
    <x v="0"/>
    <x v="3148"/>
  </r>
  <r>
    <x v="0"/>
    <s v="July"/>
    <n v="29"/>
    <x v="0"/>
    <x v="4"/>
    <x v="1"/>
    <x v="0"/>
    <x v="1628"/>
  </r>
  <r>
    <x v="1"/>
    <s v="July"/>
    <n v="29"/>
    <x v="0"/>
    <x v="4"/>
    <x v="1"/>
    <x v="0"/>
    <x v="3137"/>
  </r>
  <r>
    <x v="0"/>
    <s v="July"/>
    <n v="30"/>
    <x v="0"/>
    <x v="4"/>
    <x v="1"/>
    <x v="0"/>
    <x v="3303"/>
  </r>
  <r>
    <x v="1"/>
    <s v="July"/>
    <n v="30"/>
    <x v="0"/>
    <x v="4"/>
    <x v="1"/>
    <x v="0"/>
    <x v="3139"/>
  </r>
  <r>
    <x v="0"/>
    <s v="July"/>
    <n v="31"/>
    <x v="0"/>
    <x v="4"/>
    <x v="1"/>
    <x v="0"/>
    <x v="1628"/>
  </r>
  <r>
    <x v="1"/>
    <s v="July"/>
    <n v="31"/>
    <x v="0"/>
    <x v="4"/>
    <x v="1"/>
    <x v="0"/>
    <x v="3139"/>
  </r>
  <r>
    <x v="0"/>
    <s v="June"/>
    <n v="1"/>
    <x v="0"/>
    <x v="4"/>
    <x v="1"/>
    <x v="0"/>
    <x v="1665"/>
  </r>
  <r>
    <x v="1"/>
    <s v="June"/>
    <n v="1"/>
    <x v="0"/>
    <x v="4"/>
    <x v="1"/>
    <x v="0"/>
    <x v="3322"/>
  </r>
  <r>
    <x v="0"/>
    <s v="June"/>
    <n v="2"/>
    <x v="0"/>
    <x v="4"/>
    <x v="1"/>
    <x v="0"/>
    <x v="1699"/>
  </r>
  <r>
    <x v="1"/>
    <s v="June"/>
    <n v="2"/>
    <x v="0"/>
    <x v="4"/>
    <x v="1"/>
    <x v="0"/>
    <x v="3168"/>
  </r>
  <r>
    <x v="0"/>
    <s v="June"/>
    <n v="3"/>
    <x v="0"/>
    <x v="4"/>
    <x v="1"/>
    <x v="0"/>
    <x v="3135"/>
  </r>
  <r>
    <x v="1"/>
    <s v="June"/>
    <n v="3"/>
    <x v="0"/>
    <x v="4"/>
    <x v="1"/>
    <x v="0"/>
    <x v="3297"/>
  </r>
  <r>
    <x v="0"/>
    <s v="June"/>
    <n v="4"/>
    <x v="0"/>
    <x v="4"/>
    <x v="1"/>
    <x v="0"/>
    <x v="3321"/>
  </r>
  <r>
    <x v="1"/>
    <s v="June"/>
    <n v="4"/>
    <x v="0"/>
    <x v="4"/>
    <x v="1"/>
    <x v="0"/>
    <x v="3301"/>
  </r>
  <r>
    <x v="0"/>
    <s v="June"/>
    <n v="5"/>
    <x v="0"/>
    <x v="4"/>
    <x v="1"/>
    <x v="0"/>
    <x v="1649"/>
  </r>
  <r>
    <x v="1"/>
    <s v="June"/>
    <n v="5"/>
    <x v="0"/>
    <x v="4"/>
    <x v="1"/>
    <x v="0"/>
    <x v="3299"/>
  </r>
  <r>
    <x v="0"/>
    <s v="June"/>
    <n v="6"/>
    <x v="0"/>
    <x v="4"/>
    <x v="1"/>
    <x v="0"/>
    <x v="1657"/>
  </r>
  <r>
    <x v="1"/>
    <s v="June"/>
    <n v="6"/>
    <x v="0"/>
    <x v="4"/>
    <x v="1"/>
    <x v="0"/>
    <x v="3299"/>
  </r>
  <r>
    <x v="0"/>
    <s v="June"/>
    <n v="7"/>
    <x v="0"/>
    <x v="4"/>
    <x v="1"/>
    <x v="0"/>
    <x v="3323"/>
  </r>
  <r>
    <x v="1"/>
    <s v="June"/>
    <n v="7"/>
    <x v="0"/>
    <x v="4"/>
    <x v="1"/>
    <x v="0"/>
    <x v="3172"/>
  </r>
  <r>
    <x v="0"/>
    <s v="June"/>
    <n v="8"/>
    <x v="0"/>
    <x v="4"/>
    <x v="1"/>
    <x v="0"/>
    <x v="3191"/>
  </r>
  <r>
    <x v="1"/>
    <s v="June"/>
    <n v="8"/>
    <x v="0"/>
    <x v="4"/>
    <x v="1"/>
    <x v="0"/>
    <x v="3308"/>
  </r>
  <r>
    <x v="0"/>
    <s v="June"/>
    <n v="9"/>
    <x v="0"/>
    <x v="4"/>
    <x v="1"/>
    <x v="0"/>
    <x v="1638"/>
  </r>
  <r>
    <x v="1"/>
    <s v="June"/>
    <n v="9"/>
    <x v="0"/>
    <x v="4"/>
    <x v="1"/>
    <x v="0"/>
    <x v="3301"/>
  </r>
  <r>
    <x v="0"/>
    <s v="June"/>
    <n v="10"/>
    <x v="0"/>
    <x v="4"/>
    <x v="1"/>
    <x v="0"/>
    <x v="3321"/>
  </r>
  <r>
    <x v="1"/>
    <s v="June"/>
    <n v="10"/>
    <x v="0"/>
    <x v="4"/>
    <x v="1"/>
    <x v="0"/>
    <x v="3147"/>
  </r>
  <r>
    <x v="0"/>
    <s v="June"/>
    <n v="11"/>
    <x v="0"/>
    <x v="4"/>
    <x v="1"/>
    <x v="0"/>
    <x v="1721"/>
  </r>
  <r>
    <x v="1"/>
    <s v="June"/>
    <n v="11"/>
    <x v="0"/>
    <x v="4"/>
    <x v="1"/>
    <x v="0"/>
    <x v="3306"/>
  </r>
  <r>
    <x v="0"/>
    <s v="June"/>
    <n v="12"/>
    <x v="0"/>
    <x v="4"/>
    <x v="1"/>
    <x v="0"/>
    <x v="1624"/>
  </r>
  <r>
    <x v="1"/>
    <s v="June"/>
    <n v="12"/>
    <x v="0"/>
    <x v="4"/>
    <x v="1"/>
    <x v="0"/>
    <x v="3324"/>
  </r>
  <r>
    <x v="0"/>
    <s v="June"/>
    <n v="13"/>
    <x v="0"/>
    <x v="4"/>
    <x v="1"/>
    <x v="0"/>
    <x v="1709"/>
  </r>
  <r>
    <x v="1"/>
    <s v="June"/>
    <n v="13"/>
    <x v="0"/>
    <x v="4"/>
    <x v="1"/>
    <x v="0"/>
    <x v="1628"/>
  </r>
  <r>
    <x v="0"/>
    <s v="June"/>
    <n v="14"/>
    <x v="0"/>
    <x v="4"/>
    <x v="1"/>
    <x v="0"/>
    <x v="1717"/>
  </r>
  <r>
    <x v="1"/>
    <s v="June"/>
    <n v="14"/>
    <x v="0"/>
    <x v="4"/>
    <x v="1"/>
    <x v="0"/>
    <x v="3169"/>
  </r>
  <r>
    <x v="0"/>
    <s v="June"/>
    <n v="15"/>
    <x v="0"/>
    <x v="4"/>
    <x v="1"/>
    <x v="0"/>
    <x v="3321"/>
  </r>
  <r>
    <x v="1"/>
    <s v="June"/>
    <n v="15"/>
    <x v="0"/>
    <x v="4"/>
    <x v="1"/>
    <x v="0"/>
    <x v="3172"/>
  </r>
  <r>
    <x v="0"/>
    <s v="June"/>
    <n v="16"/>
    <x v="0"/>
    <x v="4"/>
    <x v="1"/>
    <x v="0"/>
    <x v="3321"/>
  </r>
  <r>
    <x v="1"/>
    <s v="June"/>
    <n v="16"/>
    <x v="0"/>
    <x v="4"/>
    <x v="1"/>
    <x v="0"/>
    <x v="3134"/>
  </r>
  <r>
    <x v="0"/>
    <s v="June"/>
    <n v="17"/>
    <x v="0"/>
    <x v="4"/>
    <x v="1"/>
    <x v="0"/>
    <x v="1704"/>
  </r>
  <r>
    <x v="1"/>
    <s v="June"/>
    <n v="17"/>
    <x v="0"/>
    <x v="4"/>
    <x v="1"/>
    <x v="0"/>
    <x v="3140"/>
  </r>
  <r>
    <x v="0"/>
    <s v="June"/>
    <n v="18"/>
    <x v="0"/>
    <x v="4"/>
    <x v="1"/>
    <x v="0"/>
    <x v="1704"/>
  </r>
  <r>
    <x v="1"/>
    <s v="June"/>
    <n v="18"/>
    <x v="0"/>
    <x v="4"/>
    <x v="1"/>
    <x v="0"/>
    <x v="3132"/>
  </r>
  <r>
    <x v="0"/>
    <s v="June"/>
    <n v="19"/>
    <x v="0"/>
    <x v="4"/>
    <x v="1"/>
    <x v="0"/>
    <x v="3322"/>
  </r>
  <r>
    <x v="1"/>
    <s v="June"/>
    <n v="19"/>
    <x v="0"/>
    <x v="4"/>
    <x v="1"/>
    <x v="0"/>
    <x v="3306"/>
  </r>
  <r>
    <x v="0"/>
    <s v="June"/>
    <n v="20"/>
    <x v="0"/>
    <x v="4"/>
    <x v="1"/>
    <x v="0"/>
    <x v="1612"/>
  </r>
  <r>
    <x v="1"/>
    <s v="June"/>
    <n v="20"/>
    <x v="0"/>
    <x v="4"/>
    <x v="1"/>
    <x v="0"/>
    <x v="3161"/>
  </r>
  <r>
    <x v="0"/>
    <s v="June"/>
    <n v="21"/>
    <x v="0"/>
    <x v="4"/>
    <x v="1"/>
    <x v="0"/>
    <x v="3308"/>
  </r>
  <r>
    <x v="1"/>
    <s v="June"/>
    <n v="21"/>
    <x v="0"/>
    <x v="4"/>
    <x v="1"/>
    <x v="0"/>
    <x v="3143"/>
  </r>
  <r>
    <x v="0"/>
    <s v="June"/>
    <n v="22"/>
    <x v="0"/>
    <x v="4"/>
    <x v="1"/>
    <x v="0"/>
    <x v="1704"/>
  </r>
  <r>
    <x v="1"/>
    <s v="June"/>
    <n v="22"/>
    <x v="0"/>
    <x v="4"/>
    <x v="1"/>
    <x v="0"/>
    <x v="3152"/>
  </r>
  <r>
    <x v="0"/>
    <s v="June"/>
    <n v="23"/>
    <x v="0"/>
    <x v="4"/>
    <x v="1"/>
    <x v="0"/>
    <x v="3166"/>
  </r>
  <r>
    <x v="1"/>
    <s v="June"/>
    <n v="23"/>
    <x v="0"/>
    <x v="4"/>
    <x v="1"/>
    <x v="0"/>
    <x v="3110"/>
  </r>
  <r>
    <x v="0"/>
    <s v="June"/>
    <n v="24"/>
    <x v="0"/>
    <x v="4"/>
    <x v="1"/>
    <x v="0"/>
    <x v="3319"/>
  </r>
  <r>
    <x v="1"/>
    <s v="June"/>
    <n v="24"/>
    <x v="0"/>
    <x v="4"/>
    <x v="1"/>
    <x v="0"/>
    <x v="3142"/>
  </r>
  <r>
    <x v="0"/>
    <s v="June"/>
    <n v="25"/>
    <x v="0"/>
    <x v="4"/>
    <x v="1"/>
    <x v="0"/>
    <x v="3156"/>
  </r>
  <r>
    <x v="1"/>
    <s v="June"/>
    <n v="25"/>
    <x v="0"/>
    <x v="4"/>
    <x v="1"/>
    <x v="0"/>
    <x v="3110"/>
  </r>
  <r>
    <x v="0"/>
    <s v="June"/>
    <n v="26"/>
    <x v="0"/>
    <x v="4"/>
    <x v="1"/>
    <x v="0"/>
    <x v="3172"/>
  </r>
  <r>
    <x v="1"/>
    <s v="June"/>
    <n v="26"/>
    <x v="0"/>
    <x v="4"/>
    <x v="1"/>
    <x v="0"/>
    <x v="3306"/>
  </r>
  <r>
    <x v="0"/>
    <s v="June"/>
    <n v="27"/>
    <x v="0"/>
    <x v="4"/>
    <x v="1"/>
    <x v="0"/>
    <x v="1721"/>
  </r>
  <r>
    <x v="1"/>
    <s v="June"/>
    <n v="27"/>
    <x v="0"/>
    <x v="4"/>
    <x v="1"/>
    <x v="0"/>
    <x v="3154"/>
  </r>
  <r>
    <x v="0"/>
    <s v="June"/>
    <n v="28"/>
    <x v="0"/>
    <x v="4"/>
    <x v="1"/>
    <x v="0"/>
    <x v="3315"/>
  </r>
  <r>
    <x v="1"/>
    <s v="June"/>
    <n v="28"/>
    <x v="0"/>
    <x v="4"/>
    <x v="1"/>
    <x v="0"/>
    <x v="3306"/>
  </r>
  <r>
    <x v="0"/>
    <s v="June"/>
    <n v="29"/>
    <x v="0"/>
    <x v="4"/>
    <x v="1"/>
    <x v="0"/>
    <x v="3313"/>
  </r>
  <r>
    <x v="1"/>
    <s v="June"/>
    <n v="29"/>
    <x v="0"/>
    <x v="4"/>
    <x v="1"/>
    <x v="0"/>
    <x v="3153"/>
  </r>
  <r>
    <x v="0"/>
    <s v="June"/>
    <n v="30"/>
    <x v="0"/>
    <x v="4"/>
    <x v="1"/>
    <x v="0"/>
    <x v="1622"/>
  </r>
  <r>
    <x v="1"/>
    <s v="June"/>
    <n v="30"/>
    <x v="0"/>
    <x v="4"/>
    <x v="1"/>
    <x v="0"/>
    <x v="3303"/>
  </r>
  <r>
    <x v="0"/>
    <s v="May"/>
    <n v="1"/>
    <x v="0"/>
    <x v="4"/>
    <x v="1"/>
    <x v="0"/>
    <x v="1638"/>
  </r>
  <r>
    <x v="1"/>
    <s v="May"/>
    <n v="1"/>
    <x v="0"/>
    <x v="4"/>
    <x v="1"/>
    <x v="0"/>
    <x v="3322"/>
  </r>
  <r>
    <x v="0"/>
    <s v="May"/>
    <n v="2"/>
    <x v="0"/>
    <x v="4"/>
    <x v="1"/>
    <x v="0"/>
    <x v="3192"/>
  </r>
  <r>
    <x v="1"/>
    <s v="May"/>
    <n v="2"/>
    <x v="0"/>
    <x v="4"/>
    <x v="1"/>
    <x v="0"/>
    <x v="1659"/>
  </r>
  <r>
    <x v="0"/>
    <s v="May"/>
    <n v="3"/>
    <x v="0"/>
    <x v="4"/>
    <x v="1"/>
    <x v="0"/>
    <x v="1722"/>
  </r>
  <r>
    <x v="1"/>
    <s v="May"/>
    <n v="3"/>
    <x v="0"/>
    <x v="4"/>
    <x v="1"/>
    <x v="0"/>
    <x v="1729"/>
  </r>
  <r>
    <x v="0"/>
    <s v="May"/>
    <n v="4"/>
    <x v="0"/>
    <x v="4"/>
    <x v="1"/>
    <x v="0"/>
    <x v="1665"/>
  </r>
  <r>
    <x v="1"/>
    <s v="May"/>
    <n v="4"/>
    <x v="0"/>
    <x v="4"/>
    <x v="1"/>
    <x v="0"/>
    <x v="3166"/>
  </r>
  <r>
    <x v="0"/>
    <s v="May"/>
    <n v="5"/>
    <x v="0"/>
    <x v="4"/>
    <x v="1"/>
    <x v="0"/>
    <x v="1624"/>
  </r>
  <r>
    <x v="1"/>
    <s v="May"/>
    <n v="5"/>
    <x v="0"/>
    <x v="4"/>
    <x v="1"/>
    <x v="0"/>
    <x v="3166"/>
  </r>
  <r>
    <x v="0"/>
    <s v="May"/>
    <n v="6"/>
    <x v="0"/>
    <x v="4"/>
    <x v="1"/>
    <x v="0"/>
    <x v="3135"/>
  </r>
  <r>
    <x v="1"/>
    <s v="May"/>
    <n v="6"/>
    <x v="0"/>
    <x v="4"/>
    <x v="1"/>
    <x v="0"/>
    <x v="3297"/>
  </r>
  <r>
    <x v="0"/>
    <s v="May"/>
    <n v="7"/>
    <x v="0"/>
    <x v="4"/>
    <x v="1"/>
    <x v="0"/>
    <x v="3302"/>
  </r>
  <r>
    <x v="1"/>
    <s v="May"/>
    <n v="7"/>
    <x v="0"/>
    <x v="4"/>
    <x v="1"/>
    <x v="0"/>
    <x v="3154"/>
  </r>
  <r>
    <x v="0"/>
    <s v="May"/>
    <n v="8"/>
    <x v="0"/>
    <x v="4"/>
    <x v="1"/>
    <x v="0"/>
    <x v="3191"/>
  </r>
  <r>
    <x v="1"/>
    <s v="May"/>
    <n v="8"/>
    <x v="0"/>
    <x v="4"/>
    <x v="1"/>
    <x v="0"/>
    <x v="3166"/>
  </r>
  <r>
    <x v="0"/>
    <s v="May"/>
    <n v="9"/>
    <x v="0"/>
    <x v="4"/>
    <x v="1"/>
    <x v="0"/>
    <x v="1702"/>
  </r>
  <r>
    <x v="1"/>
    <s v="May"/>
    <n v="9"/>
    <x v="0"/>
    <x v="4"/>
    <x v="1"/>
    <x v="0"/>
    <x v="3319"/>
  </r>
  <r>
    <x v="0"/>
    <s v="May"/>
    <n v="10"/>
    <x v="0"/>
    <x v="4"/>
    <x v="1"/>
    <x v="0"/>
    <x v="1702"/>
  </r>
  <r>
    <x v="1"/>
    <s v="May"/>
    <n v="10"/>
    <x v="0"/>
    <x v="4"/>
    <x v="1"/>
    <x v="0"/>
    <x v="3322"/>
  </r>
  <r>
    <x v="0"/>
    <s v="May"/>
    <n v="11"/>
    <x v="0"/>
    <x v="4"/>
    <x v="1"/>
    <x v="0"/>
    <x v="3196"/>
  </r>
  <r>
    <x v="1"/>
    <s v="May"/>
    <n v="11"/>
    <x v="0"/>
    <x v="4"/>
    <x v="1"/>
    <x v="0"/>
    <x v="3191"/>
  </r>
  <r>
    <x v="0"/>
    <s v="May"/>
    <n v="12"/>
    <x v="0"/>
    <x v="4"/>
    <x v="1"/>
    <x v="0"/>
    <x v="1601"/>
  </r>
  <r>
    <x v="1"/>
    <s v="May"/>
    <n v="12"/>
    <x v="0"/>
    <x v="4"/>
    <x v="1"/>
    <x v="0"/>
    <x v="3169"/>
  </r>
  <r>
    <x v="0"/>
    <s v="May"/>
    <n v="13"/>
    <x v="0"/>
    <x v="4"/>
    <x v="1"/>
    <x v="0"/>
    <x v="1703"/>
  </r>
  <r>
    <x v="1"/>
    <s v="May"/>
    <n v="13"/>
    <x v="0"/>
    <x v="4"/>
    <x v="1"/>
    <x v="0"/>
    <x v="3150"/>
  </r>
  <r>
    <x v="0"/>
    <s v="May"/>
    <n v="14"/>
    <x v="0"/>
    <x v="4"/>
    <x v="1"/>
    <x v="0"/>
    <x v="1699"/>
  </r>
  <r>
    <x v="1"/>
    <s v="May"/>
    <n v="14"/>
    <x v="0"/>
    <x v="4"/>
    <x v="1"/>
    <x v="0"/>
    <x v="3161"/>
  </r>
  <r>
    <x v="0"/>
    <s v="May"/>
    <n v="15"/>
    <x v="0"/>
    <x v="4"/>
    <x v="1"/>
    <x v="0"/>
    <x v="1630"/>
  </r>
  <r>
    <x v="1"/>
    <s v="May"/>
    <n v="15"/>
    <x v="0"/>
    <x v="4"/>
    <x v="1"/>
    <x v="0"/>
    <x v="3148"/>
  </r>
  <r>
    <x v="0"/>
    <s v="May"/>
    <n v="16"/>
    <x v="0"/>
    <x v="4"/>
    <x v="1"/>
    <x v="0"/>
    <x v="3265"/>
  </r>
  <r>
    <x v="1"/>
    <s v="May"/>
    <n v="16"/>
    <x v="0"/>
    <x v="4"/>
    <x v="1"/>
    <x v="0"/>
    <x v="3302"/>
  </r>
  <r>
    <x v="0"/>
    <s v="May"/>
    <n v="17"/>
    <x v="0"/>
    <x v="4"/>
    <x v="1"/>
    <x v="0"/>
    <x v="1706"/>
  </r>
  <r>
    <x v="1"/>
    <s v="May"/>
    <n v="17"/>
    <x v="0"/>
    <x v="4"/>
    <x v="1"/>
    <x v="0"/>
    <x v="3297"/>
  </r>
  <r>
    <x v="0"/>
    <s v="May"/>
    <n v="18"/>
    <x v="0"/>
    <x v="4"/>
    <x v="1"/>
    <x v="0"/>
    <x v="3272"/>
  </r>
  <r>
    <x v="1"/>
    <s v="May"/>
    <n v="18"/>
    <x v="0"/>
    <x v="4"/>
    <x v="1"/>
    <x v="0"/>
    <x v="3311"/>
  </r>
  <r>
    <x v="0"/>
    <s v="May"/>
    <n v="19"/>
    <x v="0"/>
    <x v="4"/>
    <x v="1"/>
    <x v="0"/>
    <x v="3183"/>
  </r>
  <r>
    <x v="1"/>
    <s v="May"/>
    <n v="19"/>
    <x v="0"/>
    <x v="4"/>
    <x v="1"/>
    <x v="0"/>
    <x v="3312"/>
  </r>
  <r>
    <x v="0"/>
    <s v="May"/>
    <n v="20"/>
    <x v="0"/>
    <x v="4"/>
    <x v="1"/>
    <x v="0"/>
    <x v="1703"/>
  </r>
  <r>
    <x v="1"/>
    <s v="May"/>
    <n v="20"/>
    <x v="0"/>
    <x v="4"/>
    <x v="1"/>
    <x v="0"/>
    <x v="3306"/>
  </r>
  <r>
    <x v="0"/>
    <s v="May"/>
    <n v="21"/>
    <x v="0"/>
    <x v="4"/>
    <x v="1"/>
    <x v="0"/>
    <x v="3182"/>
  </r>
  <r>
    <x v="1"/>
    <s v="May"/>
    <n v="21"/>
    <x v="0"/>
    <x v="4"/>
    <x v="1"/>
    <x v="0"/>
    <x v="3155"/>
  </r>
  <r>
    <x v="0"/>
    <s v="May"/>
    <n v="22"/>
    <x v="0"/>
    <x v="4"/>
    <x v="1"/>
    <x v="0"/>
    <x v="3249"/>
  </r>
  <r>
    <x v="1"/>
    <s v="May"/>
    <n v="22"/>
    <x v="0"/>
    <x v="4"/>
    <x v="1"/>
    <x v="0"/>
    <x v="1628"/>
  </r>
  <r>
    <x v="0"/>
    <s v="May"/>
    <n v="23"/>
    <x v="0"/>
    <x v="4"/>
    <x v="1"/>
    <x v="0"/>
    <x v="3272"/>
  </r>
  <r>
    <x v="1"/>
    <s v="May"/>
    <n v="23"/>
    <x v="0"/>
    <x v="4"/>
    <x v="1"/>
    <x v="0"/>
    <x v="3311"/>
  </r>
  <r>
    <x v="0"/>
    <s v="May"/>
    <n v="24"/>
    <x v="0"/>
    <x v="4"/>
    <x v="1"/>
    <x v="0"/>
    <x v="1681"/>
  </r>
  <r>
    <x v="1"/>
    <s v="May"/>
    <n v="24"/>
    <x v="0"/>
    <x v="4"/>
    <x v="1"/>
    <x v="0"/>
    <x v="3298"/>
  </r>
  <r>
    <x v="0"/>
    <s v="May"/>
    <n v="25"/>
    <x v="0"/>
    <x v="4"/>
    <x v="1"/>
    <x v="0"/>
    <x v="1632"/>
  </r>
  <r>
    <x v="1"/>
    <s v="May"/>
    <n v="25"/>
    <x v="0"/>
    <x v="4"/>
    <x v="1"/>
    <x v="0"/>
    <x v="3166"/>
  </r>
  <r>
    <x v="0"/>
    <s v="May"/>
    <n v="26"/>
    <x v="0"/>
    <x v="4"/>
    <x v="1"/>
    <x v="0"/>
    <x v="1696"/>
  </r>
  <r>
    <x v="1"/>
    <s v="May"/>
    <n v="26"/>
    <x v="0"/>
    <x v="4"/>
    <x v="1"/>
    <x v="0"/>
    <x v="3154"/>
  </r>
  <r>
    <x v="0"/>
    <s v="May"/>
    <n v="27"/>
    <x v="0"/>
    <x v="4"/>
    <x v="1"/>
    <x v="0"/>
    <x v="1633"/>
  </r>
  <r>
    <x v="1"/>
    <s v="May"/>
    <n v="27"/>
    <x v="0"/>
    <x v="4"/>
    <x v="1"/>
    <x v="0"/>
    <x v="3145"/>
  </r>
  <r>
    <x v="0"/>
    <s v="May"/>
    <n v="28"/>
    <x v="0"/>
    <x v="4"/>
    <x v="1"/>
    <x v="0"/>
    <x v="1657"/>
  </r>
  <r>
    <x v="1"/>
    <s v="May"/>
    <n v="28"/>
    <x v="0"/>
    <x v="4"/>
    <x v="1"/>
    <x v="0"/>
    <x v="3151"/>
  </r>
  <r>
    <x v="0"/>
    <s v="May"/>
    <n v="29"/>
    <x v="0"/>
    <x v="4"/>
    <x v="1"/>
    <x v="0"/>
    <x v="1649"/>
  </r>
  <r>
    <x v="1"/>
    <s v="May"/>
    <n v="29"/>
    <x v="0"/>
    <x v="4"/>
    <x v="1"/>
    <x v="0"/>
    <x v="3169"/>
  </r>
  <r>
    <x v="0"/>
    <s v="May"/>
    <n v="30"/>
    <x v="0"/>
    <x v="4"/>
    <x v="1"/>
    <x v="0"/>
    <x v="1725"/>
  </r>
  <r>
    <x v="1"/>
    <s v="May"/>
    <n v="30"/>
    <x v="0"/>
    <x v="4"/>
    <x v="1"/>
    <x v="0"/>
    <x v="3304"/>
  </r>
  <r>
    <x v="0"/>
    <s v="May"/>
    <n v="31"/>
    <x v="0"/>
    <x v="4"/>
    <x v="1"/>
    <x v="0"/>
    <x v="1647"/>
  </r>
  <r>
    <x v="1"/>
    <s v="May"/>
    <n v="31"/>
    <x v="0"/>
    <x v="4"/>
    <x v="1"/>
    <x v="0"/>
    <x v="3302"/>
  </r>
  <r>
    <x v="0"/>
    <s v="July"/>
    <n v="1"/>
    <x v="1"/>
    <x v="4"/>
    <x v="1"/>
    <x v="0"/>
    <x v="3191"/>
  </r>
  <r>
    <x v="1"/>
    <s v="July"/>
    <n v="1"/>
    <x v="1"/>
    <x v="4"/>
    <x v="1"/>
    <x v="0"/>
    <x v="3143"/>
  </r>
  <r>
    <x v="0"/>
    <s v="July"/>
    <n v="2"/>
    <x v="1"/>
    <x v="4"/>
    <x v="1"/>
    <x v="0"/>
    <x v="1605"/>
  </r>
  <r>
    <x v="1"/>
    <s v="July"/>
    <n v="2"/>
    <x v="1"/>
    <x v="4"/>
    <x v="1"/>
    <x v="0"/>
    <x v="3140"/>
  </r>
  <r>
    <x v="0"/>
    <s v="July"/>
    <n v="3"/>
    <x v="1"/>
    <x v="4"/>
    <x v="1"/>
    <x v="0"/>
    <x v="1644"/>
  </r>
  <r>
    <x v="1"/>
    <s v="July"/>
    <n v="3"/>
    <x v="1"/>
    <x v="4"/>
    <x v="1"/>
    <x v="0"/>
    <x v="3298"/>
  </r>
  <r>
    <x v="0"/>
    <s v="July"/>
    <n v="4"/>
    <x v="1"/>
    <x v="4"/>
    <x v="1"/>
    <x v="0"/>
    <x v="1643"/>
  </r>
  <r>
    <x v="1"/>
    <s v="July"/>
    <n v="4"/>
    <x v="1"/>
    <x v="4"/>
    <x v="1"/>
    <x v="0"/>
    <x v="3153"/>
  </r>
  <r>
    <x v="0"/>
    <s v="July"/>
    <n v="5"/>
    <x v="1"/>
    <x v="4"/>
    <x v="1"/>
    <x v="0"/>
    <x v="3266"/>
  </r>
  <r>
    <x v="1"/>
    <s v="July"/>
    <n v="5"/>
    <x v="1"/>
    <x v="4"/>
    <x v="1"/>
    <x v="0"/>
    <x v="3151"/>
  </r>
  <r>
    <x v="0"/>
    <s v="July"/>
    <n v="6"/>
    <x v="1"/>
    <x v="4"/>
    <x v="1"/>
    <x v="0"/>
    <x v="1646"/>
  </r>
  <r>
    <x v="1"/>
    <s v="July"/>
    <n v="6"/>
    <x v="1"/>
    <x v="4"/>
    <x v="1"/>
    <x v="0"/>
    <x v="3151"/>
  </r>
  <r>
    <x v="0"/>
    <s v="July"/>
    <n v="7"/>
    <x v="1"/>
    <x v="4"/>
    <x v="1"/>
    <x v="0"/>
    <x v="1708"/>
  </r>
  <r>
    <x v="1"/>
    <s v="July"/>
    <n v="7"/>
    <x v="1"/>
    <x v="4"/>
    <x v="1"/>
    <x v="0"/>
    <x v="3142"/>
  </r>
  <r>
    <x v="0"/>
    <s v="July"/>
    <n v="8"/>
    <x v="1"/>
    <x v="4"/>
    <x v="1"/>
    <x v="0"/>
    <x v="1601"/>
  </r>
  <r>
    <x v="1"/>
    <s v="July"/>
    <n v="8"/>
    <x v="1"/>
    <x v="4"/>
    <x v="1"/>
    <x v="0"/>
    <x v="3148"/>
  </r>
  <r>
    <x v="0"/>
    <s v="July"/>
    <n v="9"/>
    <x v="1"/>
    <x v="4"/>
    <x v="1"/>
    <x v="0"/>
    <x v="3181"/>
  </r>
  <r>
    <x v="1"/>
    <s v="July"/>
    <n v="9"/>
    <x v="1"/>
    <x v="4"/>
    <x v="1"/>
    <x v="0"/>
    <x v="3149"/>
  </r>
  <r>
    <x v="0"/>
    <s v="July"/>
    <n v="10"/>
    <x v="1"/>
    <x v="4"/>
    <x v="1"/>
    <x v="0"/>
    <x v="3197"/>
  </r>
  <r>
    <x v="1"/>
    <s v="July"/>
    <n v="10"/>
    <x v="1"/>
    <x v="4"/>
    <x v="1"/>
    <x v="0"/>
    <x v="3305"/>
  </r>
  <r>
    <x v="0"/>
    <s v="July"/>
    <n v="11"/>
    <x v="1"/>
    <x v="4"/>
    <x v="1"/>
    <x v="0"/>
    <x v="3272"/>
  </r>
  <r>
    <x v="1"/>
    <s v="July"/>
    <n v="11"/>
    <x v="1"/>
    <x v="4"/>
    <x v="1"/>
    <x v="0"/>
    <x v="3145"/>
  </r>
  <r>
    <x v="0"/>
    <s v="July"/>
    <n v="12"/>
    <x v="1"/>
    <x v="4"/>
    <x v="1"/>
    <x v="0"/>
    <x v="3325"/>
  </r>
  <r>
    <x v="1"/>
    <s v="July"/>
    <n v="12"/>
    <x v="1"/>
    <x v="4"/>
    <x v="1"/>
    <x v="0"/>
    <x v="3134"/>
  </r>
  <r>
    <x v="0"/>
    <s v="July"/>
    <n v="13"/>
    <x v="1"/>
    <x v="4"/>
    <x v="1"/>
    <x v="0"/>
    <x v="1651"/>
  </r>
  <r>
    <x v="1"/>
    <s v="July"/>
    <n v="13"/>
    <x v="1"/>
    <x v="4"/>
    <x v="1"/>
    <x v="0"/>
    <x v="3151"/>
  </r>
  <r>
    <x v="0"/>
    <s v="July"/>
    <n v="14"/>
    <x v="1"/>
    <x v="4"/>
    <x v="1"/>
    <x v="0"/>
    <x v="1715"/>
  </r>
  <r>
    <x v="1"/>
    <s v="July"/>
    <n v="14"/>
    <x v="1"/>
    <x v="4"/>
    <x v="1"/>
    <x v="0"/>
    <x v="3133"/>
  </r>
  <r>
    <x v="0"/>
    <s v="July"/>
    <n v="15"/>
    <x v="1"/>
    <x v="4"/>
    <x v="1"/>
    <x v="0"/>
    <x v="1702"/>
  </r>
  <r>
    <x v="1"/>
    <s v="July"/>
    <n v="15"/>
    <x v="1"/>
    <x v="4"/>
    <x v="1"/>
    <x v="0"/>
    <x v="3131"/>
  </r>
  <r>
    <x v="0"/>
    <s v="July"/>
    <n v="16"/>
    <x v="1"/>
    <x v="4"/>
    <x v="1"/>
    <x v="0"/>
    <x v="3249"/>
  </r>
  <r>
    <x v="1"/>
    <s v="July"/>
    <n v="16"/>
    <x v="1"/>
    <x v="4"/>
    <x v="1"/>
    <x v="0"/>
    <x v="3137"/>
  </r>
  <r>
    <x v="0"/>
    <s v="July"/>
    <n v="17"/>
    <x v="1"/>
    <x v="4"/>
    <x v="1"/>
    <x v="0"/>
    <x v="3183"/>
  </r>
  <r>
    <x v="1"/>
    <s v="July"/>
    <n v="17"/>
    <x v="1"/>
    <x v="4"/>
    <x v="1"/>
    <x v="0"/>
    <x v="3140"/>
  </r>
  <r>
    <x v="0"/>
    <s v="July"/>
    <n v="18"/>
    <x v="1"/>
    <x v="4"/>
    <x v="1"/>
    <x v="0"/>
    <x v="1643"/>
  </r>
  <r>
    <x v="1"/>
    <s v="July"/>
    <n v="18"/>
    <x v="1"/>
    <x v="4"/>
    <x v="1"/>
    <x v="0"/>
    <x v="3146"/>
  </r>
  <r>
    <x v="0"/>
    <s v="July"/>
    <n v="19"/>
    <x v="1"/>
    <x v="4"/>
    <x v="1"/>
    <x v="0"/>
    <x v="3210"/>
  </r>
  <r>
    <x v="1"/>
    <s v="July"/>
    <n v="19"/>
    <x v="1"/>
    <x v="4"/>
    <x v="1"/>
    <x v="0"/>
    <x v="3137"/>
  </r>
  <r>
    <x v="0"/>
    <s v="July"/>
    <n v="20"/>
    <x v="1"/>
    <x v="4"/>
    <x v="1"/>
    <x v="0"/>
    <x v="1622"/>
  </r>
  <r>
    <x v="1"/>
    <s v="July"/>
    <n v="20"/>
    <x v="1"/>
    <x v="4"/>
    <x v="1"/>
    <x v="0"/>
    <x v="3108"/>
  </r>
  <r>
    <x v="0"/>
    <s v="July"/>
    <n v="21"/>
    <x v="1"/>
    <x v="4"/>
    <x v="1"/>
    <x v="0"/>
    <x v="3326"/>
  </r>
  <r>
    <x v="1"/>
    <s v="July"/>
    <n v="21"/>
    <x v="1"/>
    <x v="4"/>
    <x v="1"/>
    <x v="0"/>
    <x v="3143"/>
  </r>
  <r>
    <x v="0"/>
    <s v="July"/>
    <n v="22"/>
    <x v="1"/>
    <x v="4"/>
    <x v="1"/>
    <x v="0"/>
    <x v="1699"/>
  </r>
  <r>
    <x v="1"/>
    <s v="July"/>
    <n v="22"/>
    <x v="1"/>
    <x v="4"/>
    <x v="1"/>
    <x v="0"/>
    <x v="3126"/>
  </r>
  <r>
    <x v="0"/>
    <s v="July"/>
    <n v="23"/>
    <x v="1"/>
    <x v="4"/>
    <x v="1"/>
    <x v="0"/>
    <x v="1646"/>
  </r>
  <r>
    <x v="1"/>
    <s v="July"/>
    <n v="23"/>
    <x v="1"/>
    <x v="4"/>
    <x v="1"/>
    <x v="0"/>
    <x v="3142"/>
  </r>
  <r>
    <x v="0"/>
    <s v="July"/>
    <n v="24"/>
    <x v="1"/>
    <x v="4"/>
    <x v="1"/>
    <x v="0"/>
    <x v="3186"/>
  </r>
  <r>
    <x v="1"/>
    <s v="July"/>
    <n v="24"/>
    <x v="1"/>
    <x v="4"/>
    <x v="1"/>
    <x v="0"/>
    <x v="3146"/>
  </r>
  <r>
    <x v="0"/>
    <s v="July"/>
    <n v="25"/>
    <x v="1"/>
    <x v="4"/>
    <x v="1"/>
    <x v="0"/>
    <x v="3173"/>
  </r>
  <r>
    <x v="1"/>
    <s v="July"/>
    <n v="25"/>
    <x v="1"/>
    <x v="4"/>
    <x v="1"/>
    <x v="0"/>
    <x v="3155"/>
  </r>
  <r>
    <x v="0"/>
    <s v="July"/>
    <n v="26"/>
    <x v="1"/>
    <x v="4"/>
    <x v="1"/>
    <x v="0"/>
    <x v="3174"/>
  </r>
  <r>
    <x v="1"/>
    <s v="July"/>
    <n v="26"/>
    <x v="1"/>
    <x v="4"/>
    <x v="1"/>
    <x v="0"/>
    <x v="3144"/>
  </r>
  <r>
    <x v="0"/>
    <s v="July"/>
    <n v="27"/>
    <x v="1"/>
    <x v="4"/>
    <x v="1"/>
    <x v="0"/>
    <x v="1675"/>
  </r>
  <r>
    <x v="1"/>
    <s v="July"/>
    <n v="27"/>
    <x v="1"/>
    <x v="4"/>
    <x v="1"/>
    <x v="0"/>
    <x v="3138"/>
  </r>
  <r>
    <x v="0"/>
    <s v="July"/>
    <n v="28"/>
    <x v="1"/>
    <x v="4"/>
    <x v="1"/>
    <x v="0"/>
    <x v="1667"/>
  </r>
  <r>
    <x v="1"/>
    <s v="July"/>
    <n v="28"/>
    <x v="1"/>
    <x v="4"/>
    <x v="1"/>
    <x v="0"/>
    <x v="3142"/>
  </r>
  <r>
    <x v="0"/>
    <s v="July"/>
    <n v="29"/>
    <x v="1"/>
    <x v="4"/>
    <x v="1"/>
    <x v="0"/>
    <x v="1622"/>
  </r>
  <r>
    <x v="1"/>
    <s v="July"/>
    <n v="29"/>
    <x v="1"/>
    <x v="4"/>
    <x v="1"/>
    <x v="0"/>
    <x v="3103"/>
  </r>
  <r>
    <x v="0"/>
    <s v="July"/>
    <n v="30"/>
    <x v="1"/>
    <x v="4"/>
    <x v="1"/>
    <x v="0"/>
    <x v="3265"/>
  </r>
  <r>
    <x v="1"/>
    <s v="July"/>
    <n v="30"/>
    <x v="1"/>
    <x v="4"/>
    <x v="1"/>
    <x v="0"/>
    <x v="3128"/>
  </r>
  <r>
    <x v="0"/>
    <s v="July"/>
    <n v="31"/>
    <x v="1"/>
    <x v="4"/>
    <x v="1"/>
    <x v="0"/>
    <x v="3192"/>
  </r>
  <r>
    <x v="1"/>
    <s v="July"/>
    <n v="31"/>
    <x v="1"/>
    <x v="4"/>
    <x v="1"/>
    <x v="0"/>
    <x v="3148"/>
  </r>
  <r>
    <x v="0"/>
    <s v="June"/>
    <n v="1"/>
    <x v="1"/>
    <x v="4"/>
    <x v="1"/>
    <x v="0"/>
    <x v="1686"/>
  </r>
  <r>
    <x v="1"/>
    <s v="June"/>
    <n v="1"/>
    <x v="1"/>
    <x v="4"/>
    <x v="1"/>
    <x v="0"/>
    <x v="3139"/>
  </r>
  <r>
    <x v="0"/>
    <s v="June"/>
    <n v="2"/>
    <x v="1"/>
    <x v="4"/>
    <x v="1"/>
    <x v="0"/>
    <x v="3211"/>
  </r>
  <r>
    <x v="1"/>
    <s v="June"/>
    <n v="2"/>
    <x v="1"/>
    <x v="4"/>
    <x v="1"/>
    <x v="0"/>
    <x v="3110"/>
  </r>
  <r>
    <x v="0"/>
    <s v="June"/>
    <n v="3"/>
    <x v="1"/>
    <x v="4"/>
    <x v="1"/>
    <x v="0"/>
    <x v="1655"/>
  </r>
  <r>
    <x v="1"/>
    <s v="June"/>
    <n v="3"/>
    <x v="1"/>
    <x v="4"/>
    <x v="1"/>
    <x v="0"/>
    <x v="3110"/>
  </r>
  <r>
    <x v="0"/>
    <s v="June"/>
    <n v="4"/>
    <x v="1"/>
    <x v="4"/>
    <x v="1"/>
    <x v="0"/>
    <x v="1669"/>
  </r>
  <r>
    <x v="1"/>
    <s v="June"/>
    <n v="4"/>
    <x v="1"/>
    <x v="4"/>
    <x v="1"/>
    <x v="0"/>
    <x v="3110"/>
  </r>
  <r>
    <x v="0"/>
    <s v="June"/>
    <n v="5"/>
    <x v="1"/>
    <x v="4"/>
    <x v="1"/>
    <x v="0"/>
    <x v="1635"/>
  </r>
  <r>
    <x v="1"/>
    <s v="June"/>
    <n v="5"/>
    <x v="1"/>
    <x v="4"/>
    <x v="1"/>
    <x v="0"/>
    <x v="3303"/>
  </r>
  <r>
    <x v="0"/>
    <s v="June"/>
    <n v="6"/>
    <x v="1"/>
    <x v="4"/>
    <x v="1"/>
    <x v="0"/>
    <x v="3189"/>
  </r>
  <r>
    <x v="1"/>
    <s v="June"/>
    <n v="6"/>
    <x v="1"/>
    <x v="4"/>
    <x v="1"/>
    <x v="0"/>
    <x v="3305"/>
  </r>
  <r>
    <x v="0"/>
    <s v="June"/>
    <n v="7"/>
    <x v="1"/>
    <x v="4"/>
    <x v="1"/>
    <x v="0"/>
    <x v="1702"/>
  </r>
  <r>
    <x v="1"/>
    <s v="June"/>
    <n v="7"/>
    <x v="1"/>
    <x v="4"/>
    <x v="1"/>
    <x v="0"/>
    <x v="3152"/>
  </r>
  <r>
    <x v="0"/>
    <s v="June"/>
    <n v="8"/>
    <x v="1"/>
    <x v="4"/>
    <x v="1"/>
    <x v="0"/>
    <x v="1665"/>
  </r>
  <r>
    <x v="1"/>
    <s v="June"/>
    <n v="8"/>
    <x v="1"/>
    <x v="4"/>
    <x v="1"/>
    <x v="0"/>
    <x v="3139"/>
  </r>
  <r>
    <x v="0"/>
    <s v="June"/>
    <n v="9"/>
    <x v="1"/>
    <x v="4"/>
    <x v="1"/>
    <x v="0"/>
    <x v="1633"/>
  </r>
  <r>
    <x v="1"/>
    <s v="June"/>
    <n v="9"/>
    <x v="1"/>
    <x v="4"/>
    <x v="1"/>
    <x v="0"/>
    <x v="3142"/>
  </r>
  <r>
    <x v="0"/>
    <s v="June"/>
    <n v="10"/>
    <x v="1"/>
    <x v="4"/>
    <x v="1"/>
    <x v="0"/>
    <x v="3315"/>
  </r>
  <r>
    <x v="1"/>
    <s v="June"/>
    <n v="10"/>
    <x v="1"/>
    <x v="4"/>
    <x v="1"/>
    <x v="0"/>
    <x v="3137"/>
  </r>
  <r>
    <x v="0"/>
    <s v="June"/>
    <n v="11"/>
    <x v="1"/>
    <x v="4"/>
    <x v="1"/>
    <x v="0"/>
    <x v="3190"/>
  </r>
  <r>
    <x v="1"/>
    <s v="June"/>
    <n v="11"/>
    <x v="1"/>
    <x v="4"/>
    <x v="1"/>
    <x v="0"/>
    <x v="3144"/>
  </r>
  <r>
    <x v="0"/>
    <s v="June"/>
    <n v="12"/>
    <x v="1"/>
    <x v="4"/>
    <x v="1"/>
    <x v="0"/>
    <x v="3327"/>
  </r>
  <r>
    <x v="1"/>
    <s v="June"/>
    <n v="12"/>
    <x v="1"/>
    <x v="4"/>
    <x v="1"/>
    <x v="0"/>
    <x v="1729"/>
  </r>
  <r>
    <x v="0"/>
    <s v="June"/>
    <n v="13"/>
    <x v="1"/>
    <x v="4"/>
    <x v="1"/>
    <x v="0"/>
    <x v="1725"/>
  </r>
  <r>
    <x v="1"/>
    <s v="June"/>
    <n v="13"/>
    <x v="1"/>
    <x v="4"/>
    <x v="1"/>
    <x v="0"/>
    <x v="3131"/>
  </r>
  <r>
    <x v="0"/>
    <s v="June"/>
    <n v="14"/>
    <x v="1"/>
    <x v="4"/>
    <x v="1"/>
    <x v="0"/>
    <x v="3328"/>
  </r>
  <r>
    <x v="1"/>
    <s v="June"/>
    <n v="14"/>
    <x v="1"/>
    <x v="4"/>
    <x v="1"/>
    <x v="0"/>
    <x v="3148"/>
  </r>
  <r>
    <x v="0"/>
    <s v="June"/>
    <n v="15"/>
    <x v="1"/>
    <x v="4"/>
    <x v="1"/>
    <x v="0"/>
    <x v="3317"/>
  </r>
  <r>
    <x v="1"/>
    <s v="June"/>
    <n v="15"/>
    <x v="1"/>
    <x v="4"/>
    <x v="1"/>
    <x v="0"/>
    <x v="3148"/>
  </r>
  <r>
    <x v="0"/>
    <s v="June"/>
    <n v="16"/>
    <x v="1"/>
    <x v="4"/>
    <x v="1"/>
    <x v="0"/>
    <x v="1641"/>
  </r>
  <r>
    <x v="1"/>
    <s v="June"/>
    <n v="16"/>
    <x v="1"/>
    <x v="4"/>
    <x v="1"/>
    <x v="0"/>
    <x v="3124"/>
  </r>
  <r>
    <x v="0"/>
    <s v="June"/>
    <n v="17"/>
    <x v="1"/>
    <x v="4"/>
    <x v="1"/>
    <x v="0"/>
    <x v="3316"/>
  </r>
  <r>
    <x v="1"/>
    <s v="June"/>
    <n v="17"/>
    <x v="1"/>
    <x v="4"/>
    <x v="1"/>
    <x v="0"/>
    <x v="3109"/>
  </r>
  <r>
    <x v="0"/>
    <s v="June"/>
    <n v="18"/>
    <x v="1"/>
    <x v="4"/>
    <x v="1"/>
    <x v="0"/>
    <x v="1699"/>
  </r>
  <r>
    <x v="1"/>
    <s v="June"/>
    <n v="18"/>
    <x v="1"/>
    <x v="4"/>
    <x v="1"/>
    <x v="0"/>
    <x v="3155"/>
  </r>
  <r>
    <x v="0"/>
    <s v="June"/>
    <n v="19"/>
    <x v="1"/>
    <x v="4"/>
    <x v="1"/>
    <x v="0"/>
    <x v="3327"/>
  </r>
  <r>
    <x v="1"/>
    <s v="June"/>
    <n v="19"/>
    <x v="1"/>
    <x v="4"/>
    <x v="1"/>
    <x v="0"/>
    <x v="3152"/>
  </r>
  <r>
    <x v="0"/>
    <s v="June"/>
    <n v="20"/>
    <x v="1"/>
    <x v="4"/>
    <x v="1"/>
    <x v="0"/>
    <x v="3190"/>
  </r>
  <r>
    <x v="1"/>
    <s v="June"/>
    <n v="20"/>
    <x v="1"/>
    <x v="4"/>
    <x v="1"/>
    <x v="0"/>
    <x v="3153"/>
  </r>
  <r>
    <x v="0"/>
    <s v="June"/>
    <n v="21"/>
    <x v="1"/>
    <x v="4"/>
    <x v="1"/>
    <x v="0"/>
    <x v="3190"/>
  </r>
  <r>
    <x v="1"/>
    <s v="June"/>
    <n v="21"/>
    <x v="1"/>
    <x v="4"/>
    <x v="1"/>
    <x v="0"/>
    <x v="3151"/>
  </r>
  <r>
    <x v="0"/>
    <s v="June"/>
    <n v="22"/>
    <x v="1"/>
    <x v="4"/>
    <x v="1"/>
    <x v="0"/>
    <x v="3181"/>
  </r>
  <r>
    <x v="1"/>
    <s v="June"/>
    <n v="22"/>
    <x v="1"/>
    <x v="4"/>
    <x v="1"/>
    <x v="0"/>
    <x v="3134"/>
  </r>
  <r>
    <x v="0"/>
    <s v="June"/>
    <n v="23"/>
    <x v="1"/>
    <x v="4"/>
    <x v="1"/>
    <x v="0"/>
    <x v="1607"/>
  </r>
  <r>
    <x v="1"/>
    <s v="June"/>
    <n v="23"/>
    <x v="1"/>
    <x v="4"/>
    <x v="1"/>
    <x v="0"/>
    <x v="3137"/>
  </r>
  <r>
    <x v="0"/>
    <s v="June"/>
    <n v="24"/>
    <x v="1"/>
    <x v="4"/>
    <x v="1"/>
    <x v="0"/>
    <x v="1703"/>
  </r>
  <r>
    <x v="1"/>
    <s v="June"/>
    <n v="24"/>
    <x v="1"/>
    <x v="4"/>
    <x v="1"/>
    <x v="0"/>
    <x v="3126"/>
  </r>
  <r>
    <x v="0"/>
    <s v="June"/>
    <n v="25"/>
    <x v="1"/>
    <x v="4"/>
    <x v="1"/>
    <x v="0"/>
    <x v="1694"/>
  </r>
  <r>
    <x v="1"/>
    <s v="June"/>
    <n v="25"/>
    <x v="1"/>
    <x v="4"/>
    <x v="1"/>
    <x v="0"/>
    <x v="3152"/>
  </r>
  <r>
    <x v="0"/>
    <s v="June"/>
    <n v="26"/>
    <x v="1"/>
    <x v="4"/>
    <x v="1"/>
    <x v="0"/>
    <x v="1701"/>
  </r>
  <r>
    <x v="1"/>
    <s v="June"/>
    <n v="26"/>
    <x v="1"/>
    <x v="4"/>
    <x v="1"/>
    <x v="0"/>
    <x v="3152"/>
  </r>
  <r>
    <x v="0"/>
    <s v="June"/>
    <n v="27"/>
    <x v="1"/>
    <x v="4"/>
    <x v="1"/>
    <x v="0"/>
    <x v="1632"/>
  </r>
  <r>
    <x v="1"/>
    <s v="June"/>
    <n v="27"/>
    <x v="1"/>
    <x v="4"/>
    <x v="1"/>
    <x v="0"/>
    <x v="3153"/>
  </r>
  <r>
    <x v="0"/>
    <s v="June"/>
    <n v="28"/>
    <x v="1"/>
    <x v="4"/>
    <x v="1"/>
    <x v="0"/>
    <x v="3249"/>
  </r>
  <r>
    <x v="1"/>
    <s v="June"/>
    <n v="28"/>
    <x v="1"/>
    <x v="4"/>
    <x v="1"/>
    <x v="0"/>
    <x v="3132"/>
  </r>
  <r>
    <x v="0"/>
    <s v="June"/>
    <n v="29"/>
    <x v="1"/>
    <x v="4"/>
    <x v="1"/>
    <x v="0"/>
    <x v="1622"/>
  </r>
  <r>
    <x v="1"/>
    <s v="June"/>
    <n v="29"/>
    <x v="1"/>
    <x v="4"/>
    <x v="1"/>
    <x v="0"/>
    <x v="3155"/>
  </r>
  <r>
    <x v="0"/>
    <s v="June"/>
    <n v="30"/>
    <x v="1"/>
    <x v="4"/>
    <x v="1"/>
    <x v="0"/>
    <x v="1609"/>
  </r>
  <r>
    <x v="1"/>
    <s v="June"/>
    <n v="30"/>
    <x v="1"/>
    <x v="4"/>
    <x v="1"/>
    <x v="0"/>
    <x v="3133"/>
  </r>
  <r>
    <x v="0"/>
    <s v="May"/>
    <n v="1"/>
    <x v="1"/>
    <x v="4"/>
    <x v="1"/>
    <x v="0"/>
    <x v="1646"/>
  </r>
  <r>
    <x v="1"/>
    <s v="May"/>
    <n v="1"/>
    <x v="1"/>
    <x v="4"/>
    <x v="1"/>
    <x v="0"/>
    <x v="3300"/>
  </r>
  <r>
    <x v="0"/>
    <s v="May"/>
    <n v="2"/>
    <x v="1"/>
    <x v="4"/>
    <x v="1"/>
    <x v="0"/>
    <x v="1646"/>
  </r>
  <r>
    <x v="1"/>
    <s v="May"/>
    <n v="2"/>
    <x v="1"/>
    <x v="4"/>
    <x v="1"/>
    <x v="0"/>
    <x v="3168"/>
  </r>
  <r>
    <x v="0"/>
    <s v="May"/>
    <n v="3"/>
    <x v="1"/>
    <x v="4"/>
    <x v="1"/>
    <x v="0"/>
    <x v="1683"/>
  </r>
  <r>
    <x v="1"/>
    <s v="May"/>
    <n v="3"/>
    <x v="1"/>
    <x v="4"/>
    <x v="1"/>
    <x v="0"/>
    <x v="3168"/>
  </r>
  <r>
    <x v="0"/>
    <s v="May"/>
    <n v="4"/>
    <x v="1"/>
    <x v="4"/>
    <x v="1"/>
    <x v="0"/>
    <x v="3325"/>
  </r>
  <r>
    <x v="1"/>
    <s v="May"/>
    <n v="4"/>
    <x v="1"/>
    <x v="4"/>
    <x v="1"/>
    <x v="0"/>
    <x v="3140"/>
  </r>
  <r>
    <x v="0"/>
    <s v="May"/>
    <n v="5"/>
    <x v="1"/>
    <x v="4"/>
    <x v="1"/>
    <x v="0"/>
    <x v="1725"/>
  </r>
  <r>
    <x v="1"/>
    <s v="May"/>
    <n v="5"/>
    <x v="1"/>
    <x v="4"/>
    <x v="1"/>
    <x v="0"/>
    <x v="3128"/>
  </r>
  <r>
    <x v="0"/>
    <s v="May"/>
    <n v="6"/>
    <x v="1"/>
    <x v="4"/>
    <x v="1"/>
    <x v="0"/>
    <x v="3266"/>
  </r>
  <r>
    <x v="1"/>
    <s v="May"/>
    <n v="6"/>
    <x v="1"/>
    <x v="4"/>
    <x v="1"/>
    <x v="0"/>
    <x v="3151"/>
  </r>
  <r>
    <x v="0"/>
    <s v="May"/>
    <n v="7"/>
    <x v="1"/>
    <x v="4"/>
    <x v="1"/>
    <x v="0"/>
    <x v="3203"/>
  </r>
  <r>
    <x v="1"/>
    <s v="May"/>
    <n v="7"/>
    <x v="1"/>
    <x v="4"/>
    <x v="1"/>
    <x v="0"/>
    <x v="3156"/>
  </r>
  <r>
    <x v="0"/>
    <s v="May"/>
    <n v="8"/>
    <x v="1"/>
    <x v="4"/>
    <x v="1"/>
    <x v="0"/>
    <x v="3176"/>
  </r>
  <r>
    <x v="1"/>
    <s v="May"/>
    <n v="8"/>
    <x v="1"/>
    <x v="4"/>
    <x v="1"/>
    <x v="0"/>
    <x v="3172"/>
  </r>
  <r>
    <x v="0"/>
    <s v="May"/>
    <n v="9"/>
    <x v="1"/>
    <x v="4"/>
    <x v="1"/>
    <x v="0"/>
    <x v="3196"/>
  </r>
  <r>
    <x v="1"/>
    <s v="May"/>
    <n v="9"/>
    <x v="1"/>
    <x v="4"/>
    <x v="1"/>
    <x v="0"/>
    <x v="3306"/>
  </r>
  <r>
    <x v="0"/>
    <s v="May"/>
    <n v="10"/>
    <x v="1"/>
    <x v="4"/>
    <x v="1"/>
    <x v="0"/>
    <x v="3173"/>
  </r>
  <r>
    <x v="1"/>
    <s v="May"/>
    <n v="10"/>
    <x v="1"/>
    <x v="4"/>
    <x v="1"/>
    <x v="0"/>
    <x v="3145"/>
  </r>
  <r>
    <x v="0"/>
    <s v="May"/>
    <n v="11"/>
    <x v="1"/>
    <x v="4"/>
    <x v="1"/>
    <x v="0"/>
    <x v="3181"/>
  </r>
  <r>
    <x v="1"/>
    <s v="May"/>
    <n v="11"/>
    <x v="1"/>
    <x v="4"/>
    <x v="1"/>
    <x v="0"/>
    <x v="3152"/>
  </r>
  <r>
    <x v="0"/>
    <s v="May"/>
    <n v="12"/>
    <x v="1"/>
    <x v="4"/>
    <x v="1"/>
    <x v="0"/>
    <x v="1696"/>
  </r>
  <r>
    <x v="1"/>
    <s v="May"/>
    <n v="12"/>
    <x v="1"/>
    <x v="4"/>
    <x v="1"/>
    <x v="0"/>
    <x v="3134"/>
  </r>
  <r>
    <x v="0"/>
    <s v="May"/>
    <n v="13"/>
    <x v="1"/>
    <x v="4"/>
    <x v="1"/>
    <x v="0"/>
    <x v="1620"/>
  </r>
  <r>
    <x v="1"/>
    <s v="May"/>
    <n v="13"/>
    <x v="1"/>
    <x v="4"/>
    <x v="1"/>
    <x v="0"/>
    <x v="3143"/>
  </r>
  <r>
    <x v="0"/>
    <s v="May"/>
    <n v="14"/>
    <x v="1"/>
    <x v="4"/>
    <x v="1"/>
    <x v="0"/>
    <x v="3329"/>
  </r>
  <r>
    <x v="1"/>
    <s v="May"/>
    <n v="14"/>
    <x v="1"/>
    <x v="4"/>
    <x v="1"/>
    <x v="0"/>
    <x v="3143"/>
  </r>
  <r>
    <x v="0"/>
    <s v="May"/>
    <n v="15"/>
    <x v="1"/>
    <x v="4"/>
    <x v="1"/>
    <x v="0"/>
    <x v="3325"/>
  </r>
  <r>
    <x v="1"/>
    <s v="May"/>
    <n v="15"/>
    <x v="1"/>
    <x v="4"/>
    <x v="1"/>
    <x v="0"/>
    <x v="3152"/>
  </r>
  <r>
    <x v="0"/>
    <s v="May"/>
    <n v="16"/>
    <x v="1"/>
    <x v="4"/>
    <x v="1"/>
    <x v="0"/>
    <x v="3190"/>
  </r>
  <r>
    <x v="1"/>
    <s v="May"/>
    <n v="16"/>
    <x v="1"/>
    <x v="4"/>
    <x v="1"/>
    <x v="0"/>
    <x v="3149"/>
  </r>
  <r>
    <x v="0"/>
    <s v="May"/>
    <n v="17"/>
    <x v="1"/>
    <x v="4"/>
    <x v="1"/>
    <x v="0"/>
    <x v="1696"/>
  </r>
  <r>
    <x v="1"/>
    <s v="May"/>
    <n v="17"/>
    <x v="1"/>
    <x v="4"/>
    <x v="1"/>
    <x v="0"/>
    <x v="3151"/>
  </r>
  <r>
    <x v="0"/>
    <s v="May"/>
    <n v="18"/>
    <x v="1"/>
    <x v="4"/>
    <x v="1"/>
    <x v="0"/>
    <x v="1622"/>
  </r>
  <r>
    <x v="1"/>
    <s v="May"/>
    <n v="18"/>
    <x v="1"/>
    <x v="4"/>
    <x v="1"/>
    <x v="0"/>
    <x v="3146"/>
  </r>
  <r>
    <x v="0"/>
    <s v="May"/>
    <n v="19"/>
    <x v="1"/>
    <x v="4"/>
    <x v="1"/>
    <x v="0"/>
    <x v="1699"/>
  </r>
  <r>
    <x v="1"/>
    <s v="May"/>
    <n v="19"/>
    <x v="1"/>
    <x v="4"/>
    <x v="1"/>
    <x v="0"/>
    <x v="3111"/>
  </r>
  <r>
    <x v="0"/>
    <s v="May"/>
    <n v="20"/>
    <x v="1"/>
    <x v="4"/>
    <x v="1"/>
    <x v="0"/>
    <x v="3323"/>
  </r>
  <r>
    <x v="1"/>
    <s v="May"/>
    <n v="20"/>
    <x v="1"/>
    <x v="4"/>
    <x v="1"/>
    <x v="0"/>
    <x v="3130"/>
  </r>
  <r>
    <x v="0"/>
    <s v="May"/>
    <n v="21"/>
    <x v="1"/>
    <x v="4"/>
    <x v="1"/>
    <x v="0"/>
    <x v="3183"/>
  </r>
  <r>
    <x v="1"/>
    <s v="May"/>
    <n v="21"/>
    <x v="1"/>
    <x v="4"/>
    <x v="1"/>
    <x v="0"/>
    <x v="3139"/>
  </r>
  <r>
    <x v="0"/>
    <s v="May"/>
    <n v="22"/>
    <x v="1"/>
    <x v="4"/>
    <x v="1"/>
    <x v="0"/>
    <x v="1725"/>
  </r>
  <r>
    <x v="1"/>
    <s v="May"/>
    <n v="22"/>
    <x v="1"/>
    <x v="4"/>
    <x v="1"/>
    <x v="0"/>
    <x v="3144"/>
  </r>
  <r>
    <x v="0"/>
    <s v="May"/>
    <n v="23"/>
    <x v="1"/>
    <x v="4"/>
    <x v="1"/>
    <x v="0"/>
    <x v="1620"/>
  </r>
  <r>
    <x v="1"/>
    <s v="May"/>
    <n v="23"/>
    <x v="1"/>
    <x v="4"/>
    <x v="1"/>
    <x v="0"/>
    <x v="3153"/>
  </r>
  <r>
    <x v="0"/>
    <s v="May"/>
    <n v="24"/>
    <x v="1"/>
    <x v="4"/>
    <x v="1"/>
    <x v="0"/>
    <x v="1633"/>
  </r>
  <r>
    <x v="1"/>
    <s v="May"/>
    <n v="24"/>
    <x v="1"/>
    <x v="4"/>
    <x v="1"/>
    <x v="0"/>
    <x v="3131"/>
  </r>
  <r>
    <x v="0"/>
    <s v="May"/>
    <n v="25"/>
    <x v="1"/>
    <x v="4"/>
    <x v="1"/>
    <x v="0"/>
    <x v="1669"/>
  </r>
  <r>
    <x v="1"/>
    <s v="May"/>
    <n v="25"/>
    <x v="1"/>
    <x v="4"/>
    <x v="1"/>
    <x v="0"/>
    <x v="3139"/>
  </r>
  <r>
    <x v="0"/>
    <s v="May"/>
    <n v="26"/>
    <x v="1"/>
    <x v="4"/>
    <x v="1"/>
    <x v="0"/>
    <x v="1721"/>
  </r>
  <r>
    <x v="1"/>
    <s v="May"/>
    <n v="26"/>
    <x v="1"/>
    <x v="4"/>
    <x v="1"/>
    <x v="0"/>
    <x v="3128"/>
  </r>
  <r>
    <x v="0"/>
    <s v="May"/>
    <n v="27"/>
    <x v="1"/>
    <x v="4"/>
    <x v="1"/>
    <x v="0"/>
    <x v="3324"/>
  </r>
  <r>
    <x v="1"/>
    <s v="May"/>
    <n v="27"/>
    <x v="1"/>
    <x v="4"/>
    <x v="1"/>
    <x v="0"/>
    <x v="3109"/>
  </r>
  <r>
    <x v="0"/>
    <s v="May"/>
    <n v="28"/>
    <x v="1"/>
    <x v="4"/>
    <x v="1"/>
    <x v="0"/>
    <x v="1630"/>
  </r>
  <r>
    <x v="1"/>
    <s v="May"/>
    <n v="28"/>
    <x v="1"/>
    <x v="4"/>
    <x v="1"/>
    <x v="0"/>
    <x v="3131"/>
  </r>
  <r>
    <x v="0"/>
    <s v="May"/>
    <n v="29"/>
    <x v="1"/>
    <x v="4"/>
    <x v="1"/>
    <x v="0"/>
    <x v="3190"/>
  </r>
  <r>
    <x v="1"/>
    <s v="May"/>
    <n v="29"/>
    <x v="1"/>
    <x v="4"/>
    <x v="1"/>
    <x v="0"/>
    <x v="3130"/>
  </r>
  <r>
    <x v="0"/>
    <s v="May"/>
    <n v="30"/>
    <x v="1"/>
    <x v="4"/>
    <x v="1"/>
    <x v="0"/>
    <x v="3188"/>
  </r>
  <r>
    <x v="1"/>
    <s v="May"/>
    <n v="30"/>
    <x v="1"/>
    <x v="4"/>
    <x v="1"/>
    <x v="0"/>
    <x v="3143"/>
  </r>
  <r>
    <x v="0"/>
    <s v="May"/>
    <n v="31"/>
    <x v="1"/>
    <x v="4"/>
    <x v="1"/>
    <x v="0"/>
    <x v="1671"/>
  </r>
  <r>
    <x v="1"/>
    <s v="May"/>
    <n v="31"/>
    <x v="1"/>
    <x v="4"/>
    <x v="1"/>
    <x v="0"/>
    <x v="3139"/>
  </r>
  <r>
    <x v="0"/>
    <s v="July"/>
    <n v="1"/>
    <x v="0"/>
    <x v="5"/>
    <x v="0"/>
    <x v="0"/>
    <x v="1725"/>
  </r>
  <r>
    <x v="1"/>
    <s v="July"/>
    <n v="1"/>
    <x v="0"/>
    <x v="5"/>
    <x v="0"/>
    <x v="0"/>
    <x v="1633"/>
  </r>
  <r>
    <x v="0"/>
    <s v="July"/>
    <n v="2"/>
    <x v="0"/>
    <x v="5"/>
    <x v="0"/>
    <x v="0"/>
    <x v="3328"/>
  </r>
  <r>
    <x v="1"/>
    <s v="July"/>
    <n v="2"/>
    <x v="0"/>
    <x v="5"/>
    <x v="0"/>
    <x v="0"/>
    <x v="1725"/>
  </r>
  <r>
    <x v="0"/>
    <s v="July"/>
    <n v="3"/>
    <x v="0"/>
    <x v="5"/>
    <x v="0"/>
    <x v="0"/>
    <x v="3180"/>
  </r>
  <r>
    <x v="1"/>
    <s v="July"/>
    <n v="3"/>
    <x v="0"/>
    <x v="5"/>
    <x v="0"/>
    <x v="0"/>
    <x v="1701"/>
  </r>
  <r>
    <x v="0"/>
    <s v="July"/>
    <n v="4"/>
    <x v="0"/>
    <x v="5"/>
    <x v="0"/>
    <x v="0"/>
    <x v="1690"/>
  </r>
  <r>
    <x v="1"/>
    <s v="July"/>
    <n v="4"/>
    <x v="0"/>
    <x v="5"/>
    <x v="0"/>
    <x v="0"/>
    <x v="1653"/>
  </r>
  <r>
    <x v="0"/>
    <s v="July"/>
    <n v="5"/>
    <x v="0"/>
    <x v="5"/>
    <x v="0"/>
    <x v="0"/>
    <x v="1618"/>
  </r>
  <r>
    <x v="1"/>
    <s v="July"/>
    <n v="5"/>
    <x v="0"/>
    <x v="5"/>
    <x v="0"/>
    <x v="0"/>
    <x v="1635"/>
  </r>
  <r>
    <x v="0"/>
    <s v="July"/>
    <n v="6"/>
    <x v="0"/>
    <x v="5"/>
    <x v="0"/>
    <x v="0"/>
    <x v="1667"/>
  </r>
  <r>
    <x v="1"/>
    <s v="July"/>
    <n v="6"/>
    <x v="0"/>
    <x v="5"/>
    <x v="0"/>
    <x v="0"/>
    <x v="1646"/>
  </r>
  <r>
    <x v="0"/>
    <s v="July"/>
    <n v="7"/>
    <x v="0"/>
    <x v="5"/>
    <x v="0"/>
    <x v="0"/>
    <x v="3328"/>
  </r>
  <r>
    <x v="1"/>
    <s v="July"/>
    <n v="7"/>
    <x v="0"/>
    <x v="5"/>
    <x v="0"/>
    <x v="0"/>
    <x v="3272"/>
  </r>
  <r>
    <x v="0"/>
    <s v="July"/>
    <n v="8"/>
    <x v="0"/>
    <x v="5"/>
    <x v="0"/>
    <x v="0"/>
    <x v="3192"/>
  </r>
  <r>
    <x v="1"/>
    <s v="July"/>
    <n v="8"/>
    <x v="0"/>
    <x v="5"/>
    <x v="0"/>
    <x v="0"/>
    <x v="3188"/>
  </r>
  <r>
    <x v="0"/>
    <s v="July"/>
    <n v="9"/>
    <x v="0"/>
    <x v="5"/>
    <x v="0"/>
    <x v="0"/>
    <x v="3328"/>
  </r>
  <r>
    <x v="1"/>
    <s v="July"/>
    <n v="9"/>
    <x v="0"/>
    <x v="5"/>
    <x v="0"/>
    <x v="0"/>
    <x v="1630"/>
  </r>
  <r>
    <x v="0"/>
    <s v="July"/>
    <n v="10"/>
    <x v="0"/>
    <x v="5"/>
    <x v="0"/>
    <x v="0"/>
    <x v="3190"/>
  </r>
  <r>
    <x v="1"/>
    <s v="July"/>
    <n v="10"/>
    <x v="0"/>
    <x v="5"/>
    <x v="0"/>
    <x v="0"/>
    <x v="1635"/>
  </r>
  <r>
    <x v="0"/>
    <s v="July"/>
    <n v="11"/>
    <x v="0"/>
    <x v="5"/>
    <x v="0"/>
    <x v="0"/>
    <x v="3244"/>
  </r>
  <r>
    <x v="1"/>
    <s v="July"/>
    <n v="11"/>
    <x v="0"/>
    <x v="5"/>
    <x v="0"/>
    <x v="0"/>
    <x v="1647"/>
  </r>
  <r>
    <x v="0"/>
    <s v="July"/>
    <n v="12"/>
    <x v="0"/>
    <x v="5"/>
    <x v="0"/>
    <x v="0"/>
    <x v="3180"/>
  </r>
  <r>
    <x v="1"/>
    <s v="July"/>
    <n v="12"/>
    <x v="0"/>
    <x v="5"/>
    <x v="0"/>
    <x v="0"/>
    <x v="1690"/>
  </r>
  <r>
    <x v="0"/>
    <s v="July"/>
    <n v="13"/>
    <x v="0"/>
    <x v="5"/>
    <x v="0"/>
    <x v="0"/>
    <x v="1647"/>
  </r>
  <r>
    <x v="1"/>
    <s v="July"/>
    <n v="13"/>
    <x v="0"/>
    <x v="5"/>
    <x v="0"/>
    <x v="0"/>
    <x v="3183"/>
  </r>
  <r>
    <x v="0"/>
    <s v="July"/>
    <n v="14"/>
    <x v="0"/>
    <x v="5"/>
    <x v="0"/>
    <x v="0"/>
    <x v="3209"/>
  </r>
  <r>
    <x v="1"/>
    <s v="July"/>
    <n v="14"/>
    <x v="0"/>
    <x v="5"/>
    <x v="0"/>
    <x v="0"/>
    <x v="1646"/>
  </r>
  <r>
    <x v="0"/>
    <s v="July"/>
    <n v="15"/>
    <x v="0"/>
    <x v="5"/>
    <x v="0"/>
    <x v="0"/>
    <x v="1601"/>
  </r>
  <r>
    <x v="1"/>
    <s v="July"/>
    <n v="15"/>
    <x v="0"/>
    <x v="5"/>
    <x v="0"/>
    <x v="0"/>
    <x v="1709"/>
  </r>
  <r>
    <x v="0"/>
    <s v="July"/>
    <n v="16"/>
    <x v="0"/>
    <x v="5"/>
    <x v="0"/>
    <x v="0"/>
    <x v="3329"/>
  </r>
  <r>
    <x v="1"/>
    <s v="July"/>
    <n v="16"/>
    <x v="0"/>
    <x v="5"/>
    <x v="0"/>
    <x v="0"/>
    <x v="3323"/>
  </r>
  <r>
    <x v="0"/>
    <s v="July"/>
    <n v="17"/>
    <x v="0"/>
    <x v="5"/>
    <x v="0"/>
    <x v="0"/>
    <x v="1672"/>
  </r>
  <r>
    <x v="1"/>
    <s v="July"/>
    <n v="17"/>
    <x v="0"/>
    <x v="5"/>
    <x v="0"/>
    <x v="0"/>
    <x v="1688"/>
  </r>
  <r>
    <x v="0"/>
    <s v="July"/>
    <n v="18"/>
    <x v="0"/>
    <x v="5"/>
    <x v="0"/>
    <x v="0"/>
    <x v="1667"/>
  </r>
  <r>
    <x v="1"/>
    <s v="July"/>
    <n v="18"/>
    <x v="0"/>
    <x v="5"/>
    <x v="0"/>
    <x v="0"/>
    <x v="3313"/>
  </r>
  <r>
    <x v="0"/>
    <s v="July"/>
    <n v="19"/>
    <x v="0"/>
    <x v="5"/>
    <x v="0"/>
    <x v="0"/>
    <x v="1672"/>
  </r>
  <r>
    <x v="1"/>
    <s v="July"/>
    <n v="19"/>
    <x v="0"/>
    <x v="5"/>
    <x v="0"/>
    <x v="0"/>
    <x v="1607"/>
  </r>
  <r>
    <x v="0"/>
    <s v="July"/>
    <n v="20"/>
    <x v="0"/>
    <x v="5"/>
    <x v="0"/>
    <x v="0"/>
    <x v="3265"/>
  </r>
  <r>
    <x v="1"/>
    <s v="July"/>
    <n v="20"/>
    <x v="0"/>
    <x v="5"/>
    <x v="0"/>
    <x v="0"/>
    <x v="1667"/>
  </r>
  <r>
    <x v="0"/>
    <s v="July"/>
    <n v="21"/>
    <x v="0"/>
    <x v="5"/>
    <x v="0"/>
    <x v="0"/>
    <x v="1681"/>
  </r>
  <r>
    <x v="1"/>
    <s v="July"/>
    <n v="21"/>
    <x v="0"/>
    <x v="5"/>
    <x v="0"/>
    <x v="0"/>
    <x v="1630"/>
  </r>
  <r>
    <x v="0"/>
    <s v="July"/>
    <n v="22"/>
    <x v="0"/>
    <x v="5"/>
    <x v="0"/>
    <x v="0"/>
    <x v="3181"/>
  </r>
  <r>
    <x v="1"/>
    <s v="July"/>
    <n v="22"/>
    <x v="0"/>
    <x v="5"/>
    <x v="0"/>
    <x v="0"/>
    <x v="1715"/>
  </r>
  <r>
    <x v="0"/>
    <s v="July"/>
    <n v="23"/>
    <x v="0"/>
    <x v="5"/>
    <x v="0"/>
    <x v="0"/>
    <x v="1686"/>
  </r>
  <r>
    <x v="1"/>
    <s v="July"/>
    <n v="23"/>
    <x v="0"/>
    <x v="5"/>
    <x v="0"/>
    <x v="0"/>
    <x v="3324"/>
  </r>
  <r>
    <x v="0"/>
    <s v="July"/>
    <n v="24"/>
    <x v="0"/>
    <x v="5"/>
    <x v="0"/>
    <x v="0"/>
    <x v="3329"/>
  </r>
  <r>
    <x v="1"/>
    <s v="July"/>
    <n v="24"/>
    <x v="0"/>
    <x v="5"/>
    <x v="0"/>
    <x v="0"/>
    <x v="1725"/>
  </r>
  <r>
    <x v="0"/>
    <s v="July"/>
    <n v="25"/>
    <x v="0"/>
    <x v="5"/>
    <x v="0"/>
    <x v="0"/>
    <x v="3184"/>
  </r>
  <r>
    <x v="1"/>
    <s v="July"/>
    <n v="25"/>
    <x v="0"/>
    <x v="5"/>
    <x v="0"/>
    <x v="0"/>
    <x v="1724"/>
  </r>
  <r>
    <x v="0"/>
    <s v="July"/>
    <n v="26"/>
    <x v="0"/>
    <x v="5"/>
    <x v="0"/>
    <x v="0"/>
    <x v="3180"/>
  </r>
  <r>
    <x v="1"/>
    <s v="July"/>
    <n v="26"/>
    <x v="0"/>
    <x v="5"/>
    <x v="0"/>
    <x v="0"/>
    <x v="1724"/>
  </r>
  <r>
    <x v="0"/>
    <s v="July"/>
    <n v="27"/>
    <x v="0"/>
    <x v="5"/>
    <x v="0"/>
    <x v="0"/>
    <x v="3174"/>
  </r>
  <r>
    <x v="1"/>
    <s v="July"/>
    <n v="27"/>
    <x v="0"/>
    <x v="5"/>
    <x v="0"/>
    <x v="0"/>
    <x v="1686"/>
  </r>
  <r>
    <x v="0"/>
    <s v="July"/>
    <n v="28"/>
    <x v="0"/>
    <x v="5"/>
    <x v="0"/>
    <x v="0"/>
    <x v="3182"/>
  </r>
  <r>
    <x v="1"/>
    <s v="July"/>
    <n v="28"/>
    <x v="0"/>
    <x v="5"/>
    <x v="0"/>
    <x v="0"/>
    <x v="3191"/>
  </r>
  <r>
    <x v="0"/>
    <s v="July"/>
    <n v="29"/>
    <x v="0"/>
    <x v="5"/>
    <x v="0"/>
    <x v="0"/>
    <x v="3180"/>
  </r>
  <r>
    <x v="1"/>
    <s v="July"/>
    <n v="29"/>
    <x v="0"/>
    <x v="5"/>
    <x v="0"/>
    <x v="0"/>
    <x v="3293"/>
  </r>
  <r>
    <x v="0"/>
    <s v="July"/>
    <n v="30"/>
    <x v="0"/>
    <x v="5"/>
    <x v="0"/>
    <x v="0"/>
    <x v="3310"/>
  </r>
  <r>
    <x v="1"/>
    <s v="July"/>
    <n v="30"/>
    <x v="0"/>
    <x v="5"/>
    <x v="0"/>
    <x v="0"/>
    <x v="1638"/>
  </r>
  <r>
    <x v="0"/>
    <s v="July"/>
    <n v="31"/>
    <x v="0"/>
    <x v="5"/>
    <x v="0"/>
    <x v="0"/>
    <x v="1618"/>
  </r>
  <r>
    <x v="1"/>
    <s v="July"/>
    <n v="31"/>
    <x v="0"/>
    <x v="5"/>
    <x v="0"/>
    <x v="0"/>
    <x v="1717"/>
  </r>
  <r>
    <x v="0"/>
    <s v="June"/>
    <n v="1"/>
    <x v="0"/>
    <x v="5"/>
    <x v="0"/>
    <x v="0"/>
    <x v="3176"/>
  </r>
  <r>
    <x v="1"/>
    <s v="June"/>
    <n v="1"/>
    <x v="0"/>
    <x v="5"/>
    <x v="0"/>
    <x v="0"/>
    <x v="1653"/>
  </r>
  <r>
    <x v="0"/>
    <s v="June"/>
    <n v="2"/>
    <x v="0"/>
    <x v="5"/>
    <x v="0"/>
    <x v="0"/>
    <x v="1632"/>
  </r>
  <r>
    <x v="1"/>
    <s v="June"/>
    <n v="2"/>
    <x v="0"/>
    <x v="5"/>
    <x v="0"/>
    <x v="0"/>
    <x v="3184"/>
  </r>
  <r>
    <x v="0"/>
    <s v="June"/>
    <n v="3"/>
    <x v="0"/>
    <x v="5"/>
    <x v="0"/>
    <x v="0"/>
    <x v="3211"/>
  </r>
  <r>
    <x v="1"/>
    <s v="June"/>
    <n v="3"/>
    <x v="0"/>
    <x v="5"/>
    <x v="0"/>
    <x v="0"/>
    <x v="3181"/>
  </r>
  <r>
    <x v="0"/>
    <s v="June"/>
    <n v="4"/>
    <x v="0"/>
    <x v="5"/>
    <x v="0"/>
    <x v="0"/>
    <x v="3181"/>
  </r>
  <r>
    <x v="1"/>
    <s v="June"/>
    <n v="4"/>
    <x v="0"/>
    <x v="5"/>
    <x v="0"/>
    <x v="0"/>
    <x v="1646"/>
  </r>
  <r>
    <x v="0"/>
    <s v="June"/>
    <n v="5"/>
    <x v="0"/>
    <x v="5"/>
    <x v="0"/>
    <x v="0"/>
    <x v="1605"/>
  </r>
  <r>
    <x v="1"/>
    <s v="June"/>
    <n v="5"/>
    <x v="0"/>
    <x v="5"/>
    <x v="0"/>
    <x v="0"/>
    <x v="3186"/>
  </r>
  <r>
    <x v="0"/>
    <s v="June"/>
    <n v="6"/>
    <x v="0"/>
    <x v="5"/>
    <x v="0"/>
    <x v="0"/>
    <x v="1653"/>
  </r>
  <r>
    <x v="1"/>
    <s v="June"/>
    <n v="6"/>
    <x v="0"/>
    <x v="5"/>
    <x v="0"/>
    <x v="0"/>
    <x v="3330"/>
  </r>
  <r>
    <x v="0"/>
    <s v="June"/>
    <n v="7"/>
    <x v="0"/>
    <x v="5"/>
    <x v="0"/>
    <x v="0"/>
    <x v="1692"/>
  </r>
  <r>
    <x v="1"/>
    <s v="June"/>
    <n v="7"/>
    <x v="0"/>
    <x v="5"/>
    <x v="0"/>
    <x v="0"/>
    <x v="3187"/>
  </r>
  <r>
    <x v="0"/>
    <s v="June"/>
    <n v="8"/>
    <x v="0"/>
    <x v="5"/>
    <x v="0"/>
    <x v="0"/>
    <x v="3265"/>
  </r>
  <r>
    <x v="1"/>
    <s v="June"/>
    <n v="8"/>
    <x v="0"/>
    <x v="5"/>
    <x v="0"/>
    <x v="0"/>
    <x v="3187"/>
  </r>
  <r>
    <x v="0"/>
    <s v="June"/>
    <n v="9"/>
    <x v="0"/>
    <x v="5"/>
    <x v="0"/>
    <x v="0"/>
    <x v="1616"/>
  </r>
  <r>
    <x v="1"/>
    <s v="June"/>
    <n v="9"/>
    <x v="0"/>
    <x v="5"/>
    <x v="0"/>
    <x v="0"/>
    <x v="3200"/>
  </r>
  <r>
    <x v="0"/>
    <s v="June"/>
    <n v="10"/>
    <x v="0"/>
    <x v="5"/>
    <x v="0"/>
    <x v="0"/>
    <x v="1725"/>
  </r>
  <r>
    <x v="1"/>
    <s v="June"/>
    <n v="10"/>
    <x v="0"/>
    <x v="5"/>
    <x v="0"/>
    <x v="0"/>
    <x v="3325"/>
  </r>
  <r>
    <x v="0"/>
    <s v="June"/>
    <n v="11"/>
    <x v="0"/>
    <x v="5"/>
    <x v="0"/>
    <x v="0"/>
    <x v="3272"/>
  </r>
  <r>
    <x v="1"/>
    <s v="June"/>
    <n v="11"/>
    <x v="0"/>
    <x v="5"/>
    <x v="0"/>
    <x v="0"/>
    <x v="1683"/>
  </r>
  <r>
    <x v="0"/>
    <s v="June"/>
    <n v="12"/>
    <x v="0"/>
    <x v="5"/>
    <x v="0"/>
    <x v="0"/>
    <x v="3236"/>
  </r>
  <r>
    <x v="1"/>
    <s v="June"/>
    <n v="12"/>
    <x v="0"/>
    <x v="5"/>
    <x v="0"/>
    <x v="0"/>
    <x v="1594"/>
  </r>
  <r>
    <x v="0"/>
    <s v="June"/>
    <n v="13"/>
    <x v="0"/>
    <x v="5"/>
    <x v="0"/>
    <x v="0"/>
    <x v="3278"/>
  </r>
  <r>
    <x v="1"/>
    <s v="June"/>
    <n v="13"/>
    <x v="0"/>
    <x v="5"/>
    <x v="0"/>
    <x v="0"/>
    <x v="3294"/>
  </r>
  <r>
    <x v="0"/>
    <s v="June"/>
    <n v="14"/>
    <x v="0"/>
    <x v="5"/>
    <x v="0"/>
    <x v="0"/>
    <x v="3183"/>
  </r>
  <r>
    <x v="1"/>
    <s v="June"/>
    <n v="14"/>
    <x v="0"/>
    <x v="5"/>
    <x v="0"/>
    <x v="0"/>
    <x v="1643"/>
  </r>
  <r>
    <x v="0"/>
    <s v="June"/>
    <n v="15"/>
    <x v="0"/>
    <x v="5"/>
    <x v="0"/>
    <x v="0"/>
    <x v="3224"/>
  </r>
  <r>
    <x v="1"/>
    <s v="June"/>
    <n v="15"/>
    <x v="0"/>
    <x v="5"/>
    <x v="0"/>
    <x v="0"/>
    <x v="3195"/>
  </r>
  <r>
    <x v="0"/>
    <s v="June"/>
    <n v="16"/>
    <x v="0"/>
    <x v="5"/>
    <x v="0"/>
    <x v="0"/>
    <x v="1646"/>
  </r>
  <r>
    <x v="1"/>
    <s v="June"/>
    <n v="16"/>
    <x v="0"/>
    <x v="5"/>
    <x v="0"/>
    <x v="0"/>
    <x v="1706"/>
  </r>
  <r>
    <x v="0"/>
    <s v="June"/>
    <n v="17"/>
    <x v="0"/>
    <x v="5"/>
    <x v="0"/>
    <x v="0"/>
    <x v="1669"/>
  </r>
  <r>
    <x v="1"/>
    <s v="June"/>
    <n v="17"/>
    <x v="0"/>
    <x v="5"/>
    <x v="0"/>
    <x v="0"/>
    <x v="1641"/>
  </r>
  <r>
    <x v="0"/>
    <s v="June"/>
    <n v="18"/>
    <x v="0"/>
    <x v="5"/>
    <x v="0"/>
    <x v="0"/>
    <x v="3191"/>
  </r>
  <r>
    <x v="1"/>
    <s v="June"/>
    <n v="18"/>
    <x v="0"/>
    <x v="5"/>
    <x v="0"/>
    <x v="0"/>
    <x v="1659"/>
  </r>
  <r>
    <x v="0"/>
    <s v="June"/>
    <n v="19"/>
    <x v="0"/>
    <x v="5"/>
    <x v="0"/>
    <x v="0"/>
    <x v="1635"/>
  </r>
  <r>
    <x v="1"/>
    <s v="June"/>
    <n v="19"/>
    <x v="0"/>
    <x v="5"/>
    <x v="0"/>
    <x v="0"/>
    <x v="1647"/>
  </r>
  <r>
    <x v="0"/>
    <s v="June"/>
    <n v="20"/>
    <x v="0"/>
    <x v="5"/>
    <x v="0"/>
    <x v="0"/>
    <x v="1665"/>
  </r>
  <r>
    <x v="1"/>
    <s v="June"/>
    <n v="20"/>
    <x v="0"/>
    <x v="5"/>
    <x v="0"/>
    <x v="0"/>
    <x v="1665"/>
  </r>
  <r>
    <x v="0"/>
    <s v="June"/>
    <n v="21"/>
    <x v="0"/>
    <x v="5"/>
    <x v="0"/>
    <x v="0"/>
    <x v="1694"/>
  </r>
  <r>
    <x v="1"/>
    <s v="June"/>
    <n v="21"/>
    <x v="0"/>
    <x v="5"/>
    <x v="0"/>
    <x v="0"/>
    <x v="1665"/>
  </r>
  <r>
    <x v="0"/>
    <s v="June"/>
    <n v="22"/>
    <x v="0"/>
    <x v="5"/>
    <x v="0"/>
    <x v="0"/>
    <x v="3249"/>
  </r>
  <r>
    <x v="1"/>
    <s v="June"/>
    <n v="22"/>
    <x v="0"/>
    <x v="5"/>
    <x v="0"/>
    <x v="0"/>
    <x v="1601"/>
  </r>
  <r>
    <x v="0"/>
    <s v="June"/>
    <n v="23"/>
    <x v="0"/>
    <x v="5"/>
    <x v="0"/>
    <x v="0"/>
    <x v="1622"/>
  </r>
  <r>
    <x v="1"/>
    <s v="June"/>
    <n v="23"/>
    <x v="0"/>
    <x v="5"/>
    <x v="0"/>
    <x v="0"/>
    <x v="3321"/>
  </r>
  <r>
    <x v="0"/>
    <s v="June"/>
    <n v="24"/>
    <x v="0"/>
    <x v="5"/>
    <x v="0"/>
    <x v="0"/>
    <x v="1626"/>
  </r>
  <r>
    <x v="1"/>
    <s v="June"/>
    <n v="24"/>
    <x v="0"/>
    <x v="5"/>
    <x v="0"/>
    <x v="0"/>
    <x v="1657"/>
  </r>
  <r>
    <x v="0"/>
    <s v="June"/>
    <n v="25"/>
    <x v="0"/>
    <x v="5"/>
    <x v="0"/>
    <x v="0"/>
    <x v="3326"/>
  </r>
  <r>
    <x v="1"/>
    <s v="June"/>
    <n v="25"/>
    <x v="0"/>
    <x v="5"/>
    <x v="0"/>
    <x v="0"/>
    <x v="1721"/>
  </r>
  <r>
    <x v="0"/>
    <s v="June"/>
    <n v="26"/>
    <x v="0"/>
    <x v="5"/>
    <x v="0"/>
    <x v="0"/>
    <x v="1694"/>
  </r>
  <r>
    <x v="1"/>
    <s v="June"/>
    <n v="26"/>
    <x v="0"/>
    <x v="5"/>
    <x v="0"/>
    <x v="0"/>
    <x v="1630"/>
  </r>
  <r>
    <x v="0"/>
    <s v="June"/>
    <n v="27"/>
    <x v="0"/>
    <x v="5"/>
    <x v="0"/>
    <x v="0"/>
    <x v="3329"/>
  </r>
  <r>
    <x v="1"/>
    <s v="June"/>
    <n v="27"/>
    <x v="0"/>
    <x v="5"/>
    <x v="0"/>
    <x v="0"/>
    <x v="1681"/>
  </r>
  <r>
    <x v="0"/>
    <s v="June"/>
    <n v="28"/>
    <x v="0"/>
    <x v="5"/>
    <x v="0"/>
    <x v="0"/>
    <x v="3266"/>
  </r>
  <r>
    <x v="1"/>
    <s v="June"/>
    <n v="28"/>
    <x v="0"/>
    <x v="5"/>
    <x v="0"/>
    <x v="0"/>
    <x v="1724"/>
  </r>
  <r>
    <x v="0"/>
    <s v="June"/>
    <n v="29"/>
    <x v="0"/>
    <x v="5"/>
    <x v="0"/>
    <x v="0"/>
    <x v="3182"/>
  </r>
  <r>
    <x v="1"/>
    <s v="June"/>
    <n v="29"/>
    <x v="0"/>
    <x v="5"/>
    <x v="0"/>
    <x v="0"/>
    <x v="1646"/>
  </r>
  <r>
    <x v="0"/>
    <s v="June"/>
    <n v="30"/>
    <x v="0"/>
    <x v="5"/>
    <x v="0"/>
    <x v="0"/>
    <x v="3192"/>
  </r>
  <r>
    <x v="1"/>
    <s v="June"/>
    <n v="30"/>
    <x v="0"/>
    <x v="5"/>
    <x v="0"/>
    <x v="0"/>
    <x v="3192"/>
  </r>
  <r>
    <x v="0"/>
    <s v="May"/>
    <n v="1"/>
    <x v="0"/>
    <x v="5"/>
    <x v="0"/>
    <x v="0"/>
    <x v="3227"/>
  </r>
  <r>
    <x v="1"/>
    <s v="May"/>
    <n v="1"/>
    <x v="0"/>
    <x v="5"/>
    <x v="0"/>
    <x v="0"/>
    <x v="3216"/>
  </r>
  <r>
    <x v="0"/>
    <s v="May"/>
    <n v="2"/>
    <x v="0"/>
    <x v="5"/>
    <x v="0"/>
    <x v="0"/>
    <x v="3291"/>
  </r>
  <r>
    <x v="1"/>
    <s v="May"/>
    <n v="2"/>
    <x v="0"/>
    <x v="5"/>
    <x v="0"/>
    <x v="0"/>
    <x v="3167"/>
  </r>
  <r>
    <x v="0"/>
    <s v="May"/>
    <n v="3"/>
    <x v="0"/>
    <x v="5"/>
    <x v="0"/>
    <x v="0"/>
    <x v="3230"/>
  </r>
  <r>
    <x v="1"/>
    <s v="May"/>
    <n v="3"/>
    <x v="0"/>
    <x v="5"/>
    <x v="0"/>
    <x v="0"/>
    <x v="3185"/>
  </r>
  <r>
    <x v="0"/>
    <s v="May"/>
    <n v="4"/>
    <x v="0"/>
    <x v="5"/>
    <x v="0"/>
    <x v="0"/>
    <x v="3269"/>
  </r>
  <r>
    <x v="1"/>
    <s v="May"/>
    <n v="4"/>
    <x v="0"/>
    <x v="5"/>
    <x v="0"/>
    <x v="0"/>
    <x v="1692"/>
  </r>
  <r>
    <x v="0"/>
    <s v="May"/>
    <n v="5"/>
    <x v="0"/>
    <x v="5"/>
    <x v="0"/>
    <x v="0"/>
    <x v="3256"/>
  </r>
  <r>
    <x v="1"/>
    <s v="May"/>
    <n v="5"/>
    <x v="0"/>
    <x v="5"/>
    <x v="0"/>
    <x v="0"/>
    <x v="3195"/>
  </r>
  <r>
    <x v="0"/>
    <s v="May"/>
    <n v="6"/>
    <x v="0"/>
    <x v="5"/>
    <x v="0"/>
    <x v="0"/>
    <x v="3327"/>
  </r>
  <r>
    <x v="1"/>
    <s v="May"/>
    <n v="6"/>
    <x v="0"/>
    <x v="5"/>
    <x v="0"/>
    <x v="0"/>
    <x v="3173"/>
  </r>
  <r>
    <x v="0"/>
    <s v="May"/>
    <n v="7"/>
    <x v="0"/>
    <x v="5"/>
    <x v="0"/>
    <x v="0"/>
    <x v="3195"/>
  </r>
  <r>
    <x v="1"/>
    <s v="May"/>
    <n v="7"/>
    <x v="0"/>
    <x v="5"/>
    <x v="0"/>
    <x v="0"/>
    <x v="1622"/>
  </r>
  <r>
    <x v="0"/>
    <s v="May"/>
    <n v="8"/>
    <x v="0"/>
    <x v="5"/>
    <x v="0"/>
    <x v="0"/>
    <x v="3236"/>
  </r>
  <r>
    <x v="1"/>
    <s v="May"/>
    <n v="8"/>
    <x v="0"/>
    <x v="5"/>
    <x v="0"/>
    <x v="0"/>
    <x v="3227"/>
  </r>
  <r>
    <x v="0"/>
    <s v="May"/>
    <n v="9"/>
    <x v="0"/>
    <x v="5"/>
    <x v="0"/>
    <x v="0"/>
    <x v="3236"/>
  </r>
  <r>
    <x v="1"/>
    <s v="May"/>
    <n v="9"/>
    <x v="0"/>
    <x v="5"/>
    <x v="0"/>
    <x v="0"/>
    <x v="1690"/>
  </r>
  <r>
    <x v="0"/>
    <s v="May"/>
    <n v="10"/>
    <x v="0"/>
    <x v="5"/>
    <x v="0"/>
    <x v="0"/>
    <x v="3231"/>
  </r>
  <r>
    <x v="1"/>
    <s v="May"/>
    <n v="10"/>
    <x v="0"/>
    <x v="5"/>
    <x v="0"/>
    <x v="0"/>
    <x v="1674"/>
  </r>
  <r>
    <x v="0"/>
    <s v="May"/>
    <n v="11"/>
    <x v="0"/>
    <x v="5"/>
    <x v="0"/>
    <x v="0"/>
    <x v="3184"/>
  </r>
  <r>
    <x v="1"/>
    <s v="May"/>
    <n v="11"/>
    <x v="0"/>
    <x v="5"/>
    <x v="0"/>
    <x v="0"/>
    <x v="3179"/>
  </r>
  <r>
    <x v="0"/>
    <s v="May"/>
    <n v="12"/>
    <x v="0"/>
    <x v="5"/>
    <x v="0"/>
    <x v="0"/>
    <x v="3244"/>
  </r>
  <r>
    <x v="1"/>
    <s v="May"/>
    <n v="12"/>
    <x v="0"/>
    <x v="5"/>
    <x v="0"/>
    <x v="0"/>
    <x v="3290"/>
  </r>
  <r>
    <x v="0"/>
    <s v="May"/>
    <n v="13"/>
    <x v="0"/>
    <x v="5"/>
    <x v="0"/>
    <x v="0"/>
    <x v="3203"/>
  </r>
  <r>
    <x v="1"/>
    <s v="May"/>
    <n v="13"/>
    <x v="0"/>
    <x v="5"/>
    <x v="0"/>
    <x v="0"/>
    <x v="3175"/>
  </r>
  <r>
    <x v="0"/>
    <s v="May"/>
    <n v="14"/>
    <x v="0"/>
    <x v="5"/>
    <x v="0"/>
    <x v="0"/>
    <x v="3180"/>
  </r>
  <r>
    <x v="1"/>
    <s v="May"/>
    <n v="14"/>
    <x v="0"/>
    <x v="5"/>
    <x v="0"/>
    <x v="0"/>
    <x v="3210"/>
  </r>
  <r>
    <x v="0"/>
    <s v="May"/>
    <n v="15"/>
    <x v="0"/>
    <x v="5"/>
    <x v="0"/>
    <x v="0"/>
    <x v="3223"/>
  </r>
  <r>
    <x v="1"/>
    <s v="May"/>
    <n v="15"/>
    <x v="0"/>
    <x v="5"/>
    <x v="0"/>
    <x v="0"/>
    <x v="3183"/>
  </r>
  <r>
    <x v="0"/>
    <s v="May"/>
    <n v="16"/>
    <x v="0"/>
    <x v="5"/>
    <x v="0"/>
    <x v="0"/>
    <x v="1547"/>
  </r>
  <r>
    <x v="1"/>
    <s v="May"/>
    <n v="16"/>
    <x v="0"/>
    <x v="5"/>
    <x v="0"/>
    <x v="0"/>
    <x v="3236"/>
  </r>
  <r>
    <x v="0"/>
    <s v="May"/>
    <n v="17"/>
    <x v="0"/>
    <x v="5"/>
    <x v="0"/>
    <x v="0"/>
    <x v="3193"/>
  </r>
  <r>
    <x v="1"/>
    <s v="May"/>
    <n v="17"/>
    <x v="0"/>
    <x v="5"/>
    <x v="0"/>
    <x v="0"/>
    <x v="3186"/>
  </r>
  <r>
    <x v="0"/>
    <s v="May"/>
    <n v="18"/>
    <x v="0"/>
    <x v="5"/>
    <x v="0"/>
    <x v="0"/>
    <x v="3237"/>
  </r>
  <r>
    <x v="1"/>
    <s v="May"/>
    <n v="18"/>
    <x v="0"/>
    <x v="5"/>
    <x v="0"/>
    <x v="0"/>
    <x v="3170"/>
  </r>
  <r>
    <x v="0"/>
    <s v="May"/>
    <n v="19"/>
    <x v="0"/>
    <x v="5"/>
    <x v="0"/>
    <x v="0"/>
    <x v="1632"/>
  </r>
  <r>
    <x v="1"/>
    <s v="May"/>
    <n v="19"/>
    <x v="0"/>
    <x v="5"/>
    <x v="0"/>
    <x v="0"/>
    <x v="3194"/>
  </r>
  <r>
    <x v="0"/>
    <s v="May"/>
    <n v="20"/>
    <x v="0"/>
    <x v="5"/>
    <x v="0"/>
    <x v="0"/>
    <x v="1692"/>
  </r>
  <r>
    <x v="1"/>
    <s v="May"/>
    <n v="20"/>
    <x v="0"/>
    <x v="5"/>
    <x v="0"/>
    <x v="0"/>
    <x v="1725"/>
  </r>
  <r>
    <x v="0"/>
    <s v="May"/>
    <n v="21"/>
    <x v="0"/>
    <x v="5"/>
    <x v="0"/>
    <x v="0"/>
    <x v="3179"/>
  </r>
  <r>
    <x v="1"/>
    <s v="May"/>
    <n v="21"/>
    <x v="0"/>
    <x v="5"/>
    <x v="0"/>
    <x v="0"/>
    <x v="1635"/>
  </r>
  <r>
    <x v="0"/>
    <s v="May"/>
    <n v="22"/>
    <x v="0"/>
    <x v="5"/>
    <x v="0"/>
    <x v="0"/>
    <x v="3167"/>
  </r>
  <r>
    <x v="1"/>
    <s v="May"/>
    <n v="22"/>
    <x v="0"/>
    <x v="5"/>
    <x v="0"/>
    <x v="0"/>
    <x v="3331"/>
  </r>
  <r>
    <x v="0"/>
    <s v="May"/>
    <n v="23"/>
    <x v="0"/>
    <x v="5"/>
    <x v="0"/>
    <x v="0"/>
    <x v="3193"/>
  </r>
  <r>
    <x v="1"/>
    <s v="May"/>
    <n v="23"/>
    <x v="0"/>
    <x v="5"/>
    <x v="0"/>
    <x v="0"/>
    <x v="3207"/>
  </r>
  <r>
    <x v="0"/>
    <s v="May"/>
    <n v="24"/>
    <x v="0"/>
    <x v="5"/>
    <x v="0"/>
    <x v="0"/>
    <x v="1728"/>
  </r>
  <r>
    <x v="1"/>
    <s v="May"/>
    <n v="24"/>
    <x v="0"/>
    <x v="5"/>
    <x v="0"/>
    <x v="0"/>
    <x v="1632"/>
  </r>
  <r>
    <x v="0"/>
    <s v="May"/>
    <n v="25"/>
    <x v="0"/>
    <x v="5"/>
    <x v="0"/>
    <x v="0"/>
    <x v="3179"/>
  </r>
  <r>
    <x v="1"/>
    <s v="May"/>
    <n v="25"/>
    <x v="0"/>
    <x v="5"/>
    <x v="0"/>
    <x v="0"/>
    <x v="3202"/>
  </r>
  <r>
    <x v="0"/>
    <s v="May"/>
    <n v="26"/>
    <x v="0"/>
    <x v="5"/>
    <x v="0"/>
    <x v="0"/>
    <x v="3256"/>
  </r>
  <r>
    <x v="1"/>
    <s v="May"/>
    <n v="26"/>
    <x v="0"/>
    <x v="5"/>
    <x v="0"/>
    <x v="0"/>
    <x v="1644"/>
  </r>
  <r>
    <x v="0"/>
    <s v="May"/>
    <n v="27"/>
    <x v="0"/>
    <x v="5"/>
    <x v="0"/>
    <x v="0"/>
    <x v="1694"/>
  </r>
  <r>
    <x v="1"/>
    <s v="May"/>
    <n v="27"/>
    <x v="0"/>
    <x v="5"/>
    <x v="0"/>
    <x v="0"/>
    <x v="1667"/>
  </r>
  <r>
    <x v="0"/>
    <s v="May"/>
    <n v="28"/>
    <x v="0"/>
    <x v="5"/>
    <x v="0"/>
    <x v="0"/>
    <x v="3325"/>
  </r>
  <r>
    <x v="1"/>
    <s v="May"/>
    <n v="28"/>
    <x v="0"/>
    <x v="5"/>
    <x v="0"/>
    <x v="0"/>
    <x v="3266"/>
  </r>
  <r>
    <x v="0"/>
    <s v="May"/>
    <n v="29"/>
    <x v="0"/>
    <x v="5"/>
    <x v="0"/>
    <x v="0"/>
    <x v="3327"/>
  </r>
  <r>
    <x v="1"/>
    <s v="May"/>
    <n v="29"/>
    <x v="0"/>
    <x v="5"/>
    <x v="0"/>
    <x v="0"/>
    <x v="3222"/>
  </r>
  <r>
    <x v="0"/>
    <s v="May"/>
    <n v="30"/>
    <x v="0"/>
    <x v="5"/>
    <x v="0"/>
    <x v="0"/>
    <x v="3288"/>
  </r>
  <r>
    <x v="1"/>
    <s v="May"/>
    <n v="30"/>
    <x v="0"/>
    <x v="5"/>
    <x v="0"/>
    <x v="0"/>
    <x v="3230"/>
  </r>
  <r>
    <x v="0"/>
    <s v="May"/>
    <n v="31"/>
    <x v="0"/>
    <x v="5"/>
    <x v="0"/>
    <x v="0"/>
    <x v="3332"/>
  </r>
  <r>
    <x v="1"/>
    <s v="May"/>
    <n v="31"/>
    <x v="0"/>
    <x v="5"/>
    <x v="0"/>
    <x v="0"/>
    <x v="3215"/>
  </r>
  <r>
    <x v="0"/>
    <s v="July"/>
    <n v="1"/>
    <x v="1"/>
    <x v="5"/>
    <x v="0"/>
    <x v="0"/>
    <x v="3247"/>
  </r>
  <r>
    <x v="1"/>
    <s v="July"/>
    <n v="1"/>
    <x v="1"/>
    <x v="5"/>
    <x v="0"/>
    <x v="0"/>
    <x v="1671"/>
  </r>
  <r>
    <x v="0"/>
    <s v="July"/>
    <n v="2"/>
    <x v="1"/>
    <x v="5"/>
    <x v="0"/>
    <x v="0"/>
    <x v="1477"/>
  </r>
  <r>
    <x v="1"/>
    <s v="July"/>
    <n v="2"/>
    <x v="1"/>
    <x v="5"/>
    <x v="0"/>
    <x v="0"/>
    <x v="3333"/>
  </r>
  <r>
    <x v="0"/>
    <s v="July"/>
    <n v="3"/>
    <x v="1"/>
    <x v="5"/>
    <x v="0"/>
    <x v="0"/>
    <x v="3334"/>
  </r>
  <r>
    <x v="1"/>
    <s v="July"/>
    <n v="3"/>
    <x v="1"/>
    <x v="5"/>
    <x v="0"/>
    <x v="0"/>
    <x v="1632"/>
  </r>
  <r>
    <x v="0"/>
    <s v="July"/>
    <n v="4"/>
    <x v="1"/>
    <x v="5"/>
    <x v="0"/>
    <x v="0"/>
    <x v="3267"/>
  </r>
  <r>
    <x v="1"/>
    <s v="July"/>
    <n v="4"/>
    <x v="1"/>
    <x v="5"/>
    <x v="0"/>
    <x v="0"/>
    <x v="3272"/>
  </r>
  <r>
    <x v="0"/>
    <s v="July"/>
    <n v="5"/>
    <x v="1"/>
    <x v="5"/>
    <x v="0"/>
    <x v="0"/>
    <x v="1673"/>
  </r>
  <r>
    <x v="1"/>
    <s v="July"/>
    <n v="5"/>
    <x v="1"/>
    <x v="5"/>
    <x v="0"/>
    <x v="0"/>
    <x v="3210"/>
  </r>
  <r>
    <x v="0"/>
    <s v="July"/>
    <n v="6"/>
    <x v="1"/>
    <x v="5"/>
    <x v="0"/>
    <x v="0"/>
    <x v="3271"/>
  </r>
  <r>
    <x v="1"/>
    <s v="July"/>
    <n v="6"/>
    <x v="1"/>
    <x v="5"/>
    <x v="0"/>
    <x v="0"/>
    <x v="3180"/>
  </r>
  <r>
    <x v="0"/>
    <s v="July"/>
    <n v="7"/>
    <x v="1"/>
    <x v="5"/>
    <x v="0"/>
    <x v="0"/>
    <x v="3335"/>
  </r>
  <r>
    <x v="1"/>
    <s v="July"/>
    <n v="7"/>
    <x v="1"/>
    <x v="5"/>
    <x v="0"/>
    <x v="0"/>
    <x v="1665"/>
  </r>
  <r>
    <x v="0"/>
    <s v="July"/>
    <n v="8"/>
    <x v="1"/>
    <x v="5"/>
    <x v="0"/>
    <x v="0"/>
    <x v="3233"/>
  </r>
  <r>
    <x v="1"/>
    <s v="July"/>
    <n v="8"/>
    <x v="1"/>
    <x v="5"/>
    <x v="0"/>
    <x v="0"/>
    <x v="3328"/>
  </r>
  <r>
    <x v="0"/>
    <s v="July"/>
    <n v="9"/>
    <x v="1"/>
    <x v="5"/>
    <x v="0"/>
    <x v="0"/>
    <x v="3336"/>
  </r>
  <r>
    <x v="1"/>
    <s v="July"/>
    <n v="9"/>
    <x v="1"/>
    <x v="5"/>
    <x v="0"/>
    <x v="0"/>
    <x v="1605"/>
  </r>
  <r>
    <x v="0"/>
    <s v="July"/>
    <n v="10"/>
    <x v="1"/>
    <x v="5"/>
    <x v="0"/>
    <x v="0"/>
    <x v="1490"/>
  </r>
  <r>
    <x v="1"/>
    <s v="July"/>
    <n v="10"/>
    <x v="1"/>
    <x v="5"/>
    <x v="0"/>
    <x v="0"/>
    <x v="3234"/>
  </r>
  <r>
    <x v="0"/>
    <s v="July"/>
    <n v="11"/>
    <x v="1"/>
    <x v="5"/>
    <x v="0"/>
    <x v="0"/>
    <x v="3250"/>
  </r>
  <r>
    <x v="1"/>
    <s v="July"/>
    <n v="11"/>
    <x v="1"/>
    <x v="5"/>
    <x v="0"/>
    <x v="0"/>
    <x v="1701"/>
  </r>
  <r>
    <x v="0"/>
    <s v="July"/>
    <n v="12"/>
    <x v="1"/>
    <x v="5"/>
    <x v="0"/>
    <x v="0"/>
    <x v="1512"/>
  </r>
  <r>
    <x v="1"/>
    <s v="July"/>
    <n v="12"/>
    <x v="1"/>
    <x v="5"/>
    <x v="0"/>
    <x v="0"/>
    <x v="1618"/>
  </r>
  <r>
    <x v="0"/>
    <s v="July"/>
    <n v="13"/>
    <x v="1"/>
    <x v="5"/>
    <x v="0"/>
    <x v="0"/>
    <x v="3337"/>
  </r>
  <r>
    <x v="1"/>
    <s v="July"/>
    <n v="13"/>
    <x v="1"/>
    <x v="5"/>
    <x v="0"/>
    <x v="0"/>
    <x v="3189"/>
  </r>
  <r>
    <x v="0"/>
    <s v="July"/>
    <n v="14"/>
    <x v="1"/>
    <x v="5"/>
    <x v="0"/>
    <x v="0"/>
    <x v="3338"/>
  </r>
  <r>
    <x v="1"/>
    <s v="July"/>
    <n v="14"/>
    <x v="1"/>
    <x v="5"/>
    <x v="0"/>
    <x v="0"/>
    <x v="1722"/>
  </r>
  <r>
    <x v="0"/>
    <s v="July"/>
    <n v="15"/>
    <x v="1"/>
    <x v="5"/>
    <x v="0"/>
    <x v="0"/>
    <x v="3264"/>
  </r>
  <r>
    <x v="1"/>
    <s v="July"/>
    <n v="15"/>
    <x v="1"/>
    <x v="5"/>
    <x v="0"/>
    <x v="0"/>
    <x v="1688"/>
  </r>
  <r>
    <x v="0"/>
    <s v="July"/>
    <n v="16"/>
    <x v="1"/>
    <x v="5"/>
    <x v="0"/>
    <x v="0"/>
    <x v="3339"/>
  </r>
  <r>
    <x v="1"/>
    <s v="July"/>
    <n v="16"/>
    <x v="1"/>
    <x v="5"/>
    <x v="0"/>
    <x v="0"/>
    <x v="3329"/>
  </r>
  <r>
    <x v="0"/>
    <s v="July"/>
    <n v="17"/>
    <x v="1"/>
    <x v="5"/>
    <x v="0"/>
    <x v="0"/>
    <x v="3340"/>
  </r>
  <r>
    <x v="1"/>
    <s v="July"/>
    <n v="17"/>
    <x v="1"/>
    <x v="5"/>
    <x v="0"/>
    <x v="0"/>
    <x v="1686"/>
  </r>
  <r>
    <x v="0"/>
    <s v="July"/>
    <n v="18"/>
    <x v="1"/>
    <x v="5"/>
    <x v="0"/>
    <x v="0"/>
    <x v="3341"/>
  </r>
  <r>
    <x v="1"/>
    <s v="July"/>
    <n v="18"/>
    <x v="1"/>
    <x v="5"/>
    <x v="0"/>
    <x v="0"/>
    <x v="3327"/>
  </r>
  <r>
    <x v="0"/>
    <s v="July"/>
    <n v="19"/>
    <x v="1"/>
    <x v="5"/>
    <x v="0"/>
    <x v="0"/>
    <x v="1677"/>
  </r>
  <r>
    <x v="1"/>
    <s v="July"/>
    <n v="19"/>
    <x v="1"/>
    <x v="5"/>
    <x v="0"/>
    <x v="0"/>
    <x v="3174"/>
  </r>
  <r>
    <x v="0"/>
    <s v="July"/>
    <n v="20"/>
    <x v="1"/>
    <x v="5"/>
    <x v="0"/>
    <x v="0"/>
    <x v="3342"/>
  </r>
  <r>
    <x v="1"/>
    <s v="July"/>
    <n v="20"/>
    <x v="1"/>
    <x v="5"/>
    <x v="0"/>
    <x v="0"/>
    <x v="1683"/>
  </r>
  <r>
    <x v="0"/>
    <s v="July"/>
    <n v="21"/>
    <x v="1"/>
    <x v="5"/>
    <x v="0"/>
    <x v="0"/>
    <x v="1712"/>
  </r>
  <r>
    <x v="1"/>
    <s v="July"/>
    <n v="21"/>
    <x v="1"/>
    <x v="5"/>
    <x v="0"/>
    <x v="0"/>
    <x v="3329"/>
  </r>
  <r>
    <x v="0"/>
    <s v="July"/>
    <n v="22"/>
    <x v="1"/>
    <x v="5"/>
    <x v="0"/>
    <x v="0"/>
    <x v="1511"/>
  </r>
  <r>
    <x v="1"/>
    <s v="July"/>
    <n v="22"/>
    <x v="1"/>
    <x v="5"/>
    <x v="0"/>
    <x v="0"/>
    <x v="1708"/>
  </r>
  <r>
    <x v="0"/>
    <s v="July"/>
    <n v="23"/>
    <x v="1"/>
    <x v="5"/>
    <x v="0"/>
    <x v="0"/>
    <x v="3242"/>
  </r>
  <r>
    <x v="1"/>
    <s v="July"/>
    <n v="23"/>
    <x v="1"/>
    <x v="5"/>
    <x v="0"/>
    <x v="0"/>
    <x v="3189"/>
  </r>
  <r>
    <x v="0"/>
    <s v="July"/>
    <n v="24"/>
    <x v="1"/>
    <x v="5"/>
    <x v="0"/>
    <x v="0"/>
    <x v="3283"/>
  </r>
  <r>
    <x v="1"/>
    <s v="July"/>
    <n v="24"/>
    <x v="1"/>
    <x v="5"/>
    <x v="0"/>
    <x v="0"/>
    <x v="3190"/>
  </r>
  <r>
    <x v="0"/>
    <s v="July"/>
    <n v="25"/>
    <x v="1"/>
    <x v="5"/>
    <x v="0"/>
    <x v="0"/>
    <x v="3261"/>
  </r>
  <r>
    <x v="1"/>
    <s v="July"/>
    <n v="25"/>
    <x v="1"/>
    <x v="5"/>
    <x v="0"/>
    <x v="0"/>
    <x v="3244"/>
  </r>
  <r>
    <x v="0"/>
    <s v="July"/>
    <n v="26"/>
    <x v="1"/>
    <x v="5"/>
    <x v="0"/>
    <x v="0"/>
    <x v="3296"/>
  </r>
  <r>
    <x v="1"/>
    <s v="July"/>
    <n v="26"/>
    <x v="1"/>
    <x v="5"/>
    <x v="0"/>
    <x v="0"/>
    <x v="3265"/>
  </r>
  <r>
    <x v="0"/>
    <s v="July"/>
    <n v="27"/>
    <x v="1"/>
    <x v="5"/>
    <x v="0"/>
    <x v="0"/>
    <x v="3340"/>
  </r>
  <r>
    <x v="1"/>
    <s v="July"/>
    <n v="27"/>
    <x v="1"/>
    <x v="5"/>
    <x v="0"/>
    <x v="0"/>
    <x v="1703"/>
  </r>
  <r>
    <x v="0"/>
    <s v="July"/>
    <n v="28"/>
    <x v="1"/>
    <x v="5"/>
    <x v="0"/>
    <x v="0"/>
    <x v="1720"/>
  </r>
  <r>
    <x v="1"/>
    <s v="July"/>
    <n v="28"/>
    <x v="1"/>
    <x v="5"/>
    <x v="0"/>
    <x v="0"/>
    <x v="1671"/>
  </r>
  <r>
    <x v="0"/>
    <s v="July"/>
    <n v="29"/>
    <x v="1"/>
    <x v="5"/>
    <x v="0"/>
    <x v="0"/>
    <x v="3296"/>
  </r>
  <r>
    <x v="1"/>
    <s v="July"/>
    <n v="29"/>
    <x v="1"/>
    <x v="5"/>
    <x v="0"/>
    <x v="0"/>
    <x v="3316"/>
  </r>
  <r>
    <x v="0"/>
    <s v="July"/>
    <n v="30"/>
    <x v="1"/>
    <x v="5"/>
    <x v="0"/>
    <x v="0"/>
    <x v="1583"/>
  </r>
  <r>
    <x v="1"/>
    <s v="July"/>
    <n v="30"/>
    <x v="1"/>
    <x v="5"/>
    <x v="0"/>
    <x v="0"/>
    <x v="1646"/>
  </r>
  <r>
    <x v="0"/>
    <s v="July"/>
    <n v="31"/>
    <x v="1"/>
    <x v="5"/>
    <x v="0"/>
    <x v="0"/>
    <x v="1658"/>
  </r>
  <r>
    <x v="1"/>
    <s v="July"/>
    <n v="31"/>
    <x v="1"/>
    <x v="5"/>
    <x v="0"/>
    <x v="0"/>
    <x v="3181"/>
  </r>
  <r>
    <x v="0"/>
    <s v="June"/>
    <n v="1"/>
    <x v="1"/>
    <x v="5"/>
    <x v="0"/>
    <x v="0"/>
    <x v="3205"/>
  </r>
  <r>
    <x v="1"/>
    <s v="June"/>
    <n v="1"/>
    <x v="1"/>
    <x v="5"/>
    <x v="0"/>
    <x v="0"/>
    <x v="1722"/>
  </r>
  <r>
    <x v="0"/>
    <s v="June"/>
    <n v="2"/>
    <x v="1"/>
    <x v="5"/>
    <x v="0"/>
    <x v="0"/>
    <x v="3216"/>
  </r>
  <r>
    <x v="1"/>
    <s v="June"/>
    <n v="2"/>
    <x v="1"/>
    <x v="5"/>
    <x v="0"/>
    <x v="0"/>
    <x v="3188"/>
  </r>
  <r>
    <x v="0"/>
    <s v="June"/>
    <n v="3"/>
    <x v="1"/>
    <x v="5"/>
    <x v="0"/>
    <x v="0"/>
    <x v="3343"/>
  </r>
  <r>
    <x v="1"/>
    <s v="June"/>
    <n v="3"/>
    <x v="1"/>
    <x v="5"/>
    <x v="0"/>
    <x v="0"/>
    <x v="1681"/>
  </r>
  <r>
    <x v="0"/>
    <s v="June"/>
    <n v="4"/>
    <x v="1"/>
    <x v="5"/>
    <x v="0"/>
    <x v="0"/>
    <x v="1627"/>
  </r>
  <r>
    <x v="1"/>
    <s v="June"/>
    <n v="4"/>
    <x v="1"/>
    <x v="5"/>
    <x v="0"/>
    <x v="0"/>
    <x v="1702"/>
  </r>
  <r>
    <x v="0"/>
    <s v="June"/>
    <n v="5"/>
    <x v="1"/>
    <x v="5"/>
    <x v="0"/>
    <x v="0"/>
    <x v="3344"/>
  </r>
  <r>
    <x v="1"/>
    <s v="June"/>
    <n v="5"/>
    <x v="1"/>
    <x v="5"/>
    <x v="0"/>
    <x v="0"/>
    <x v="3194"/>
  </r>
  <r>
    <x v="0"/>
    <s v="June"/>
    <n v="6"/>
    <x v="1"/>
    <x v="5"/>
    <x v="0"/>
    <x v="0"/>
    <x v="3345"/>
  </r>
  <r>
    <x v="1"/>
    <s v="June"/>
    <n v="6"/>
    <x v="1"/>
    <x v="5"/>
    <x v="0"/>
    <x v="0"/>
    <x v="3215"/>
  </r>
  <r>
    <x v="0"/>
    <s v="June"/>
    <n v="7"/>
    <x v="1"/>
    <x v="5"/>
    <x v="0"/>
    <x v="0"/>
    <x v="1720"/>
  </r>
  <r>
    <x v="1"/>
    <s v="June"/>
    <n v="7"/>
    <x v="1"/>
    <x v="5"/>
    <x v="0"/>
    <x v="0"/>
    <x v="3196"/>
  </r>
  <r>
    <x v="0"/>
    <s v="June"/>
    <n v="8"/>
    <x v="1"/>
    <x v="5"/>
    <x v="0"/>
    <x v="0"/>
    <x v="3346"/>
  </r>
  <r>
    <x v="1"/>
    <s v="June"/>
    <n v="8"/>
    <x v="1"/>
    <x v="5"/>
    <x v="0"/>
    <x v="0"/>
    <x v="3269"/>
  </r>
  <r>
    <x v="0"/>
    <s v="June"/>
    <n v="9"/>
    <x v="1"/>
    <x v="5"/>
    <x v="0"/>
    <x v="0"/>
    <x v="3217"/>
  </r>
  <r>
    <x v="1"/>
    <s v="June"/>
    <n v="9"/>
    <x v="1"/>
    <x v="5"/>
    <x v="0"/>
    <x v="0"/>
    <x v="1671"/>
  </r>
  <r>
    <x v="0"/>
    <s v="June"/>
    <n v="10"/>
    <x v="1"/>
    <x v="5"/>
    <x v="0"/>
    <x v="0"/>
    <x v="1728"/>
  </r>
  <r>
    <x v="1"/>
    <s v="June"/>
    <n v="10"/>
    <x v="1"/>
    <x v="5"/>
    <x v="0"/>
    <x v="0"/>
    <x v="3317"/>
  </r>
  <r>
    <x v="0"/>
    <s v="June"/>
    <n v="11"/>
    <x v="1"/>
    <x v="5"/>
    <x v="0"/>
    <x v="0"/>
    <x v="3261"/>
  </r>
  <r>
    <x v="1"/>
    <s v="June"/>
    <n v="11"/>
    <x v="1"/>
    <x v="5"/>
    <x v="0"/>
    <x v="0"/>
    <x v="3244"/>
  </r>
  <r>
    <x v="0"/>
    <s v="June"/>
    <n v="12"/>
    <x v="1"/>
    <x v="5"/>
    <x v="0"/>
    <x v="0"/>
    <x v="1524"/>
  </r>
  <r>
    <x v="1"/>
    <s v="June"/>
    <n v="12"/>
    <x v="1"/>
    <x v="5"/>
    <x v="0"/>
    <x v="0"/>
    <x v="3190"/>
  </r>
  <r>
    <x v="0"/>
    <s v="June"/>
    <n v="13"/>
    <x v="1"/>
    <x v="5"/>
    <x v="0"/>
    <x v="0"/>
    <x v="1731"/>
  </r>
  <r>
    <x v="1"/>
    <s v="June"/>
    <n v="13"/>
    <x v="1"/>
    <x v="5"/>
    <x v="0"/>
    <x v="0"/>
    <x v="1675"/>
  </r>
  <r>
    <x v="0"/>
    <s v="June"/>
    <n v="14"/>
    <x v="1"/>
    <x v="5"/>
    <x v="0"/>
    <x v="0"/>
    <x v="1511"/>
  </r>
  <r>
    <x v="1"/>
    <s v="June"/>
    <n v="14"/>
    <x v="1"/>
    <x v="5"/>
    <x v="0"/>
    <x v="0"/>
    <x v="1618"/>
  </r>
  <r>
    <x v="0"/>
    <s v="June"/>
    <n v="15"/>
    <x v="1"/>
    <x v="5"/>
    <x v="0"/>
    <x v="0"/>
    <x v="3346"/>
  </r>
  <r>
    <x v="1"/>
    <s v="June"/>
    <n v="15"/>
    <x v="1"/>
    <x v="5"/>
    <x v="0"/>
    <x v="0"/>
    <x v="1651"/>
  </r>
  <r>
    <x v="0"/>
    <s v="June"/>
    <n v="16"/>
    <x v="1"/>
    <x v="5"/>
    <x v="0"/>
    <x v="0"/>
    <x v="3347"/>
  </r>
  <r>
    <x v="1"/>
    <s v="June"/>
    <n v="16"/>
    <x v="1"/>
    <x v="5"/>
    <x v="0"/>
    <x v="0"/>
    <x v="1724"/>
  </r>
  <r>
    <x v="0"/>
    <s v="June"/>
    <n v="17"/>
    <x v="1"/>
    <x v="5"/>
    <x v="0"/>
    <x v="0"/>
    <x v="3178"/>
  </r>
  <r>
    <x v="1"/>
    <s v="June"/>
    <n v="17"/>
    <x v="1"/>
    <x v="5"/>
    <x v="0"/>
    <x v="0"/>
    <x v="3317"/>
  </r>
  <r>
    <x v="0"/>
    <s v="June"/>
    <n v="18"/>
    <x v="1"/>
    <x v="5"/>
    <x v="0"/>
    <x v="0"/>
    <x v="1711"/>
  </r>
  <r>
    <x v="1"/>
    <s v="June"/>
    <n v="18"/>
    <x v="1"/>
    <x v="5"/>
    <x v="0"/>
    <x v="0"/>
    <x v="1694"/>
  </r>
  <r>
    <x v="0"/>
    <s v="June"/>
    <n v="19"/>
    <x v="1"/>
    <x v="5"/>
    <x v="0"/>
    <x v="0"/>
    <x v="1545"/>
  </r>
  <r>
    <x v="1"/>
    <s v="June"/>
    <n v="19"/>
    <x v="1"/>
    <x v="5"/>
    <x v="0"/>
    <x v="0"/>
    <x v="1683"/>
  </r>
  <r>
    <x v="0"/>
    <s v="June"/>
    <n v="20"/>
    <x v="1"/>
    <x v="5"/>
    <x v="0"/>
    <x v="0"/>
    <x v="3348"/>
  </r>
  <r>
    <x v="1"/>
    <s v="June"/>
    <n v="20"/>
    <x v="1"/>
    <x v="5"/>
    <x v="0"/>
    <x v="0"/>
    <x v="1618"/>
  </r>
  <r>
    <x v="0"/>
    <s v="June"/>
    <n v="21"/>
    <x v="1"/>
    <x v="5"/>
    <x v="0"/>
    <x v="0"/>
    <x v="3296"/>
  </r>
  <r>
    <x v="1"/>
    <s v="June"/>
    <n v="21"/>
    <x v="1"/>
    <x v="5"/>
    <x v="0"/>
    <x v="0"/>
    <x v="3327"/>
  </r>
  <r>
    <x v="0"/>
    <s v="June"/>
    <n v="22"/>
    <x v="1"/>
    <x v="5"/>
    <x v="0"/>
    <x v="0"/>
    <x v="1511"/>
  </r>
  <r>
    <x v="1"/>
    <s v="June"/>
    <n v="22"/>
    <x v="1"/>
    <x v="5"/>
    <x v="0"/>
    <x v="0"/>
    <x v="1675"/>
  </r>
  <r>
    <x v="0"/>
    <s v="June"/>
    <n v="23"/>
    <x v="1"/>
    <x v="5"/>
    <x v="0"/>
    <x v="0"/>
    <x v="1668"/>
  </r>
  <r>
    <x v="1"/>
    <s v="June"/>
    <n v="23"/>
    <x v="1"/>
    <x v="5"/>
    <x v="0"/>
    <x v="0"/>
    <x v="3310"/>
  </r>
  <r>
    <x v="0"/>
    <s v="June"/>
    <n v="24"/>
    <x v="1"/>
    <x v="5"/>
    <x v="0"/>
    <x v="0"/>
    <x v="3342"/>
  </r>
  <r>
    <x v="1"/>
    <s v="June"/>
    <n v="24"/>
    <x v="1"/>
    <x v="5"/>
    <x v="0"/>
    <x v="0"/>
    <x v="1688"/>
  </r>
  <r>
    <x v="0"/>
    <s v="June"/>
    <n v="25"/>
    <x v="1"/>
    <x v="5"/>
    <x v="0"/>
    <x v="0"/>
    <x v="1591"/>
  </r>
  <r>
    <x v="1"/>
    <s v="June"/>
    <n v="25"/>
    <x v="1"/>
    <x v="5"/>
    <x v="0"/>
    <x v="0"/>
    <x v="3327"/>
  </r>
  <r>
    <x v="0"/>
    <s v="June"/>
    <n v="26"/>
    <x v="1"/>
    <x v="5"/>
    <x v="0"/>
    <x v="0"/>
    <x v="1621"/>
  </r>
  <r>
    <x v="1"/>
    <s v="June"/>
    <n v="26"/>
    <x v="1"/>
    <x v="5"/>
    <x v="0"/>
    <x v="0"/>
    <x v="1674"/>
  </r>
  <r>
    <x v="0"/>
    <s v="June"/>
    <n v="27"/>
    <x v="1"/>
    <x v="5"/>
    <x v="0"/>
    <x v="0"/>
    <x v="3279"/>
  </r>
  <r>
    <x v="1"/>
    <s v="June"/>
    <n v="27"/>
    <x v="1"/>
    <x v="5"/>
    <x v="0"/>
    <x v="0"/>
    <x v="3256"/>
  </r>
  <r>
    <x v="0"/>
    <s v="June"/>
    <n v="28"/>
    <x v="1"/>
    <x v="5"/>
    <x v="0"/>
    <x v="0"/>
    <x v="1621"/>
  </r>
  <r>
    <x v="1"/>
    <s v="June"/>
    <n v="28"/>
    <x v="1"/>
    <x v="5"/>
    <x v="0"/>
    <x v="0"/>
    <x v="1690"/>
  </r>
  <r>
    <x v="0"/>
    <s v="June"/>
    <n v="29"/>
    <x v="1"/>
    <x v="5"/>
    <x v="0"/>
    <x v="0"/>
    <x v="3349"/>
  </r>
  <r>
    <x v="1"/>
    <s v="June"/>
    <n v="29"/>
    <x v="1"/>
    <x v="5"/>
    <x v="0"/>
    <x v="0"/>
    <x v="3249"/>
  </r>
  <r>
    <x v="0"/>
    <s v="June"/>
    <n v="30"/>
    <x v="1"/>
    <x v="5"/>
    <x v="0"/>
    <x v="0"/>
    <x v="3245"/>
  </r>
  <r>
    <x v="1"/>
    <s v="June"/>
    <n v="30"/>
    <x v="1"/>
    <x v="5"/>
    <x v="0"/>
    <x v="0"/>
    <x v="1624"/>
  </r>
  <r>
    <x v="0"/>
    <s v="May"/>
    <n v="1"/>
    <x v="1"/>
    <x v="5"/>
    <x v="0"/>
    <x v="0"/>
    <x v="1516"/>
  </r>
  <r>
    <x v="1"/>
    <s v="May"/>
    <n v="1"/>
    <x v="1"/>
    <x v="5"/>
    <x v="0"/>
    <x v="0"/>
    <x v="3204"/>
  </r>
  <r>
    <x v="0"/>
    <s v="May"/>
    <n v="2"/>
    <x v="1"/>
    <x v="5"/>
    <x v="0"/>
    <x v="0"/>
    <x v="3270"/>
  </r>
  <r>
    <x v="1"/>
    <s v="May"/>
    <n v="2"/>
    <x v="1"/>
    <x v="5"/>
    <x v="0"/>
    <x v="0"/>
    <x v="3230"/>
  </r>
  <r>
    <x v="0"/>
    <s v="May"/>
    <n v="3"/>
    <x v="1"/>
    <x v="5"/>
    <x v="0"/>
    <x v="0"/>
    <x v="3279"/>
  </r>
  <r>
    <x v="1"/>
    <s v="May"/>
    <n v="3"/>
    <x v="1"/>
    <x v="5"/>
    <x v="0"/>
    <x v="0"/>
    <x v="1644"/>
  </r>
  <r>
    <x v="0"/>
    <s v="May"/>
    <n v="4"/>
    <x v="1"/>
    <x v="5"/>
    <x v="0"/>
    <x v="0"/>
    <x v="1658"/>
  </r>
  <r>
    <x v="1"/>
    <s v="May"/>
    <n v="4"/>
    <x v="1"/>
    <x v="5"/>
    <x v="0"/>
    <x v="0"/>
    <x v="3224"/>
  </r>
  <r>
    <x v="0"/>
    <s v="May"/>
    <n v="5"/>
    <x v="1"/>
    <x v="5"/>
    <x v="0"/>
    <x v="0"/>
    <x v="3340"/>
  </r>
  <r>
    <x v="1"/>
    <s v="May"/>
    <n v="5"/>
    <x v="1"/>
    <x v="5"/>
    <x v="0"/>
    <x v="0"/>
    <x v="1665"/>
  </r>
  <r>
    <x v="0"/>
    <s v="May"/>
    <n v="6"/>
    <x v="1"/>
    <x v="5"/>
    <x v="0"/>
    <x v="0"/>
    <x v="3338"/>
  </r>
  <r>
    <x v="1"/>
    <s v="May"/>
    <n v="6"/>
    <x v="1"/>
    <x v="5"/>
    <x v="0"/>
    <x v="0"/>
    <x v="3203"/>
  </r>
  <r>
    <x v="0"/>
    <s v="May"/>
    <n v="7"/>
    <x v="1"/>
    <x v="5"/>
    <x v="0"/>
    <x v="0"/>
    <x v="1450"/>
  </r>
  <r>
    <x v="1"/>
    <s v="May"/>
    <n v="7"/>
    <x v="1"/>
    <x v="5"/>
    <x v="0"/>
    <x v="0"/>
    <x v="1683"/>
  </r>
  <r>
    <x v="0"/>
    <s v="May"/>
    <n v="8"/>
    <x v="1"/>
    <x v="5"/>
    <x v="0"/>
    <x v="0"/>
    <x v="1462"/>
  </r>
  <r>
    <x v="1"/>
    <s v="May"/>
    <n v="8"/>
    <x v="1"/>
    <x v="5"/>
    <x v="0"/>
    <x v="0"/>
    <x v="3350"/>
  </r>
  <r>
    <x v="0"/>
    <s v="May"/>
    <n v="9"/>
    <x v="1"/>
    <x v="5"/>
    <x v="0"/>
    <x v="0"/>
    <x v="3220"/>
  </r>
  <r>
    <x v="1"/>
    <s v="May"/>
    <n v="9"/>
    <x v="1"/>
    <x v="5"/>
    <x v="0"/>
    <x v="0"/>
    <x v="3230"/>
  </r>
  <r>
    <x v="0"/>
    <s v="May"/>
    <n v="10"/>
    <x v="1"/>
    <x v="5"/>
    <x v="0"/>
    <x v="0"/>
    <x v="1723"/>
  </r>
  <r>
    <x v="1"/>
    <s v="May"/>
    <n v="10"/>
    <x v="1"/>
    <x v="5"/>
    <x v="0"/>
    <x v="0"/>
    <x v="3325"/>
  </r>
  <r>
    <x v="0"/>
    <s v="May"/>
    <n v="11"/>
    <x v="1"/>
    <x v="5"/>
    <x v="0"/>
    <x v="0"/>
    <x v="1648"/>
  </r>
  <r>
    <x v="1"/>
    <s v="May"/>
    <n v="11"/>
    <x v="1"/>
    <x v="5"/>
    <x v="0"/>
    <x v="0"/>
    <x v="1667"/>
  </r>
  <r>
    <x v="0"/>
    <s v="May"/>
    <n v="12"/>
    <x v="1"/>
    <x v="5"/>
    <x v="0"/>
    <x v="0"/>
    <x v="3207"/>
  </r>
  <r>
    <x v="1"/>
    <s v="May"/>
    <n v="12"/>
    <x v="1"/>
    <x v="5"/>
    <x v="0"/>
    <x v="0"/>
    <x v="3182"/>
  </r>
  <r>
    <x v="0"/>
    <s v="May"/>
    <n v="13"/>
    <x v="1"/>
    <x v="5"/>
    <x v="0"/>
    <x v="0"/>
    <x v="3246"/>
  </r>
  <r>
    <x v="1"/>
    <s v="May"/>
    <n v="13"/>
    <x v="1"/>
    <x v="5"/>
    <x v="0"/>
    <x v="0"/>
    <x v="1669"/>
  </r>
  <r>
    <x v="0"/>
    <s v="May"/>
    <n v="14"/>
    <x v="1"/>
    <x v="5"/>
    <x v="0"/>
    <x v="0"/>
    <x v="3351"/>
  </r>
  <r>
    <x v="1"/>
    <s v="May"/>
    <n v="14"/>
    <x v="1"/>
    <x v="5"/>
    <x v="0"/>
    <x v="0"/>
    <x v="1605"/>
  </r>
  <r>
    <x v="0"/>
    <s v="May"/>
    <n v="15"/>
    <x v="1"/>
    <x v="5"/>
    <x v="0"/>
    <x v="0"/>
    <x v="3352"/>
  </r>
  <r>
    <x v="1"/>
    <s v="May"/>
    <n v="15"/>
    <x v="1"/>
    <x v="5"/>
    <x v="0"/>
    <x v="0"/>
    <x v="3210"/>
  </r>
  <r>
    <x v="0"/>
    <s v="May"/>
    <n v="16"/>
    <x v="1"/>
    <x v="5"/>
    <x v="0"/>
    <x v="0"/>
    <x v="3345"/>
  </r>
  <r>
    <x v="1"/>
    <s v="May"/>
    <n v="16"/>
    <x v="1"/>
    <x v="5"/>
    <x v="0"/>
    <x v="0"/>
    <x v="1622"/>
  </r>
  <r>
    <x v="0"/>
    <s v="May"/>
    <n v="17"/>
    <x v="1"/>
    <x v="5"/>
    <x v="0"/>
    <x v="0"/>
    <x v="3353"/>
  </r>
  <r>
    <x v="1"/>
    <s v="May"/>
    <n v="17"/>
    <x v="1"/>
    <x v="5"/>
    <x v="0"/>
    <x v="0"/>
    <x v="3325"/>
  </r>
  <r>
    <x v="0"/>
    <s v="May"/>
    <n v="18"/>
    <x v="1"/>
    <x v="5"/>
    <x v="0"/>
    <x v="0"/>
    <x v="3206"/>
  </r>
  <r>
    <x v="1"/>
    <s v="May"/>
    <n v="18"/>
    <x v="1"/>
    <x v="5"/>
    <x v="0"/>
    <x v="0"/>
    <x v="3182"/>
  </r>
  <r>
    <x v="0"/>
    <s v="May"/>
    <n v="19"/>
    <x v="1"/>
    <x v="5"/>
    <x v="0"/>
    <x v="0"/>
    <x v="3231"/>
  </r>
  <r>
    <x v="1"/>
    <s v="May"/>
    <n v="19"/>
    <x v="1"/>
    <x v="5"/>
    <x v="0"/>
    <x v="0"/>
    <x v="1725"/>
  </r>
  <r>
    <x v="0"/>
    <s v="May"/>
    <n v="20"/>
    <x v="1"/>
    <x v="5"/>
    <x v="0"/>
    <x v="0"/>
    <x v="3170"/>
  </r>
  <r>
    <x v="1"/>
    <s v="May"/>
    <n v="20"/>
    <x v="1"/>
    <x v="5"/>
    <x v="0"/>
    <x v="0"/>
    <x v="1622"/>
  </r>
  <r>
    <x v="0"/>
    <s v="May"/>
    <n v="21"/>
    <x v="1"/>
    <x v="5"/>
    <x v="0"/>
    <x v="0"/>
    <x v="3238"/>
  </r>
  <r>
    <x v="1"/>
    <s v="May"/>
    <n v="21"/>
    <x v="1"/>
    <x v="5"/>
    <x v="0"/>
    <x v="0"/>
    <x v="3175"/>
  </r>
  <r>
    <x v="0"/>
    <s v="May"/>
    <n v="22"/>
    <x v="1"/>
    <x v="5"/>
    <x v="0"/>
    <x v="0"/>
    <x v="3354"/>
  </r>
  <r>
    <x v="1"/>
    <s v="May"/>
    <n v="22"/>
    <x v="1"/>
    <x v="5"/>
    <x v="0"/>
    <x v="0"/>
    <x v="3327"/>
  </r>
  <r>
    <x v="0"/>
    <s v="May"/>
    <n v="23"/>
    <x v="1"/>
    <x v="5"/>
    <x v="0"/>
    <x v="0"/>
    <x v="3355"/>
  </r>
  <r>
    <x v="1"/>
    <s v="May"/>
    <n v="23"/>
    <x v="1"/>
    <x v="5"/>
    <x v="0"/>
    <x v="0"/>
    <x v="3209"/>
  </r>
  <r>
    <x v="0"/>
    <s v="May"/>
    <n v="24"/>
    <x v="1"/>
    <x v="5"/>
    <x v="0"/>
    <x v="0"/>
    <x v="3223"/>
  </r>
  <r>
    <x v="1"/>
    <s v="May"/>
    <n v="24"/>
    <x v="1"/>
    <x v="5"/>
    <x v="0"/>
    <x v="0"/>
    <x v="3182"/>
  </r>
  <r>
    <x v="0"/>
    <s v="May"/>
    <n v="25"/>
    <x v="1"/>
    <x v="5"/>
    <x v="0"/>
    <x v="0"/>
    <x v="3355"/>
  </r>
  <r>
    <x v="1"/>
    <s v="May"/>
    <n v="25"/>
    <x v="1"/>
    <x v="5"/>
    <x v="0"/>
    <x v="0"/>
    <x v="1671"/>
  </r>
  <r>
    <x v="0"/>
    <s v="May"/>
    <n v="26"/>
    <x v="1"/>
    <x v="5"/>
    <x v="0"/>
    <x v="0"/>
    <x v="3214"/>
  </r>
  <r>
    <x v="1"/>
    <s v="May"/>
    <n v="26"/>
    <x v="1"/>
    <x v="5"/>
    <x v="0"/>
    <x v="0"/>
    <x v="3135"/>
  </r>
  <r>
    <x v="0"/>
    <s v="May"/>
    <n v="27"/>
    <x v="1"/>
    <x v="5"/>
    <x v="0"/>
    <x v="0"/>
    <x v="3230"/>
  </r>
  <r>
    <x v="1"/>
    <s v="May"/>
    <n v="27"/>
    <x v="1"/>
    <x v="5"/>
    <x v="0"/>
    <x v="0"/>
    <x v="1638"/>
  </r>
  <r>
    <x v="0"/>
    <s v="May"/>
    <n v="28"/>
    <x v="1"/>
    <x v="5"/>
    <x v="0"/>
    <x v="0"/>
    <x v="3218"/>
  </r>
  <r>
    <x v="1"/>
    <s v="May"/>
    <n v="28"/>
    <x v="1"/>
    <x v="5"/>
    <x v="0"/>
    <x v="0"/>
    <x v="1722"/>
  </r>
  <r>
    <x v="0"/>
    <s v="May"/>
    <n v="29"/>
    <x v="1"/>
    <x v="5"/>
    <x v="0"/>
    <x v="0"/>
    <x v="3356"/>
  </r>
  <r>
    <x v="1"/>
    <s v="May"/>
    <n v="29"/>
    <x v="1"/>
    <x v="5"/>
    <x v="0"/>
    <x v="0"/>
    <x v="3210"/>
  </r>
  <r>
    <x v="0"/>
    <s v="May"/>
    <n v="30"/>
    <x v="1"/>
    <x v="5"/>
    <x v="0"/>
    <x v="0"/>
    <x v="3357"/>
  </r>
  <r>
    <x v="1"/>
    <s v="May"/>
    <n v="30"/>
    <x v="1"/>
    <x v="5"/>
    <x v="0"/>
    <x v="0"/>
    <x v="1663"/>
  </r>
  <r>
    <x v="0"/>
    <s v="May"/>
    <n v="31"/>
    <x v="1"/>
    <x v="5"/>
    <x v="0"/>
    <x v="0"/>
    <x v="3346"/>
  </r>
  <r>
    <x v="1"/>
    <s v="May"/>
    <n v="31"/>
    <x v="1"/>
    <x v="5"/>
    <x v="0"/>
    <x v="0"/>
    <x v="1702"/>
  </r>
  <r>
    <x v="0"/>
    <s v="July"/>
    <n v="1"/>
    <x v="0"/>
    <x v="5"/>
    <x v="1"/>
    <x v="1"/>
    <x v="3111"/>
  </r>
  <r>
    <x v="1"/>
    <s v="July"/>
    <n v="1"/>
    <x v="0"/>
    <x v="5"/>
    <x v="1"/>
    <x v="1"/>
    <x v="3116"/>
  </r>
  <r>
    <x v="0"/>
    <s v="July"/>
    <n v="2"/>
    <x v="0"/>
    <x v="5"/>
    <x v="1"/>
    <x v="1"/>
    <x v="3110"/>
  </r>
  <r>
    <x v="1"/>
    <s v="July"/>
    <n v="2"/>
    <x v="0"/>
    <x v="5"/>
    <x v="1"/>
    <x v="1"/>
    <x v="3115"/>
  </r>
  <r>
    <x v="0"/>
    <s v="July"/>
    <n v="3"/>
    <x v="0"/>
    <x v="5"/>
    <x v="1"/>
    <x v="1"/>
    <x v="3128"/>
  </r>
  <r>
    <x v="1"/>
    <s v="July"/>
    <n v="3"/>
    <x v="0"/>
    <x v="5"/>
    <x v="1"/>
    <x v="1"/>
    <x v="3111"/>
  </r>
  <r>
    <x v="0"/>
    <s v="July"/>
    <n v="4"/>
    <x v="0"/>
    <x v="5"/>
    <x v="1"/>
    <x v="1"/>
    <x v="3108"/>
  </r>
  <r>
    <x v="1"/>
    <s v="July"/>
    <n v="4"/>
    <x v="0"/>
    <x v="5"/>
    <x v="1"/>
    <x v="1"/>
    <x v="3118"/>
  </r>
  <r>
    <x v="0"/>
    <s v="July"/>
    <n v="5"/>
    <x v="0"/>
    <x v="5"/>
    <x v="1"/>
    <x v="1"/>
    <x v="3133"/>
  </r>
  <r>
    <x v="1"/>
    <s v="July"/>
    <n v="5"/>
    <x v="0"/>
    <x v="5"/>
    <x v="1"/>
    <x v="1"/>
    <x v="3120"/>
  </r>
  <r>
    <x v="0"/>
    <s v="July"/>
    <n v="6"/>
    <x v="0"/>
    <x v="5"/>
    <x v="1"/>
    <x v="1"/>
    <x v="3306"/>
  </r>
  <r>
    <x v="1"/>
    <s v="July"/>
    <n v="6"/>
    <x v="0"/>
    <x v="5"/>
    <x v="1"/>
    <x v="1"/>
    <x v="3124"/>
  </r>
  <r>
    <x v="0"/>
    <s v="July"/>
    <n v="7"/>
    <x v="0"/>
    <x v="5"/>
    <x v="1"/>
    <x v="1"/>
    <x v="3149"/>
  </r>
  <r>
    <x v="1"/>
    <s v="July"/>
    <n v="7"/>
    <x v="0"/>
    <x v="5"/>
    <x v="1"/>
    <x v="1"/>
    <x v="3107"/>
  </r>
  <r>
    <x v="0"/>
    <s v="July"/>
    <n v="8"/>
    <x v="0"/>
    <x v="5"/>
    <x v="1"/>
    <x v="1"/>
    <x v="3166"/>
  </r>
  <r>
    <x v="1"/>
    <s v="July"/>
    <n v="8"/>
    <x v="0"/>
    <x v="5"/>
    <x v="1"/>
    <x v="1"/>
    <x v="3121"/>
  </r>
  <r>
    <x v="0"/>
    <s v="July"/>
    <n v="9"/>
    <x v="0"/>
    <x v="5"/>
    <x v="1"/>
    <x v="1"/>
    <x v="3137"/>
  </r>
  <r>
    <x v="1"/>
    <s v="July"/>
    <n v="9"/>
    <x v="0"/>
    <x v="5"/>
    <x v="1"/>
    <x v="1"/>
    <x v="3127"/>
  </r>
  <r>
    <x v="0"/>
    <s v="July"/>
    <n v="10"/>
    <x v="0"/>
    <x v="5"/>
    <x v="1"/>
    <x v="1"/>
    <x v="3108"/>
  </r>
  <r>
    <x v="1"/>
    <s v="July"/>
    <n v="10"/>
    <x v="0"/>
    <x v="5"/>
    <x v="1"/>
    <x v="1"/>
    <x v="3122"/>
  </r>
  <r>
    <x v="0"/>
    <s v="July"/>
    <n v="11"/>
    <x v="0"/>
    <x v="5"/>
    <x v="1"/>
    <x v="1"/>
    <x v="3161"/>
  </r>
  <r>
    <x v="1"/>
    <s v="July"/>
    <n v="11"/>
    <x v="0"/>
    <x v="5"/>
    <x v="1"/>
    <x v="1"/>
    <x v="3114"/>
  </r>
  <r>
    <x v="0"/>
    <s v="July"/>
    <n v="12"/>
    <x v="0"/>
    <x v="5"/>
    <x v="1"/>
    <x v="1"/>
    <x v="3139"/>
  </r>
  <r>
    <x v="1"/>
    <s v="July"/>
    <n v="12"/>
    <x v="0"/>
    <x v="5"/>
    <x v="1"/>
    <x v="1"/>
    <x v="3105"/>
  </r>
  <r>
    <x v="0"/>
    <s v="July"/>
    <n v="13"/>
    <x v="0"/>
    <x v="5"/>
    <x v="1"/>
    <x v="1"/>
    <x v="3141"/>
  </r>
  <r>
    <x v="1"/>
    <s v="July"/>
    <n v="13"/>
    <x v="0"/>
    <x v="5"/>
    <x v="1"/>
    <x v="1"/>
    <x v="3107"/>
  </r>
  <r>
    <x v="0"/>
    <s v="July"/>
    <n v="14"/>
    <x v="0"/>
    <x v="5"/>
    <x v="1"/>
    <x v="1"/>
    <x v="3128"/>
  </r>
  <r>
    <x v="1"/>
    <s v="July"/>
    <n v="14"/>
    <x v="0"/>
    <x v="5"/>
    <x v="1"/>
    <x v="1"/>
    <x v="3105"/>
  </r>
  <r>
    <x v="0"/>
    <s v="July"/>
    <n v="15"/>
    <x v="0"/>
    <x v="5"/>
    <x v="1"/>
    <x v="1"/>
    <x v="3125"/>
  </r>
  <r>
    <x v="1"/>
    <s v="July"/>
    <n v="15"/>
    <x v="0"/>
    <x v="5"/>
    <x v="1"/>
    <x v="1"/>
    <x v="3116"/>
  </r>
  <r>
    <x v="0"/>
    <s v="July"/>
    <n v="16"/>
    <x v="0"/>
    <x v="5"/>
    <x v="1"/>
    <x v="1"/>
    <x v="3103"/>
  </r>
  <r>
    <x v="1"/>
    <s v="July"/>
    <n v="16"/>
    <x v="0"/>
    <x v="5"/>
    <x v="1"/>
    <x v="1"/>
    <x v="3120"/>
  </r>
  <r>
    <x v="0"/>
    <s v="July"/>
    <n v="17"/>
    <x v="0"/>
    <x v="5"/>
    <x v="1"/>
    <x v="1"/>
    <x v="3137"/>
  </r>
  <r>
    <x v="1"/>
    <s v="July"/>
    <n v="17"/>
    <x v="0"/>
    <x v="5"/>
    <x v="1"/>
    <x v="1"/>
    <x v="3118"/>
  </r>
  <r>
    <x v="0"/>
    <s v="July"/>
    <n v="18"/>
    <x v="0"/>
    <x v="5"/>
    <x v="1"/>
    <x v="1"/>
    <x v="3151"/>
  </r>
  <r>
    <x v="1"/>
    <s v="July"/>
    <n v="18"/>
    <x v="0"/>
    <x v="5"/>
    <x v="1"/>
    <x v="1"/>
    <x v="3104"/>
  </r>
  <r>
    <x v="0"/>
    <s v="July"/>
    <n v="19"/>
    <x v="0"/>
    <x v="5"/>
    <x v="1"/>
    <x v="1"/>
    <x v="3116"/>
  </r>
  <r>
    <x v="1"/>
    <s v="July"/>
    <n v="19"/>
    <x v="0"/>
    <x v="5"/>
    <x v="1"/>
    <x v="1"/>
    <x v="3358"/>
  </r>
  <r>
    <x v="0"/>
    <s v="July"/>
    <n v="20"/>
    <x v="0"/>
    <x v="5"/>
    <x v="1"/>
    <x v="1"/>
    <x v="3109"/>
  </r>
  <r>
    <x v="1"/>
    <s v="July"/>
    <n v="20"/>
    <x v="0"/>
    <x v="5"/>
    <x v="1"/>
    <x v="1"/>
    <x v="3122"/>
  </r>
  <r>
    <x v="0"/>
    <s v="July"/>
    <n v="21"/>
    <x v="0"/>
    <x v="5"/>
    <x v="1"/>
    <x v="1"/>
    <x v="3132"/>
  </r>
  <r>
    <x v="1"/>
    <s v="July"/>
    <n v="21"/>
    <x v="0"/>
    <x v="5"/>
    <x v="1"/>
    <x v="1"/>
    <x v="3105"/>
  </r>
  <r>
    <x v="0"/>
    <s v="July"/>
    <n v="22"/>
    <x v="0"/>
    <x v="5"/>
    <x v="1"/>
    <x v="1"/>
    <x v="3109"/>
  </r>
  <r>
    <x v="1"/>
    <s v="July"/>
    <n v="22"/>
    <x v="0"/>
    <x v="5"/>
    <x v="1"/>
    <x v="1"/>
    <x v="3124"/>
  </r>
  <r>
    <x v="0"/>
    <s v="July"/>
    <n v="23"/>
    <x v="0"/>
    <x v="5"/>
    <x v="1"/>
    <x v="1"/>
    <x v="3133"/>
  </r>
  <r>
    <x v="1"/>
    <s v="July"/>
    <n v="23"/>
    <x v="0"/>
    <x v="5"/>
    <x v="1"/>
    <x v="1"/>
    <x v="3163"/>
  </r>
  <r>
    <x v="0"/>
    <s v="July"/>
    <n v="24"/>
    <x v="0"/>
    <x v="5"/>
    <x v="1"/>
    <x v="1"/>
    <x v="3155"/>
  </r>
  <r>
    <x v="1"/>
    <s v="July"/>
    <n v="24"/>
    <x v="0"/>
    <x v="5"/>
    <x v="1"/>
    <x v="1"/>
    <x v="3160"/>
  </r>
  <r>
    <x v="0"/>
    <s v="July"/>
    <n v="25"/>
    <x v="0"/>
    <x v="5"/>
    <x v="1"/>
    <x v="1"/>
    <x v="3109"/>
  </r>
  <r>
    <x v="1"/>
    <s v="July"/>
    <n v="25"/>
    <x v="0"/>
    <x v="5"/>
    <x v="1"/>
    <x v="1"/>
    <x v="3124"/>
  </r>
  <r>
    <x v="0"/>
    <s v="July"/>
    <n v="26"/>
    <x v="0"/>
    <x v="5"/>
    <x v="1"/>
    <x v="1"/>
    <x v="3124"/>
  </r>
  <r>
    <x v="1"/>
    <s v="July"/>
    <n v="26"/>
    <x v="0"/>
    <x v="5"/>
    <x v="1"/>
    <x v="1"/>
    <x v="3113"/>
  </r>
  <r>
    <x v="0"/>
    <s v="July"/>
    <n v="27"/>
    <x v="0"/>
    <x v="5"/>
    <x v="1"/>
    <x v="1"/>
    <x v="3152"/>
  </r>
  <r>
    <x v="1"/>
    <s v="July"/>
    <n v="27"/>
    <x v="0"/>
    <x v="5"/>
    <x v="1"/>
    <x v="1"/>
    <x v="3125"/>
  </r>
  <r>
    <x v="0"/>
    <s v="July"/>
    <n v="28"/>
    <x v="0"/>
    <x v="5"/>
    <x v="1"/>
    <x v="1"/>
    <x v="3140"/>
  </r>
  <r>
    <x v="1"/>
    <s v="July"/>
    <n v="28"/>
    <x v="0"/>
    <x v="5"/>
    <x v="1"/>
    <x v="1"/>
    <x v="3116"/>
  </r>
  <r>
    <x v="0"/>
    <s v="July"/>
    <n v="29"/>
    <x v="0"/>
    <x v="5"/>
    <x v="1"/>
    <x v="1"/>
    <x v="3115"/>
  </r>
  <r>
    <x v="1"/>
    <s v="July"/>
    <n v="29"/>
    <x v="0"/>
    <x v="5"/>
    <x v="1"/>
    <x v="1"/>
    <x v="3118"/>
  </r>
  <r>
    <x v="0"/>
    <s v="July"/>
    <n v="30"/>
    <x v="0"/>
    <x v="5"/>
    <x v="1"/>
    <x v="1"/>
    <x v="3112"/>
  </r>
  <r>
    <x v="1"/>
    <s v="July"/>
    <n v="30"/>
    <x v="0"/>
    <x v="5"/>
    <x v="1"/>
    <x v="1"/>
    <x v="3160"/>
  </r>
  <r>
    <x v="0"/>
    <s v="July"/>
    <n v="31"/>
    <x v="0"/>
    <x v="5"/>
    <x v="1"/>
    <x v="1"/>
    <x v="3151"/>
  </r>
  <r>
    <x v="1"/>
    <s v="July"/>
    <n v="31"/>
    <x v="0"/>
    <x v="5"/>
    <x v="1"/>
    <x v="1"/>
    <x v="3158"/>
  </r>
  <r>
    <x v="0"/>
    <s v="June"/>
    <n v="1"/>
    <x v="0"/>
    <x v="5"/>
    <x v="1"/>
    <x v="1"/>
    <x v="3108"/>
  </r>
  <r>
    <x v="1"/>
    <s v="June"/>
    <n v="1"/>
    <x v="0"/>
    <x v="5"/>
    <x v="1"/>
    <x v="1"/>
    <x v="3113"/>
  </r>
  <r>
    <x v="0"/>
    <s v="June"/>
    <n v="2"/>
    <x v="0"/>
    <x v="5"/>
    <x v="1"/>
    <x v="1"/>
    <x v="3155"/>
  </r>
  <r>
    <x v="1"/>
    <s v="June"/>
    <n v="2"/>
    <x v="0"/>
    <x v="5"/>
    <x v="1"/>
    <x v="1"/>
    <x v="3132"/>
  </r>
  <r>
    <x v="0"/>
    <s v="June"/>
    <n v="3"/>
    <x v="0"/>
    <x v="5"/>
    <x v="1"/>
    <x v="1"/>
    <x v="3108"/>
  </r>
  <r>
    <x v="1"/>
    <s v="June"/>
    <n v="3"/>
    <x v="0"/>
    <x v="5"/>
    <x v="1"/>
    <x v="1"/>
    <x v="3124"/>
  </r>
  <r>
    <x v="0"/>
    <s v="June"/>
    <n v="4"/>
    <x v="0"/>
    <x v="5"/>
    <x v="1"/>
    <x v="1"/>
    <x v="3306"/>
  </r>
  <r>
    <x v="1"/>
    <s v="June"/>
    <n v="4"/>
    <x v="0"/>
    <x v="5"/>
    <x v="1"/>
    <x v="1"/>
    <x v="3126"/>
  </r>
  <r>
    <x v="0"/>
    <s v="June"/>
    <n v="5"/>
    <x v="0"/>
    <x v="5"/>
    <x v="1"/>
    <x v="1"/>
    <x v="3151"/>
  </r>
  <r>
    <x v="1"/>
    <s v="June"/>
    <n v="5"/>
    <x v="0"/>
    <x v="5"/>
    <x v="1"/>
    <x v="1"/>
    <x v="3146"/>
  </r>
  <r>
    <x v="0"/>
    <s v="June"/>
    <n v="6"/>
    <x v="0"/>
    <x v="5"/>
    <x v="1"/>
    <x v="1"/>
    <x v="3153"/>
  </r>
  <r>
    <x v="1"/>
    <s v="June"/>
    <n v="6"/>
    <x v="0"/>
    <x v="5"/>
    <x v="1"/>
    <x v="1"/>
    <x v="3112"/>
  </r>
  <r>
    <x v="0"/>
    <s v="June"/>
    <n v="7"/>
    <x v="0"/>
    <x v="5"/>
    <x v="1"/>
    <x v="1"/>
    <x v="3152"/>
  </r>
  <r>
    <x v="1"/>
    <s v="June"/>
    <n v="7"/>
    <x v="0"/>
    <x v="5"/>
    <x v="1"/>
    <x v="1"/>
    <x v="3115"/>
  </r>
  <r>
    <x v="0"/>
    <s v="June"/>
    <n v="8"/>
    <x v="0"/>
    <x v="5"/>
    <x v="1"/>
    <x v="1"/>
    <x v="3113"/>
  </r>
  <r>
    <x v="1"/>
    <s v="June"/>
    <n v="8"/>
    <x v="0"/>
    <x v="5"/>
    <x v="1"/>
    <x v="1"/>
    <x v="3143"/>
  </r>
  <r>
    <x v="0"/>
    <s v="June"/>
    <n v="9"/>
    <x v="0"/>
    <x v="5"/>
    <x v="1"/>
    <x v="1"/>
    <x v="3125"/>
  </r>
  <r>
    <x v="1"/>
    <s v="June"/>
    <n v="9"/>
    <x v="0"/>
    <x v="5"/>
    <x v="1"/>
    <x v="1"/>
    <x v="3111"/>
  </r>
  <r>
    <x v="0"/>
    <s v="June"/>
    <n v="10"/>
    <x v="0"/>
    <x v="5"/>
    <x v="1"/>
    <x v="1"/>
    <x v="3298"/>
  </r>
  <r>
    <x v="1"/>
    <s v="June"/>
    <n v="10"/>
    <x v="0"/>
    <x v="5"/>
    <x v="1"/>
    <x v="1"/>
    <x v="3114"/>
  </r>
  <r>
    <x v="0"/>
    <s v="June"/>
    <n v="11"/>
    <x v="0"/>
    <x v="5"/>
    <x v="1"/>
    <x v="1"/>
    <x v="3144"/>
  </r>
  <r>
    <x v="1"/>
    <s v="June"/>
    <n v="11"/>
    <x v="0"/>
    <x v="5"/>
    <x v="1"/>
    <x v="1"/>
    <x v="3133"/>
  </r>
  <r>
    <x v="0"/>
    <s v="June"/>
    <n v="12"/>
    <x v="0"/>
    <x v="5"/>
    <x v="1"/>
    <x v="1"/>
    <x v="3155"/>
  </r>
  <r>
    <x v="1"/>
    <s v="June"/>
    <n v="12"/>
    <x v="0"/>
    <x v="5"/>
    <x v="1"/>
    <x v="1"/>
    <x v="3108"/>
  </r>
  <r>
    <x v="0"/>
    <s v="June"/>
    <n v="13"/>
    <x v="0"/>
    <x v="5"/>
    <x v="1"/>
    <x v="1"/>
    <x v="3155"/>
  </r>
  <r>
    <x v="1"/>
    <s v="June"/>
    <n v="13"/>
    <x v="0"/>
    <x v="5"/>
    <x v="1"/>
    <x v="1"/>
    <x v="3143"/>
  </r>
  <r>
    <x v="0"/>
    <s v="June"/>
    <n v="14"/>
    <x v="0"/>
    <x v="5"/>
    <x v="1"/>
    <x v="1"/>
    <x v="3301"/>
  </r>
  <r>
    <x v="1"/>
    <s v="June"/>
    <n v="14"/>
    <x v="0"/>
    <x v="5"/>
    <x v="1"/>
    <x v="1"/>
    <x v="3153"/>
  </r>
  <r>
    <x v="0"/>
    <s v="June"/>
    <n v="15"/>
    <x v="0"/>
    <x v="5"/>
    <x v="1"/>
    <x v="1"/>
    <x v="3105"/>
  </r>
  <r>
    <x v="1"/>
    <s v="June"/>
    <n v="15"/>
    <x v="0"/>
    <x v="5"/>
    <x v="1"/>
    <x v="1"/>
    <x v="3117"/>
  </r>
  <r>
    <x v="0"/>
    <s v="June"/>
    <n v="16"/>
    <x v="0"/>
    <x v="5"/>
    <x v="1"/>
    <x v="1"/>
    <x v="3131"/>
  </r>
  <r>
    <x v="1"/>
    <s v="June"/>
    <n v="16"/>
    <x v="0"/>
    <x v="5"/>
    <x v="1"/>
    <x v="1"/>
    <x v="3104"/>
  </r>
  <r>
    <x v="0"/>
    <s v="June"/>
    <n v="17"/>
    <x v="0"/>
    <x v="5"/>
    <x v="1"/>
    <x v="1"/>
    <x v="3125"/>
  </r>
  <r>
    <x v="1"/>
    <s v="June"/>
    <n v="17"/>
    <x v="0"/>
    <x v="5"/>
    <x v="1"/>
    <x v="1"/>
    <x v="3123"/>
  </r>
  <r>
    <x v="0"/>
    <s v="June"/>
    <n v="18"/>
    <x v="0"/>
    <x v="5"/>
    <x v="1"/>
    <x v="1"/>
    <x v="3139"/>
  </r>
  <r>
    <x v="1"/>
    <s v="June"/>
    <n v="18"/>
    <x v="0"/>
    <x v="5"/>
    <x v="1"/>
    <x v="1"/>
    <x v="3119"/>
  </r>
  <r>
    <x v="0"/>
    <s v="June"/>
    <n v="19"/>
    <x v="0"/>
    <x v="5"/>
    <x v="1"/>
    <x v="1"/>
    <x v="3142"/>
  </r>
  <r>
    <x v="1"/>
    <s v="June"/>
    <n v="19"/>
    <x v="0"/>
    <x v="5"/>
    <x v="1"/>
    <x v="1"/>
    <x v="3122"/>
  </r>
  <r>
    <x v="0"/>
    <s v="June"/>
    <n v="20"/>
    <x v="0"/>
    <x v="5"/>
    <x v="1"/>
    <x v="1"/>
    <x v="3137"/>
  </r>
  <r>
    <x v="1"/>
    <s v="June"/>
    <n v="20"/>
    <x v="0"/>
    <x v="5"/>
    <x v="1"/>
    <x v="1"/>
    <x v="3126"/>
  </r>
  <r>
    <x v="0"/>
    <s v="June"/>
    <n v="21"/>
    <x v="0"/>
    <x v="5"/>
    <x v="1"/>
    <x v="1"/>
    <x v="3149"/>
  </r>
  <r>
    <x v="1"/>
    <s v="June"/>
    <n v="21"/>
    <x v="0"/>
    <x v="5"/>
    <x v="1"/>
    <x v="1"/>
    <x v="3105"/>
  </r>
  <r>
    <x v="0"/>
    <s v="June"/>
    <n v="22"/>
    <x v="0"/>
    <x v="5"/>
    <x v="1"/>
    <x v="1"/>
    <x v="3115"/>
  </r>
  <r>
    <x v="1"/>
    <s v="June"/>
    <n v="22"/>
    <x v="0"/>
    <x v="5"/>
    <x v="1"/>
    <x v="1"/>
    <x v="3113"/>
  </r>
  <r>
    <x v="0"/>
    <s v="June"/>
    <n v="23"/>
    <x v="0"/>
    <x v="5"/>
    <x v="1"/>
    <x v="1"/>
    <x v="3137"/>
  </r>
  <r>
    <x v="1"/>
    <s v="June"/>
    <n v="23"/>
    <x v="0"/>
    <x v="5"/>
    <x v="1"/>
    <x v="1"/>
    <x v="3111"/>
  </r>
  <r>
    <x v="0"/>
    <s v="June"/>
    <n v="24"/>
    <x v="0"/>
    <x v="5"/>
    <x v="1"/>
    <x v="1"/>
    <x v="3104"/>
  </r>
  <r>
    <x v="1"/>
    <s v="June"/>
    <n v="24"/>
    <x v="0"/>
    <x v="5"/>
    <x v="1"/>
    <x v="1"/>
    <x v="3118"/>
  </r>
  <r>
    <x v="0"/>
    <s v="June"/>
    <n v="25"/>
    <x v="0"/>
    <x v="5"/>
    <x v="1"/>
    <x v="1"/>
    <x v="3125"/>
  </r>
  <r>
    <x v="1"/>
    <s v="June"/>
    <n v="25"/>
    <x v="0"/>
    <x v="5"/>
    <x v="1"/>
    <x v="1"/>
    <x v="3105"/>
  </r>
  <r>
    <x v="0"/>
    <s v="June"/>
    <n v="26"/>
    <x v="0"/>
    <x v="5"/>
    <x v="1"/>
    <x v="1"/>
    <x v="3133"/>
  </r>
  <r>
    <x v="1"/>
    <s v="June"/>
    <n v="26"/>
    <x v="0"/>
    <x v="5"/>
    <x v="1"/>
    <x v="1"/>
    <x v="3118"/>
  </r>
  <r>
    <x v="0"/>
    <s v="June"/>
    <n v="27"/>
    <x v="0"/>
    <x v="5"/>
    <x v="1"/>
    <x v="1"/>
    <x v="3131"/>
  </r>
  <r>
    <x v="1"/>
    <s v="June"/>
    <n v="27"/>
    <x v="0"/>
    <x v="5"/>
    <x v="1"/>
    <x v="1"/>
    <x v="3124"/>
  </r>
  <r>
    <x v="0"/>
    <s v="June"/>
    <n v="28"/>
    <x v="0"/>
    <x v="5"/>
    <x v="1"/>
    <x v="1"/>
    <x v="3124"/>
  </r>
  <r>
    <x v="1"/>
    <s v="June"/>
    <n v="28"/>
    <x v="0"/>
    <x v="5"/>
    <x v="1"/>
    <x v="1"/>
    <x v="3107"/>
  </r>
  <r>
    <x v="0"/>
    <s v="June"/>
    <n v="29"/>
    <x v="0"/>
    <x v="5"/>
    <x v="1"/>
    <x v="1"/>
    <x v="3125"/>
  </r>
  <r>
    <x v="1"/>
    <s v="June"/>
    <n v="29"/>
    <x v="0"/>
    <x v="5"/>
    <x v="1"/>
    <x v="1"/>
    <x v="3104"/>
  </r>
  <r>
    <x v="0"/>
    <s v="June"/>
    <n v="30"/>
    <x v="0"/>
    <x v="5"/>
    <x v="1"/>
    <x v="1"/>
    <x v="3123"/>
  </r>
  <r>
    <x v="1"/>
    <s v="June"/>
    <n v="30"/>
    <x v="0"/>
    <x v="5"/>
    <x v="1"/>
    <x v="1"/>
    <x v="3164"/>
  </r>
  <r>
    <x v="0"/>
    <s v="May"/>
    <n v="1"/>
    <x v="0"/>
    <x v="5"/>
    <x v="1"/>
    <x v="1"/>
    <x v="3126"/>
  </r>
  <r>
    <x v="1"/>
    <s v="May"/>
    <n v="1"/>
    <x v="0"/>
    <x v="5"/>
    <x v="1"/>
    <x v="1"/>
    <x v="3133"/>
  </r>
  <r>
    <x v="0"/>
    <s v="May"/>
    <n v="2"/>
    <x v="0"/>
    <x v="5"/>
    <x v="1"/>
    <x v="1"/>
    <x v="3309"/>
  </r>
  <r>
    <x v="1"/>
    <s v="May"/>
    <n v="2"/>
    <x v="0"/>
    <x v="5"/>
    <x v="1"/>
    <x v="1"/>
    <x v="3110"/>
  </r>
  <r>
    <x v="0"/>
    <s v="May"/>
    <n v="3"/>
    <x v="0"/>
    <x v="5"/>
    <x v="1"/>
    <x v="1"/>
    <x v="3319"/>
  </r>
  <r>
    <x v="1"/>
    <s v="May"/>
    <n v="3"/>
    <x v="0"/>
    <x v="5"/>
    <x v="1"/>
    <x v="1"/>
    <x v="3128"/>
  </r>
  <r>
    <x v="0"/>
    <s v="May"/>
    <n v="4"/>
    <x v="0"/>
    <x v="5"/>
    <x v="1"/>
    <x v="1"/>
    <x v="3152"/>
  </r>
  <r>
    <x v="1"/>
    <s v="May"/>
    <n v="4"/>
    <x v="0"/>
    <x v="5"/>
    <x v="1"/>
    <x v="1"/>
    <x v="3105"/>
  </r>
  <r>
    <x v="0"/>
    <s v="May"/>
    <n v="5"/>
    <x v="0"/>
    <x v="5"/>
    <x v="1"/>
    <x v="1"/>
    <x v="3147"/>
  </r>
  <r>
    <x v="1"/>
    <s v="May"/>
    <n v="5"/>
    <x v="0"/>
    <x v="5"/>
    <x v="1"/>
    <x v="1"/>
    <x v="3142"/>
  </r>
  <r>
    <x v="0"/>
    <s v="May"/>
    <n v="6"/>
    <x v="0"/>
    <x v="5"/>
    <x v="1"/>
    <x v="1"/>
    <x v="3144"/>
  </r>
  <r>
    <x v="1"/>
    <s v="May"/>
    <n v="6"/>
    <x v="0"/>
    <x v="5"/>
    <x v="1"/>
    <x v="1"/>
    <x v="3110"/>
  </r>
  <r>
    <x v="0"/>
    <s v="May"/>
    <n v="7"/>
    <x v="0"/>
    <x v="5"/>
    <x v="1"/>
    <x v="1"/>
    <x v="3139"/>
  </r>
  <r>
    <x v="1"/>
    <s v="May"/>
    <n v="7"/>
    <x v="0"/>
    <x v="5"/>
    <x v="1"/>
    <x v="1"/>
    <x v="3118"/>
  </r>
  <r>
    <x v="0"/>
    <s v="May"/>
    <n v="8"/>
    <x v="0"/>
    <x v="5"/>
    <x v="1"/>
    <x v="1"/>
    <x v="3140"/>
  </r>
  <r>
    <x v="1"/>
    <s v="May"/>
    <n v="8"/>
    <x v="0"/>
    <x v="5"/>
    <x v="1"/>
    <x v="1"/>
    <x v="3132"/>
  </r>
  <r>
    <x v="0"/>
    <s v="May"/>
    <n v="9"/>
    <x v="0"/>
    <x v="5"/>
    <x v="1"/>
    <x v="1"/>
    <x v="3147"/>
  </r>
  <r>
    <x v="1"/>
    <s v="May"/>
    <n v="9"/>
    <x v="0"/>
    <x v="5"/>
    <x v="1"/>
    <x v="1"/>
    <x v="3110"/>
  </r>
  <r>
    <x v="0"/>
    <s v="May"/>
    <n v="10"/>
    <x v="0"/>
    <x v="5"/>
    <x v="1"/>
    <x v="1"/>
    <x v="3141"/>
  </r>
  <r>
    <x v="1"/>
    <s v="May"/>
    <n v="10"/>
    <x v="0"/>
    <x v="5"/>
    <x v="1"/>
    <x v="1"/>
    <x v="3109"/>
  </r>
  <r>
    <x v="0"/>
    <s v="May"/>
    <n v="11"/>
    <x v="0"/>
    <x v="5"/>
    <x v="1"/>
    <x v="1"/>
    <x v="3302"/>
  </r>
  <r>
    <x v="1"/>
    <s v="May"/>
    <n v="11"/>
    <x v="0"/>
    <x v="5"/>
    <x v="1"/>
    <x v="1"/>
    <x v="3144"/>
  </r>
  <r>
    <x v="0"/>
    <s v="May"/>
    <n v="12"/>
    <x v="0"/>
    <x v="5"/>
    <x v="1"/>
    <x v="1"/>
    <x v="3108"/>
  </r>
  <r>
    <x v="1"/>
    <s v="May"/>
    <n v="12"/>
    <x v="0"/>
    <x v="5"/>
    <x v="1"/>
    <x v="1"/>
    <x v="3104"/>
  </r>
  <r>
    <x v="0"/>
    <s v="May"/>
    <n v="13"/>
    <x v="0"/>
    <x v="5"/>
    <x v="1"/>
    <x v="1"/>
    <x v="3151"/>
  </r>
  <r>
    <x v="1"/>
    <s v="May"/>
    <n v="13"/>
    <x v="0"/>
    <x v="5"/>
    <x v="1"/>
    <x v="1"/>
    <x v="3104"/>
  </r>
  <r>
    <x v="0"/>
    <s v="May"/>
    <n v="14"/>
    <x v="0"/>
    <x v="5"/>
    <x v="1"/>
    <x v="1"/>
    <x v="3147"/>
  </r>
  <r>
    <x v="1"/>
    <s v="May"/>
    <n v="14"/>
    <x v="0"/>
    <x v="5"/>
    <x v="1"/>
    <x v="1"/>
    <x v="3104"/>
  </r>
  <r>
    <x v="0"/>
    <s v="May"/>
    <n v="15"/>
    <x v="0"/>
    <x v="5"/>
    <x v="1"/>
    <x v="1"/>
    <x v="3145"/>
  </r>
  <r>
    <x v="1"/>
    <s v="May"/>
    <n v="15"/>
    <x v="0"/>
    <x v="5"/>
    <x v="1"/>
    <x v="1"/>
    <x v="3103"/>
  </r>
  <r>
    <x v="0"/>
    <s v="May"/>
    <n v="16"/>
    <x v="0"/>
    <x v="5"/>
    <x v="1"/>
    <x v="1"/>
    <x v="3306"/>
  </r>
  <r>
    <x v="1"/>
    <s v="May"/>
    <n v="16"/>
    <x v="0"/>
    <x v="5"/>
    <x v="1"/>
    <x v="1"/>
    <x v="3109"/>
  </r>
  <r>
    <x v="0"/>
    <s v="May"/>
    <n v="17"/>
    <x v="0"/>
    <x v="5"/>
    <x v="1"/>
    <x v="1"/>
    <x v="3303"/>
  </r>
  <r>
    <x v="1"/>
    <s v="May"/>
    <n v="17"/>
    <x v="0"/>
    <x v="5"/>
    <x v="1"/>
    <x v="1"/>
    <x v="3139"/>
  </r>
  <r>
    <x v="0"/>
    <s v="May"/>
    <n v="18"/>
    <x v="0"/>
    <x v="5"/>
    <x v="1"/>
    <x v="1"/>
    <x v="3153"/>
  </r>
  <r>
    <x v="1"/>
    <s v="May"/>
    <n v="18"/>
    <x v="0"/>
    <x v="5"/>
    <x v="1"/>
    <x v="1"/>
    <x v="3131"/>
  </r>
  <r>
    <x v="0"/>
    <s v="May"/>
    <n v="19"/>
    <x v="0"/>
    <x v="5"/>
    <x v="1"/>
    <x v="1"/>
    <x v="3150"/>
  </r>
  <r>
    <x v="1"/>
    <s v="May"/>
    <n v="19"/>
    <x v="0"/>
    <x v="5"/>
    <x v="1"/>
    <x v="1"/>
    <x v="3130"/>
  </r>
  <r>
    <x v="0"/>
    <s v="May"/>
    <n v="20"/>
    <x v="0"/>
    <x v="5"/>
    <x v="1"/>
    <x v="1"/>
    <x v="3103"/>
  </r>
  <r>
    <x v="1"/>
    <s v="May"/>
    <n v="20"/>
    <x v="0"/>
    <x v="5"/>
    <x v="1"/>
    <x v="1"/>
    <x v="3133"/>
  </r>
  <r>
    <x v="0"/>
    <s v="May"/>
    <n v="21"/>
    <x v="0"/>
    <x v="5"/>
    <x v="1"/>
    <x v="1"/>
    <x v="3168"/>
  </r>
  <r>
    <x v="1"/>
    <s v="May"/>
    <n v="21"/>
    <x v="0"/>
    <x v="5"/>
    <x v="1"/>
    <x v="1"/>
    <x v="3124"/>
  </r>
  <r>
    <x v="0"/>
    <s v="May"/>
    <n v="22"/>
    <x v="0"/>
    <x v="5"/>
    <x v="1"/>
    <x v="1"/>
    <x v="3305"/>
  </r>
  <r>
    <x v="1"/>
    <s v="May"/>
    <n v="22"/>
    <x v="0"/>
    <x v="5"/>
    <x v="1"/>
    <x v="1"/>
    <x v="3306"/>
  </r>
  <r>
    <x v="0"/>
    <s v="May"/>
    <n v="23"/>
    <x v="0"/>
    <x v="5"/>
    <x v="1"/>
    <x v="1"/>
    <x v="1605"/>
  </r>
  <r>
    <x v="1"/>
    <s v="May"/>
    <n v="23"/>
    <x v="0"/>
    <x v="5"/>
    <x v="1"/>
    <x v="1"/>
    <x v="3110"/>
  </r>
  <r>
    <x v="0"/>
    <s v="May"/>
    <n v="24"/>
    <x v="0"/>
    <x v="5"/>
    <x v="1"/>
    <x v="1"/>
    <x v="3305"/>
  </r>
  <r>
    <x v="1"/>
    <s v="May"/>
    <n v="24"/>
    <x v="0"/>
    <x v="5"/>
    <x v="1"/>
    <x v="1"/>
    <x v="3118"/>
  </r>
  <r>
    <x v="0"/>
    <s v="May"/>
    <n v="25"/>
    <x v="0"/>
    <x v="5"/>
    <x v="1"/>
    <x v="1"/>
    <x v="3149"/>
  </r>
  <r>
    <x v="1"/>
    <s v="May"/>
    <n v="25"/>
    <x v="0"/>
    <x v="5"/>
    <x v="1"/>
    <x v="1"/>
    <x v="3111"/>
  </r>
  <r>
    <x v="0"/>
    <s v="May"/>
    <n v="26"/>
    <x v="0"/>
    <x v="5"/>
    <x v="1"/>
    <x v="1"/>
    <x v="3169"/>
  </r>
  <r>
    <x v="1"/>
    <s v="May"/>
    <n v="26"/>
    <x v="0"/>
    <x v="5"/>
    <x v="1"/>
    <x v="1"/>
    <x v="3113"/>
  </r>
  <r>
    <x v="0"/>
    <s v="May"/>
    <n v="27"/>
    <x v="0"/>
    <x v="5"/>
    <x v="1"/>
    <x v="1"/>
    <x v="3105"/>
  </r>
  <r>
    <x v="1"/>
    <s v="May"/>
    <n v="27"/>
    <x v="0"/>
    <x v="5"/>
    <x v="1"/>
    <x v="1"/>
    <x v="3122"/>
  </r>
  <r>
    <x v="0"/>
    <s v="May"/>
    <n v="28"/>
    <x v="0"/>
    <x v="5"/>
    <x v="1"/>
    <x v="1"/>
    <x v="3138"/>
  </r>
  <r>
    <x v="1"/>
    <s v="May"/>
    <n v="28"/>
    <x v="0"/>
    <x v="5"/>
    <x v="1"/>
    <x v="1"/>
    <x v="3124"/>
  </r>
  <r>
    <x v="0"/>
    <s v="May"/>
    <n v="29"/>
    <x v="0"/>
    <x v="5"/>
    <x v="1"/>
    <x v="1"/>
    <x v="3138"/>
  </r>
  <r>
    <x v="1"/>
    <s v="May"/>
    <n v="29"/>
    <x v="0"/>
    <x v="5"/>
    <x v="1"/>
    <x v="1"/>
    <x v="3109"/>
  </r>
  <r>
    <x v="0"/>
    <s v="May"/>
    <n v="30"/>
    <x v="0"/>
    <x v="5"/>
    <x v="1"/>
    <x v="1"/>
    <x v="3298"/>
  </r>
  <r>
    <x v="1"/>
    <s v="May"/>
    <n v="30"/>
    <x v="0"/>
    <x v="5"/>
    <x v="1"/>
    <x v="1"/>
    <x v="3131"/>
  </r>
  <r>
    <x v="0"/>
    <s v="May"/>
    <n v="31"/>
    <x v="0"/>
    <x v="5"/>
    <x v="1"/>
    <x v="1"/>
    <x v="3142"/>
  </r>
  <r>
    <x v="1"/>
    <s v="May"/>
    <n v="31"/>
    <x v="0"/>
    <x v="5"/>
    <x v="1"/>
    <x v="1"/>
    <x v="3124"/>
  </r>
  <r>
    <x v="0"/>
    <s v="July"/>
    <n v="1"/>
    <x v="1"/>
    <x v="5"/>
    <x v="1"/>
    <x v="1"/>
    <x v="3309"/>
  </r>
  <r>
    <x v="1"/>
    <s v="July"/>
    <n v="1"/>
    <x v="1"/>
    <x v="5"/>
    <x v="1"/>
    <x v="1"/>
    <x v="3105"/>
  </r>
  <r>
    <x v="0"/>
    <s v="July"/>
    <n v="2"/>
    <x v="1"/>
    <x v="5"/>
    <x v="1"/>
    <x v="1"/>
    <x v="3311"/>
  </r>
  <r>
    <x v="1"/>
    <s v="July"/>
    <n v="2"/>
    <x v="1"/>
    <x v="5"/>
    <x v="1"/>
    <x v="1"/>
    <x v="3151"/>
  </r>
  <r>
    <x v="0"/>
    <s v="July"/>
    <n v="3"/>
    <x v="1"/>
    <x v="5"/>
    <x v="1"/>
    <x v="1"/>
    <x v="3312"/>
  </r>
  <r>
    <x v="1"/>
    <s v="July"/>
    <n v="3"/>
    <x v="1"/>
    <x v="5"/>
    <x v="1"/>
    <x v="1"/>
    <x v="3111"/>
  </r>
  <r>
    <x v="0"/>
    <s v="July"/>
    <n v="4"/>
    <x v="1"/>
    <x v="5"/>
    <x v="1"/>
    <x v="1"/>
    <x v="3161"/>
  </r>
  <r>
    <x v="1"/>
    <s v="July"/>
    <n v="4"/>
    <x v="1"/>
    <x v="5"/>
    <x v="1"/>
    <x v="1"/>
    <x v="3127"/>
  </r>
  <r>
    <x v="0"/>
    <s v="July"/>
    <n v="5"/>
    <x v="1"/>
    <x v="5"/>
    <x v="1"/>
    <x v="1"/>
    <x v="3154"/>
  </r>
  <r>
    <x v="1"/>
    <s v="July"/>
    <n v="5"/>
    <x v="1"/>
    <x v="5"/>
    <x v="1"/>
    <x v="1"/>
    <x v="3114"/>
  </r>
  <r>
    <x v="0"/>
    <s v="July"/>
    <n v="6"/>
    <x v="1"/>
    <x v="5"/>
    <x v="1"/>
    <x v="1"/>
    <x v="3308"/>
  </r>
  <r>
    <x v="1"/>
    <s v="July"/>
    <n v="6"/>
    <x v="1"/>
    <x v="5"/>
    <x v="1"/>
    <x v="1"/>
    <x v="3119"/>
  </r>
  <r>
    <x v="0"/>
    <s v="July"/>
    <n v="7"/>
    <x v="1"/>
    <x v="5"/>
    <x v="1"/>
    <x v="1"/>
    <x v="3152"/>
  </r>
  <r>
    <x v="1"/>
    <s v="July"/>
    <n v="7"/>
    <x v="1"/>
    <x v="5"/>
    <x v="1"/>
    <x v="1"/>
    <x v="3123"/>
  </r>
  <r>
    <x v="0"/>
    <s v="July"/>
    <n v="8"/>
    <x v="1"/>
    <x v="5"/>
    <x v="1"/>
    <x v="1"/>
    <x v="3319"/>
  </r>
  <r>
    <x v="1"/>
    <s v="July"/>
    <n v="8"/>
    <x v="1"/>
    <x v="5"/>
    <x v="1"/>
    <x v="1"/>
    <x v="3107"/>
  </r>
  <r>
    <x v="0"/>
    <s v="July"/>
    <n v="9"/>
    <x v="1"/>
    <x v="5"/>
    <x v="1"/>
    <x v="1"/>
    <x v="3166"/>
  </r>
  <r>
    <x v="1"/>
    <s v="July"/>
    <n v="9"/>
    <x v="1"/>
    <x v="5"/>
    <x v="1"/>
    <x v="1"/>
    <x v="3124"/>
  </r>
  <r>
    <x v="0"/>
    <s v="July"/>
    <n v="10"/>
    <x v="1"/>
    <x v="5"/>
    <x v="1"/>
    <x v="1"/>
    <x v="3141"/>
  </r>
  <r>
    <x v="1"/>
    <s v="July"/>
    <n v="10"/>
    <x v="1"/>
    <x v="5"/>
    <x v="1"/>
    <x v="1"/>
    <x v="3157"/>
  </r>
  <r>
    <x v="0"/>
    <s v="July"/>
    <n v="11"/>
    <x v="1"/>
    <x v="5"/>
    <x v="1"/>
    <x v="1"/>
    <x v="3311"/>
  </r>
  <r>
    <x v="1"/>
    <s v="July"/>
    <n v="11"/>
    <x v="1"/>
    <x v="5"/>
    <x v="1"/>
    <x v="1"/>
    <x v="3160"/>
  </r>
  <r>
    <x v="0"/>
    <s v="July"/>
    <n v="12"/>
    <x v="1"/>
    <x v="5"/>
    <x v="1"/>
    <x v="1"/>
    <x v="3145"/>
  </r>
  <r>
    <x v="1"/>
    <s v="July"/>
    <n v="12"/>
    <x v="1"/>
    <x v="5"/>
    <x v="1"/>
    <x v="1"/>
    <x v="3132"/>
  </r>
  <r>
    <x v="0"/>
    <s v="July"/>
    <n v="13"/>
    <x v="1"/>
    <x v="5"/>
    <x v="1"/>
    <x v="1"/>
    <x v="3321"/>
  </r>
  <r>
    <x v="1"/>
    <s v="July"/>
    <n v="13"/>
    <x v="1"/>
    <x v="5"/>
    <x v="1"/>
    <x v="1"/>
    <x v="3124"/>
  </r>
  <r>
    <x v="0"/>
    <s v="July"/>
    <n v="14"/>
    <x v="1"/>
    <x v="5"/>
    <x v="1"/>
    <x v="1"/>
    <x v="3320"/>
  </r>
  <r>
    <x v="1"/>
    <s v="July"/>
    <n v="14"/>
    <x v="1"/>
    <x v="5"/>
    <x v="1"/>
    <x v="1"/>
    <x v="3105"/>
  </r>
  <r>
    <x v="0"/>
    <s v="July"/>
    <n v="15"/>
    <x v="1"/>
    <x v="5"/>
    <x v="1"/>
    <x v="1"/>
    <x v="3149"/>
  </r>
  <r>
    <x v="1"/>
    <s v="July"/>
    <n v="15"/>
    <x v="1"/>
    <x v="5"/>
    <x v="1"/>
    <x v="1"/>
    <x v="3116"/>
  </r>
  <r>
    <x v="0"/>
    <s v="July"/>
    <n v="16"/>
    <x v="1"/>
    <x v="5"/>
    <x v="1"/>
    <x v="1"/>
    <x v="3150"/>
  </r>
  <r>
    <x v="1"/>
    <s v="July"/>
    <n v="16"/>
    <x v="1"/>
    <x v="5"/>
    <x v="1"/>
    <x v="1"/>
    <x v="3139"/>
  </r>
  <r>
    <x v="0"/>
    <s v="July"/>
    <n v="17"/>
    <x v="1"/>
    <x v="5"/>
    <x v="1"/>
    <x v="1"/>
    <x v="1724"/>
  </r>
  <r>
    <x v="1"/>
    <s v="July"/>
    <n v="17"/>
    <x v="1"/>
    <x v="5"/>
    <x v="1"/>
    <x v="1"/>
    <x v="3118"/>
  </r>
  <r>
    <x v="0"/>
    <s v="July"/>
    <n v="18"/>
    <x v="1"/>
    <x v="5"/>
    <x v="1"/>
    <x v="1"/>
    <x v="1628"/>
  </r>
  <r>
    <x v="1"/>
    <s v="July"/>
    <n v="18"/>
    <x v="1"/>
    <x v="5"/>
    <x v="1"/>
    <x v="1"/>
    <x v="3109"/>
  </r>
  <r>
    <x v="0"/>
    <s v="July"/>
    <n v="19"/>
    <x v="1"/>
    <x v="5"/>
    <x v="1"/>
    <x v="1"/>
    <x v="3307"/>
  </r>
  <r>
    <x v="1"/>
    <s v="July"/>
    <n v="19"/>
    <x v="1"/>
    <x v="5"/>
    <x v="1"/>
    <x v="1"/>
    <x v="3116"/>
  </r>
  <r>
    <x v="0"/>
    <s v="July"/>
    <n v="20"/>
    <x v="1"/>
    <x v="5"/>
    <x v="1"/>
    <x v="1"/>
    <x v="3312"/>
  </r>
  <r>
    <x v="1"/>
    <s v="July"/>
    <n v="20"/>
    <x v="1"/>
    <x v="5"/>
    <x v="1"/>
    <x v="1"/>
    <x v="3115"/>
  </r>
  <r>
    <x v="0"/>
    <s v="July"/>
    <n v="21"/>
    <x v="1"/>
    <x v="5"/>
    <x v="1"/>
    <x v="1"/>
    <x v="3146"/>
  </r>
  <r>
    <x v="1"/>
    <s v="July"/>
    <n v="21"/>
    <x v="1"/>
    <x v="5"/>
    <x v="1"/>
    <x v="1"/>
    <x v="3116"/>
  </r>
  <r>
    <x v="0"/>
    <s v="July"/>
    <n v="22"/>
    <x v="1"/>
    <x v="5"/>
    <x v="1"/>
    <x v="1"/>
    <x v="1614"/>
  </r>
  <r>
    <x v="1"/>
    <s v="July"/>
    <n v="22"/>
    <x v="1"/>
    <x v="5"/>
    <x v="1"/>
    <x v="1"/>
    <x v="3121"/>
  </r>
  <r>
    <x v="0"/>
    <s v="July"/>
    <n v="23"/>
    <x v="1"/>
    <x v="5"/>
    <x v="1"/>
    <x v="1"/>
    <x v="3314"/>
  </r>
  <r>
    <x v="1"/>
    <s v="July"/>
    <n v="23"/>
    <x v="1"/>
    <x v="5"/>
    <x v="1"/>
    <x v="1"/>
    <x v="3108"/>
  </r>
  <r>
    <x v="0"/>
    <s v="July"/>
    <n v="24"/>
    <x v="1"/>
    <x v="5"/>
    <x v="1"/>
    <x v="1"/>
    <x v="1612"/>
  </r>
  <r>
    <x v="1"/>
    <s v="July"/>
    <n v="24"/>
    <x v="1"/>
    <x v="5"/>
    <x v="1"/>
    <x v="1"/>
    <x v="3109"/>
  </r>
  <r>
    <x v="0"/>
    <s v="July"/>
    <n v="25"/>
    <x v="1"/>
    <x v="5"/>
    <x v="1"/>
    <x v="1"/>
    <x v="3156"/>
  </r>
  <r>
    <x v="1"/>
    <s v="July"/>
    <n v="25"/>
    <x v="1"/>
    <x v="5"/>
    <x v="1"/>
    <x v="1"/>
    <x v="3127"/>
  </r>
  <r>
    <x v="0"/>
    <s v="July"/>
    <n v="26"/>
    <x v="1"/>
    <x v="5"/>
    <x v="1"/>
    <x v="1"/>
    <x v="3359"/>
  </r>
  <r>
    <x v="1"/>
    <s v="July"/>
    <n v="26"/>
    <x v="1"/>
    <x v="5"/>
    <x v="1"/>
    <x v="1"/>
    <x v="3360"/>
  </r>
  <r>
    <x v="0"/>
    <s v="July"/>
    <n v="27"/>
    <x v="1"/>
    <x v="5"/>
    <x v="1"/>
    <x v="1"/>
    <x v="3134"/>
  </r>
  <r>
    <x v="1"/>
    <s v="July"/>
    <n v="27"/>
    <x v="1"/>
    <x v="5"/>
    <x v="1"/>
    <x v="1"/>
    <x v="3105"/>
  </r>
  <r>
    <x v="0"/>
    <s v="July"/>
    <n v="28"/>
    <x v="1"/>
    <x v="5"/>
    <x v="1"/>
    <x v="1"/>
    <x v="3299"/>
  </r>
  <r>
    <x v="1"/>
    <s v="July"/>
    <n v="28"/>
    <x v="1"/>
    <x v="5"/>
    <x v="1"/>
    <x v="1"/>
    <x v="3124"/>
  </r>
  <r>
    <x v="0"/>
    <s v="July"/>
    <n v="29"/>
    <x v="1"/>
    <x v="5"/>
    <x v="1"/>
    <x v="1"/>
    <x v="3300"/>
  </r>
  <r>
    <x v="1"/>
    <s v="July"/>
    <n v="29"/>
    <x v="1"/>
    <x v="5"/>
    <x v="1"/>
    <x v="1"/>
    <x v="3125"/>
  </r>
  <r>
    <x v="0"/>
    <s v="July"/>
    <n v="30"/>
    <x v="1"/>
    <x v="5"/>
    <x v="1"/>
    <x v="1"/>
    <x v="3319"/>
  </r>
  <r>
    <x v="1"/>
    <s v="July"/>
    <n v="30"/>
    <x v="1"/>
    <x v="5"/>
    <x v="1"/>
    <x v="1"/>
    <x v="3113"/>
  </r>
  <r>
    <x v="0"/>
    <s v="July"/>
    <n v="31"/>
    <x v="1"/>
    <x v="5"/>
    <x v="1"/>
    <x v="1"/>
    <x v="3297"/>
  </r>
  <r>
    <x v="1"/>
    <s v="July"/>
    <n v="31"/>
    <x v="1"/>
    <x v="5"/>
    <x v="1"/>
    <x v="1"/>
    <x v="3127"/>
  </r>
  <r>
    <x v="0"/>
    <s v="June"/>
    <n v="1"/>
    <x v="1"/>
    <x v="5"/>
    <x v="1"/>
    <x v="1"/>
    <x v="3145"/>
  </r>
  <r>
    <x v="1"/>
    <s v="June"/>
    <n v="1"/>
    <x v="1"/>
    <x v="5"/>
    <x v="1"/>
    <x v="1"/>
    <x v="3117"/>
  </r>
  <r>
    <x v="0"/>
    <s v="June"/>
    <n v="2"/>
    <x v="1"/>
    <x v="5"/>
    <x v="1"/>
    <x v="1"/>
    <x v="3134"/>
  </r>
  <r>
    <x v="1"/>
    <s v="June"/>
    <n v="2"/>
    <x v="1"/>
    <x v="5"/>
    <x v="1"/>
    <x v="1"/>
    <x v="3122"/>
  </r>
  <r>
    <x v="0"/>
    <s v="June"/>
    <n v="3"/>
    <x v="1"/>
    <x v="5"/>
    <x v="1"/>
    <x v="1"/>
    <x v="3303"/>
  </r>
  <r>
    <x v="1"/>
    <s v="June"/>
    <n v="3"/>
    <x v="1"/>
    <x v="5"/>
    <x v="1"/>
    <x v="1"/>
    <x v="3158"/>
  </r>
  <r>
    <x v="0"/>
    <s v="June"/>
    <n v="4"/>
    <x v="1"/>
    <x v="5"/>
    <x v="1"/>
    <x v="1"/>
    <x v="3166"/>
  </r>
  <r>
    <x v="1"/>
    <s v="June"/>
    <n v="4"/>
    <x v="1"/>
    <x v="5"/>
    <x v="1"/>
    <x v="1"/>
    <x v="3127"/>
  </r>
  <r>
    <x v="0"/>
    <s v="June"/>
    <n v="5"/>
    <x v="1"/>
    <x v="5"/>
    <x v="1"/>
    <x v="1"/>
    <x v="3144"/>
  </r>
  <r>
    <x v="1"/>
    <s v="June"/>
    <n v="5"/>
    <x v="1"/>
    <x v="5"/>
    <x v="1"/>
    <x v="1"/>
    <x v="3123"/>
  </r>
  <r>
    <x v="0"/>
    <s v="June"/>
    <n v="6"/>
    <x v="1"/>
    <x v="5"/>
    <x v="1"/>
    <x v="1"/>
    <x v="3301"/>
  </r>
  <r>
    <x v="1"/>
    <s v="June"/>
    <n v="6"/>
    <x v="1"/>
    <x v="5"/>
    <x v="1"/>
    <x v="1"/>
    <x v="3105"/>
  </r>
  <r>
    <x v="0"/>
    <s v="June"/>
    <n v="7"/>
    <x v="1"/>
    <x v="5"/>
    <x v="1"/>
    <x v="1"/>
    <x v="3147"/>
  </r>
  <r>
    <x v="1"/>
    <s v="June"/>
    <n v="7"/>
    <x v="1"/>
    <x v="5"/>
    <x v="1"/>
    <x v="1"/>
    <x v="3111"/>
  </r>
  <r>
    <x v="0"/>
    <s v="June"/>
    <n v="8"/>
    <x v="1"/>
    <x v="5"/>
    <x v="1"/>
    <x v="1"/>
    <x v="1628"/>
  </r>
  <r>
    <x v="1"/>
    <s v="June"/>
    <n v="8"/>
    <x v="1"/>
    <x v="5"/>
    <x v="1"/>
    <x v="1"/>
    <x v="3122"/>
  </r>
  <r>
    <x v="0"/>
    <s v="June"/>
    <n v="9"/>
    <x v="1"/>
    <x v="5"/>
    <x v="1"/>
    <x v="1"/>
    <x v="3150"/>
  </r>
  <r>
    <x v="1"/>
    <s v="June"/>
    <n v="9"/>
    <x v="1"/>
    <x v="5"/>
    <x v="1"/>
    <x v="1"/>
    <x v="3106"/>
  </r>
  <r>
    <x v="0"/>
    <s v="June"/>
    <n v="10"/>
    <x v="1"/>
    <x v="5"/>
    <x v="1"/>
    <x v="1"/>
    <x v="3151"/>
  </r>
  <r>
    <x v="1"/>
    <s v="June"/>
    <n v="10"/>
    <x v="1"/>
    <x v="5"/>
    <x v="1"/>
    <x v="1"/>
    <x v="3116"/>
  </r>
  <r>
    <x v="0"/>
    <s v="June"/>
    <n v="11"/>
    <x v="1"/>
    <x v="5"/>
    <x v="1"/>
    <x v="1"/>
    <x v="3154"/>
  </r>
  <r>
    <x v="1"/>
    <s v="June"/>
    <n v="11"/>
    <x v="1"/>
    <x v="5"/>
    <x v="1"/>
    <x v="1"/>
    <x v="3110"/>
  </r>
  <r>
    <x v="0"/>
    <s v="June"/>
    <n v="12"/>
    <x v="1"/>
    <x v="5"/>
    <x v="1"/>
    <x v="1"/>
    <x v="3308"/>
  </r>
  <r>
    <x v="1"/>
    <s v="June"/>
    <n v="12"/>
    <x v="1"/>
    <x v="5"/>
    <x v="1"/>
    <x v="1"/>
    <x v="3158"/>
  </r>
  <r>
    <x v="0"/>
    <s v="June"/>
    <n v="13"/>
    <x v="1"/>
    <x v="5"/>
    <x v="1"/>
    <x v="1"/>
    <x v="3144"/>
  </r>
  <r>
    <x v="1"/>
    <s v="June"/>
    <n v="13"/>
    <x v="1"/>
    <x v="5"/>
    <x v="1"/>
    <x v="1"/>
    <x v="3136"/>
  </r>
  <r>
    <x v="0"/>
    <s v="June"/>
    <n v="14"/>
    <x v="1"/>
    <x v="5"/>
    <x v="1"/>
    <x v="1"/>
    <x v="3152"/>
  </r>
  <r>
    <x v="1"/>
    <s v="June"/>
    <n v="14"/>
    <x v="1"/>
    <x v="5"/>
    <x v="1"/>
    <x v="1"/>
    <x v="3160"/>
  </r>
  <r>
    <x v="0"/>
    <s v="June"/>
    <n v="15"/>
    <x v="1"/>
    <x v="5"/>
    <x v="1"/>
    <x v="1"/>
    <x v="3319"/>
  </r>
  <r>
    <x v="1"/>
    <s v="June"/>
    <n v="15"/>
    <x v="1"/>
    <x v="5"/>
    <x v="1"/>
    <x v="1"/>
    <x v="3122"/>
  </r>
  <r>
    <x v="0"/>
    <s v="June"/>
    <n v="16"/>
    <x v="1"/>
    <x v="5"/>
    <x v="1"/>
    <x v="1"/>
    <x v="3315"/>
  </r>
  <r>
    <x v="1"/>
    <s v="June"/>
    <n v="16"/>
    <x v="1"/>
    <x v="5"/>
    <x v="1"/>
    <x v="1"/>
    <x v="3106"/>
  </r>
  <r>
    <x v="0"/>
    <s v="June"/>
    <n v="17"/>
    <x v="1"/>
    <x v="5"/>
    <x v="1"/>
    <x v="1"/>
    <x v="3156"/>
  </r>
  <r>
    <x v="1"/>
    <s v="June"/>
    <n v="17"/>
    <x v="1"/>
    <x v="5"/>
    <x v="1"/>
    <x v="1"/>
    <x v="3114"/>
  </r>
  <r>
    <x v="0"/>
    <s v="June"/>
    <n v="18"/>
    <x v="1"/>
    <x v="5"/>
    <x v="1"/>
    <x v="1"/>
    <x v="3301"/>
  </r>
  <r>
    <x v="1"/>
    <s v="June"/>
    <n v="18"/>
    <x v="1"/>
    <x v="5"/>
    <x v="1"/>
    <x v="1"/>
    <x v="3126"/>
  </r>
  <r>
    <x v="0"/>
    <s v="June"/>
    <n v="19"/>
    <x v="1"/>
    <x v="5"/>
    <x v="1"/>
    <x v="1"/>
    <x v="3302"/>
  </r>
  <r>
    <x v="1"/>
    <s v="June"/>
    <n v="19"/>
    <x v="1"/>
    <x v="5"/>
    <x v="1"/>
    <x v="1"/>
    <x v="3160"/>
  </r>
  <r>
    <x v="0"/>
    <s v="June"/>
    <n v="20"/>
    <x v="1"/>
    <x v="5"/>
    <x v="1"/>
    <x v="1"/>
    <x v="3148"/>
  </r>
  <r>
    <x v="1"/>
    <s v="June"/>
    <n v="20"/>
    <x v="1"/>
    <x v="5"/>
    <x v="1"/>
    <x v="1"/>
    <x v="3129"/>
  </r>
  <r>
    <x v="0"/>
    <s v="June"/>
    <n v="21"/>
    <x v="1"/>
    <x v="5"/>
    <x v="1"/>
    <x v="1"/>
    <x v="3298"/>
  </r>
  <r>
    <x v="1"/>
    <s v="June"/>
    <n v="21"/>
    <x v="1"/>
    <x v="5"/>
    <x v="1"/>
    <x v="1"/>
    <x v="3125"/>
  </r>
  <r>
    <x v="0"/>
    <s v="June"/>
    <n v="22"/>
    <x v="1"/>
    <x v="5"/>
    <x v="1"/>
    <x v="1"/>
    <x v="3191"/>
  </r>
  <r>
    <x v="1"/>
    <s v="June"/>
    <n v="22"/>
    <x v="1"/>
    <x v="5"/>
    <x v="1"/>
    <x v="1"/>
    <x v="3121"/>
  </r>
  <r>
    <x v="0"/>
    <s v="June"/>
    <n v="23"/>
    <x v="1"/>
    <x v="5"/>
    <x v="1"/>
    <x v="1"/>
    <x v="3149"/>
  </r>
  <r>
    <x v="1"/>
    <s v="June"/>
    <n v="23"/>
    <x v="1"/>
    <x v="5"/>
    <x v="1"/>
    <x v="1"/>
    <x v="3117"/>
  </r>
  <r>
    <x v="0"/>
    <s v="June"/>
    <n v="24"/>
    <x v="1"/>
    <x v="5"/>
    <x v="1"/>
    <x v="1"/>
    <x v="3297"/>
  </r>
  <r>
    <x v="1"/>
    <s v="June"/>
    <n v="24"/>
    <x v="1"/>
    <x v="5"/>
    <x v="1"/>
    <x v="1"/>
    <x v="3118"/>
  </r>
  <r>
    <x v="0"/>
    <s v="June"/>
    <n v="25"/>
    <x v="1"/>
    <x v="5"/>
    <x v="1"/>
    <x v="1"/>
    <x v="3313"/>
  </r>
  <r>
    <x v="1"/>
    <s v="June"/>
    <n v="25"/>
    <x v="1"/>
    <x v="5"/>
    <x v="1"/>
    <x v="1"/>
    <x v="3126"/>
  </r>
  <r>
    <x v="0"/>
    <s v="June"/>
    <n v="26"/>
    <x v="1"/>
    <x v="5"/>
    <x v="1"/>
    <x v="1"/>
    <x v="3321"/>
  </r>
  <r>
    <x v="1"/>
    <s v="June"/>
    <n v="26"/>
    <x v="1"/>
    <x v="5"/>
    <x v="1"/>
    <x v="1"/>
    <x v="3111"/>
  </r>
  <r>
    <x v="0"/>
    <s v="June"/>
    <n v="27"/>
    <x v="1"/>
    <x v="5"/>
    <x v="1"/>
    <x v="1"/>
    <x v="3320"/>
  </r>
  <r>
    <x v="1"/>
    <s v="June"/>
    <n v="27"/>
    <x v="1"/>
    <x v="5"/>
    <x v="1"/>
    <x v="1"/>
    <x v="3129"/>
  </r>
  <r>
    <x v="0"/>
    <s v="June"/>
    <n v="28"/>
    <x v="1"/>
    <x v="5"/>
    <x v="1"/>
    <x v="1"/>
    <x v="3154"/>
  </r>
  <r>
    <x v="1"/>
    <s v="June"/>
    <n v="28"/>
    <x v="1"/>
    <x v="5"/>
    <x v="1"/>
    <x v="1"/>
    <x v="3127"/>
  </r>
  <r>
    <x v="0"/>
    <s v="June"/>
    <n v="29"/>
    <x v="1"/>
    <x v="5"/>
    <x v="1"/>
    <x v="1"/>
    <x v="3154"/>
  </r>
  <r>
    <x v="1"/>
    <s v="June"/>
    <n v="29"/>
    <x v="1"/>
    <x v="5"/>
    <x v="1"/>
    <x v="1"/>
    <x v="3361"/>
  </r>
  <r>
    <x v="0"/>
    <s v="June"/>
    <n v="30"/>
    <x v="1"/>
    <x v="5"/>
    <x v="1"/>
    <x v="1"/>
    <x v="3308"/>
  </r>
  <r>
    <x v="1"/>
    <s v="June"/>
    <n v="30"/>
    <x v="1"/>
    <x v="5"/>
    <x v="1"/>
    <x v="1"/>
    <x v="3122"/>
  </r>
  <r>
    <x v="0"/>
    <s v="May"/>
    <n v="1"/>
    <x v="1"/>
    <x v="5"/>
    <x v="1"/>
    <x v="1"/>
    <x v="3310"/>
  </r>
  <r>
    <x v="1"/>
    <s v="May"/>
    <n v="1"/>
    <x v="1"/>
    <x v="5"/>
    <x v="1"/>
    <x v="1"/>
    <x v="3109"/>
  </r>
  <r>
    <x v="0"/>
    <s v="May"/>
    <n v="2"/>
    <x v="1"/>
    <x v="5"/>
    <x v="1"/>
    <x v="1"/>
    <x v="3298"/>
  </r>
  <r>
    <x v="1"/>
    <s v="May"/>
    <n v="2"/>
    <x v="1"/>
    <x v="5"/>
    <x v="1"/>
    <x v="1"/>
    <x v="3122"/>
  </r>
  <r>
    <x v="0"/>
    <s v="May"/>
    <n v="3"/>
    <x v="1"/>
    <x v="5"/>
    <x v="1"/>
    <x v="1"/>
    <x v="3168"/>
  </r>
  <r>
    <x v="1"/>
    <s v="May"/>
    <n v="3"/>
    <x v="1"/>
    <x v="5"/>
    <x v="1"/>
    <x v="1"/>
    <x v="3117"/>
  </r>
  <r>
    <x v="0"/>
    <s v="May"/>
    <n v="4"/>
    <x v="1"/>
    <x v="5"/>
    <x v="1"/>
    <x v="1"/>
    <x v="3149"/>
  </r>
  <r>
    <x v="1"/>
    <s v="May"/>
    <n v="4"/>
    <x v="1"/>
    <x v="5"/>
    <x v="1"/>
    <x v="1"/>
    <x v="3127"/>
  </r>
  <r>
    <x v="0"/>
    <s v="May"/>
    <n v="5"/>
    <x v="1"/>
    <x v="5"/>
    <x v="1"/>
    <x v="1"/>
    <x v="3140"/>
  </r>
  <r>
    <x v="1"/>
    <s v="May"/>
    <n v="5"/>
    <x v="1"/>
    <x v="5"/>
    <x v="1"/>
    <x v="1"/>
    <x v="3121"/>
  </r>
  <r>
    <x v="0"/>
    <s v="May"/>
    <n v="6"/>
    <x v="1"/>
    <x v="5"/>
    <x v="1"/>
    <x v="1"/>
    <x v="3145"/>
  </r>
  <r>
    <x v="1"/>
    <s v="May"/>
    <n v="6"/>
    <x v="1"/>
    <x v="5"/>
    <x v="1"/>
    <x v="1"/>
    <x v="3117"/>
  </r>
  <r>
    <x v="0"/>
    <s v="May"/>
    <n v="7"/>
    <x v="1"/>
    <x v="5"/>
    <x v="1"/>
    <x v="1"/>
    <x v="3307"/>
  </r>
  <r>
    <x v="1"/>
    <s v="May"/>
    <n v="7"/>
    <x v="1"/>
    <x v="5"/>
    <x v="1"/>
    <x v="1"/>
    <x v="3105"/>
  </r>
  <r>
    <x v="0"/>
    <s v="May"/>
    <n v="8"/>
    <x v="1"/>
    <x v="5"/>
    <x v="1"/>
    <x v="1"/>
    <x v="3318"/>
  </r>
  <r>
    <x v="1"/>
    <s v="May"/>
    <n v="8"/>
    <x v="1"/>
    <x v="5"/>
    <x v="1"/>
    <x v="1"/>
    <x v="3103"/>
  </r>
  <r>
    <x v="0"/>
    <s v="May"/>
    <n v="9"/>
    <x v="1"/>
    <x v="5"/>
    <x v="1"/>
    <x v="1"/>
    <x v="3305"/>
  </r>
  <r>
    <x v="1"/>
    <s v="May"/>
    <n v="9"/>
    <x v="1"/>
    <x v="5"/>
    <x v="1"/>
    <x v="1"/>
    <x v="3127"/>
  </r>
  <r>
    <x v="0"/>
    <s v="May"/>
    <n v="10"/>
    <x v="1"/>
    <x v="5"/>
    <x v="1"/>
    <x v="1"/>
    <x v="3303"/>
  </r>
  <r>
    <x v="1"/>
    <s v="May"/>
    <n v="10"/>
    <x v="1"/>
    <x v="5"/>
    <x v="1"/>
    <x v="1"/>
    <x v="3127"/>
  </r>
  <r>
    <x v="0"/>
    <s v="May"/>
    <n v="11"/>
    <x v="1"/>
    <x v="5"/>
    <x v="1"/>
    <x v="1"/>
    <x v="3150"/>
  </r>
  <r>
    <x v="1"/>
    <s v="May"/>
    <n v="11"/>
    <x v="1"/>
    <x v="5"/>
    <x v="1"/>
    <x v="1"/>
    <x v="3122"/>
  </r>
  <r>
    <x v="0"/>
    <s v="May"/>
    <n v="12"/>
    <x v="1"/>
    <x v="5"/>
    <x v="1"/>
    <x v="1"/>
    <x v="3110"/>
  </r>
  <r>
    <x v="1"/>
    <s v="May"/>
    <n v="12"/>
    <x v="1"/>
    <x v="5"/>
    <x v="1"/>
    <x v="1"/>
    <x v="3164"/>
  </r>
  <r>
    <x v="0"/>
    <s v="May"/>
    <n v="13"/>
    <x v="1"/>
    <x v="5"/>
    <x v="1"/>
    <x v="1"/>
    <x v="3145"/>
  </r>
  <r>
    <x v="1"/>
    <s v="May"/>
    <n v="13"/>
    <x v="1"/>
    <x v="5"/>
    <x v="1"/>
    <x v="1"/>
    <x v="3106"/>
  </r>
  <r>
    <x v="0"/>
    <s v="May"/>
    <n v="14"/>
    <x v="1"/>
    <x v="5"/>
    <x v="1"/>
    <x v="1"/>
    <x v="3322"/>
  </r>
  <r>
    <x v="1"/>
    <s v="May"/>
    <n v="14"/>
    <x v="1"/>
    <x v="5"/>
    <x v="1"/>
    <x v="1"/>
    <x v="3124"/>
  </r>
  <r>
    <x v="0"/>
    <s v="May"/>
    <n v="15"/>
    <x v="1"/>
    <x v="5"/>
    <x v="1"/>
    <x v="1"/>
    <x v="3152"/>
  </r>
  <r>
    <x v="1"/>
    <s v="May"/>
    <n v="15"/>
    <x v="1"/>
    <x v="5"/>
    <x v="1"/>
    <x v="1"/>
    <x v="3106"/>
  </r>
  <r>
    <x v="0"/>
    <s v="May"/>
    <n v="16"/>
    <x v="1"/>
    <x v="5"/>
    <x v="1"/>
    <x v="1"/>
    <x v="3151"/>
  </r>
  <r>
    <x v="1"/>
    <s v="May"/>
    <n v="16"/>
    <x v="1"/>
    <x v="5"/>
    <x v="1"/>
    <x v="1"/>
    <x v="3122"/>
  </r>
  <r>
    <x v="0"/>
    <s v="May"/>
    <n v="17"/>
    <x v="1"/>
    <x v="5"/>
    <x v="1"/>
    <x v="1"/>
    <x v="1704"/>
  </r>
  <r>
    <x v="1"/>
    <s v="May"/>
    <n v="17"/>
    <x v="1"/>
    <x v="5"/>
    <x v="1"/>
    <x v="1"/>
    <x v="3162"/>
  </r>
  <r>
    <x v="0"/>
    <s v="May"/>
    <n v="18"/>
    <x v="1"/>
    <x v="5"/>
    <x v="1"/>
    <x v="1"/>
    <x v="3131"/>
  </r>
  <r>
    <x v="1"/>
    <s v="May"/>
    <n v="18"/>
    <x v="1"/>
    <x v="5"/>
    <x v="1"/>
    <x v="1"/>
    <x v="3127"/>
  </r>
  <r>
    <x v="0"/>
    <s v="May"/>
    <n v="19"/>
    <x v="1"/>
    <x v="5"/>
    <x v="1"/>
    <x v="1"/>
    <x v="3131"/>
  </r>
  <r>
    <x v="1"/>
    <s v="May"/>
    <n v="19"/>
    <x v="1"/>
    <x v="5"/>
    <x v="1"/>
    <x v="1"/>
    <x v="3127"/>
  </r>
  <r>
    <x v="0"/>
    <s v="May"/>
    <n v="20"/>
    <x v="1"/>
    <x v="5"/>
    <x v="1"/>
    <x v="1"/>
    <x v="3148"/>
  </r>
  <r>
    <x v="1"/>
    <s v="May"/>
    <n v="20"/>
    <x v="1"/>
    <x v="5"/>
    <x v="1"/>
    <x v="1"/>
    <x v="3114"/>
  </r>
  <r>
    <x v="0"/>
    <s v="May"/>
    <n v="21"/>
    <x v="1"/>
    <x v="5"/>
    <x v="1"/>
    <x v="1"/>
    <x v="3169"/>
  </r>
  <r>
    <x v="1"/>
    <s v="May"/>
    <n v="21"/>
    <x v="1"/>
    <x v="5"/>
    <x v="1"/>
    <x v="1"/>
    <x v="3104"/>
  </r>
  <r>
    <x v="0"/>
    <s v="May"/>
    <n v="22"/>
    <x v="1"/>
    <x v="5"/>
    <x v="1"/>
    <x v="1"/>
    <x v="3362"/>
  </r>
  <r>
    <x v="1"/>
    <s v="May"/>
    <n v="22"/>
    <x v="1"/>
    <x v="5"/>
    <x v="1"/>
    <x v="1"/>
    <x v="3363"/>
  </r>
  <r>
    <x v="0"/>
    <s v="May"/>
    <n v="23"/>
    <x v="1"/>
    <x v="5"/>
    <x v="1"/>
    <x v="1"/>
    <x v="3128"/>
  </r>
  <r>
    <x v="1"/>
    <s v="May"/>
    <n v="23"/>
    <x v="1"/>
    <x v="5"/>
    <x v="1"/>
    <x v="1"/>
    <x v="3159"/>
  </r>
  <r>
    <x v="0"/>
    <s v="May"/>
    <n v="24"/>
    <x v="1"/>
    <x v="5"/>
    <x v="1"/>
    <x v="1"/>
    <x v="3147"/>
  </r>
  <r>
    <x v="1"/>
    <s v="May"/>
    <n v="24"/>
    <x v="1"/>
    <x v="5"/>
    <x v="1"/>
    <x v="1"/>
    <x v="3120"/>
  </r>
  <r>
    <x v="0"/>
    <s v="May"/>
    <n v="25"/>
    <x v="1"/>
    <x v="5"/>
    <x v="1"/>
    <x v="1"/>
    <x v="3143"/>
  </r>
  <r>
    <x v="1"/>
    <s v="May"/>
    <n v="25"/>
    <x v="1"/>
    <x v="5"/>
    <x v="1"/>
    <x v="1"/>
    <x v="3159"/>
  </r>
  <r>
    <x v="0"/>
    <s v="May"/>
    <n v="26"/>
    <x v="1"/>
    <x v="5"/>
    <x v="1"/>
    <x v="1"/>
    <x v="3151"/>
  </r>
  <r>
    <x v="1"/>
    <s v="May"/>
    <n v="26"/>
    <x v="1"/>
    <x v="5"/>
    <x v="1"/>
    <x v="1"/>
    <x v="3160"/>
  </r>
  <r>
    <x v="0"/>
    <s v="May"/>
    <n v="27"/>
    <x v="1"/>
    <x v="5"/>
    <x v="1"/>
    <x v="1"/>
    <x v="3142"/>
  </r>
  <r>
    <x v="1"/>
    <s v="May"/>
    <n v="27"/>
    <x v="1"/>
    <x v="5"/>
    <x v="1"/>
    <x v="1"/>
    <x v="3129"/>
  </r>
  <r>
    <x v="0"/>
    <s v="May"/>
    <n v="28"/>
    <x v="1"/>
    <x v="5"/>
    <x v="1"/>
    <x v="1"/>
    <x v="3151"/>
  </r>
  <r>
    <x v="1"/>
    <s v="May"/>
    <n v="28"/>
    <x v="1"/>
    <x v="5"/>
    <x v="1"/>
    <x v="1"/>
    <x v="3111"/>
  </r>
  <r>
    <x v="0"/>
    <s v="May"/>
    <n v="29"/>
    <x v="1"/>
    <x v="5"/>
    <x v="1"/>
    <x v="1"/>
    <x v="3305"/>
  </r>
  <r>
    <x v="1"/>
    <s v="May"/>
    <n v="29"/>
    <x v="1"/>
    <x v="5"/>
    <x v="1"/>
    <x v="1"/>
    <x v="3122"/>
  </r>
  <r>
    <x v="0"/>
    <s v="May"/>
    <n v="30"/>
    <x v="1"/>
    <x v="5"/>
    <x v="1"/>
    <x v="1"/>
    <x v="3147"/>
  </r>
  <r>
    <x v="1"/>
    <s v="May"/>
    <n v="30"/>
    <x v="1"/>
    <x v="5"/>
    <x v="1"/>
    <x v="1"/>
    <x v="3129"/>
  </r>
  <r>
    <x v="0"/>
    <s v="May"/>
    <n v="31"/>
    <x v="1"/>
    <x v="5"/>
    <x v="1"/>
    <x v="1"/>
    <x v="3156"/>
  </r>
  <r>
    <x v="1"/>
    <s v="May"/>
    <n v="31"/>
    <x v="1"/>
    <x v="5"/>
    <x v="1"/>
    <x v="1"/>
    <x v="3116"/>
  </r>
  <r>
    <x v="0"/>
    <s v="July"/>
    <n v="1"/>
    <x v="0"/>
    <x v="5"/>
    <x v="1"/>
    <x v="0"/>
    <x v="3140"/>
  </r>
  <r>
    <x v="1"/>
    <s v="July"/>
    <n v="1"/>
    <x v="0"/>
    <x v="5"/>
    <x v="1"/>
    <x v="0"/>
    <x v="3110"/>
  </r>
  <r>
    <x v="0"/>
    <s v="July"/>
    <n v="2"/>
    <x v="0"/>
    <x v="5"/>
    <x v="1"/>
    <x v="0"/>
    <x v="3166"/>
  </r>
  <r>
    <x v="1"/>
    <s v="July"/>
    <n v="2"/>
    <x v="0"/>
    <x v="5"/>
    <x v="1"/>
    <x v="0"/>
    <x v="3152"/>
  </r>
  <r>
    <x v="0"/>
    <s v="July"/>
    <n v="3"/>
    <x v="0"/>
    <x v="5"/>
    <x v="1"/>
    <x v="0"/>
    <x v="3161"/>
  </r>
  <r>
    <x v="1"/>
    <s v="July"/>
    <n v="3"/>
    <x v="0"/>
    <x v="5"/>
    <x v="1"/>
    <x v="0"/>
    <x v="3298"/>
  </r>
  <r>
    <x v="0"/>
    <s v="July"/>
    <n v="4"/>
    <x v="0"/>
    <x v="5"/>
    <x v="1"/>
    <x v="0"/>
    <x v="3171"/>
  </r>
  <r>
    <x v="1"/>
    <s v="July"/>
    <n v="4"/>
    <x v="0"/>
    <x v="5"/>
    <x v="1"/>
    <x v="0"/>
    <x v="3108"/>
  </r>
  <r>
    <x v="0"/>
    <s v="July"/>
    <n v="5"/>
    <x v="0"/>
    <x v="5"/>
    <x v="1"/>
    <x v="0"/>
    <x v="3322"/>
  </r>
  <r>
    <x v="1"/>
    <s v="July"/>
    <n v="5"/>
    <x v="0"/>
    <x v="5"/>
    <x v="1"/>
    <x v="0"/>
    <x v="3144"/>
  </r>
  <r>
    <x v="0"/>
    <s v="July"/>
    <n v="6"/>
    <x v="0"/>
    <x v="5"/>
    <x v="1"/>
    <x v="0"/>
    <x v="3145"/>
  </r>
  <r>
    <x v="1"/>
    <s v="July"/>
    <n v="6"/>
    <x v="0"/>
    <x v="5"/>
    <x v="1"/>
    <x v="0"/>
    <x v="3125"/>
  </r>
  <r>
    <x v="0"/>
    <s v="July"/>
    <n v="7"/>
    <x v="0"/>
    <x v="5"/>
    <x v="1"/>
    <x v="0"/>
    <x v="1626"/>
  </r>
  <r>
    <x v="1"/>
    <s v="July"/>
    <n v="7"/>
    <x v="0"/>
    <x v="5"/>
    <x v="1"/>
    <x v="0"/>
    <x v="3130"/>
  </r>
  <r>
    <x v="0"/>
    <s v="July"/>
    <n v="8"/>
    <x v="0"/>
    <x v="5"/>
    <x v="1"/>
    <x v="0"/>
    <x v="3150"/>
  </r>
  <r>
    <x v="1"/>
    <s v="July"/>
    <n v="8"/>
    <x v="0"/>
    <x v="5"/>
    <x v="1"/>
    <x v="0"/>
    <x v="3128"/>
  </r>
  <r>
    <x v="0"/>
    <s v="July"/>
    <n v="9"/>
    <x v="0"/>
    <x v="5"/>
    <x v="1"/>
    <x v="0"/>
    <x v="3298"/>
  </r>
  <r>
    <x v="1"/>
    <s v="July"/>
    <n v="9"/>
    <x v="0"/>
    <x v="5"/>
    <x v="1"/>
    <x v="0"/>
    <x v="3137"/>
  </r>
  <r>
    <x v="0"/>
    <s v="July"/>
    <n v="10"/>
    <x v="0"/>
    <x v="5"/>
    <x v="1"/>
    <x v="0"/>
    <x v="1721"/>
  </r>
  <r>
    <x v="1"/>
    <s v="July"/>
    <n v="10"/>
    <x v="0"/>
    <x v="5"/>
    <x v="1"/>
    <x v="0"/>
    <x v="3143"/>
  </r>
  <r>
    <x v="0"/>
    <s v="July"/>
    <n v="11"/>
    <x v="0"/>
    <x v="5"/>
    <x v="1"/>
    <x v="0"/>
    <x v="3322"/>
  </r>
  <r>
    <x v="1"/>
    <s v="July"/>
    <n v="11"/>
    <x v="0"/>
    <x v="5"/>
    <x v="1"/>
    <x v="0"/>
    <x v="3306"/>
  </r>
  <r>
    <x v="0"/>
    <s v="July"/>
    <n v="12"/>
    <x v="0"/>
    <x v="5"/>
    <x v="1"/>
    <x v="0"/>
    <x v="3299"/>
  </r>
  <r>
    <x v="1"/>
    <s v="July"/>
    <n v="12"/>
    <x v="0"/>
    <x v="5"/>
    <x v="1"/>
    <x v="0"/>
    <x v="3145"/>
  </r>
  <r>
    <x v="0"/>
    <s v="July"/>
    <n v="13"/>
    <x v="0"/>
    <x v="5"/>
    <x v="1"/>
    <x v="0"/>
    <x v="1614"/>
  </r>
  <r>
    <x v="1"/>
    <s v="July"/>
    <n v="13"/>
    <x v="0"/>
    <x v="5"/>
    <x v="1"/>
    <x v="0"/>
    <x v="3152"/>
  </r>
  <r>
    <x v="0"/>
    <s v="July"/>
    <n v="14"/>
    <x v="0"/>
    <x v="5"/>
    <x v="1"/>
    <x v="0"/>
    <x v="3310"/>
  </r>
  <r>
    <x v="1"/>
    <s v="July"/>
    <n v="14"/>
    <x v="0"/>
    <x v="5"/>
    <x v="1"/>
    <x v="0"/>
    <x v="3138"/>
  </r>
  <r>
    <x v="0"/>
    <s v="July"/>
    <n v="15"/>
    <x v="0"/>
    <x v="5"/>
    <x v="1"/>
    <x v="0"/>
    <x v="3319"/>
  </r>
  <r>
    <x v="1"/>
    <s v="July"/>
    <n v="15"/>
    <x v="0"/>
    <x v="5"/>
    <x v="1"/>
    <x v="0"/>
    <x v="3126"/>
  </r>
  <r>
    <x v="0"/>
    <s v="July"/>
    <n v="16"/>
    <x v="0"/>
    <x v="5"/>
    <x v="1"/>
    <x v="0"/>
    <x v="3149"/>
  </r>
  <r>
    <x v="1"/>
    <s v="July"/>
    <n v="16"/>
    <x v="0"/>
    <x v="5"/>
    <x v="1"/>
    <x v="0"/>
    <x v="3109"/>
  </r>
  <r>
    <x v="0"/>
    <s v="July"/>
    <n v="17"/>
    <x v="0"/>
    <x v="5"/>
    <x v="1"/>
    <x v="0"/>
    <x v="3308"/>
  </r>
  <r>
    <x v="1"/>
    <s v="July"/>
    <n v="17"/>
    <x v="0"/>
    <x v="5"/>
    <x v="1"/>
    <x v="0"/>
    <x v="3115"/>
  </r>
  <r>
    <x v="0"/>
    <s v="July"/>
    <n v="18"/>
    <x v="0"/>
    <x v="5"/>
    <x v="1"/>
    <x v="0"/>
    <x v="3297"/>
  </r>
  <r>
    <x v="1"/>
    <s v="July"/>
    <n v="18"/>
    <x v="0"/>
    <x v="5"/>
    <x v="1"/>
    <x v="0"/>
    <x v="3128"/>
  </r>
  <r>
    <x v="0"/>
    <s v="July"/>
    <n v="19"/>
    <x v="0"/>
    <x v="5"/>
    <x v="1"/>
    <x v="0"/>
    <x v="1704"/>
  </r>
  <r>
    <x v="1"/>
    <s v="July"/>
    <n v="19"/>
    <x v="0"/>
    <x v="5"/>
    <x v="1"/>
    <x v="0"/>
    <x v="3306"/>
  </r>
  <r>
    <x v="0"/>
    <s v="July"/>
    <n v="20"/>
    <x v="0"/>
    <x v="5"/>
    <x v="1"/>
    <x v="0"/>
    <x v="3304"/>
  </r>
  <r>
    <x v="1"/>
    <s v="July"/>
    <n v="20"/>
    <x v="0"/>
    <x v="5"/>
    <x v="1"/>
    <x v="0"/>
    <x v="3153"/>
  </r>
  <r>
    <x v="0"/>
    <s v="July"/>
    <n v="21"/>
    <x v="0"/>
    <x v="5"/>
    <x v="1"/>
    <x v="0"/>
    <x v="3172"/>
  </r>
  <r>
    <x v="1"/>
    <s v="July"/>
    <n v="21"/>
    <x v="0"/>
    <x v="5"/>
    <x v="1"/>
    <x v="0"/>
    <x v="3132"/>
  </r>
  <r>
    <x v="0"/>
    <s v="July"/>
    <n v="22"/>
    <x v="0"/>
    <x v="5"/>
    <x v="1"/>
    <x v="0"/>
    <x v="3171"/>
  </r>
  <r>
    <x v="1"/>
    <s v="July"/>
    <n v="22"/>
    <x v="0"/>
    <x v="5"/>
    <x v="1"/>
    <x v="0"/>
    <x v="3116"/>
  </r>
  <r>
    <x v="0"/>
    <s v="July"/>
    <n v="23"/>
    <x v="0"/>
    <x v="5"/>
    <x v="1"/>
    <x v="0"/>
    <x v="3309"/>
  </r>
  <r>
    <x v="1"/>
    <s v="July"/>
    <n v="23"/>
    <x v="0"/>
    <x v="5"/>
    <x v="1"/>
    <x v="0"/>
    <x v="3104"/>
  </r>
  <r>
    <x v="0"/>
    <s v="July"/>
    <n v="24"/>
    <x v="0"/>
    <x v="5"/>
    <x v="1"/>
    <x v="0"/>
    <x v="3305"/>
  </r>
  <r>
    <x v="1"/>
    <s v="July"/>
    <n v="24"/>
    <x v="0"/>
    <x v="5"/>
    <x v="1"/>
    <x v="0"/>
    <x v="3125"/>
  </r>
  <r>
    <x v="0"/>
    <s v="July"/>
    <n v="25"/>
    <x v="0"/>
    <x v="5"/>
    <x v="1"/>
    <x v="0"/>
    <x v="3172"/>
  </r>
  <r>
    <x v="1"/>
    <s v="July"/>
    <n v="25"/>
    <x v="0"/>
    <x v="5"/>
    <x v="1"/>
    <x v="0"/>
    <x v="3131"/>
  </r>
  <r>
    <x v="0"/>
    <s v="July"/>
    <n v="26"/>
    <x v="0"/>
    <x v="5"/>
    <x v="1"/>
    <x v="0"/>
    <x v="3314"/>
  </r>
  <r>
    <x v="1"/>
    <s v="July"/>
    <n v="26"/>
    <x v="0"/>
    <x v="5"/>
    <x v="1"/>
    <x v="0"/>
    <x v="3128"/>
  </r>
  <r>
    <x v="0"/>
    <s v="July"/>
    <n v="27"/>
    <x v="0"/>
    <x v="5"/>
    <x v="1"/>
    <x v="0"/>
    <x v="3303"/>
  </r>
  <r>
    <x v="1"/>
    <s v="July"/>
    <n v="27"/>
    <x v="0"/>
    <x v="5"/>
    <x v="1"/>
    <x v="0"/>
    <x v="3112"/>
  </r>
  <r>
    <x v="0"/>
    <s v="July"/>
    <n v="28"/>
    <x v="0"/>
    <x v="5"/>
    <x v="1"/>
    <x v="0"/>
    <x v="3299"/>
  </r>
  <r>
    <x v="1"/>
    <s v="July"/>
    <n v="28"/>
    <x v="0"/>
    <x v="5"/>
    <x v="1"/>
    <x v="0"/>
    <x v="3151"/>
  </r>
  <r>
    <x v="0"/>
    <s v="July"/>
    <n v="29"/>
    <x v="0"/>
    <x v="5"/>
    <x v="1"/>
    <x v="0"/>
    <x v="3161"/>
  </r>
  <r>
    <x v="1"/>
    <s v="July"/>
    <n v="29"/>
    <x v="0"/>
    <x v="5"/>
    <x v="1"/>
    <x v="0"/>
    <x v="3108"/>
  </r>
  <r>
    <x v="0"/>
    <s v="July"/>
    <n v="30"/>
    <x v="0"/>
    <x v="5"/>
    <x v="1"/>
    <x v="0"/>
    <x v="3156"/>
  </r>
  <r>
    <x v="1"/>
    <s v="July"/>
    <n v="30"/>
    <x v="0"/>
    <x v="5"/>
    <x v="1"/>
    <x v="0"/>
    <x v="3109"/>
  </r>
  <r>
    <x v="0"/>
    <s v="July"/>
    <n v="31"/>
    <x v="0"/>
    <x v="5"/>
    <x v="1"/>
    <x v="0"/>
    <x v="3307"/>
  </r>
  <r>
    <x v="1"/>
    <s v="July"/>
    <n v="31"/>
    <x v="0"/>
    <x v="5"/>
    <x v="1"/>
    <x v="0"/>
    <x v="3125"/>
  </r>
  <r>
    <x v="0"/>
    <s v="June"/>
    <n v="1"/>
    <x v="0"/>
    <x v="5"/>
    <x v="1"/>
    <x v="0"/>
    <x v="1715"/>
  </r>
  <r>
    <x v="1"/>
    <s v="June"/>
    <n v="1"/>
    <x v="0"/>
    <x v="5"/>
    <x v="1"/>
    <x v="0"/>
    <x v="3301"/>
  </r>
  <r>
    <x v="0"/>
    <s v="June"/>
    <n v="2"/>
    <x v="0"/>
    <x v="5"/>
    <x v="1"/>
    <x v="0"/>
    <x v="3324"/>
  </r>
  <r>
    <x v="1"/>
    <s v="June"/>
    <n v="2"/>
    <x v="0"/>
    <x v="5"/>
    <x v="1"/>
    <x v="0"/>
    <x v="3142"/>
  </r>
  <r>
    <x v="0"/>
    <s v="June"/>
    <n v="3"/>
    <x v="0"/>
    <x v="5"/>
    <x v="1"/>
    <x v="0"/>
    <x v="1612"/>
  </r>
  <r>
    <x v="1"/>
    <s v="June"/>
    <n v="3"/>
    <x v="0"/>
    <x v="5"/>
    <x v="1"/>
    <x v="0"/>
    <x v="3141"/>
  </r>
  <r>
    <x v="0"/>
    <s v="June"/>
    <n v="4"/>
    <x v="0"/>
    <x v="5"/>
    <x v="1"/>
    <x v="0"/>
    <x v="3308"/>
  </r>
  <r>
    <x v="1"/>
    <s v="June"/>
    <n v="4"/>
    <x v="0"/>
    <x v="5"/>
    <x v="1"/>
    <x v="0"/>
    <x v="3140"/>
  </r>
  <r>
    <x v="0"/>
    <s v="June"/>
    <n v="5"/>
    <x v="0"/>
    <x v="5"/>
    <x v="1"/>
    <x v="0"/>
    <x v="1655"/>
  </r>
  <r>
    <x v="1"/>
    <s v="June"/>
    <n v="5"/>
    <x v="0"/>
    <x v="5"/>
    <x v="1"/>
    <x v="0"/>
    <x v="3150"/>
  </r>
  <r>
    <x v="0"/>
    <s v="June"/>
    <n v="6"/>
    <x v="0"/>
    <x v="5"/>
    <x v="1"/>
    <x v="0"/>
    <x v="1726"/>
  </r>
  <r>
    <x v="1"/>
    <s v="June"/>
    <n v="6"/>
    <x v="0"/>
    <x v="5"/>
    <x v="1"/>
    <x v="0"/>
    <x v="3156"/>
  </r>
  <r>
    <x v="0"/>
    <s v="June"/>
    <n v="7"/>
    <x v="0"/>
    <x v="5"/>
    <x v="1"/>
    <x v="0"/>
    <x v="1659"/>
  </r>
  <r>
    <x v="1"/>
    <s v="June"/>
    <n v="7"/>
    <x v="0"/>
    <x v="5"/>
    <x v="1"/>
    <x v="0"/>
    <x v="3149"/>
  </r>
  <r>
    <x v="0"/>
    <s v="June"/>
    <n v="8"/>
    <x v="0"/>
    <x v="5"/>
    <x v="1"/>
    <x v="0"/>
    <x v="1655"/>
  </r>
  <r>
    <x v="1"/>
    <s v="June"/>
    <n v="8"/>
    <x v="0"/>
    <x v="5"/>
    <x v="1"/>
    <x v="0"/>
    <x v="3320"/>
  </r>
  <r>
    <x v="0"/>
    <s v="June"/>
    <n v="9"/>
    <x v="0"/>
    <x v="5"/>
    <x v="1"/>
    <x v="0"/>
    <x v="1729"/>
  </r>
  <r>
    <x v="1"/>
    <s v="June"/>
    <n v="9"/>
    <x v="0"/>
    <x v="5"/>
    <x v="1"/>
    <x v="0"/>
    <x v="3146"/>
  </r>
  <r>
    <x v="0"/>
    <s v="June"/>
    <n v="10"/>
    <x v="0"/>
    <x v="5"/>
    <x v="1"/>
    <x v="0"/>
    <x v="3319"/>
  </r>
  <r>
    <x v="1"/>
    <s v="June"/>
    <n v="10"/>
    <x v="0"/>
    <x v="5"/>
    <x v="1"/>
    <x v="0"/>
    <x v="3151"/>
  </r>
  <r>
    <x v="0"/>
    <s v="June"/>
    <n v="11"/>
    <x v="0"/>
    <x v="5"/>
    <x v="1"/>
    <x v="0"/>
    <x v="3300"/>
  </r>
  <r>
    <x v="1"/>
    <s v="June"/>
    <n v="11"/>
    <x v="0"/>
    <x v="5"/>
    <x v="1"/>
    <x v="0"/>
    <x v="3153"/>
  </r>
  <r>
    <x v="0"/>
    <s v="June"/>
    <n v="12"/>
    <x v="0"/>
    <x v="5"/>
    <x v="1"/>
    <x v="0"/>
    <x v="1638"/>
  </r>
  <r>
    <x v="1"/>
    <s v="June"/>
    <n v="12"/>
    <x v="0"/>
    <x v="5"/>
    <x v="1"/>
    <x v="0"/>
    <x v="1713"/>
  </r>
  <r>
    <x v="0"/>
    <s v="June"/>
    <n v="13"/>
    <x v="0"/>
    <x v="5"/>
    <x v="1"/>
    <x v="0"/>
    <x v="3310"/>
  </r>
  <r>
    <x v="1"/>
    <s v="June"/>
    <n v="13"/>
    <x v="0"/>
    <x v="5"/>
    <x v="1"/>
    <x v="0"/>
    <x v="3150"/>
  </r>
  <r>
    <x v="0"/>
    <s v="June"/>
    <n v="14"/>
    <x v="0"/>
    <x v="5"/>
    <x v="1"/>
    <x v="0"/>
    <x v="3313"/>
  </r>
  <r>
    <x v="1"/>
    <s v="June"/>
    <n v="14"/>
    <x v="0"/>
    <x v="5"/>
    <x v="1"/>
    <x v="0"/>
    <x v="3148"/>
  </r>
  <r>
    <x v="0"/>
    <s v="June"/>
    <n v="15"/>
    <x v="0"/>
    <x v="5"/>
    <x v="1"/>
    <x v="0"/>
    <x v="3312"/>
  </r>
  <r>
    <x v="1"/>
    <s v="June"/>
    <n v="15"/>
    <x v="0"/>
    <x v="5"/>
    <x v="1"/>
    <x v="0"/>
    <x v="3301"/>
  </r>
  <r>
    <x v="0"/>
    <s v="June"/>
    <n v="16"/>
    <x v="0"/>
    <x v="5"/>
    <x v="1"/>
    <x v="0"/>
    <x v="3299"/>
  </r>
  <r>
    <x v="1"/>
    <s v="June"/>
    <n v="16"/>
    <x v="0"/>
    <x v="5"/>
    <x v="1"/>
    <x v="0"/>
    <x v="3130"/>
  </r>
  <r>
    <x v="0"/>
    <s v="June"/>
    <n v="17"/>
    <x v="0"/>
    <x v="5"/>
    <x v="1"/>
    <x v="0"/>
    <x v="3161"/>
  </r>
  <r>
    <x v="1"/>
    <s v="June"/>
    <n v="17"/>
    <x v="0"/>
    <x v="5"/>
    <x v="1"/>
    <x v="0"/>
    <x v="3128"/>
  </r>
  <r>
    <x v="0"/>
    <s v="June"/>
    <n v="18"/>
    <x v="0"/>
    <x v="5"/>
    <x v="1"/>
    <x v="0"/>
    <x v="3299"/>
  </r>
  <r>
    <x v="1"/>
    <s v="June"/>
    <n v="18"/>
    <x v="0"/>
    <x v="5"/>
    <x v="1"/>
    <x v="0"/>
    <x v="3112"/>
  </r>
  <r>
    <x v="0"/>
    <s v="June"/>
    <n v="19"/>
    <x v="0"/>
    <x v="5"/>
    <x v="1"/>
    <x v="0"/>
    <x v="3166"/>
  </r>
  <r>
    <x v="1"/>
    <s v="June"/>
    <n v="19"/>
    <x v="0"/>
    <x v="5"/>
    <x v="1"/>
    <x v="0"/>
    <x v="3147"/>
  </r>
  <r>
    <x v="0"/>
    <s v="June"/>
    <n v="20"/>
    <x v="0"/>
    <x v="5"/>
    <x v="1"/>
    <x v="0"/>
    <x v="3319"/>
  </r>
  <r>
    <x v="1"/>
    <s v="June"/>
    <n v="20"/>
    <x v="0"/>
    <x v="5"/>
    <x v="1"/>
    <x v="0"/>
    <x v="3145"/>
  </r>
  <r>
    <x v="0"/>
    <s v="June"/>
    <n v="21"/>
    <x v="0"/>
    <x v="5"/>
    <x v="1"/>
    <x v="0"/>
    <x v="3297"/>
  </r>
  <r>
    <x v="1"/>
    <s v="June"/>
    <n v="21"/>
    <x v="0"/>
    <x v="5"/>
    <x v="1"/>
    <x v="0"/>
    <x v="3103"/>
  </r>
  <r>
    <x v="0"/>
    <s v="June"/>
    <n v="22"/>
    <x v="0"/>
    <x v="5"/>
    <x v="1"/>
    <x v="0"/>
    <x v="3169"/>
  </r>
  <r>
    <x v="1"/>
    <s v="June"/>
    <n v="22"/>
    <x v="0"/>
    <x v="5"/>
    <x v="1"/>
    <x v="0"/>
    <x v="3137"/>
  </r>
  <r>
    <x v="0"/>
    <s v="June"/>
    <n v="23"/>
    <x v="0"/>
    <x v="5"/>
    <x v="1"/>
    <x v="0"/>
    <x v="3145"/>
  </r>
  <r>
    <x v="1"/>
    <s v="June"/>
    <n v="23"/>
    <x v="0"/>
    <x v="5"/>
    <x v="1"/>
    <x v="0"/>
    <x v="3104"/>
  </r>
  <r>
    <x v="0"/>
    <s v="June"/>
    <n v="24"/>
    <x v="0"/>
    <x v="5"/>
    <x v="1"/>
    <x v="0"/>
    <x v="3305"/>
  </r>
  <r>
    <x v="1"/>
    <s v="June"/>
    <n v="24"/>
    <x v="0"/>
    <x v="5"/>
    <x v="1"/>
    <x v="0"/>
    <x v="3130"/>
  </r>
  <r>
    <x v="0"/>
    <s v="June"/>
    <n v="25"/>
    <x v="0"/>
    <x v="5"/>
    <x v="1"/>
    <x v="0"/>
    <x v="3306"/>
  </r>
  <r>
    <x v="1"/>
    <s v="June"/>
    <n v="25"/>
    <x v="0"/>
    <x v="5"/>
    <x v="1"/>
    <x v="0"/>
    <x v="3126"/>
  </r>
  <r>
    <x v="0"/>
    <s v="June"/>
    <n v="26"/>
    <x v="0"/>
    <x v="5"/>
    <x v="1"/>
    <x v="0"/>
    <x v="3305"/>
  </r>
  <r>
    <x v="1"/>
    <s v="June"/>
    <n v="26"/>
    <x v="0"/>
    <x v="5"/>
    <x v="1"/>
    <x v="0"/>
    <x v="3155"/>
  </r>
  <r>
    <x v="0"/>
    <s v="June"/>
    <n v="27"/>
    <x v="0"/>
    <x v="5"/>
    <x v="1"/>
    <x v="0"/>
    <x v="1704"/>
  </r>
  <r>
    <x v="1"/>
    <s v="June"/>
    <n v="27"/>
    <x v="0"/>
    <x v="5"/>
    <x v="1"/>
    <x v="0"/>
    <x v="3153"/>
  </r>
  <r>
    <x v="0"/>
    <s v="June"/>
    <n v="28"/>
    <x v="0"/>
    <x v="5"/>
    <x v="1"/>
    <x v="0"/>
    <x v="1628"/>
  </r>
  <r>
    <x v="1"/>
    <s v="June"/>
    <n v="28"/>
    <x v="0"/>
    <x v="5"/>
    <x v="1"/>
    <x v="0"/>
    <x v="3137"/>
  </r>
  <r>
    <x v="0"/>
    <s v="June"/>
    <n v="29"/>
    <x v="0"/>
    <x v="5"/>
    <x v="1"/>
    <x v="0"/>
    <x v="1614"/>
  </r>
  <r>
    <x v="1"/>
    <s v="June"/>
    <n v="29"/>
    <x v="0"/>
    <x v="5"/>
    <x v="1"/>
    <x v="0"/>
    <x v="3139"/>
  </r>
  <r>
    <x v="0"/>
    <s v="June"/>
    <n v="30"/>
    <x v="0"/>
    <x v="5"/>
    <x v="1"/>
    <x v="0"/>
    <x v="3305"/>
  </r>
  <r>
    <x v="1"/>
    <s v="June"/>
    <n v="30"/>
    <x v="0"/>
    <x v="5"/>
    <x v="1"/>
    <x v="0"/>
    <x v="3109"/>
  </r>
  <r>
    <x v="0"/>
    <s v="May"/>
    <n v="1"/>
    <x v="0"/>
    <x v="5"/>
    <x v="1"/>
    <x v="0"/>
    <x v="3300"/>
  </r>
  <r>
    <x v="1"/>
    <s v="May"/>
    <n v="1"/>
    <x v="0"/>
    <x v="5"/>
    <x v="1"/>
    <x v="0"/>
    <x v="3166"/>
  </r>
  <r>
    <x v="0"/>
    <s v="May"/>
    <n v="2"/>
    <x v="0"/>
    <x v="5"/>
    <x v="1"/>
    <x v="0"/>
    <x v="1609"/>
  </r>
  <r>
    <x v="1"/>
    <s v="May"/>
    <n v="2"/>
    <x v="0"/>
    <x v="5"/>
    <x v="1"/>
    <x v="0"/>
    <x v="1628"/>
  </r>
  <r>
    <x v="0"/>
    <s v="May"/>
    <n v="3"/>
    <x v="0"/>
    <x v="5"/>
    <x v="1"/>
    <x v="0"/>
    <x v="1717"/>
  </r>
  <r>
    <x v="1"/>
    <s v="May"/>
    <n v="3"/>
    <x v="0"/>
    <x v="5"/>
    <x v="1"/>
    <x v="0"/>
    <x v="3154"/>
  </r>
  <r>
    <x v="0"/>
    <s v="May"/>
    <n v="4"/>
    <x v="0"/>
    <x v="5"/>
    <x v="1"/>
    <x v="0"/>
    <x v="1669"/>
  </r>
  <r>
    <x v="1"/>
    <s v="May"/>
    <n v="4"/>
    <x v="0"/>
    <x v="5"/>
    <x v="1"/>
    <x v="0"/>
    <x v="3145"/>
  </r>
  <r>
    <x v="0"/>
    <s v="May"/>
    <n v="5"/>
    <x v="0"/>
    <x v="5"/>
    <x v="1"/>
    <x v="0"/>
    <x v="3321"/>
  </r>
  <r>
    <x v="1"/>
    <s v="May"/>
    <n v="5"/>
    <x v="0"/>
    <x v="5"/>
    <x v="1"/>
    <x v="0"/>
    <x v="3154"/>
  </r>
  <r>
    <x v="0"/>
    <s v="May"/>
    <n v="6"/>
    <x v="0"/>
    <x v="5"/>
    <x v="1"/>
    <x v="0"/>
    <x v="1713"/>
  </r>
  <r>
    <x v="1"/>
    <s v="May"/>
    <n v="6"/>
    <x v="0"/>
    <x v="5"/>
    <x v="1"/>
    <x v="0"/>
    <x v="3168"/>
  </r>
  <r>
    <x v="0"/>
    <s v="May"/>
    <n v="7"/>
    <x v="0"/>
    <x v="5"/>
    <x v="1"/>
    <x v="0"/>
    <x v="3308"/>
  </r>
  <r>
    <x v="1"/>
    <s v="May"/>
    <n v="7"/>
    <x v="0"/>
    <x v="5"/>
    <x v="1"/>
    <x v="0"/>
    <x v="3168"/>
  </r>
  <r>
    <x v="0"/>
    <s v="May"/>
    <n v="8"/>
    <x v="0"/>
    <x v="5"/>
    <x v="1"/>
    <x v="0"/>
    <x v="3135"/>
  </r>
  <r>
    <x v="1"/>
    <s v="May"/>
    <n v="8"/>
    <x v="0"/>
    <x v="5"/>
    <x v="1"/>
    <x v="0"/>
    <x v="3154"/>
  </r>
  <r>
    <x v="0"/>
    <s v="May"/>
    <n v="9"/>
    <x v="0"/>
    <x v="5"/>
    <x v="1"/>
    <x v="0"/>
    <x v="1601"/>
  </r>
  <r>
    <x v="1"/>
    <s v="May"/>
    <n v="9"/>
    <x v="0"/>
    <x v="5"/>
    <x v="1"/>
    <x v="0"/>
    <x v="3169"/>
  </r>
  <r>
    <x v="0"/>
    <s v="May"/>
    <n v="10"/>
    <x v="0"/>
    <x v="5"/>
    <x v="1"/>
    <x v="0"/>
    <x v="1641"/>
  </r>
  <r>
    <x v="1"/>
    <s v="May"/>
    <n v="10"/>
    <x v="0"/>
    <x v="5"/>
    <x v="1"/>
    <x v="0"/>
    <x v="3297"/>
  </r>
  <r>
    <x v="0"/>
    <s v="May"/>
    <n v="11"/>
    <x v="0"/>
    <x v="5"/>
    <x v="1"/>
    <x v="0"/>
    <x v="1655"/>
  </r>
  <r>
    <x v="1"/>
    <s v="May"/>
    <n v="11"/>
    <x v="0"/>
    <x v="5"/>
    <x v="1"/>
    <x v="0"/>
    <x v="3303"/>
  </r>
  <r>
    <x v="0"/>
    <s v="May"/>
    <n v="12"/>
    <x v="0"/>
    <x v="5"/>
    <x v="1"/>
    <x v="0"/>
    <x v="1610"/>
  </r>
  <r>
    <x v="1"/>
    <s v="May"/>
    <n v="12"/>
    <x v="0"/>
    <x v="5"/>
    <x v="1"/>
    <x v="0"/>
    <x v="3153"/>
  </r>
  <r>
    <x v="0"/>
    <s v="May"/>
    <n v="13"/>
    <x v="0"/>
    <x v="5"/>
    <x v="1"/>
    <x v="0"/>
    <x v="3315"/>
  </r>
  <r>
    <x v="1"/>
    <s v="May"/>
    <n v="13"/>
    <x v="0"/>
    <x v="5"/>
    <x v="1"/>
    <x v="0"/>
    <x v="3306"/>
  </r>
  <r>
    <x v="0"/>
    <s v="May"/>
    <n v="14"/>
    <x v="0"/>
    <x v="5"/>
    <x v="1"/>
    <x v="0"/>
    <x v="1607"/>
  </r>
  <r>
    <x v="1"/>
    <s v="May"/>
    <n v="14"/>
    <x v="0"/>
    <x v="5"/>
    <x v="1"/>
    <x v="0"/>
    <x v="3305"/>
  </r>
  <r>
    <x v="0"/>
    <s v="May"/>
    <n v="15"/>
    <x v="0"/>
    <x v="5"/>
    <x v="1"/>
    <x v="0"/>
    <x v="1649"/>
  </r>
  <r>
    <x v="1"/>
    <s v="May"/>
    <n v="15"/>
    <x v="0"/>
    <x v="5"/>
    <x v="1"/>
    <x v="0"/>
    <x v="3138"/>
  </r>
  <r>
    <x v="0"/>
    <s v="May"/>
    <n v="16"/>
    <x v="0"/>
    <x v="5"/>
    <x v="1"/>
    <x v="0"/>
    <x v="1696"/>
  </r>
  <r>
    <x v="1"/>
    <s v="May"/>
    <n v="16"/>
    <x v="0"/>
    <x v="5"/>
    <x v="1"/>
    <x v="0"/>
    <x v="1704"/>
  </r>
  <r>
    <x v="0"/>
    <s v="May"/>
    <n v="17"/>
    <x v="0"/>
    <x v="5"/>
    <x v="1"/>
    <x v="0"/>
    <x v="3302"/>
  </r>
  <r>
    <x v="1"/>
    <s v="May"/>
    <n v="17"/>
    <x v="0"/>
    <x v="5"/>
    <x v="1"/>
    <x v="0"/>
    <x v="3147"/>
  </r>
  <r>
    <x v="0"/>
    <s v="May"/>
    <n v="18"/>
    <x v="0"/>
    <x v="5"/>
    <x v="1"/>
    <x v="0"/>
    <x v="1609"/>
  </r>
  <r>
    <x v="1"/>
    <s v="May"/>
    <n v="18"/>
    <x v="0"/>
    <x v="5"/>
    <x v="1"/>
    <x v="0"/>
    <x v="3305"/>
  </r>
  <r>
    <x v="0"/>
    <s v="May"/>
    <n v="19"/>
    <x v="0"/>
    <x v="5"/>
    <x v="1"/>
    <x v="0"/>
    <x v="1620"/>
  </r>
  <r>
    <x v="1"/>
    <s v="May"/>
    <n v="19"/>
    <x v="0"/>
    <x v="5"/>
    <x v="1"/>
    <x v="0"/>
    <x v="3297"/>
  </r>
  <r>
    <x v="0"/>
    <s v="May"/>
    <n v="20"/>
    <x v="0"/>
    <x v="5"/>
    <x v="1"/>
    <x v="0"/>
    <x v="3316"/>
  </r>
  <r>
    <x v="1"/>
    <s v="May"/>
    <n v="20"/>
    <x v="0"/>
    <x v="5"/>
    <x v="1"/>
    <x v="0"/>
    <x v="3139"/>
  </r>
  <r>
    <x v="0"/>
    <s v="May"/>
    <n v="21"/>
    <x v="0"/>
    <x v="5"/>
    <x v="1"/>
    <x v="0"/>
    <x v="1708"/>
  </r>
  <r>
    <x v="1"/>
    <s v="May"/>
    <n v="21"/>
    <x v="0"/>
    <x v="5"/>
    <x v="1"/>
    <x v="0"/>
    <x v="3139"/>
  </r>
  <r>
    <x v="0"/>
    <s v="May"/>
    <n v="22"/>
    <x v="0"/>
    <x v="5"/>
    <x v="1"/>
    <x v="0"/>
    <x v="3189"/>
  </r>
  <r>
    <x v="1"/>
    <s v="May"/>
    <n v="22"/>
    <x v="0"/>
    <x v="5"/>
    <x v="1"/>
    <x v="0"/>
    <x v="3320"/>
  </r>
  <r>
    <x v="0"/>
    <s v="May"/>
    <n v="23"/>
    <x v="0"/>
    <x v="5"/>
    <x v="1"/>
    <x v="0"/>
    <x v="1620"/>
  </r>
  <r>
    <x v="1"/>
    <s v="May"/>
    <n v="23"/>
    <x v="0"/>
    <x v="5"/>
    <x v="1"/>
    <x v="0"/>
    <x v="3301"/>
  </r>
  <r>
    <x v="0"/>
    <s v="May"/>
    <n v="24"/>
    <x v="0"/>
    <x v="5"/>
    <x v="1"/>
    <x v="0"/>
    <x v="1663"/>
  </r>
  <r>
    <x v="1"/>
    <s v="May"/>
    <n v="24"/>
    <x v="0"/>
    <x v="5"/>
    <x v="1"/>
    <x v="0"/>
    <x v="3306"/>
  </r>
  <r>
    <x v="0"/>
    <s v="May"/>
    <n v="25"/>
    <x v="0"/>
    <x v="5"/>
    <x v="1"/>
    <x v="0"/>
    <x v="1675"/>
  </r>
  <r>
    <x v="1"/>
    <s v="May"/>
    <n v="25"/>
    <x v="0"/>
    <x v="5"/>
    <x v="1"/>
    <x v="0"/>
    <x v="3145"/>
  </r>
  <r>
    <x v="0"/>
    <s v="May"/>
    <n v="26"/>
    <x v="0"/>
    <x v="5"/>
    <x v="1"/>
    <x v="0"/>
    <x v="1663"/>
  </r>
  <r>
    <x v="1"/>
    <s v="May"/>
    <n v="26"/>
    <x v="0"/>
    <x v="5"/>
    <x v="1"/>
    <x v="0"/>
    <x v="3306"/>
  </r>
  <r>
    <x v="0"/>
    <s v="May"/>
    <n v="27"/>
    <x v="0"/>
    <x v="5"/>
    <x v="1"/>
    <x v="0"/>
    <x v="1709"/>
  </r>
  <r>
    <x v="1"/>
    <s v="May"/>
    <n v="27"/>
    <x v="0"/>
    <x v="5"/>
    <x v="1"/>
    <x v="0"/>
    <x v="3143"/>
  </r>
  <r>
    <x v="0"/>
    <s v="May"/>
    <n v="28"/>
    <x v="0"/>
    <x v="5"/>
    <x v="1"/>
    <x v="0"/>
    <x v="1659"/>
  </r>
  <r>
    <x v="1"/>
    <s v="May"/>
    <n v="28"/>
    <x v="0"/>
    <x v="5"/>
    <x v="1"/>
    <x v="0"/>
    <x v="3139"/>
  </r>
  <r>
    <x v="0"/>
    <s v="May"/>
    <n v="29"/>
    <x v="0"/>
    <x v="5"/>
    <x v="1"/>
    <x v="0"/>
    <x v="3315"/>
  </r>
  <r>
    <x v="1"/>
    <s v="May"/>
    <n v="29"/>
    <x v="0"/>
    <x v="5"/>
    <x v="1"/>
    <x v="0"/>
    <x v="3168"/>
  </r>
  <r>
    <x v="0"/>
    <s v="May"/>
    <n v="30"/>
    <x v="0"/>
    <x v="5"/>
    <x v="1"/>
    <x v="0"/>
    <x v="1703"/>
  </r>
  <r>
    <x v="1"/>
    <s v="May"/>
    <n v="30"/>
    <x v="0"/>
    <x v="5"/>
    <x v="1"/>
    <x v="0"/>
    <x v="3301"/>
  </r>
  <r>
    <x v="0"/>
    <s v="May"/>
    <n v="31"/>
    <x v="0"/>
    <x v="5"/>
    <x v="1"/>
    <x v="0"/>
    <x v="1622"/>
  </r>
  <r>
    <x v="1"/>
    <s v="May"/>
    <n v="31"/>
    <x v="0"/>
    <x v="5"/>
    <x v="1"/>
    <x v="0"/>
    <x v="3318"/>
  </r>
  <r>
    <x v="0"/>
    <s v="July"/>
    <n v="1"/>
    <x v="1"/>
    <x v="5"/>
    <x v="1"/>
    <x v="0"/>
    <x v="1655"/>
  </r>
  <r>
    <x v="1"/>
    <s v="July"/>
    <n v="1"/>
    <x v="1"/>
    <x v="5"/>
    <x v="1"/>
    <x v="0"/>
    <x v="3132"/>
  </r>
  <r>
    <x v="0"/>
    <s v="July"/>
    <n v="2"/>
    <x v="1"/>
    <x v="5"/>
    <x v="1"/>
    <x v="0"/>
    <x v="1618"/>
  </r>
  <r>
    <x v="1"/>
    <s v="July"/>
    <n v="2"/>
    <x v="1"/>
    <x v="5"/>
    <x v="1"/>
    <x v="0"/>
    <x v="3138"/>
  </r>
  <r>
    <x v="0"/>
    <s v="July"/>
    <n v="3"/>
    <x v="1"/>
    <x v="5"/>
    <x v="1"/>
    <x v="0"/>
    <x v="3265"/>
  </r>
  <r>
    <x v="1"/>
    <s v="July"/>
    <n v="3"/>
    <x v="1"/>
    <x v="5"/>
    <x v="1"/>
    <x v="0"/>
    <x v="3146"/>
  </r>
  <r>
    <x v="0"/>
    <s v="July"/>
    <n v="4"/>
    <x v="1"/>
    <x v="5"/>
    <x v="1"/>
    <x v="0"/>
    <x v="3265"/>
  </r>
  <r>
    <x v="1"/>
    <s v="July"/>
    <n v="4"/>
    <x v="1"/>
    <x v="5"/>
    <x v="1"/>
    <x v="0"/>
    <x v="3130"/>
  </r>
  <r>
    <x v="0"/>
    <s v="July"/>
    <n v="5"/>
    <x v="1"/>
    <x v="5"/>
    <x v="1"/>
    <x v="0"/>
    <x v="3188"/>
  </r>
  <r>
    <x v="1"/>
    <s v="July"/>
    <n v="5"/>
    <x v="1"/>
    <x v="5"/>
    <x v="1"/>
    <x v="0"/>
    <x v="3131"/>
  </r>
  <r>
    <x v="0"/>
    <s v="July"/>
    <n v="6"/>
    <x v="1"/>
    <x v="5"/>
    <x v="1"/>
    <x v="0"/>
    <x v="1699"/>
  </r>
  <r>
    <x v="1"/>
    <s v="July"/>
    <n v="6"/>
    <x v="1"/>
    <x v="5"/>
    <x v="1"/>
    <x v="0"/>
    <x v="3130"/>
  </r>
  <r>
    <x v="0"/>
    <s v="July"/>
    <n v="7"/>
    <x v="1"/>
    <x v="5"/>
    <x v="1"/>
    <x v="0"/>
    <x v="3211"/>
  </r>
  <r>
    <x v="1"/>
    <s v="July"/>
    <n v="7"/>
    <x v="1"/>
    <x v="5"/>
    <x v="1"/>
    <x v="0"/>
    <x v="3131"/>
  </r>
  <r>
    <x v="0"/>
    <s v="July"/>
    <n v="8"/>
    <x v="1"/>
    <x v="5"/>
    <x v="1"/>
    <x v="0"/>
    <x v="3293"/>
  </r>
  <r>
    <x v="1"/>
    <s v="July"/>
    <n v="8"/>
    <x v="1"/>
    <x v="5"/>
    <x v="1"/>
    <x v="0"/>
    <x v="3152"/>
  </r>
  <r>
    <x v="0"/>
    <s v="July"/>
    <n v="9"/>
    <x v="1"/>
    <x v="5"/>
    <x v="1"/>
    <x v="0"/>
    <x v="1725"/>
  </r>
  <r>
    <x v="1"/>
    <s v="July"/>
    <n v="9"/>
    <x v="1"/>
    <x v="5"/>
    <x v="1"/>
    <x v="0"/>
    <x v="3306"/>
  </r>
  <r>
    <x v="0"/>
    <s v="July"/>
    <n v="10"/>
    <x v="1"/>
    <x v="5"/>
    <x v="1"/>
    <x v="0"/>
    <x v="3175"/>
  </r>
  <r>
    <x v="1"/>
    <s v="July"/>
    <n v="10"/>
    <x v="1"/>
    <x v="5"/>
    <x v="1"/>
    <x v="0"/>
    <x v="3149"/>
  </r>
  <r>
    <x v="0"/>
    <s v="July"/>
    <n v="11"/>
    <x v="1"/>
    <x v="5"/>
    <x v="1"/>
    <x v="0"/>
    <x v="1609"/>
  </r>
  <r>
    <x v="1"/>
    <s v="July"/>
    <n v="11"/>
    <x v="1"/>
    <x v="5"/>
    <x v="1"/>
    <x v="0"/>
    <x v="3153"/>
  </r>
  <r>
    <x v="0"/>
    <s v="July"/>
    <n v="12"/>
    <x v="1"/>
    <x v="5"/>
    <x v="1"/>
    <x v="0"/>
    <x v="1671"/>
  </r>
  <r>
    <x v="1"/>
    <s v="July"/>
    <n v="12"/>
    <x v="1"/>
    <x v="5"/>
    <x v="1"/>
    <x v="0"/>
    <x v="3133"/>
  </r>
  <r>
    <x v="0"/>
    <s v="July"/>
    <n v="13"/>
    <x v="1"/>
    <x v="5"/>
    <x v="1"/>
    <x v="0"/>
    <x v="3211"/>
  </r>
  <r>
    <x v="1"/>
    <s v="July"/>
    <n v="13"/>
    <x v="1"/>
    <x v="5"/>
    <x v="1"/>
    <x v="0"/>
    <x v="3128"/>
  </r>
  <r>
    <x v="0"/>
    <s v="July"/>
    <n v="14"/>
    <x v="1"/>
    <x v="5"/>
    <x v="1"/>
    <x v="0"/>
    <x v="3293"/>
  </r>
  <r>
    <x v="1"/>
    <s v="July"/>
    <n v="14"/>
    <x v="1"/>
    <x v="5"/>
    <x v="1"/>
    <x v="0"/>
    <x v="3113"/>
  </r>
  <r>
    <x v="0"/>
    <s v="July"/>
    <n v="15"/>
    <x v="1"/>
    <x v="5"/>
    <x v="1"/>
    <x v="0"/>
    <x v="1715"/>
  </r>
  <r>
    <x v="1"/>
    <s v="July"/>
    <n v="15"/>
    <x v="1"/>
    <x v="5"/>
    <x v="1"/>
    <x v="0"/>
    <x v="3108"/>
  </r>
  <r>
    <x v="0"/>
    <s v="July"/>
    <n v="16"/>
    <x v="1"/>
    <x v="5"/>
    <x v="1"/>
    <x v="0"/>
    <x v="3329"/>
  </r>
  <r>
    <x v="1"/>
    <s v="July"/>
    <n v="16"/>
    <x v="1"/>
    <x v="5"/>
    <x v="1"/>
    <x v="0"/>
    <x v="3130"/>
  </r>
  <r>
    <x v="0"/>
    <s v="July"/>
    <n v="17"/>
    <x v="1"/>
    <x v="5"/>
    <x v="1"/>
    <x v="0"/>
    <x v="1703"/>
  </r>
  <r>
    <x v="1"/>
    <s v="July"/>
    <n v="17"/>
    <x v="1"/>
    <x v="5"/>
    <x v="1"/>
    <x v="0"/>
    <x v="3151"/>
  </r>
  <r>
    <x v="0"/>
    <s v="July"/>
    <n v="18"/>
    <x v="1"/>
    <x v="5"/>
    <x v="1"/>
    <x v="0"/>
    <x v="1646"/>
  </r>
  <r>
    <x v="1"/>
    <s v="July"/>
    <n v="18"/>
    <x v="1"/>
    <x v="5"/>
    <x v="1"/>
    <x v="0"/>
    <x v="3144"/>
  </r>
  <r>
    <x v="0"/>
    <s v="July"/>
    <n v="19"/>
    <x v="1"/>
    <x v="5"/>
    <x v="1"/>
    <x v="0"/>
    <x v="1640"/>
  </r>
  <r>
    <x v="1"/>
    <s v="July"/>
    <n v="19"/>
    <x v="1"/>
    <x v="5"/>
    <x v="1"/>
    <x v="0"/>
    <x v="3133"/>
  </r>
  <r>
    <x v="0"/>
    <s v="July"/>
    <n v="20"/>
    <x v="1"/>
    <x v="5"/>
    <x v="1"/>
    <x v="0"/>
    <x v="1601"/>
  </r>
  <r>
    <x v="1"/>
    <s v="July"/>
    <n v="20"/>
    <x v="1"/>
    <x v="5"/>
    <x v="1"/>
    <x v="0"/>
    <x v="3104"/>
  </r>
  <r>
    <x v="0"/>
    <s v="July"/>
    <n v="21"/>
    <x v="1"/>
    <x v="5"/>
    <x v="1"/>
    <x v="0"/>
    <x v="1706"/>
  </r>
  <r>
    <x v="1"/>
    <s v="July"/>
    <n v="21"/>
    <x v="1"/>
    <x v="5"/>
    <x v="1"/>
    <x v="0"/>
    <x v="3109"/>
  </r>
  <r>
    <x v="0"/>
    <s v="July"/>
    <n v="22"/>
    <x v="1"/>
    <x v="5"/>
    <x v="1"/>
    <x v="0"/>
    <x v="1706"/>
  </r>
  <r>
    <x v="1"/>
    <s v="July"/>
    <n v="22"/>
    <x v="1"/>
    <x v="5"/>
    <x v="1"/>
    <x v="0"/>
    <x v="3104"/>
  </r>
  <r>
    <x v="0"/>
    <s v="July"/>
    <n v="23"/>
    <x v="1"/>
    <x v="5"/>
    <x v="1"/>
    <x v="0"/>
    <x v="3329"/>
  </r>
  <r>
    <x v="1"/>
    <s v="July"/>
    <n v="23"/>
    <x v="1"/>
    <x v="5"/>
    <x v="1"/>
    <x v="0"/>
    <x v="3139"/>
  </r>
  <r>
    <x v="0"/>
    <s v="July"/>
    <n v="24"/>
    <x v="1"/>
    <x v="5"/>
    <x v="1"/>
    <x v="0"/>
    <x v="1635"/>
  </r>
  <r>
    <x v="1"/>
    <s v="July"/>
    <n v="24"/>
    <x v="1"/>
    <x v="5"/>
    <x v="1"/>
    <x v="0"/>
    <x v="3138"/>
  </r>
  <r>
    <x v="0"/>
    <s v="July"/>
    <n v="25"/>
    <x v="1"/>
    <x v="5"/>
    <x v="1"/>
    <x v="0"/>
    <x v="1669"/>
  </r>
  <r>
    <x v="1"/>
    <s v="July"/>
    <n v="25"/>
    <x v="1"/>
    <x v="5"/>
    <x v="1"/>
    <x v="0"/>
    <x v="3133"/>
  </r>
  <r>
    <x v="0"/>
    <s v="July"/>
    <n v="26"/>
    <x v="1"/>
    <x v="5"/>
    <x v="1"/>
    <x v="0"/>
    <x v="1725"/>
  </r>
  <r>
    <x v="1"/>
    <s v="July"/>
    <n v="26"/>
    <x v="1"/>
    <x v="5"/>
    <x v="1"/>
    <x v="0"/>
    <x v="3139"/>
  </r>
  <r>
    <x v="0"/>
    <s v="July"/>
    <n v="27"/>
    <x v="1"/>
    <x v="5"/>
    <x v="1"/>
    <x v="0"/>
    <x v="3325"/>
  </r>
  <r>
    <x v="1"/>
    <s v="July"/>
    <n v="27"/>
    <x v="1"/>
    <x v="5"/>
    <x v="1"/>
    <x v="0"/>
    <x v="3143"/>
  </r>
  <r>
    <x v="0"/>
    <s v="July"/>
    <n v="28"/>
    <x v="1"/>
    <x v="5"/>
    <x v="1"/>
    <x v="0"/>
    <x v="1703"/>
  </r>
  <r>
    <x v="1"/>
    <s v="July"/>
    <n v="28"/>
    <x v="1"/>
    <x v="5"/>
    <x v="1"/>
    <x v="0"/>
    <x v="3108"/>
  </r>
  <r>
    <x v="0"/>
    <s v="July"/>
    <n v="29"/>
    <x v="1"/>
    <x v="5"/>
    <x v="1"/>
    <x v="0"/>
    <x v="3328"/>
  </r>
  <r>
    <x v="1"/>
    <s v="July"/>
    <n v="29"/>
    <x v="1"/>
    <x v="5"/>
    <x v="1"/>
    <x v="0"/>
    <x v="3118"/>
  </r>
  <r>
    <x v="0"/>
    <s v="July"/>
    <n v="30"/>
    <x v="1"/>
    <x v="5"/>
    <x v="1"/>
    <x v="0"/>
    <x v="1696"/>
  </r>
  <r>
    <x v="1"/>
    <s v="July"/>
    <n v="30"/>
    <x v="1"/>
    <x v="5"/>
    <x v="1"/>
    <x v="0"/>
    <x v="3108"/>
  </r>
  <r>
    <x v="0"/>
    <s v="July"/>
    <n v="31"/>
    <x v="1"/>
    <x v="5"/>
    <x v="1"/>
    <x v="0"/>
    <x v="1722"/>
  </r>
  <r>
    <x v="1"/>
    <s v="July"/>
    <n v="31"/>
    <x v="1"/>
    <x v="5"/>
    <x v="1"/>
    <x v="0"/>
    <x v="3147"/>
  </r>
  <r>
    <x v="0"/>
    <s v="June"/>
    <n v="1"/>
    <x v="1"/>
    <x v="5"/>
    <x v="1"/>
    <x v="0"/>
    <x v="1610"/>
  </r>
  <r>
    <x v="1"/>
    <s v="June"/>
    <n v="1"/>
    <x v="1"/>
    <x v="5"/>
    <x v="1"/>
    <x v="0"/>
    <x v="3132"/>
  </r>
  <r>
    <x v="0"/>
    <s v="June"/>
    <n v="2"/>
    <x v="1"/>
    <x v="5"/>
    <x v="1"/>
    <x v="0"/>
    <x v="3293"/>
  </r>
  <r>
    <x v="1"/>
    <s v="June"/>
    <n v="2"/>
    <x v="1"/>
    <x v="5"/>
    <x v="1"/>
    <x v="0"/>
    <x v="3125"/>
  </r>
  <r>
    <x v="0"/>
    <s v="June"/>
    <n v="3"/>
    <x v="1"/>
    <x v="5"/>
    <x v="1"/>
    <x v="0"/>
    <x v="1719"/>
  </r>
  <r>
    <x v="1"/>
    <s v="June"/>
    <n v="3"/>
    <x v="1"/>
    <x v="5"/>
    <x v="1"/>
    <x v="0"/>
    <x v="3124"/>
  </r>
  <r>
    <x v="0"/>
    <s v="June"/>
    <n v="4"/>
    <x v="1"/>
    <x v="5"/>
    <x v="1"/>
    <x v="0"/>
    <x v="1717"/>
  </r>
  <r>
    <x v="1"/>
    <s v="June"/>
    <n v="4"/>
    <x v="1"/>
    <x v="5"/>
    <x v="1"/>
    <x v="0"/>
    <x v="3108"/>
  </r>
  <r>
    <x v="0"/>
    <s v="June"/>
    <n v="5"/>
    <x v="1"/>
    <x v="5"/>
    <x v="1"/>
    <x v="0"/>
    <x v="3328"/>
  </r>
  <r>
    <x v="1"/>
    <s v="June"/>
    <n v="5"/>
    <x v="1"/>
    <x v="5"/>
    <x v="1"/>
    <x v="0"/>
    <x v="3147"/>
  </r>
  <r>
    <x v="0"/>
    <s v="June"/>
    <n v="6"/>
    <x v="1"/>
    <x v="5"/>
    <x v="1"/>
    <x v="0"/>
    <x v="3317"/>
  </r>
  <r>
    <x v="1"/>
    <s v="June"/>
    <n v="6"/>
    <x v="1"/>
    <x v="5"/>
    <x v="1"/>
    <x v="0"/>
    <x v="3303"/>
  </r>
  <r>
    <x v="0"/>
    <s v="June"/>
    <n v="7"/>
    <x v="1"/>
    <x v="5"/>
    <x v="1"/>
    <x v="0"/>
    <x v="1607"/>
  </r>
  <r>
    <x v="1"/>
    <s v="June"/>
    <n v="7"/>
    <x v="1"/>
    <x v="5"/>
    <x v="1"/>
    <x v="0"/>
    <x v="3110"/>
  </r>
  <r>
    <x v="0"/>
    <s v="June"/>
    <n v="8"/>
    <x v="1"/>
    <x v="5"/>
    <x v="1"/>
    <x v="0"/>
    <x v="1724"/>
  </r>
  <r>
    <x v="1"/>
    <s v="June"/>
    <n v="8"/>
    <x v="1"/>
    <x v="5"/>
    <x v="1"/>
    <x v="0"/>
    <x v="3132"/>
  </r>
  <r>
    <x v="0"/>
    <s v="June"/>
    <n v="9"/>
    <x v="1"/>
    <x v="5"/>
    <x v="1"/>
    <x v="0"/>
    <x v="1624"/>
  </r>
  <r>
    <x v="1"/>
    <s v="June"/>
    <n v="9"/>
    <x v="1"/>
    <x v="5"/>
    <x v="1"/>
    <x v="0"/>
    <x v="3132"/>
  </r>
  <r>
    <x v="0"/>
    <s v="June"/>
    <n v="10"/>
    <x v="1"/>
    <x v="5"/>
    <x v="1"/>
    <x v="0"/>
    <x v="1612"/>
  </r>
  <r>
    <x v="1"/>
    <s v="June"/>
    <n v="10"/>
    <x v="1"/>
    <x v="5"/>
    <x v="1"/>
    <x v="0"/>
    <x v="3108"/>
  </r>
  <r>
    <x v="0"/>
    <s v="June"/>
    <n v="11"/>
    <x v="1"/>
    <x v="5"/>
    <x v="1"/>
    <x v="0"/>
    <x v="1672"/>
  </r>
  <r>
    <x v="1"/>
    <s v="June"/>
    <n v="11"/>
    <x v="1"/>
    <x v="5"/>
    <x v="1"/>
    <x v="0"/>
    <x v="3132"/>
  </r>
  <r>
    <x v="0"/>
    <s v="June"/>
    <n v="12"/>
    <x v="1"/>
    <x v="5"/>
    <x v="1"/>
    <x v="0"/>
    <x v="1651"/>
  </r>
  <r>
    <x v="1"/>
    <s v="June"/>
    <n v="12"/>
    <x v="1"/>
    <x v="5"/>
    <x v="1"/>
    <x v="0"/>
    <x v="3299"/>
  </r>
  <r>
    <x v="0"/>
    <s v="June"/>
    <n v="13"/>
    <x v="1"/>
    <x v="5"/>
    <x v="1"/>
    <x v="0"/>
    <x v="1641"/>
  </r>
  <r>
    <x v="1"/>
    <s v="June"/>
    <n v="13"/>
    <x v="1"/>
    <x v="5"/>
    <x v="1"/>
    <x v="0"/>
    <x v="3125"/>
  </r>
  <r>
    <x v="0"/>
    <s v="June"/>
    <n v="14"/>
    <x v="1"/>
    <x v="5"/>
    <x v="1"/>
    <x v="0"/>
    <x v="1641"/>
  </r>
  <r>
    <x v="1"/>
    <s v="June"/>
    <n v="14"/>
    <x v="1"/>
    <x v="5"/>
    <x v="1"/>
    <x v="0"/>
    <x v="3151"/>
  </r>
  <r>
    <x v="0"/>
    <s v="June"/>
    <n v="15"/>
    <x v="1"/>
    <x v="5"/>
    <x v="1"/>
    <x v="0"/>
    <x v="3191"/>
  </r>
  <r>
    <x v="1"/>
    <s v="June"/>
    <n v="15"/>
    <x v="1"/>
    <x v="5"/>
    <x v="1"/>
    <x v="0"/>
    <x v="3146"/>
  </r>
  <r>
    <x v="0"/>
    <s v="June"/>
    <n v="16"/>
    <x v="1"/>
    <x v="5"/>
    <x v="1"/>
    <x v="0"/>
    <x v="3293"/>
  </r>
  <r>
    <x v="1"/>
    <s v="June"/>
    <n v="16"/>
    <x v="1"/>
    <x v="5"/>
    <x v="1"/>
    <x v="0"/>
    <x v="3119"/>
  </r>
  <r>
    <x v="0"/>
    <s v="June"/>
    <n v="17"/>
    <x v="1"/>
    <x v="5"/>
    <x v="1"/>
    <x v="0"/>
    <x v="3308"/>
  </r>
  <r>
    <x v="1"/>
    <s v="June"/>
    <n v="17"/>
    <x v="1"/>
    <x v="5"/>
    <x v="1"/>
    <x v="0"/>
    <x v="3108"/>
  </r>
  <r>
    <x v="0"/>
    <s v="June"/>
    <n v="18"/>
    <x v="1"/>
    <x v="5"/>
    <x v="1"/>
    <x v="0"/>
    <x v="1641"/>
  </r>
  <r>
    <x v="1"/>
    <s v="June"/>
    <n v="18"/>
    <x v="1"/>
    <x v="5"/>
    <x v="1"/>
    <x v="0"/>
    <x v="3139"/>
  </r>
  <r>
    <x v="0"/>
    <s v="June"/>
    <n v="19"/>
    <x v="1"/>
    <x v="5"/>
    <x v="1"/>
    <x v="0"/>
    <x v="1672"/>
  </r>
  <r>
    <x v="1"/>
    <s v="June"/>
    <n v="19"/>
    <x v="1"/>
    <x v="5"/>
    <x v="1"/>
    <x v="0"/>
    <x v="3143"/>
  </r>
  <r>
    <x v="0"/>
    <s v="June"/>
    <n v="20"/>
    <x v="1"/>
    <x v="5"/>
    <x v="1"/>
    <x v="0"/>
    <x v="3183"/>
  </r>
  <r>
    <x v="1"/>
    <s v="June"/>
    <n v="20"/>
    <x v="1"/>
    <x v="5"/>
    <x v="1"/>
    <x v="0"/>
    <x v="3131"/>
  </r>
  <r>
    <x v="0"/>
    <s v="June"/>
    <n v="21"/>
    <x v="1"/>
    <x v="5"/>
    <x v="1"/>
    <x v="0"/>
    <x v="3189"/>
  </r>
  <r>
    <x v="1"/>
    <s v="June"/>
    <n v="21"/>
    <x v="1"/>
    <x v="5"/>
    <x v="1"/>
    <x v="0"/>
    <x v="3110"/>
  </r>
  <r>
    <x v="0"/>
    <s v="June"/>
    <n v="22"/>
    <x v="1"/>
    <x v="5"/>
    <x v="1"/>
    <x v="0"/>
    <x v="1671"/>
  </r>
  <r>
    <x v="1"/>
    <s v="June"/>
    <n v="22"/>
    <x v="1"/>
    <x v="5"/>
    <x v="1"/>
    <x v="0"/>
    <x v="3110"/>
  </r>
  <r>
    <x v="0"/>
    <s v="June"/>
    <n v="23"/>
    <x v="1"/>
    <x v="5"/>
    <x v="1"/>
    <x v="0"/>
    <x v="3316"/>
  </r>
  <r>
    <x v="1"/>
    <s v="June"/>
    <n v="23"/>
    <x v="1"/>
    <x v="5"/>
    <x v="1"/>
    <x v="0"/>
    <x v="3133"/>
  </r>
  <r>
    <x v="0"/>
    <s v="June"/>
    <n v="24"/>
    <x v="1"/>
    <x v="5"/>
    <x v="1"/>
    <x v="0"/>
    <x v="1650"/>
  </r>
  <r>
    <x v="1"/>
    <s v="June"/>
    <n v="24"/>
    <x v="1"/>
    <x v="5"/>
    <x v="1"/>
    <x v="0"/>
    <x v="3115"/>
  </r>
  <r>
    <x v="0"/>
    <s v="June"/>
    <n v="25"/>
    <x v="1"/>
    <x v="5"/>
    <x v="1"/>
    <x v="0"/>
    <x v="3192"/>
  </r>
  <r>
    <x v="1"/>
    <s v="June"/>
    <n v="25"/>
    <x v="1"/>
    <x v="5"/>
    <x v="1"/>
    <x v="0"/>
    <x v="3144"/>
  </r>
  <r>
    <x v="0"/>
    <s v="June"/>
    <n v="26"/>
    <x v="1"/>
    <x v="5"/>
    <x v="1"/>
    <x v="0"/>
    <x v="3265"/>
  </r>
  <r>
    <x v="1"/>
    <s v="June"/>
    <n v="26"/>
    <x v="1"/>
    <x v="5"/>
    <x v="1"/>
    <x v="0"/>
    <x v="3133"/>
  </r>
  <r>
    <x v="0"/>
    <s v="June"/>
    <n v="27"/>
    <x v="1"/>
    <x v="5"/>
    <x v="1"/>
    <x v="0"/>
    <x v="3196"/>
  </r>
  <r>
    <x v="1"/>
    <s v="June"/>
    <n v="27"/>
    <x v="1"/>
    <x v="5"/>
    <x v="1"/>
    <x v="0"/>
    <x v="3134"/>
  </r>
  <r>
    <x v="0"/>
    <s v="June"/>
    <n v="28"/>
    <x v="1"/>
    <x v="5"/>
    <x v="1"/>
    <x v="0"/>
    <x v="1702"/>
  </r>
  <r>
    <x v="1"/>
    <s v="June"/>
    <n v="28"/>
    <x v="1"/>
    <x v="5"/>
    <x v="1"/>
    <x v="0"/>
    <x v="3124"/>
  </r>
  <r>
    <x v="0"/>
    <s v="June"/>
    <n v="29"/>
    <x v="1"/>
    <x v="5"/>
    <x v="1"/>
    <x v="0"/>
    <x v="1699"/>
  </r>
  <r>
    <x v="1"/>
    <s v="June"/>
    <n v="29"/>
    <x v="1"/>
    <x v="5"/>
    <x v="1"/>
    <x v="0"/>
    <x v="3143"/>
  </r>
  <r>
    <x v="0"/>
    <s v="June"/>
    <n v="30"/>
    <x v="1"/>
    <x v="5"/>
    <x v="1"/>
    <x v="0"/>
    <x v="3191"/>
  </r>
  <r>
    <x v="1"/>
    <s v="June"/>
    <n v="30"/>
    <x v="1"/>
    <x v="5"/>
    <x v="1"/>
    <x v="0"/>
    <x v="3125"/>
  </r>
  <r>
    <x v="0"/>
    <s v="May"/>
    <n v="1"/>
    <x v="1"/>
    <x v="5"/>
    <x v="1"/>
    <x v="0"/>
    <x v="1722"/>
  </r>
  <r>
    <x v="1"/>
    <s v="May"/>
    <n v="1"/>
    <x v="1"/>
    <x v="5"/>
    <x v="1"/>
    <x v="0"/>
    <x v="3307"/>
  </r>
  <r>
    <x v="0"/>
    <s v="May"/>
    <n v="2"/>
    <x v="1"/>
    <x v="5"/>
    <x v="1"/>
    <x v="0"/>
    <x v="3328"/>
  </r>
  <r>
    <x v="1"/>
    <s v="May"/>
    <n v="2"/>
    <x v="1"/>
    <x v="5"/>
    <x v="1"/>
    <x v="0"/>
    <x v="3134"/>
  </r>
  <r>
    <x v="0"/>
    <s v="May"/>
    <n v="3"/>
    <x v="1"/>
    <x v="5"/>
    <x v="1"/>
    <x v="0"/>
    <x v="1722"/>
  </r>
  <r>
    <x v="1"/>
    <s v="May"/>
    <n v="3"/>
    <x v="1"/>
    <x v="5"/>
    <x v="1"/>
    <x v="0"/>
    <x v="3146"/>
  </r>
  <r>
    <x v="0"/>
    <s v="May"/>
    <n v="4"/>
    <x v="1"/>
    <x v="5"/>
    <x v="1"/>
    <x v="0"/>
    <x v="1708"/>
  </r>
  <r>
    <x v="1"/>
    <s v="May"/>
    <n v="4"/>
    <x v="1"/>
    <x v="5"/>
    <x v="1"/>
    <x v="0"/>
    <x v="3152"/>
  </r>
  <r>
    <x v="0"/>
    <s v="May"/>
    <n v="5"/>
    <x v="1"/>
    <x v="5"/>
    <x v="1"/>
    <x v="0"/>
    <x v="1724"/>
  </r>
  <r>
    <x v="1"/>
    <s v="May"/>
    <n v="5"/>
    <x v="1"/>
    <x v="5"/>
    <x v="1"/>
    <x v="0"/>
    <x v="3109"/>
  </r>
  <r>
    <x v="0"/>
    <s v="May"/>
    <n v="6"/>
    <x v="1"/>
    <x v="5"/>
    <x v="1"/>
    <x v="0"/>
    <x v="1640"/>
  </r>
  <r>
    <x v="1"/>
    <s v="May"/>
    <n v="6"/>
    <x v="1"/>
    <x v="5"/>
    <x v="1"/>
    <x v="0"/>
    <x v="3134"/>
  </r>
  <r>
    <x v="0"/>
    <s v="May"/>
    <n v="7"/>
    <x v="1"/>
    <x v="5"/>
    <x v="1"/>
    <x v="0"/>
    <x v="1647"/>
  </r>
  <r>
    <x v="1"/>
    <s v="May"/>
    <n v="7"/>
    <x v="1"/>
    <x v="5"/>
    <x v="1"/>
    <x v="0"/>
    <x v="3145"/>
  </r>
  <r>
    <x v="0"/>
    <s v="May"/>
    <n v="8"/>
    <x v="1"/>
    <x v="5"/>
    <x v="1"/>
    <x v="0"/>
    <x v="1635"/>
  </r>
  <r>
    <x v="1"/>
    <s v="May"/>
    <n v="8"/>
    <x v="1"/>
    <x v="5"/>
    <x v="1"/>
    <x v="0"/>
    <x v="3305"/>
  </r>
  <r>
    <x v="0"/>
    <s v="May"/>
    <n v="9"/>
    <x v="1"/>
    <x v="5"/>
    <x v="1"/>
    <x v="0"/>
    <x v="3189"/>
  </r>
  <r>
    <x v="1"/>
    <s v="May"/>
    <n v="9"/>
    <x v="1"/>
    <x v="5"/>
    <x v="1"/>
    <x v="0"/>
    <x v="3155"/>
  </r>
  <r>
    <x v="0"/>
    <s v="May"/>
    <n v="10"/>
    <x v="1"/>
    <x v="5"/>
    <x v="1"/>
    <x v="0"/>
    <x v="1708"/>
  </r>
  <r>
    <x v="1"/>
    <s v="May"/>
    <n v="10"/>
    <x v="1"/>
    <x v="5"/>
    <x v="1"/>
    <x v="0"/>
    <x v="3138"/>
  </r>
  <r>
    <x v="0"/>
    <s v="May"/>
    <n v="11"/>
    <x v="1"/>
    <x v="5"/>
    <x v="1"/>
    <x v="0"/>
    <x v="1722"/>
  </r>
  <r>
    <x v="1"/>
    <s v="May"/>
    <n v="11"/>
    <x v="1"/>
    <x v="5"/>
    <x v="1"/>
    <x v="0"/>
    <x v="3128"/>
  </r>
  <r>
    <x v="0"/>
    <s v="May"/>
    <n v="12"/>
    <x v="1"/>
    <x v="5"/>
    <x v="1"/>
    <x v="0"/>
    <x v="1601"/>
  </r>
  <r>
    <x v="1"/>
    <s v="May"/>
    <n v="12"/>
    <x v="1"/>
    <x v="5"/>
    <x v="1"/>
    <x v="0"/>
    <x v="3133"/>
  </r>
  <r>
    <x v="0"/>
    <s v="May"/>
    <n v="13"/>
    <x v="1"/>
    <x v="5"/>
    <x v="1"/>
    <x v="0"/>
    <x v="1706"/>
  </r>
  <r>
    <x v="1"/>
    <s v="May"/>
    <n v="13"/>
    <x v="1"/>
    <x v="5"/>
    <x v="1"/>
    <x v="0"/>
    <x v="3110"/>
  </r>
  <r>
    <x v="0"/>
    <s v="May"/>
    <n v="14"/>
    <x v="1"/>
    <x v="5"/>
    <x v="1"/>
    <x v="0"/>
    <x v="1633"/>
  </r>
  <r>
    <x v="1"/>
    <s v="May"/>
    <n v="14"/>
    <x v="1"/>
    <x v="5"/>
    <x v="1"/>
    <x v="0"/>
    <x v="3128"/>
  </r>
  <r>
    <x v="0"/>
    <s v="May"/>
    <n v="15"/>
    <x v="1"/>
    <x v="5"/>
    <x v="1"/>
    <x v="0"/>
    <x v="3326"/>
  </r>
  <r>
    <x v="1"/>
    <s v="May"/>
    <n v="15"/>
    <x v="1"/>
    <x v="5"/>
    <x v="1"/>
    <x v="0"/>
    <x v="3143"/>
  </r>
  <r>
    <x v="0"/>
    <s v="May"/>
    <n v="16"/>
    <x v="1"/>
    <x v="5"/>
    <x v="1"/>
    <x v="0"/>
    <x v="1725"/>
  </r>
  <r>
    <x v="1"/>
    <s v="May"/>
    <n v="16"/>
    <x v="1"/>
    <x v="5"/>
    <x v="1"/>
    <x v="0"/>
    <x v="3147"/>
  </r>
  <r>
    <x v="0"/>
    <s v="May"/>
    <n v="17"/>
    <x v="1"/>
    <x v="5"/>
    <x v="1"/>
    <x v="0"/>
    <x v="1607"/>
  </r>
  <r>
    <x v="1"/>
    <s v="May"/>
    <n v="17"/>
    <x v="1"/>
    <x v="5"/>
    <x v="1"/>
    <x v="0"/>
    <x v="3130"/>
  </r>
  <r>
    <x v="0"/>
    <s v="May"/>
    <n v="18"/>
    <x v="1"/>
    <x v="5"/>
    <x v="1"/>
    <x v="0"/>
    <x v="3326"/>
  </r>
  <r>
    <x v="1"/>
    <s v="May"/>
    <n v="18"/>
    <x v="1"/>
    <x v="5"/>
    <x v="1"/>
    <x v="0"/>
    <x v="3151"/>
  </r>
  <r>
    <x v="0"/>
    <s v="May"/>
    <n v="19"/>
    <x v="1"/>
    <x v="5"/>
    <x v="1"/>
    <x v="0"/>
    <x v="1649"/>
  </r>
  <r>
    <x v="1"/>
    <s v="May"/>
    <n v="19"/>
    <x v="1"/>
    <x v="5"/>
    <x v="1"/>
    <x v="0"/>
    <x v="3116"/>
  </r>
  <r>
    <x v="0"/>
    <s v="May"/>
    <n v="20"/>
    <x v="1"/>
    <x v="5"/>
    <x v="1"/>
    <x v="0"/>
    <x v="3324"/>
  </r>
  <r>
    <x v="1"/>
    <s v="May"/>
    <n v="20"/>
    <x v="1"/>
    <x v="5"/>
    <x v="1"/>
    <x v="0"/>
    <x v="3113"/>
  </r>
  <r>
    <x v="0"/>
    <s v="May"/>
    <n v="21"/>
    <x v="1"/>
    <x v="5"/>
    <x v="1"/>
    <x v="0"/>
    <x v="1671"/>
  </r>
  <r>
    <x v="1"/>
    <s v="May"/>
    <n v="21"/>
    <x v="1"/>
    <x v="5"/>
    <x v="1"/>
    <x v="0"/>
    <x v="3133"/>
  </r>
  <r>
    <x v="0"/>
    <s v="May"/>
    <n v="22"/>
    <x v="1"/>
    <x v="5"/>
    <x v="1"/>
    <x v="0"/>
    <x v="1724"/>
  </r>
  <r>
    <x v="1"/>
    <s v="May"/>
    <n v="22"/>
    <x v="1"/>
    <x v="5"/>
    <x v="1"/>
    <x v="0"/>
    <x v="3133"/>
  </r>
  <r>
    <x v="0"/>
    <s v="May"/>
    <n v="23"/>
    <x v="1"/>
    <x v="5"/>
    <x v="1"/>
    <x v="0"/>
    <x v="1703"/>
  </r>
  <r>
    <x v="1"/>
    <s v="May"/>
    <n v="23"/>
    <x v="1"/>
    <x v="5"/>
    <x v="1"/>
    <x v="0"/>
    <x v="3128"/>
  </r>
  <r>
    <x v="0"/>
    <s v="May"/>
    <n v="24"/>
    <x v="1"/>
    <x v="5"/>
    <x v="1"/>
    <x v="0"/>
    <x v="1688"/>
  </r>
  <r>
    <x v="1"/>
    <s v="May"/>
    <n v="24"/>
    <x v="1"/>
    <x v="5"/>
    <x v="1"/>
    <x v="0"/>
    <x v="3109"/>
  </r>
  <r>
    <x v="0"/>
    <s v="May"/>
    <n v="25"/>
    <x v="1"/>
    <x v="5"/>
    <x v="1"/>
    <x v="0"/>
    <x v="3135"/>
  </r>
  <r>
    <x v="1"/>
    <s v="May"/>
    <n v="25"/>
    <x v="1"/>
    <x v="5"/>
    <x v="1"/>
    <x v="0"/>
    <x v="3132"/>
  </r>
  <r>
    <x v="0"/>
    <s v="May"/>
    <n v="26"/>
    <x v="1"/>
    <x v="5"/>
    <x v="1"/>
    <x v="0"/>
    <x v="3311"/>
  </r>
  <r>
    <x v="1"/>
    <s v="May"/>
    <n v="26"/>
    <x v="1"/>
    <x v="5"/>
    <x v="1"/>
    <x v="0"/>
    <x v="3125"/>
  </r>
  <r>
    <x v="0"/>
    <s v="May"/>
    <n v="27"/>
    <x v="1"/>
    <x v="5"/>
    <x v="1"/>
    <x v="0"/>
    <x v="1719"/>
  </r>
  <r>
    <x v="1"/>
    <s v="May"/>
    <n v="27"/>
    <x v="1"/>
    <x v="5"/>
    <x v="1"/>
    <x v="0"/>
    <x v="3124"/>
  </r>
  <r>
    <x v="0"/>
    <s v="May"/>
    <n v="28"/>
    <x v="1"/>
    <x v="5"/>
    <x v="1"/>
    <x v="0"/>
    <x v="1657"/>
  </r>
  <r>
    <x v="1"/>
    <s v="May"/>
    <n v="28"/>
    <x v="1"/>
    <x v="5"/>
    <x v="1"/>
    <x v="0"/>
    <x v="3133"/>
  </r>
  <r>
    <x v="0"/>
    <s v="May"/>
    <n v="29"/>
    <x v="1"/>
    <x v="5"/>
    <x v="1"/>
    <x v="0"/>
    <x v="1681"/>
  </r>
  <r>
    <x v="1"/>
    <s v="May"/>
    <n v="29"/>
    <x v="1"/>
    <x v="5"/>
    <x v="1"/>
    <x v="0"/>
    <x v="3125"/>
  </r>
  <r>
    <x v="0"/>
    <s v="May"/>
    <n v="30"/>
    <x v="1"/>
    <x v="5"/>
    <x v="1"/>
    <x v="0"/>
    <x v="1655"/>
  </r>
  <r>
    <x v="1"/>
    <s v="May"/>
    <n v="30"/>
    <x v="1"/>
    <x v="5"/>
    <x v="1"/>
    <x v="0"/>
    <x v="3109"/>
  </r>
  <r>
    <x v="0"/>
    <s v="May"/>
    <n v="31"/>
    <x v="1"/>
    <x v="5"/>
    <x v="1"/>
    <x v="0"/>
    <x v="1657"/>
  </r>
  <r>
    <x v="1"/>
    <s v="May"/>
    <n v="31"/>
    <x v="1"/>
    <x v="5"/>
    <x v="1"/>
    <x v="0"/>
    <x v="3133"/>
  </r>
  <r>
    <x v="0"/>
    <s v="July"/>
    <n v="1"/>
    <x v="0"/>
    <x v="6"/>
    <x v="0"/>
    <x v="0"/>
    <x v="3364"/>
  </r>
  <r>
    <x v="1"/>
    <s v="July"/>
    <n v="1"/>
    <x v="0"/>
    <x v="6"/>
    <x v="0"/>
    <x v="0"/>
    <x v="3365"/>
  </r>
  <r>
    <x v="0"/>
    <s v="July"/>
    <n v="2"/>
    <x v="0"/>
    <x v="6"/>
    <x v="0"/>
    <x v="0"/>
    <x v="3366"/>
  </r>
  <r>
    <x v="1"/>
    <s v="July"/>
    <n v="2"/>
    <x v="0"/>
    <x v="6"/>
    <x v="0"/>
    <x v="0"/>
    <x v="3367"/>
  </r>
  <r>
    <x v="0"/>
    <s v="July"/>
    <n v="3"/>
    <x v="0"/>
    <x v="6"/>
    <x v="0"/>
    <x v="0"/>
    <x v="3368"/>
  </r>
  <r>
    <x v="1"/>
    <s v="July"/>
    <n v="3"/>
    <x v="0"/>
    <x v="6"/>
    <x v="0"/>
    <x v="0"/>
    <x v="3369"/>
  </r>
  <r>
    <x v="0"/>
    <s v="July"/>
    <n v="4"/>
    <x v="0"/>
    <x v="6"/>
    <x v="0"/>
    <x v="0"/>
    <x v="3370"/>
  </r>
  <r>
    <x v="1"/>
    <s v="July"/>
    <n v="4"/>
    <x v="0"/>
    <x v="6"/>
    <x v="0"/>
    <x v="0"/>
    <x v="3371"/>
  </r>
  <r>
    <x v="0"/>
    <s v="July"/>
    <n v="5"/>
    <x v="0"/>
    <x v="6"/>
    <x v="0"/>
    <x v="0"/>
    <x v="3372"/>
  </r>
  <r>
    <x v="1"/>
    <s v="July"/>
    <n v="5"/>
    <x v="0"/>
    <x v="6"/>
    <x v="0"/>
    <x v="0"/>
    <x v="3373"/>
  </r>
  <r>
    <x v="0"/>
    <s v="July"/>
    <n v="6"/>
    <x v="0"/>
    <x v="6"/>
    <x v="0"/>
    <x v="0"/>
    <x v="3374"/>
  </r>
  <r>
    <x v="1"/>
    <s v="July"/>
    <n v="6"/>
    <x v="0"/>
    <x v="6"/>
    <x v="0"/>
    <x v="0"/>
    <x v="3375"/>
  </r>
  <r>
    <x v="0"/>
    <s v="July"/>
    <n v="7"/>
    <x v="0"/>
    <x v="6"/>
    <x v="0"/>
    <x v="0"/>
    <x v="3376"/>
  </r>
  <r>
    <x v="1"/>
    <s v="July"/>
    <n v="7"/>
    <x v="0"/>
    <x v="6"/>
    <x v="0"/>
    <x v="0"/>
    <x v="3377"/>
  </r>
  <r>
    <x v="0"/>
    <s v="July"/>
    <n v="8"/>
    <x v="0"/>
    <x v="6"/>
    <x v="0"/>
    <x v="0"/>
    <x v="3378"/>
  </r>
  <r>
    <x v="1"/>
    <s v="July"/>
    <n v="8"/>
    <x v="0"/>
    <x v="6"/>
    <x v="0"/>
    <x v="0"/>
    <x v="3379"/>
  </r>
  <r>
    <x v="0"/>
    <s v="July"/>
    <n v="9"/>
    <x v="0"/>
    <x v="6"/>
    <x v="0"/>
    <x v="0"/>
    <x v="3380"/>
  </r>
  <r>
    <x v="1"/>
    <s v="July"/>
    <n v="9"/>
    <x v="0"/>
    <x v="6"/>
    <x v="0"/>
    <x v="0"/>
    <x v="3381"/>
  </r>
  <r>
    <x v="0"/>
    <s v="July"/>
    <n v="10"/>
    <x v="0"/>
    <x v="6"/>
    <x v="0"/>
    <x v="0"/>
    <x v="3382"/>
  </r>
  <r>
    <x v="1"/>
    <s v="July"/>
    <n v="10"/>
    <x v="0"/>
    <x v="6"/>
    <x v="0"/>
    <x v="0"/>
    <x v="3383"/>
  </r>
  <r>
    <x v="0"/>
    <s v="July"/>
    <n v="11"/>
    <x v="0"/>
    <x v="6"/>
    <x v="0"/>
    <x v="0"/>
    <x v="3384"/>
  </r>
  <r>
    <x v="1"/>
    <s v="July"/>
    <n v="11"/>
    <x v="0"/>
    <x v="6"/>
    <x v="0"/>
    <x v="0"/>
    <x v="3385"/>
  </r>
  <r>
    <x v="0"/>
    <s v="July"/>
    <n v="12"/>
    <x v="0"/>
    <x v="6"/>
    <x v="0"/>
    <x v="0"/>
    <x v="3386"/>
  </r>
  <r>
    <x v="1"/>
    <s v="July"/>
    <n v="12"/>
    <x v="0"/>
    <x v="6"/>
    <x v="0"/>
    <x v="0"/>
    <x v="3387"/>
  </r>
  <r>
    <x v="0"/>
    <s v="July"/>
    <n v="13"/>
    <x v="0"/>
    <x v="6"/>
    <x v="0"/>
    <x v="0"/>
    <x v="3388"/>
  </r>
  <r>
    <x v="1"/>
    <s v="July"/>
    <n v="13"/>
    <x v="0"/>
    <x v="6"/>
    <x v="0"/>
    <x v="0"/>
    <x v="3389"/>
  </r>
  <r>
    <x v="0"/>
    <s v="July"/>
    <n v="14"/>
    <x v="0"/>
    <x v="6"/>
    <x v="0"/>
    <x v="0"/>
    <x v="3390"/>
  </r>
  <r>
    <x v="1"/>
    <s v="July"/>
    <n v="14"/>
    <x v="0"/>
    <x v="6"/>
    <x v="0"/>
    <x v="0"/>
    <x v="3391"/>
  </r>
  <r>
    <x v="0"/>
    <s v="July"/>
    <n v="15"/>
    <x v="0"/>
    <x v="6"/>
    <x v="0"/>
    <x v="0"/>
    <x v="3392"/>
  </r>
  <r>
    <x v="1"/>
    <s v="July"/>
    <n v="15"/>
    <x v="0"/>
    <x v="6"/>
    <x v="0"/>
    <x v="0"/>
    <x v="3393"/>
  </r>
  <r>
    <x v="0"/>
    <s v="July"/>
    <n v="16"/>
    <x v="0"/>
    <x v="6"/>
    <x v="0"/>
    <x v="0"/>
    <x v="3394"/>
  </r>
  <r>
    <x v="1"/>
    <s v="July"/>
    <n v="16"/>
    <x v="0"/>
    <x v="6"/>
    <x v="0"/>
    <x v="0"/>
    <x v="3395"/>
  </r>
  <r>
    <x v="0"/>
    <s v="July"/>
    <n v="17"/>
    <x v="0"/>
    <x v="6"/>
    <x v="0"/>
    <x v="0"/>
    <x v="3396"/>
  </r>
  <r>
    <x v="1"/>
    <s v="July"/>
    <n v="17"/>
    <x v="0"/>
    <x v="6"/>
    <x v="0"/>
    <x v="0"/>
    <x v="3397"/>
  </r>
  <r>
    <x v="0"/>
    <s v="July"/>
    <n v="18"/>
    <x v="0"/>
    <x v="6"/>
    <x v="0"/>
    <x v="0"/>
    <x v="3398"/>
  </r>
  <r>
    <x v="1"/>
    <s v="July"/>
    <n v="18"/>
    <x v="0"/>
    <x v="6"/>
    <x v="0"/>
    <x v="0"/>
    <x v="3399"/>
  </r>
  <r>
    <x v="0"/>
    <s v="July"/>
    <n v="19"/>
    <x v="0"/>
    <x v="6"/>
    <x v="0"/>
    <x v="0"/>
    <x v="3400"/>
  </r>
  <r>
    <x v="1"/>
    <s v="July"/>
    <n v="19"/>
    <x v="0"/>
    <x v="6"/>
    <x v="0"/>
    <x v="0"/>
    <x v="3401"/>
  </r>
  <r>
    <x v="0"/>
    <s v="July"/>
    <n v="20"/>
    <x v="0"/>
    <x v="6"/>
    <x v="0"/>
    <x v="0"/>
    <x v="3402"/>
  </r>
  <r>
    <x v="1"/>
    <s v="July"/>
    <n v="20"/>
    <x v="0"/>
    <x v="6"/>
    <x v="0"/>
    <x v="0"/>
    <x v="3403"/>
  </r>
  <r>
    <x v="0"/>
    <s v="July"/>
    <n v="21"/>
    <x v="0"/>
    <x v="6"/>
    <x v="0"/>
    <x v="0"/>
    <x v="3404"/>
  </r>
  <r>
    <x v="1"/>
    <s v="July"/>
    <n v="21"/>
    <x v="0"/>
    <x v="6"/>
    <x v="0"/>
    <x v="0"/>
    <x v="3405"/>
  </r>
  <r>
    <x v="0"/>
    <s v="July"/>
    <n v="22"/>
    <x v="0"/>
    <x v="6"/>
    <x v="0"/>
    <x v="0"/>
    <x v="3406"/>
  </r>
  <r>
    <x v="1"/>
    <s v="July"/>
    <n v="22"/>
    <x v="0"/>
    <x v="6"/>
    <x v="0"/>
    <x v="0"/>
    <x v="3407"/>
  </r>
  <r>
    <x v="0"/>
    <s v="July"/>
    <n v="23"/>
    <x v="0"/>
    <x v="6"/>
    <x v="0"/>
    <x v="0"/>
    <x v="3408"/>
  </r>
  <r>
    <x v="1"/>
    <s v="July"/>
    <n v="23"/>
    <x v="0"/>
    <x v="6"/>
    <x v="0"/>
    <x v="0"/>
    <x v="3409"/>
  </r>
  <r>
    <x v="0"/>
    <s v="July"/>
    <n v="24"/>
    <x v="0"/>
    <x v="6"/>
    <x v="0"/>
    <x v="0"/>
    <x v="3410"/>
  </r>
  <r>
    <x v="1"/>
    <s v="July"/>
    <n v="24"/>
    <x v="0"/>
    <x v="6"/>
    <x v="0"/>
    <x v="0"/>
    <x v="3411"/>
  </r>
  <r>
    <x v="0"/>
    <s v="July"/>
    <n v="25"/>
    <x v="0"/>
    <x v="6"/>
    <x v="0"/>
    <x v="0"/>
    <x v="3412"/>
  </r>
  <r>
    <x v="1"/>
    <s v="July"/>
    <n v="25"/>
    <x v="0"/>
    <x v="6"/>
    <x v="0"/>
    <x v="0"/>
    <x v="3413"/>
  </r>
  <r>
    <x v="0"/>
    <s v="July"/>
    <n v="26"/>
    <x v="0"/>
    <x v="6"/>
    <x v="0"/>
    <x v="0"/>
    <x v="3414"/>
  </r>
  <r>
    <x v="1"/>
    <s v="July"/>
    <n v="26"/>
    <x v="0"/>
    <x v="6"/>
    <x v="0"/>
    <x v="0"/>
    <x v="3415"/>
  </r>
  <r>
    <x v="0"/>
    <s v="July"/>
    <n v="27"/>
    <x v="0"/>
    <x v="6"/>
    <x v="0"/>
    <x v="0"/>
    <x v="3416"/>
  </r>
  <r>
    <x v="1"/>
    <s v="July"/>
    <n v="27"/>
    <x v="0"/>
    <x v="6"/>
    <x v="0"/>
    <x v="0"/>
    <x v="3417"/>
  </r>
  <r>
    <x v="0"/>
    <s v="July"/>
    <n v="28"/>
    <x v="0"/>
    <x v="6"/>
    <x v="0"/>
    <x v="0"/>
    <x v="3418"/>
  </r>
  <r>
    <x v="1"/>
    <s v="July"/>
    <n v="28"/>
    <x v="0"/>
    <x v="6"/>
    <x v="0"/>
    <x v="0"/>
    <x v="3419"/>
  </r>
  <r>
    <x v="0"/>
    <s v="July"/>
    <n v="29"/>
    <x v="0"/>
    <x v="6"/>
    <x v="0"/>
    <x v="0"/>
    <x v="3420"/>
  </r>
  <r>
    <x v="1"/>
    <s v="July"/>
    <n v="29"/>
    <x v="0"/>
    <x v="6"/>
    <x v="0"/>
    <x v="0"/>
    <x v="3421"/>
  </r>
  <r>
    <x v="0"/>
    <s v="July"/>
    <n v="30"/>
    <x v="0"/>
    <x v="6"/>
    <x v="0"/>
    <x v="0"/>
    <x v="3422"/>
  </r>
  <r>
    <x v="1"/>
    <s v="July"/>
    <n v="30"/>
    <x v="0"/>
    <x v="6"/>
    <x v="0"/>
    <x v="0"/>
    <x v="3423"/>
  </r>
  <r>
    <x v="0"/>
    <s v="July"/>
    <n v="31"/>
    <x v="0"/>
    <x v="6"/>
    <x v="0"/>
    <x v="0"/>
    <x v="3424"/>
  </r>
  <r>
    <x v="1"/>
    <s v="July"/>
    <n v="31"/>
    <x v="0"/>
    <x v="6"/>
    <x v="0"/>
    <x v="0"/>
    <x v="3425"/>
  </r>
  <r>
    <x v="0"/>
    <s v="June"/>
    <n v="1"/>
    <x v="0"/>
    <x v="6"/>
    <x v="0"/>
    <x v="0"/>
    <x v="3426"/>
  </r>
  <r>
    <x v="1"/>
    <s v="June"/>
    <n v="1"/>
    <x v="0"/>
    <x v="6"/>
    <x v="0"/>
    <x v="0"/>
    <x v="3427"/>
  </r>
  <r>
    <x v="0"/>
    <s v="June"/>
    <n v="2"/>
    <x v="0"/>
    <x v="6"/>
    <x v="0"/>
    <x v="0"/>
    <x v="3428"/>
  </r>
  <r>
    <x v="1"/>
    <s v="June"/>
    <n v="2"/>
    <x v="0"/>
    <x v="6"/>
    <x v="0"/>
    <x v="0"/>
    <x v="3429"/>
  </r>
  <r>
    <x v="0"/>
    <s v="June"/>
    <n v="3"/>
    <x v="0"/>
    <x v="6"/>
    <x v="0"/>
    <x v="0"/>
    <x v="3430"/>
  </r>
  <r>
    <x v="1"/>
    <s v="June"/>
    <n v="3"/>
    <x v="0"/>
    <x v="6"/>
    <x v="0"/>
    <x v="0"/>
    <x v="3431"/>
  </r>
  <r>
    <x v="0"/>
    <s v="June"/>
    <n v="4"/>
    <x v="0"/>
    <x v="6"/>
    <x v="0"/>
    <x v="0"/>
    <x v="3432"/>
  </r>
  <r>
    <x v="1"/>
    <s v="June"/>
    <n v="4"/>
    <x v="0"/>
    <x v="6"/>
    <x v="0"/>
    <x v="0"/>
    <x v="3433"/>
  </r>
  <r>
    <x v="0"/>
    <s v="June"/>
    <n v="5"/>
    <x v="0"/>
    <x v="6"/>
    <x v="0"/>
    <x v="0"/>
    <x v="3434"/>
  </r>
  <r>
    <x v="1"/>
    <s v="June"/>
    <n v="5"/>
    <x v="0"/>
    <x v="6"/>
    <x v="0"/>
    <x v="0"/>
    <x v="3435"/>
  </r>
  <r>
    <x v="0"/>
    <s v="June"/>
    <n v="6"/>
    <x v="0"/>
    <x v="6"/>
    <x v="0"/>
    <x v="0"/>
    <x v="3436"/>
  </r>
  <r>
    <x v="1"/>
    <s v="June"/>
    <n v="6"/>
    <x v="0"/>
    <x v="6"/>
    <x v="0"/>
    <x v="0"/>
    <x v="3437"/>
  </r>
  <r>
    <x v="0"/>
    <s v="June"/>
    <n v="7"/>
    <x v="0"/>
    <x v="6"/>
    <x v="0"/>
    <x v="0"/>
    <x v="3438"/>
  </r>
  <r>
    <x v="1"/>
    <s v="June"/>
    <n v="7"/>
    <x v="0"/>
    <x v="6"/>
    <x v="0"/>
    <x v="0"/>
    <x v="3439"/>
  </r>
  <r>
    <x v="0"/>
    <s v="June"/>
    <n v="8"/>
    <x v="0"/>
    <x v="6"/>
    <x v="0"/>
    <x v="0"/>
    <x v="3440"/>
  </r>
  <r>
    <x v="1"/>
    <s v="June"/>
    <n v="8"/>
    <x v="0"/>
    <x v="6"/>
    <x v="0"/>
    <x v="0"/>
    <x v="3441"/>
  </r>
  <r>
    <x v="0"/>
    <s v="June"/>
    <n v="9"/>
    <x v="0"/>
    <x v="6"/>
    <x v="0"/>
    <x v="0"/>
    <x v="3442"/>
  </r>
  <r>
    <x v="1"/>
    <s v="June"/>
    <n v="9"/>
    <x v="0"/>
    <x v="6"/>
    <x v="0"/>
    <x v="0"/>
    <x v="3443"/>
  </r>
  <r>
    <x v="0"/>
    <s v="June"/>
    <n v="10"/>
    <x v="0"/>
    <x v="6"/>
    <x v="0"/>
    <x v="0"/>
    <x v="3444"/>
  </r>
  <r>
    <x v="1"/>
    <s v="June"/>
    <n v="10"/>
    <x v="0"/>
    <x v="6"/>
    <x v="0"/>
    <x v="0"/>
    <x v="3445"/>
  </r>
  <r>
    <x v="0"/>
    <s v="June"/>
    <n v="11"/>
    <x v="0"/>
    <x v="6"/>
    <x v="0"/>
    <x v="0"/>
    <x v="3446"/>
  </r>
  <r>
    <x v="1"/>
    <s v="June"/>
    <n v="11"/>
    <x v="0"/>
    <x v="6"/>
    <x v="0"/>
    <x v="0"/>
    <x v="3447"/>
  </r>
  <r>
    <x v="0"/>
    <s v="June"/>
    <n v="12"/>
    <x v="0"/>
    <x v="6"/>
    <x v="0"/>
    <x v="0"/>
    <x v="3448"/>
  </r>
  <r>
    <x v="1"/>
    <s v="June"/>
    <n v="12"/>
    <x v="0"/>
    <x v="6"/>
    <x v="0"/>
    <x v="0"/>
    <x v="3449"/>
  </r>
  <r>
    <x v="0"/>
    <s v="June"/>
    <n v="13"/>
    <x v="0"/>
    <x v="6"/>
    <x v="0"/>
    <x v="0"/>
    <x v="3450"/>
  </r>
  <r>
    <x v="1"/>
    <s v="June"/>
    <n v="13"/>
    <x v="0"/>
    <x v="6"/>
    <x v="0"/>
    <x v="0"/>
    <x v="3451"/>
  </r>
  <r>
    <x v="0"/>
    <s v="June"/>
    <n v="14"/>
    <x v="0"/>
    <x v="6"/>
    <x v="0"/>
    <x v="0"/>
    <x v="3452"/>
  </r>
  <r>
    <x v="1"/>
    <s v="June"/>
    <n v="14"/>
    <x v="0"/>
    <x v="6"/>
    <x v="0"/>
    <x v="0"/>
    <x v="3453"/>
  </r>
  <r>
    <x v="0"/>
    <s v="June"/>
    <n v="15"/>
    <x v="0"/>
    <x v="6"/>
    <x v="0"/>
    <x v="0"/>
    <x v="3454"/>
  </r>
  <r>
    <x v="1"/>
    <s v="June"/>
    <n v="15"/>
    <x v="0"/>
    <x v="6"/>
    <x v="0"/>
    <x v="0"/>
    <x v="3455"/>
  </r>
  <r>
    <x v="0"/>
    <s v="June"/>
    <n v="16"/>
    <x v="0"/>
    <x v="6"/>
    <x v="0"/>
    <x v="0"/>
    <x v="3456"/>
  </r>
  <r>
    <x v="1"/>
    <s v="June"/>
    <n v="16"/>
    <x v="0"/>
    <x v="6"/>
    <x v="0"/>
    <x v="0"/>
    <x v="3457"/>
  </r>
  <r>
    <x v="0"/>
    <s v="June"/>
    <n v="17"/>
    <x v="0"/>
    <x v="6"/>
    <x v="0"/>
    <x v="0"/>
    <x v="3458"/>
  </r>
  <r>
    <x v="1"/>
    <s v="June"/>
    <n v="17"/>
    <x v="0"/>
    <x v="6"/>
    <x v="0"/>
    <x v="0"/>
    <x v="3459"/>
  </r>
  <r>
    <x v="0"/>
    <s v="June"/>
    <n v="18"/>
    <x v="0"/>
    <x v="6"/>
    <x v="0"/>
    <x v="0"/>
    <x v="3460"/>
  </r>
  <r>
    <x v="1"/>
    <s v="June"/>
    <n v="18"/>
    <x v="0"/>
    <x v="6"/>
    <x v="0"/>
    <x v="0"/>
    <x v="3461"/>
  </r>
  <r>
    <x v="0"/>
    <s v="June"/>
    <n v="19"/>
    <x v="0"/>
    <x v="6"/>
    <x v="0"/>
    <x v="0"/>
    <x v="3462"/>
  </r>
  <r>
    <x v="1"/>
    <s v="June"/>
    <n v="19"/>
    <x v="0"/>
    <x v="6"/>
    <x v="0"/>
    <x v="0"/>
    <x v="3463"/>
  </r>
  <r>
    <x v="0"/>
    <s v="June"/>
    <n v="20"/>
    <x v="0"/>
    <x v="6"/>
    <x v="0"/>
    <x v="0"/>
    <x v="3464"/>
  </r>
  <r>
    <x v="1"/>
    <s v="June"/>
    <n v="20"/>
    <x v="0"/>
    <x v="6"/>
    <x v="0"/>
    <x v="0"/>
    <x v="3465"/>
  </r>
  <r>
    <x v="0"/>
    <s v="June"/>
    <n v="21"/>
    <x v="0"/>
    <x v="6"/>
    <x v="0"/>
    <x v="0"/>
    <x v="3466"/>
  </r>
  <r>
    <x v="1"/>
    <s v="June"/>
    <n v="21"/>
    <x v="0"/>
    <x v="6"/>
    <x v="0"/>
    <x v="0"/>
    <x v="3467"/>
  </r>
  <r>
    <x v="0"/>
    <s v="June"/>
    <n v="22"/>
    <x v="0"/>
    <x v="6"/>
    <x v="0"/>
    <x v="0"/>
    <x v="3468"/>
  </r>
  <r>
    <x v="1"/>
    <s v="June"/>
    <n v="22"/>
    <x v="0"/>
    <x v="6"/>
    <x v="0"/>
    <x v="0"/>
    <x v="3469"/>
  </r>
  <r>
    <x v="0"/>
    <s v="June"/>
    <n v="23"/>
    <x v="0"/>
    <x v="6"/>
    <x v="0"/>
    <x v="0"/>
    <x v="3470"/>
  </r>
  <r>
    <x v="1"/>
    <s v="June"/>
    <n v="23"/>
    <x v="0"/>
    <x v="6"/>
    <x v="0"/>
    <x v="0"/>
    <x v="3471"/>
  </r>
  <r>
    <x v="0"/>
    <s v="June"/>
    <n v="24"/>
    <x v="0"/>
    <x v="6"/>
    <x v="0"/>
    <x v="0"/>
    <x v="3472"/>
  </r>
  <r>
    <x v="1"/>
    <s v="June"/>
    <n v="24"/>
    <x v="0"/>
    <x v="6"/>
    <x v="0"/>
    <x v="0"/>
    <x v="3473"/>
  </r>
  <r>
    <x v="0"/>
    <s v="June"/>
    <n v="25"/>
    <x v="0"/>
    <x v="6"/>
    <x v="0"/>
    <x v="0"/>
    <x v="3474"/>
  </r>
  <r>
    <x v="1"/>
    <s v="June"/>
    <n v="25"/>
    <x v="0"/>
    <x v="6"/>
    <x v="0"/>
    <x v="0"/>
    <x v="3475"/>
  </r>
  <r>
    <x v="0"/>
    <s v="June"/>
    <n v="26"/>
    <x v="0"/>
    <x v="6"/>
    <x v="0"/>
    <x v="0"/>
    <x v="3476"/>
  </r>
  <r>
    <x v="1"/>
    <s v="June"/>
    <n v="26"/>
    <x v="0"/>
    <x v="6"/>
    <x v="0"/>
    <x v="0"/>
    <x v="3477"/>
  </r>
  <r>
    <x v="0"/>
    <s v="June"/>
    <n v="27"/>
    <x v="0"/>
    <x v="6"/>
    <x v="0"/>
    <x v="0"/>
    <x v="3478"/>
  </r>
  <r>
    <x v="1"/>
    <s v="June"/>
    <n v="27"/>
    <x v="0"/>
    <x v="6"/>
    <x v="0"/>
    <x v="0"/>
    <x v="3479"/>
  </r>
  <r>
    <x v="0"/>
    <s v="June"/>
    <n v="28"/>
    <x v="0"/>
    <x v="6"/>
    <x v="0"/>
    <x v="0"/>
    <x v="3480"/>
  </r>
  <r>
    <x v="1"/>
    <s v="June"/>
    <n v="28"/>
    <x v="0"/>
    <x v="6"/>
    <x v="0"/>
    <x v="0"/>
    <x v="3481"/>
  </r>
  <r>
    <x v="0"/>
    <s v="June"/>
    <n v="29"/>
    <x v="0"/>
    <x v="6"/>
    <x v="0"/>
    <x v="0"/>
    <x v="3482"/>
  </r>
  <r>
    <x v="1"/>
    <s v="June"/>
    <n v="29"/>
    <x v="0"/>
    <x v="6"/>
    <x v="0"/>
    <x v="0"/>
    <x v="3483"/>
  </r>
  <r>
    <x v="0"/>
    <s v="June"/>
    <n v="30"/>
    <x v="0"/>
    <x v="6"/>
    <x v="0"/>
    <x v="0"/>
    <x v="3484"/>
  </r>
  <r>
    <x v="1"/>
    <s v="June"/>
    <n v="30"/>
    <x v="0"/>
    <x v="6"/>
    <x v="0"/>
    <x v="0"/>
    <x v="3485"/>
  </r>
  <r>
    <x v="0"/>
    <s v="May"/>
    <n v="1"/>
    <x v="0"/>
    <x v="6"/>
    <x v="0"/>
    <x v="0"/>
    <x v="3486"/>
  </r>
  <r>
    <x v="1"/>
    <s v="May"/>
    <n v="1"/>
    <x v="0"/>
    <x v="6"/>
    <x v="0"/>
    <x v="0"/>
    <x v="3487"/>
  </r>
  <r>
    <x v="0"/>
    <s v="May"/>
    <n v="2"/>
    <x v="0"/>
    <x v="6"/>
    <x v="0"/>
    <x v="0"/>
    <x v="3488"/>
  </r>
  <r>
    <x v="1"/>
    <s v="May"/>
    <n v="2"/>
    <x v="0"/>
    <x v="6"/>
    <x v="0"/>
    <x v="0"/>
    <x v="3489"/>
  </r>
  <r>
    <x v="0"/>
    <s v="May"/>
    <n v="3"/>
    <x v="0"/>
    <x v="6"/>
    <x v="0"/>
    <x v="0"/>
    <x v="3490"/>
  </r>
  <r>
    <x v="1"/>
    <s v="May"/>
    <n v="3"/>
    <x v="0"/>
    <x v="6"/>
    <x v="0"/>
    <x v="0"/>
    <x v="3491"/>
  </r>
  <r>
    <x v="0"/>
    <s v="May"/>
    <n v="4"/>
    <x v="0"/>
    <x v="6"/>
    <x v="0"/>
    <x v="0"/>
    <x v="3492"/>
  </r>
  <r>
    <x v="1"/>
    <s v="May"/>
    <n v="4"/>
    <x v="0"/>
    <x v="6"/>
    <x v="0"/>
    <x v="0"/>
    <x v="3493"/>
  </r>
  <r>
    <x v="0"/>
    <s v="May"/>
    <n v="5"/>
    <x v="0"/>
    <x v="6"/>
    <x v="0"/>
    <x v="0"/>
    <x v="3494"/>
  </r>
  <r>
    <x v="1"/>
    <s v="May"/>
    <n v="5"/>
    <x v="0"/>
    <x v="6"/>
    <x v="0"/>
    <x v="0"/>
    <x v="3495"/>
  </r>
  <r>
    <x v="0"/>
    <s v="May"/>
    <n v="6"/>
    <x v="0"/>
    <x v="6"/>
    <x v="0"/>
    <x v="0"/>
    <x v="3496"/>
  </r>
  <r>
    <x v="1"/>
    <s v="May"/>
    <n v="6"/>
    <x v="0"/>
    <x v="6"/>
    <x v="0"/>
    <x v="0"/>
    <x v="3497"/>
  </r>
  <r>
    <x v="0"/>
    <s v="May"/>
    <n v="7"/>
    <x v="0"/>
    <x v="6"/>
    <x v="0"/>
    <x v="0"/>
    <x v="3498"/>
  </r>
  <r>
    <x v="1"/>
    <s v="May"/>
    <n v="7"/>
    <x v="0"/>
    <x v="6"/>
    <x v="0"/>
    <x v="0"/>
    <x v="3499"/>
  </r>
  <r>
    <x v="0"/>
    <s v="May"/>
    <n v="8"/>
    <x v="0"/>
    <x v="6"/>
    <x v="0"/>
    <x v="0"/>
    <x v="3500"/>
  </r>
  <r>
    <x v="1"/>
    <s v="May"/>
    <n v="8"/>
    <x v="0"/>
    <x v="6"/>
    <x v="0"/>
    <x v="0"/>
    <x v="3501"/>
  </r>
  <r>
    <x v="0"/>
    <s v="May"/>
    <n v="9"/>
    <x v="0"/>
    <x v="6"/>
    <x v="0"/>
    <x v="0"/>
    <x v="3502"/>
  </r>
  <r>
    <x v="1"/>
    <s v="May"/>
    <n v="9"/>
    <x v="0"/>
    <x v="6"/>
    <x v="0"/>
    <x v="0"/>
    <x v="3503"/>
  </r>
  <r>
    <x v="0"/>
    <s v="May"/>
    <n v="10"/>
    <x v="0"/>
    <x v="6"/>
    <x v="0"/>
    <x v="0"/>
    <x v="3504"/>
  </r>
  <r>
    <x v="1"/>
    <s v="May"/>
    <n v="10"/>
    <x v="0"/>
    <x v="6"/>
    <x v="0"/>
    <x v="0"/>
    <x v="3505"/>
  </r>
  <r>
    <x v="0"/>
    <s v="May"/>
    <n v="11"/>
    <x v="0"/>
    <x v="6"/>
    <x v="0"/>
    <x v="0"/>
    <x v="3506"/>
  </r>
  <r>
    <x v="1"/>
    <s v="May"/>
    <n v="11"/>
    <x v="0"/>
    <x v="6"/>
    <x v="0"/>
    <x v="0"/>
    <x v="3507"/>
  </r>
  <r>
    <x v="0"/>
    <s v="May"/>
    <n v="12"/>
    <x v="0"/>
    <x v="6"/>
    <x v="0"/>
    <x v="0"/>
    <x v="3508"/>
  </r>
  <r>
    <x v="1"/>
    <s v="May"/>
    <n v="12"/>
    <x v="0"/>
    <x v="6"/>
    <x v="0"/>
    <x v="0"/>
    <x v="3509"/>
  </r>
  <r>
    <x v="0"/>
    <s v="May"/>
    <n v="13"/>
    <x v="0"/>
    <x v="6"/>
    <x v="0"/>
    <x v="0"/>
    <x v="3510"/>
  </r>
  <r>
    <x v="1"/>
    <s v="May"/>
    <n v="13"/>
    <x v="0"/>
    <x v="6"/>
    <x v="0"/>
    <x v="0"/>
    <x v="3511"/>
  </r>
  <r>
    <x v="0"/>
    <s v="May"/>
    <n v="14"/>
    <x v="0"/>
    <x v="6"/>
    <x v="0"/>
    <x v="0"/>
    <x v="3512"/>
  </r>
  <r>
    <x v="1"/>
    <s v="May"/>
    <n v="14"/>
    <x v="0"/>
    <x v="6"/>
    <x v="0"/>
    <x v="0"/>
    <x v="3513"/>
  </r>
  <r>
    <x v="0"/>
    <s v="May"/>
    <n v="15"/>
    <x v="0"/>
    <x v="6"/>
    <x v="0"/>
    <x v="0"/>
    <x v="3514"/>
  </r>
  <r>
    <x v="1"/>
    <s v="May"/>
    <n v="15"/>
    <x v="0"/>
    <x v="6"/>
    <x v="0"/>
    <x v="0"/>
    <x v="3515"/>
  </r>
  <r>
    <x v="0"/>
    <s v="May"/>
    <n v="16"/>
    <x v="0"/>
    <x v="6"/>
    <x v="0"/>
    <x v="0"/>
    <x v="3516"/>
  </r>
  <r>
    <x v="1"/>
    <s v="May"/>
    <n v="16"/>
    <x v="0"/>
    <x v="6"/>
    <x v="0"/>
    <x v="0"/>
    <x v="3517"/>
  </r>
  <r>
    <x v="0"/>
    <s v="May"/>
    <n v="17"/>
    <x v="0"/>
    <x v="6"/>
    <x v="0"/>
    <x v="0"/>
    <x v="3518"/>
  </r>
  <r>
    <x v="1"/>
    <s v="May"/>
    <n v="17"/>
    <x v="0"/>
    <x v="6"/>
    <x v="0"/>
    <x v="0"/>
    <x v="3519"/>
  </r>
  <r>
    <x v="0"/>
    <s v="May"/>
    <n v="18"/>
    <x v="0"/>
    <x v="6"/>
    <x v="0"/>
    <x v="0"/>
    <x v="3520"/>
  </r>
  <r>
    <x v="1"/>
    <s v="May"/>
    <n v="18"/>
    <x v="0"/>
    <x v="6"/>
    <x v="0"/>
    <x v="0"/>
    <x v="3521"/>
  </r>
  <r>
    <x v="0"/>
    <s v="May"/>
    <n v="19"/>
    <x v="0"/>
    <x v="6"/>
    <x v="0"/>
    <x v="0"/>
    <x v="3522"/>
  </r>
  <r>
    <x v="1"/>
    <s v="May"/>
    <n v="19"/>
    <x v="0"/>
    <x v="6"/>
    <x v="0"/>
    <x v="0"/>
    <x v="3523"/>
  </r>
  <r>
    <x v="0"/>
    <s v="May"/>
    <n v="20"/>
    <x v="0"/>
    <x v="6"/>
    <x v="0"/>
    <x v="0"/>
    <x v="3524"/>
  </r>
  <r>
    <x v="1"/>
    <s v="May"/>
    <n v="20"/>
    <x v="0"/>
    <x v="6"/>
    <x v="0"/>
    <x v="0"/>
    <x v="3525"/>
  </r>
  <r>
    <x v="0"/>
    <s v="May"/>
    <n v="21"/>
    <x v="0"/>
    <x v="6"/>
    <x v="0"/>
    <x v="0"/>
    <x v="3526"/>
  </r>
  <r>
    <x v="1"/>
    <s v="May"/>
    <n v="21"/>
    <x v="0"/>
    <x v="6"/>
    <x v="0"/>
    <x v="0"/>
    <x v="3527"/>
  </r>
  <r>
    <x v="0"/>
    <s v="May"/>
    <n v="22"/>
    <x v="0"/>
    <x v="6"/>
    <x v="0"/>
    <x v="0"/>
    <x v="3528"/>
  </r>
  <r>
    <x v="1"/>
    <s v="May"/>
    <n v="22"/>
    <x v="0"/>
    <x v="6"/>
    <x v="0"/>
    <x v="0"/>
    <x v="3529"/>
  </r>
  <r>
    <x v="0"/>
    <s v="May"/>
    <n v="23"/>
    <x v="0"/>
    <x v="6"/>
    <x v="0"/>
    <x v="0"/>
    <x v="3530"/>
  </r>
  <r>
    <x v="1"/>
    <s v="May"/>
    <n v="23"/>
    <x v="0"/>
    <x v="6"/>
    <x v="0"/>
    <x v="0"/>
    <x v="3531"/>
  </r>
  <r>
    <x v="0"/>
    <s v="May"/>
    <n v="24"/>
    <x v="0"/>
    <x v="6"/>
    <x v="0"/>
    <x v="0"/>
    <x v="3532"/>
  </r>
  <r>
    <x v="1"/>
    <s v="May"/>
    <n v="24"/>
    <x v="0"/>
    <x v="6"/>
    <x v="0"/>
    <x v="0"/>
    <x v="3533"/>
  </r>
  <r>
    <x v="0"/>
    <s v="May"/>
    <n v="25"/>
    <x v="0"/>
    <x v="6"/>
    <x v="0"/>
    <x v="0"/>
    <x v="3534"/>
  </r>
  <r>
    <x v="1"/>
    <s v="May"/>
    <n v="25"/>
    <x v="0"/>
    <x v="6"/>
    <x v="0"/>
    <x v="0"/>
    <x v="3535"/>
  </r>
  <r>
    <x v="0"/>
    <s v="May"/>
    <n v="26"/>
    <x v="0"/>
    <x v="6"/>
    <x v="0"/>
    <x v="0"/>
    <x v="3536"/>
  </r>
  <r>
    <x v="1"/>
    <s v="May"/>
    <n v="26"/>
    <x v="0"/>
    <x v="6"/>
    <x v="0"/>
    <x v="0"/>
    <x v="3537"/>
  </r>
  <r>
    <x v="0"/>
    <s v="May"/>
    <n v="27"/>
    <x v="0"/>
    <x v="6"/>
    <x v="0"/>
    <x v="0"/>
    <x v="3538"/>
  </r>
  <r>
    <x v="1"/>
    <s v="May"/>
    <n v="27"/>
    <x v="0"/>
    <x v="6"/>
    <x v="0"/>
    <x v="0"/>
    <x v="3539"/>
  </r>
  <r>
    <x v="0"/>
    <s v="May"/>
    <n v="28"/>
    <x v="0"/>
    <x v="6"/>
    <x v="0"/>
    <x v="0"/>
    <x v="3540"/>
  </r>
  <r>
    <x v="1"/>
    <s v="May"/>
    <n v="28"/>
    <x v="0"/>
    <x v="6"/>
    <x v="0"/>
    <x v="0"/>
    <x v="3541"/>
  </r>
  <r>
    <x v="0"/>
    <s v="May"/>
    <n v="29"/>
    <x v="0"/>
    <x v="6"/>
    <x v="0"/>
    <x v="0"/>
    <x v="3542"/>
  </r>
  <r>
    <x v="1"/>
    <s v="May"/>
    <n v="29"/>
    <x v="0"/>
    <x v="6"/>
    <x v="0"/>
    <x v="0"/>
    <x v="3543"/>
  </r>
  <r>
    <x v="0"/>
    <s v="May"/>
    <n v="30"/>
    <x v="0"/>
    <x v="6"/>
    <x v="0"/>
    <x v="0"/>
    <x v="3544"/>
  </r>
  <r>
    <x v="1"/>
    <s v="May"/>
    <n v="30"/>
    <x v="0"/>
    <x v="6"/>
    <x v="0"/>
    <x v="0"/>
    <x v="3545"/>
  </r>
  <r>
    <x v="0"/>
    <s v="May"/>
    <n v="31"/>
    <x v="0"/>
    <x v="6"/>
    <x v="0"/>
    <x v="0"/>
    <x v="3546"/>
  </r>
  <r>
    <x v="1"/>
    <s v="May"/>
    <n v="31"/>
    <x v="0"/>
    <x v="6"/>
    <x v="0"/>
    <x v="0"/>
    <x v="3547"/>
  </r>
  <r>
    <x v="0"/>
    <s v="July"/>
    <n v="1"/>
    <x v="1"/>
    <x v="6"/>
    <x v="0"/>
    <x v="0"/>
    <x v="3548"/>
  </r>
  <r>
    <x v="1"/>
    <s v="July"/>
    <n v="1"/>
    <x v="1"/>
    <x v="6"/>
    <x v="0"/>
    <x v="0"/>
    <x v="3549"/>
  </r>
  <r>
    <x v="0"/>
    <s v="July"/>
    <n v="2"/>
    <x v="1"/>
    <x v="6"/>
    <x v="0"/>
    <x v="0"/>
    <x v="3550"/>
  </r>
  <r>
    <x v="1"/>
    <s v="July"/>
    <n v="2"/>
    <x v="1"/>
    <x v="6"/>
    <x v="0"/>
    <x v="0"/>
    <x v="3551"/>
  </r>
  <r>
    <x v="0"/>
    <s v="July"/>
    <n v="3"/>
    <x v="1"/>
    <x v="6"/>
    <x v="0"/>
    <x v="0"/>
    <x v="3552"/>
  </r>
  <r>
    <x v="1"/>
    <s v="July"/>
    <n v="3"/>
    <x v="1"/>
    <x v="6"/>
    <x v="0"/>
    <x v="0"/>
    <x v="3553"/>
  </r>
  <r>
    <x v="0"/>
    <s v="July"/>
    <n v="4"/>
    <x v="1"/>
    <x v="6"/>
    <x v="0"/>
    <x v="0"/>
    <x v="3554"/>
  </r>
  <r>
    <x v="1"/>
    <s v="July"/>
    <n v="4"/>
    <x v="1"/>
    <x v="6"/>
    <x v="0"/>
    <x v="0"/>
    <x v="3555"/>
  </r>
  <r>
    <x v="0"/>
    <s v="July"/>
    <n v="5"/>
    <x v="1"/>
    <x v="6"/>
    <x v="0"/>
    <x v="0"/>
    <x v="3556"/>
  </r>
  <r>
    <x v="1"/>
    <s v="July"/>
    <n v="5"/>
    <x v="1"/>
    <x v="6"/>
    <x v="0"/>
    <x v="0"/>
    <x v="3557"/>
  </r>
  <r>
    <x v="0"/>
    <s v="July"/>
    <n v="6"/>
    <x v="1"/>
    <x v="6"/>
    <x v="0"/>
    <x v="0"/>
    <x v="3558"/>
  </r>
  <r>
    <x v="1"/>
    <s v="July"/>
    <n v="6"/>
    <x v="1"/>
    <x v="6"/>
    <x v="0"/>
    <x v="0"/>
    <x v="3559"/>
  </r>
  <r>
    <x v="0"/>
    <s v="July"/>
    <n v="7"/>
    <x v="1"/>
    <x v="6"/>
    <x v="0"/>
    <x v="0"/>
    <x v="3560"/>
  </r>
  <r>
    <x v="1"/>
    <s v="July"/>
    <n v="7"/>
    <x v="1"/>
    <x v="6"/>
    <x v="0"/>
    <x v="0"/>
    <x v="3561"/>
  </r>
  <r>
    <x v="0"/>
    <s v="July"/>
    <n v="8"/>
    <x v="1"/>
    <x v="6"/>
    <x v="0"/>
    <x v="0"/>
    <x v="3562"/>
  </r>
  <r>
    <x v="1"/>
    <s v="July"/>
    <n v="8"/>
    <x v="1"/>
    <x v="6"/>
    <x v="0"/>
    <x v="0"/>
    <x v="3563"/>
  </r>
  <r>
    <x v="0"/>
    <s v="July"/>
    <n v="9"/>
    <x v="1"/>
    <x v="6"/>
    <x v="0"/>
    <x v="0"/>
    <x v="3564"/>
  </r>
  <r>
    <x v="1"/>
    <s v="July"/>
    <n v="9"/>
    <x v="1"/>
    <x v="6"/>
    <x v="0"/>
    <x v="0"/>
    <x v="3565"/>
  </r>
  <r>
    <x v="0"/>
    <s v="July"/>
    <n v="10"/>
    <x v="1"/>
    <x v="6"/>
    <x v="0"/>
    <x v="0"/>
    <x v="3566"/>
  </r>
  <r>
    <x v="1"/>
    <s v="July"/>
    <n v="10"/>
    <x v="1"/>
    <x v="6"/>
    <x v="0"/>
    <x v="0"/>
    <x v="3567"/>
  </r>
  <r>
    <x v="0"/>
    <s v="July"/>
    <n v="11"/>
    <x v="1"/>
    <x v="6"/>
    <x v="0"/>
    <x v="0"/>
    <x v="3568"/>
  </r>
  <r>
    <x v="1"/>
    <s v="July"/>
    <n v="11"/>
    <x v="1"/>
    <x v="6"/>
    <x v="0"/>
    <x v="0"/>
    <x v="3569"/>
  </r>
  <r>
    <x v="0"/>
    <s v="July"/>
    <n v="12"/>
    <x v="1"/>
    <x v="6"/>
    <x v="0"/>
    <x v="0"/>
    <x v="3570"/>
  </r>
  <r>
    <x v="1"/>
    <s v="July"/>
    <n v="12"/>
    <x v="1"/>
    <x v="6"/>
    <x v="0"/>
    <x v="0"/>
    <x v="3571"/>
  </r>
  <r>
    <x v="0"/>
    <s v="July"/>
    <n v="13"/>
    <x v="1"/>
    <x v="6"/>
    <x v="0"/>
    <x v="0"/>
    <x v="3572"/>
  </r>
  <r>
    <x v="1"/>
    <s v="July"/>
    <n v="13"/>
    <x v="1"/>
    <x v="6"/>
    <x v="0"/>
    <x v="0"/>
    <x v="3573"/>
  </r>
  <r>
    <x v="0"/>
    <s v="July"/>
    <n v="14"/>
    <x v="1"/>
    <x v="6"/>
    <x v="0"/>
    <x v="0"/>
    <x v="3574"/>
  </r>
  <r>
    <x v="1"/>
    <s v="July"/>
    <n v="14"/>
    <x v="1"/>
    <x v="6"/>
    <x v="0"/>
    <x v="0"/>
    <x v="3575"/>
  </r>
  <r>
    <x v="0"/>
    <s v="July"/>
    <n v="15"/>
    <x v="1"/>
    <x v="6"/>
    <x v="0"/>
    <x v="0"/>
    <x v="3576"/>
  </r>
  <r>
    <x v="1"/>
    <s v="July"/>
    <n v="15"/>
    <x v="1"/>
    <x v="6"/>
    <x v="0"/>
    <x v="0"/>
    <x v="3577"/>
  </r>
  <r>
    <x v="0"/>
    <s v="July"/>
    <n v="16"/>
    <x v="1"/>
    <x v="6"/>
    <x v="0"/>
    <x v="0"/>
    <x v="3578"/>
  </r>
  <r>
    <x v="1"/>
    <s v="July"/>
    <n v="16"/>
    <x v="1"/>
    <x v="6"/>
    <x v="0"/>
    <x v="0"/>
    <x v="3579"/>
  </r>
  <r>
    <x v="0"/>
    <s v="July"/>
    <n v="17"/>
    <x v="1"/>
    <x v="6"/>
    <x v="0"/>
    <x v="0"/>
    <x v="3580"/>
  </r>
  <r>
    <x v="1"/>
    <s v="July"/>
    <n v="17"/>
    <x v="1"/>
    <x v="6"/>
    <x v="0"/>
    <x v="0"/>
    <x v="3581"/>
  </r>
  <r>
    <x v="0"/>
    <s v="July"/>
    <n v="18"/>
    <x v="1"/>
    <x v="6"/>
    <x v="0"/>
    <x v="0"/>
    <x v="3582"/>
  </r>
  <r>
    <x v="1"/>
    <s v="July"/>
    <n v="18"/>
    <x v="1"/>
    <x v="6"/>
    <x v="0"/>
    <x v="0"/>
    <x v="3583"/>
  </r>
  <r>
    <x v="0"/>
    <s v="July"/>
    <n v="19"/>
    <x v="1"/>
    <x v="6"/>
    <x v="0"/>
    <x v="0"/>
    <x v="3584"/>
  </r>
  <r>
    <x v="1"/>
    <s v="July"/>
    <n v="19"/>
    <x v="1"/>
    <x v="6"/>
    <x v="0"/>
    <x v="0"/>
    <x v="3585"/>
  </r>
  <r>
    <x v="0"/>
    <s v="July"/>
    <n v="20"/>
    <x v="1"/>
    <x v="6"/>
    <x v="0"/>
    <x v="0"/>
    <x v="3586"/>
  </r>
  <r>
    <x v="1"/>
    <s v="July"/>
    <n v="20"/>
    <x v="1"/>
    <x v="6"/>
    <x v="0"/>
    <x v="0"/>
    <x v="3587"/>
  </r>
  <r>
    <x v="0"/>
    <s v="July"/>
    <n v="21"/>
    <x v="1"/>
    <x v="6"/>
    <x v="0"/>
    <x v="0"/>
    <x v="3588"/>
  </r>
  <r>
    <x v="1"/>
    <s v="July"/>
    <n v="21"/>
    <x v="1"/>
    <x v="6"/>
    <x v="0"/>
    <x v="0"/>
    <x v="3589"/>
  </r>
  <r>
    <x v="0"/>
    <s v="July"/>
    <n v="22"/>
    <x v="1"/>
    <x v="6"/>
    <x v="0"/>
    <x v="0"/>
    <x v="3590"/>
  </r>
  <r>
    <x v="1"/>
    <s v="July"/>
    <n v="22"/>
    <x v="1"/>
    <x v="6"/>
    <x v="0"/>
    <x v="0"/>
    <x v="3591"/>
  </r>
  <r>
    <x v="0"/>
    <s v="July"/>
    <n v="23"/>
    <x v="1"/>
    <x v="6"/>
    <x v="0"/>
    <x v="0"/>
    <x v="3592"/>
  </r>
  <r>
    <x v="1"/>
    <s v="July"/>
    <n v="23"/>
    <x v="1"/>
    <x v="6"/>
    <x v="0"/>
    <x v="0"/>
    <x v="3593"/>
  </r>
  <r>
    <x v="0"/>
    <s v="July"/>
    <n v="24"/>
    <x v="1"/>
    <x v="6"/>
    <x v="0"/>
    <x v="0"/>
    <x v="3594"/>
  </r>
  <r>
    <x v="1"/>
    <s v="July"/>
    <n v="24"/>
    <x v="1"/>
    <x v="6"/>
    <x v="0"/>
    <x v="0"/>
    <x v="3595"/>
  </r>
  <r>
    <x v="0"/>
    <s v="July"/>
    <n v="25"/>
    <x v="1"/>
    <x v="6"/>
    <x v="0"/>
    <x v="0"/>
    <x v="3596"/>
  </r>
  <r>
    <x v="1"/>
    <s v="July"/>
    <n v="25"/>
    <x v="1"/>
    <x v="6"/>
    <x v="0"/>
    <x v="0"/>
    <x v="3597"/>
  </r>
  <r>
    <x v="0"/>
    <s v="July"/>
    <n v="26"/>
    <x v="1"/>
    <x v="6"/>
    <x v="0"/>
    <x v="0"/>
    <x v="3598"/>
  </r>
  <r>
    <x v="1"/>
    <s v="July"/>
    <n v="26"/>
    <x v="1"/>
    <x v="6"/>
    <x v="0"/>
    <x v="0"/>
    <x v="3599"/>
  </r>
  <r>
    <x v="0"/>
    <s v="July"/>
    <n v="27"/>
    <x v="1"/>
    <x v="6"/>
    <x v="0"/>
    <x v="0"/>
    <x v="3600"/>
  </r>
  <r>
    <x v="1"/>
    <s v="July"/>
    <n v="27"/>
    <x v="1"/>
    <x v="6"/>
    <x v="0"/>
    <x v="0"/>
    <x v="3601"/>
  </r>
  <r>
    <x v="0"/>
    <s v="July"/>
    <n v="28"/>
    <x v="1"/>
    <x v="6"/>
    <x v="0"/>
    <x v="0"/>
    <x v="3602"/>
  </r>
  <r>
    <x v="1"/>
    <s v="July"/>
    <n v="28"/>
    <x v="1"/>
    <x v="6"/>
    <x v="0"/>
    <x v="0"/>
    <x v="3603"/>
  </r>
  <r>
    <x v="0"/>
    <s v="July"/>
    <n v="29"/>
    <x v="1"/>
    <x v="6"/>
    <x v="0"/>
    <x v="0"/>
    <x v="3604"/>
  </r>
  <r>
    <x v="1"/>
    <s v="July"/>
    <n v="29"/>
    <x v="1"/>
    <x v="6"/>
    <x v="0"/>
    <x v="0"/>
    <x v="3605"/>
  </r>
  <r>
    <x v="0"/>
    <s v="July"/>
    <n v="30"/>
    <x v="1"/>
    <x v="6"/>
    <x v="0"/>
    <x v="0"/>
    <x v="3606"/>
  </r>
  <r>
    <x v="1"/>
    <s v="July"/>
    <n v="30"/>
    <x v="1"/>
    <x v="6"/>
    <x v="0"/>
    <x v="0"/>
    <x v="3607"/>
  </r>
  <r>
    <x v="0"/>
    <s v="July"/>
    <n v="31"/>
    <x v="1"/>
    <x v="6"/>
    <x v="0"/>
    <x v="0"/>
    <x v="3608"/>
  </r>
  <r>
    <x v="1"/>
    <s v="July"/>
    <n v="31"/>
    <x v="1"/>
    <x v="6"/>
    <x v="0"/>
    <x v="0"/>
    <x v="3609"/>
  </r>
  <r>
    <x v="0"/>
    <s v="June"/>
    <n v="1"/>
    <x v="1"/>
    <x v="6"/>
    <x v="0"/>
    <x v="0"/>
    <x v="3610"/>
  </r>
  <r>
    <x v="1"/>
    <s v="June"/>
    <n v="1"/>
    <x v="1"/>
    <x v="6"/>
    <x v="0"/>
    <x v="0"/>
    <x v="3611"/>
  </r>
  <r>
    <x v="0"/>
    <s v="June"/>
    <n v="2"/>
    <x v="1"/>
    <x v="6"/>
    <x v="0"/>
    <x v="0"/>
    <x v="3612"/>
  </r>
  <r>
    <x v="1"/>
    <s v="June"/>
    <n v="2"/>
    <x v="1"/>
    <x v="6"/>
    <x v="0"/>
    <x v="0"/>
    <x v="3613"/>
  </r>
  <r>
    <x v="0"/>
    <s v="June"/>
    <n v="3"/>
    <x v="1"/>
    <x v="6"/>
    <x v="0"/>
    <x v="0"/>
    <x v="3614"/>
  </r>
  <r>
    <x v="1"/>
    <s v="June"/>
    <n v="3"/>
    <x v="1"/>
    <x v="6"/>
    <x v="0"/>
    <x v="0"/>
    <x v="3615"/>
  </r>
  <r>
    <x v="0"/>
    <s v="June"/>
    <n v="4"/>
    <x v="1"/>
    <x v="6"/>
    <x v="0"/>
    <x v="0"/>
    <x v="3616"/>
  </r>
  <r>
    <x v="1"/>
    <s v="June"/>
    <n v="4"/>
    <x v="1"/>
    <x v="6"/>
    <x v="0"/>
    <x v="0"/>
    <x v="3617"/>
  </r>
  <r>
    <x v="0"/>
    <s v="June"/>
    <n v="5"/>
    <x v="1"/>
    <x v="6"/>
    <x v="0"/>
    <x v="0"/>
    <x v="3618"/>
  </r>
  <r>
    <x v="1"/>
    <s v="June"/>
    <n v="5"/>
    <x v="1"/>
    <x v="6"/>
    <x v="0"/>
    <x v="0"/>
    <x v="3619"/>
  </r>
  <r>
    <x v="0"/>
    <s v="June"/>
    <n v="6"/>
    <x v="1"/>
    <x v="6"/>
    <x v="0"/>
    <x v="0"/>
    <x v="3620"/>
  </r>
  <r>
    <x v="1"/>
    <s v="June"/>
    <n v="6"/>
    <x v="1"/>
    <x v="6"/>
    <x v="0"/>
    <x v="0"/>
    <x v="3621"/>
  </r>
  <r>
    <x v="0"/>
    <s v="June"/>
    <n v="7"/>
    <x v="1"/>
    <x v="6"/>
    <x v="0"/>
    <x v="0"/>
    <x v="3622"/>
  </r>
  <r>
    <x v="1"/>
    <s v="June"/>
    <n v="7"/>
    <x v="1"/>
    <x v="6"/>
    <x v="0"/>
    <x v="0"/>
    <x v="3623"/>
  </r>
  <r>
    <x v="0"/>
    <s v="June"/>
    <n v="8"/>
    <x v="1"/>
    <x v="6"/>
    <x v="0"/>
    <x v="0"/>
    <x v="3624"/>
  </r>
  <r>
    <x v="1"/>
    <s v="June"/>
    <n v="8"/>
    <x v="1"/>
    <x v="6"/>
    <x v="0"/>
    <x v="0"/>
    <x v="3625"/>
  </r>
  <r>
    <x v="0"/>
    <s v="June"/>
    <n v="9"/>
    <x v="1"/>
    <x v="6"/>
    <x v="0"/>
    <x v="0"/>
    <x v="3626"/>
  </r>
  <r>
    <x v="1"/>
    <s v="June"/>
    <n v="9"/>
    <x v="1"/>
    <x v="6"/>
    <x v="0"/>
    <x v="0"/>
    <x v="3627"/>
  </r>
  <r>
    <x v="0"/>
    <s v="June"/>
    <n v="10"/>
    <x v="1"/>
    <x v="6"/>
    <x v="0"/>
    <x v="0"/>
    <x v="3628"/>
  </r>
  <r>
    <x v="1"/>
    <s v="June"/>
    <n v="10"/>
    <x v="1"/>
    <x v="6"/>
    <x v="0"/>
    <x v="0"/>
    <x v="3629"/>
  </r>
  <r>
    <x v="0"/>
    <s v="June"/>
    <n v="11"/>
    <x v="1"/>
    <x v="6"/>
    <x v="0"/>
    <x v="0"/>
    <x v="3630"/>
  </r>
  <r>
    <x v="1"/>
    <s v="June"/>
    <n v="11"/>
    <x v="1"/>
    <x v="6"/>
    <x v="0"/>
    <x v="0"/>
    <x v="3631"/>
  </r>
  <r>
    <x v="0"/>
    <s v="June"/>
    <n v="12"/>
    <x v="1"/>
    <x v="6"/>
    <x v="0"/>
    <x v="0"/>
    <x v="3632"/>
  </r>
  <r>
    <x v="1"/>
    <s v="June"/>
    <n v="12"/>
    <x v="1"/>
    <x v="6"/>
    <x v="0"/>
    <x v="0"/>
    <x v="3633"/>
  </r>
  <r>
    <x v="0"/>
    <s v="June"/>
    <n v="13"/>
    <x v="1"/>
    <x v="6"/>
    <x v="0"/>
    <x v="0"/>
    <x v="3634"/>
  </r>
  <r>
    <x v="1"/>
    <s v="June"/>
    <n v="13"/>
    <x v="1"/>
    <x v="6"/>
    <x v="0"/>
    <x v="0"/>
    <x v="3635"/>
  </r>
  <r>
    <x v="0"/>
    <s v="June"/>
    <n v="14"/>
    <x v="1"/>
    <x v="6"/>
    <x v="0"/>
    <x v="0"/>
    <x v="3636"/>
  </r>
  <r>
    <x v="1"/>
    <s v="June"/>
    <n v="14"/>
    <x v="1"/>
    <x v="6"/>
    <x v="0"/>
    <x v="0"/>
    <x v="3637"/>
  </r>
  <r>
    <x v="0"/>
    <s v="June"/>
    <n v="15"/>
    <x v="1"/>
    <x v="6"/>
    <x v="0"/>
    <x v="0"/>
    <x v="3638"/>
  </r>
  <r>
    <x v="1"/>
    <s v="June"/>
    <n v="15"/>
    <x v="1"/>
    <x v="6"/>
    <x v="0"/>
    <x v="0"/>
    <x v="3639"/>
  </r>
  <r>
    <x v="0"/>
    <s v="June"/>
    <n v="16"/>
    <x v="1"/>
    <x v="6"/>
    <x v="0"/>
    <x v="0"/>
    <x v="3640"/>
  </r>
  <r>
    <x v="1"/>
    <s v="June"/>
    <n v="16"/>
    <x v="1"/>
    <x v="6"/>
    <x v="0"/>
    <x v="0"/>
    <x v="3641"/>
  </r>
  <r>
    <x v="0"/>
    <s v="June"/>
    <n v="17"/>
    <x v="1"/>
    <x v="6"/>
    <x v="0"/>
    <x v="0"/>
    <x v="3642"/>
  </r>
  <r>
    <x v="1"/>
    <s v="June"/>
    <n v="17"/>
    <x v="1"/>
    <x v="6"/>
    <x v="0"/>
    <x v="0"/>
    <x v="3643"/>
  </r>
  <r>
    <x v="0"/>
    <s v="June"/>
    <n v="18"/>
    <x v="1"/>
    <x v="6"/>
    <x v="0"/>
    <x v="0"/>
    <x v="3644"/>
  </r>
  <r>
    <x v="1"/>
    <s v="June"/>
    <n v="18"/>
    <x v="1"/>
    <x v="6"/>
    <x v="0"/>
    <x v="0"/>
    <x v="3645"/>
  </r>
  <r>
    <x v="0"/>
    <s v="June"/>
    <n v="19"/>
    <x v="1"/>
    <x v="6"/>
    <x v="0"/>
    <x v="0"/>
    <x v="3646"/>
  </r>
  <r>
    <x v="1"/>
    <s v="June"/>
    <n v="19"/>
    <x v="1"/>
    <x v="6"/>
    <x v="0"/>
    <x v="0"/>
    <x v="3647"/>
  </r>
  <r>
    <x v="0"/>
    <s v="June"/>
    <n v="20"/>
    <x v="1"/>
    <x v="6"/>
    <x v="0"/>
    <x v="0"/>
    <x v="3648"/>
  </r>
  <r>
    <x v="1"/>
    <s v="June"/>
    <n v="20"/>
    <x v="1"/>
    <x v="6"/>
    <x v="0"/>
    <x v="0"/>
    <x v="3649"/>
  </r>
  <r>
    <x v="0"/>
    <s v="June"/>
    <n v="21"/>
    <x v="1"/>
    <x v="6"/>
    <x v="0"/>
    <x v="0"/>
    <x v="3650"/>
  </r>
  <r>
    <x v="1"/>
    <s v="June"/>
    <n v="21"/>
    <x v="1"/>
    <x v="6"/>
    <x v="0"/>
    <x v="0"/>
    <x v="3651"/>
  </r>
  <r>
    <x v="0"/>
    <s v="June"/>
    <n v="22"/>
    <x v="1"/>
    <x v="6"/>
    <x v="0"/>
    <x v="0"/>
    <x v="3652"/>
  </r>
  <r>
    <x v="1"/>
    <s v="June"/>
    <n v="22"/>
    <x v="1"/>
    <x v="6"/>
    <x v="0"/>
    <x v="0"/>
    <x v="3653"/>
  </r>
  <r>
    <x v="0"/>
    <s v="June"/>
    <n v="23"/>
    <x v="1"/>
    <x v="6"/>
    <x v="0"/>
    <x v="0"/>
    <x v="3654"/>
  </r>
  <r>
    <x v="1"/>
    <s v="June"/>
    <n v="23"/>
    <x v="1"/>
    <x v="6"/>
    <x v="0"/>
    <x v="0"/>
    <x v="3655"/>
  </r>
  <r>
    <x v="0"/>
    <s v="June"/>
    <n v="24"/>
    <x v="1"/>
    <x v="6"/>
    <x v="0"/>
    <x v="0"/>
    <x v="3656"/>
  </r>
  <r>
    <x v="1"/>
    <s v="June"/>
    <n v="24"/>
    <x v="1"/>
    <x v="6"/>
    <x v="0"/>
    <x v="0"/>
    <x v="3657"/>
  </r>
  <r>
    <x v="0"/>
    <s v="June"/>
    <n v="25"/>
    <x v="1"/>
    <x v="6"/>
    <x v="0"/>
    <x v="0"/>
    <x v="3658"/>
  </r>
  <r>
    <x v="1"/>
    <s v="June"/>
    <n v="25"/>
    <x v="1"/>
    <x v="6"/>
    <x v="0"/>
    <x v="0"/>
    <x v="3659"/>
  </r>
  <r>
    <x v="0"/>
    <s v="June"/>
    <n v="26"/>
    <x v="1"/>
    <x v="6"/>
    <x v="0"/>
    <x v="0"/>
    <x v="3660"/>
  </r>
  <r>
    <x v="1"/>
    <s v="June"/>
    <n v="26"/>
    <x v="1"/>
    <x v="6"/>
    <x v="0"/>
    <x v="0"/>
    <x v="3661"/>
  </r>
  <r>
    <x v="0"/>
    <s v="June"/>
    <n v="27"/>
    <x v="1"/>
    <x v="6"/>
    <x v="0"/>
    <x v="0"/>
    <x v="3662"/>
  </r>
  <r>
    <x v="1"/>
    <s v="June"/>
    <n v="27"/>
    <x v="1"/>
    <x v="6"/>
    <x v="0"/>
    <x v="0"/>
    <x v="3663"/>
  </r>
  <r>
    <x v="0"/>
    <s v="June"/>
    <n v="28"/>
    <x v="1"/>
    <x v="6"/>
    <x v="0"/>
    <x v="0"/>
    <x v="3664"/>
  </r>
  <r>
    <x v="1"/>
    <s v="June"/>
    <n v="28"/>
    <x v="1"/>
    <x v="6"/>
    <x v="0"/>
    <x v="0"/>
    <x v="3665"/>
  </r>
  <r>
    <x v="0"/>
    <s v="June"/>
    <n v="29"/>
    <x v="1"/>
    <x v="6"/>
    <x v="0"/>
    <x v="0"/>
    <x v="3666"/>
  </r>
  <r>
    <x v="1"/>
    <s v="June"/>
    <n v="29"/>
    <x v="1"/>
    <x v="6"/>
    <x v="0"/>
    <x v="0"/>
    <x v="3667"/>
  </r>
  <r>
    <x v="0"/>
    <s v="June"/>
    <n v="30"/>
    <x v="1"/>
    <x v="6"/>
    <x v="0"/>
    <x v="0"/>
    <x v="3668"/>
  </r>
  <r>
    <x v="1"/>
    <s v="June"/>
    <n v="30"/>
    <x v="1"/>
    <x v="6"/>
    <x v="0"/>
    <x v="0"/>
    <x v="3669"/>
  </r>
  <r>
    <x v="0"/>
    <s v="May"/>
    <n v="1"/>
    <x v="1"/>
    <x v="6"/>
    <x v="0"/>
    <x v="0"/>
    <x v="3670"/>
  </r>
  <r>
    <x v="1"/>
    <s v="May"/>
    <n v="1"/>
    <x v="1"/>
    <x v="6"/>
    <x v="0"/>
    <x v="0"/>
    <x v="3671"/>
  </r>
  <r>
    <x v="0"/>
    <s v="May"/>
    <n v="2"/>
    <x v="1"/>
    <x v="6"/>
    <x v="0"/>
    <x v="0"/>
    <x v="3672"/>
  </r>
  <r>
    <x v="1"/>
    <s v="May"/>
    <n v="2"/>
    <x v="1"/>
    <x v="6"/>
    <x v="0"/>
    <x v="0"/>
    <x v="3673"/>
  </r>
  <r>
    <x v="0"/>
    <s v="May"/>
    <n v="3"/>
    <x v="1"/>
    <x v="6"/>
    <x v="0"/>
    <x v="0"/>
    <x v="3674"/>
  </r>
  <r>
    <x v="1"/>
    <s v="May"/>
    <n v="3"/>
    <x v="1"/>
    <x v="6"/>
    <x v="0"/>
    <x v="0"/>
    <x v="3675"/>
  </r>
  <r>
    <x v="0"/>
    <s v="May"/>
    <n v="4"/>
    <x v="1"/>
    <x v="6"/>
    <x v="0"/>
    <x v="0"/>
    <x v="3676"/>
  </r>
  <r>
    <x v="1"/>
    <s v="May"/>
    <n v="4"/>
    <x v="1"/>
    <x v="6"/>
    <x v="0"/>
    <x v="0"/>
    <x v="3677"/>
  </r>
  <r>
    <x v="0"/>
    <s v="May"/>
    <n v="5"/>
    <x v="1"/>
    <x v="6"/>
    <x v="0"/>
    <x v="0"/>
    <x v="3678"/>
  </r>
  <r>
    <x v="1"/>
    <s v="May"/>
    <n v="5"/>
    <x v="1"/>
    <x v="6"/>
    <x v="0"/>
    <x v="0"/>
    <x v="3679"/>
  </r>
  <r>
    <x v="0"/>
    <s v="May"/>
    <n v="6"/>
    <x v="1"/>
    <x v="6"/>
    <x v="0"/>
    <x v="0"/>
    <x v="3680"/>
  </r>
  <r>
    <x v="1"/>
    <s v="May"/>
    <n v="6"/>
    <x v="1"/>
    <x v="6"/>
    <x v="0"/>
    <x v="0"/>
    <x v="3681"/>
  </r>
  <r>
    <x v="0"/>
    <s v="May"/>
    <n v="7"/>
    <x v="1"/>
    <x v="6"/>
    <x v="0"/>
    <x v="0"/>
    <x v="3682"/>
  </r>
  <r>
    <x v="1"/>
    <s v="May"/>
    <n v="7"/>
    <x v="1"/>
    <x v="6"/>
    <x v="0"/>
    <x v="0"/>
    <x v="3683"/>
  </r>
  <r>
    <x v="0"/>
    <s v="May"/>
    <n v="8"/>
    <x v="1"/>
    <x v="6"/>
    <x v="0"/>
    <x v="0"/>
    <x v="3684"/>
  </r>
  <r>
    <x v="1"/>
    <s v="May"/>
    <n v="8"/>
    <x v="1"/>
    <x v="6"/>
    <x v="0"/>
    <x v="0"/>
    <x v="3685"/>
  </r>
  <r>
    <x v="0"/>
    <s v="May"/>
    <n v="9"/>
    <x v="1"/>
    <x v="6"/>
    <x v="0"/>
    <x v="0"/>
    <x v="3686"/>
  </r>
  <r>
    <x v="1"/>
    <s v="May"/>
    <n v="9"/>
    <x v="1"/>
    <x v="6"/>
    <x v="0"/>
    <x v="0"/>
    <x v="3687"/>
  </r>
  <r>
    <x v="0"/>
    <s v="May"/>
    <n v="10"/>
    <x v="1"/>
    <x v="6"/>
    <x v="0"/>
    <x v="0"/>
    <x v="3688"/>
  </r>
  <r>
    <x v="1"/>
    <s v="May"/>
    <n v="10"/>
    <x v="1"/>
    <x v="6"/>
    <x v="0"/>
    <x v="0"/>
    <x v="3689"/>
  </r>
  <r>
    <x v="0"/>
    <s v="May"/>
    <n v="11"/>
    <x v="1"/>
    <x v="6"/>
    <x v="0"/>
    <x v="0"/>
    <x v="3690"/>
  </r>
  <r>
    <x v="1"/>
    <s v="May"/>
    <n v="11"/>
    <x v="1"/>
    <x v="6"/>
    <x v="0"/>
    <x v="0"/>
    <x v="3691"/>
  </r>
  <r>
    <x v="0"/>
    <s v="May"/>
    <n v="12"/>
    <x v="1"/>
    <x v="6"/>
    <x v="0"/>
    <x v="0"/>
    <x v="3692"/>
  </r>
  <r>
    <x v="1"/>
    <s v="May"/>
    <n v="12"/>
    <x v="1"/>
    <x v="6"/>
    <x v="0"/>
    <x v="0"/>
    <x v="3693"/>
  </r>
  <r>
    <x v="0"/>
    <s v="May"/>
    <n v="13"/>
    <x v="1"/>
    <x v="6"/>
    <x v="0"/>
    <x v="0"/>
    <x v="3694"/>
  </r>
  <r>
    <x v="1"/>
    <s v="May"/>
    <n v="13"/>
    <x v="1"/>
    <x v="6"/>
    <x v="0"/>
    <x v="0"/>
    <x v="3695"/>
  </r>
  <r>
    <x v="0"/>
    <s v="May"/>
    <n v="14"/>
    <x v="1"/>
    <x v="6"/>
    <x v="0"/>
    <x v="0"/>
    <x v="3696"/>
  </r>
  <r>
    <x v="1"/>
    <s v="May"/>
    <n v="14"/>
    <x v="1"/>
    <x v="6"/>
    <x v="0"/>
    <x v="0"/>
    <x v="3697"/>
  </r>
  <r>
    <x v="0"/>
    <s v="May"/>
    <n v="15"/>
    <x v="1"/>
    <x v="6"/>
    <x v="0"/>
    <x v="0"/>
    <x v="3698"/>
  </r>
  <r>
    <x v="1"/>
    <s v="May"/>
    <n v="15"/>
    <x v="1"/>
    <x v="6"/>
    <x v="0"/>
    <x v="0"/>
    <x v="3699"/>
  </r>
  <r>
    <x v="0"/>
    <s v="May"/>
    <n v="16"/>
    <x v="1"/>
    <x v="6"/>
    <x v="0"/>
    <x v="0"/>
    <x v="3700"/>
  </r>
  <r>
    <x v="1"/>
    <s v="May"/>
    <n v="16"/>
    <x v="1"/>
    <x v="6"/>
    <x v="0"/>
    <x v="0"/>
    <x v="3701"/>
  </r>
  <r>
    <x v="0"/>
    <s v="May"/>
    <n v="17"/>
    <x v="1"/>
    <x v="6"/>
    <x v="0"/>
    <x v="0"/>
    <x v="3702"/>
  </r>
  <r>
    <x v="1"/>
    <s v="May"/>
    <n v="17"/>
    <x v="1"/>
    <x v="6"/>
    <x v="0"/>
    <x v="0"/>
    <x v="3703"/>
  </r>
  <r>
    <x v="0"/>
    <s v="May"/>
    <n v="18"/>
    <x v="1"/>
    <x v="6"/>
    <x v="0"/>
    <x v="0"/>
    <x v="3704"/>
  </r>
  <r>
    <x v="1"/>
    <s v="May"/>
    <n v="18"/>
    <x v="1"/>
    <x v="6"/>
    <x v="0"/>
    <x v="0"/>
    <x v="3705"/>
  </r>
  <r>
    <x v="0"/>
    <s v="May"/>
    <n v="19"/>
    <x v="1"/>
    <x v="6"/>
    <x v="0"/>
    <x v="0"/>
    <x v="3706"/>
  </r>
  <r>
    <x v="1"/>
    <s v="May"/>
    <n v="19"/>
    <x v="1"/>
    <x v="6"/>
    <x v="0"/>
    <x v="0"/>
    <x v="3707"/>
  </r>
  <r>
    <x v="0"/>
    <s v="May"/>
    <n v="20"/>
    <x v="1"/>
    <x v="6"/>
    <x v="0"/>
    <x v="0"/>
    <x v="3708"/>
  </r>
  <r>
    <x v="1"/>
    <s v="May"/>
    <n v="20"/>
    <x v="1"/>
    <x v="6"/>
    <x v="0"/>
    <x v="0"/>
    <x v="3709"/>
  </r>
  <r>
    <x v="0"/>
    <s v="May"/>
    <n v="21"/>
    <x v="1"/>
    <x v="6"/>
    <x v="0"/>
    <x v="0"/>
    <x v="3710"/>
  </r>
  <r>
    <x v="1"/>
    <s v="May"/>
    <n v="21"/>
    <x v="1"/>
    <x v="6"/>
    <x v="0"/>
    <x v="0"/>
    <x v="3711"/>
  </r>
  <r>
    <x v="0"/>
    <s v="May"/>
    <n v="22"/>
    <x v="1"/>
    <x v="6"/>
    <x v="0"/>
    <x v="0"/>
    <x v="3712"/>
  </r>
  <r>
    <x v="1"/>
    <s v="May"/>
    <n v="22"/>
    <x v="1"/>
    <x v="6"/>
    <x v="0"/>
    <x v="0"/>
    <x v="3713"/>
  </r>
  <r>
    <x v="0"/>
    <s v="May"/>
    <n v="23"/>
    <x v="1"/>
    <x v="6"/>
    <x v="0"/>
    <x v="0"/>
    <x v="3714"/>
  </r>
  <r>
    <x v="1"/>
    <s v="May"/>
    <n v="23"/>
    <x v="1"/>
    <x v="6"/>
    <x v="0"/>
    <x v="0"/>
    <x v="3715"/>
  </r>
  <r>
    <x v="0"/>
    <s v="May"/>
    <n v="24"/>
    <x v="1"/>
    <x v="6"/>
    <x v="0"/>
    <x v="0"/>
    <x v="3716"/>
  </r>
  <r>
    <x v="1"/>
    <s v="May"/>
    <n v="24"/>
    <x v="1"/>
    <x v="6"/>
    <x v="0"/>
    <x v="0"/>
    <x v="3717"/>
  </r>
  <r>
    <x v="0"/>
    <s v="May"/>
    <n v="25"/>
    <x v="1"/>
    <x v="6"/>
    <x v="0"/>
    <x v="0"/>
    <x v="3718"/>
  </r>
  <r>
    <x v="1"/>
    <s v="May"/>
    <n v="25"/>
    <x v="1"/>
    <x v="6"/>
    <x v="0"/>
    <x v="0"/>
    <x v="3719"/>
  </r>
  <r>
    <x v="0"/>
    <s v="May"/>
    <n v="26"/>
    <x v="1"/>
    <x v="6"/>
    <x v="0"/>
    <x v="0"/>
    <x v="3720"/>
  </r>
  <r>
    <x v="1"/>
    <s v="May"/>
    <n v="26"/>
    <x v="1"/>
    <x v="6"/>
    <x v="0"/>
    <x v="0"/>
    <x v="3721"/>
  </r>
  <r>
    <x v="0"/>
    <s v="May"/>
    <n v="27"/>
    <x v="1"/>
    <x v="6"/>
    <x v="0"/>
    <x v="0"/>
    <x v="3722"/>
  </r>
  <r>
    <x v="1"/>
    <s v="May"/>
    <n v="27"/>
    <x v="1"/>
    <x v="6"/>
    <x v="0"/>
    <x v="0"/>
    <x v="3723"/>
  </r>
  <r>
    <x v="0"/>
    <s v="May"/>
    <n v="28"/>
    <x v="1"/>
    <x v="6"/>
    <x v="0"/>
    <x v="0"/>
    <x v="3724"/>
  </r>
  <r>
    <x v="1"/>
    <s v="May"/>
    <n v="28"/>
    <x v="1"/>
    <x v="6"/>
    <x v="0"/>
    <x v="0"/>
    <x v="3725"/>
  </r>
  <r>
    <x v="0"/>
    <s v="May"/>
    <n v="29"/>
    <x v="1"/>
    <x v="6"/>
    <x v="0"/>
    <x v="0"/>
    <x v="3726"/>
  </r>
  <r>
    <x v="1"/>
    <s v="May"/>
    <n v="29"/>
    <x v="1"/>
    <x v="6"/>
    <x v="0"/>
    <x v="0"/>
    <x v="3727"/>
  </r>
  <r>
    <x v="0"/>
    <s v="May"/>
    <n v="30"/>
    <x v="1"/>
    <x v="6"/>
    <x v="0"/>
    <x v="0"/>
    <x v="3728"/>
  </r>
  <r>
    <x v="1"/>
    <s v="May"/>
    <n v="30"/>
    <x v="1"/>
    <x v="6"/>
    <x v="0"/>
    <x v="0"/>
    <x v="3729"/>
  </r>
  <r>
    <x v="0"/>
    <s v="May"/>
    <n v="31"/>
    <x v="1"/>
    <x v="6"/>
    <x v="0"/>
    <x v="0"/>
    <x v="3730"/>
  </r>
  <r>
    <x v="1"/>
    <s v="May"/>
    <n v="31"/>
    <x v="1"/>
    <x v="6"/>
    <x v="0"/>
    <x v="0"/>
    <x v="3731"/>
  </r>
  <r>
    <x v="0"/>
    <s v="July"/>
    <n v="1"/>
    <x v="0"/>
    <x v="6"/>
    <x v="1"/>
    <x v="1"/>
    <x v="3732"/>
  </r>
  <r>
    <x v="1"/>
    <s v="July"/>
    <n v="1"/>
    <x v="0"/>
    <x v="6"/>
    <x v="1"/>
    <x v="1"/>
    <x v="3733"/>
  </r>
  <r>
    <x v="0"/>
    <s v="July"/>
    <n v="2"/>
    <x v="0"/>
    <x v="6"/>
    <x v="1"/>
    <x v="1"/>
    <x v="3734"/>
  </r>
  <r>
    <x v="1"/>
    <s v="July"/>
    <n v="2"/>
    <x v="0"/>
    <x v="6"/>
    <x v="1"/>
    <x v="1"/>
    <x v="3735"/>
  </r>
  <r>
    <x v="0"/>
    <s v="July"/>
    <n v="3"/>
    <x v="0"/>
    <x v="6"/>
    <x v="1"/>
    <x v="1"/>
    <x v="3736"/>
  </r>
  <r>
    <x v="1"/>
    <s v="July"/>
    <n v="3"/>
    <x v="0"/>
    <x v="6"/>
    <x v="1"/>
    <x v="1"/>
    <x v="3737"/>
  </r>
  <r>
    <x v="0"/>
    <s v="July"/>
    <n v="4"/>
    <x v="0"/>
    <x v="6"/>
    <x v="1"/>
    <x v="1"/>
    <x v="3738"/>
  </r>
  <r>
    <x v="1"/>
    <s v="July"/>
    <n v="4"/>
    <x v="0"/>
    <x v="6"/>
    <x v="1"/>
    <x v="1"/>
    <x v="3739"/>
  </r>
  <r>
    <x v="0"/>
    <s v="July"/>
    <n v="5"/>
    <x v="0"/>
    <x v="6"/>
    <x v="1"/>
    <x v="1"/>
    <x v="3740"/>
  </r>
  <r>
    <x v="1"/>
    <s v="July"/>
    <n v="5"/>
    <x v="0"/>
    <x v="6"/>
    <x v="1"/>
    <x v="1"/>
    <x v="3741"/>
  </r>
  <r>
    <x v="0"/>
    <s v="July"/>
    <n v="6"/>
    <x v="0"/>
    <x v="6"/>
    <x v="1"/>
    <x v="1"/>
    <x v="3742"/>
  </r>
  <r>
    <x v="1"/>
    <s v="July"/>
    <n v="6"/>
    <x v="0"/>
    <x v="6"/>
    <x v="1"/>
    <x v="1"/>
    <x v="3743"/>
  </r>
  <r>
    <x v="0"/>
    <s v="July"/>
    <n v="7"/>
    <x v="0"/>
    <x v="6"/>
    <x v="1"/>
    <x v="1"/>
    <x v="3744"/>
  </r>
  <r>
    <x v="1"/>
    <s v="July"/>
    <n v="7"/>
    <x v="0"/>
    <x v="6"/>
    <x v="1"/>
    <x v="1"/>
    <x v="3745"/>
  </r>
  <r>
    <x v="0"/>
    <s v="July"/>
    <n v="8"/>
    <x v="0"/>
    <x v="6"/>
    <x v="1"/>
    <x v="1"/>
    <x v="3746"/>
  </r>
  <r>
    <x v="1"/>
    <s v="July"/>
    <n v="8"/>
    <x v="0"/>
    <x v="6"/>
    <x v="1"/>
    <x v="1"/>
    <x v="3747"/>
  </r>
  <r>
    <x v="0"/>
    <s v="July"/>
    <n v="9"/>
    <x v="0"/>
    <x v="6"/>
    <x v="1"/>
    <x v="1"/>
    <x v="3748"/>
  </r>
  <r>
    <x v="1"/>
    <s v="July"/>
    <n v="9"/>
    <x v="0"/>
    <x v="6"/>
    <x v="1"/>
    <x v="1"/>
    <x v="3749"/>
  </r>
  <r>
    <x v="0"/>
    <s v="July"/>
    <n v="10"/>
    <x v="0"/>
    <x v="6"/>
    <x v="1"/>
    <x v="1"/>
    <x v="3750"/>
  </r>
  <r>
    <x v="1"/>
    <s v="July"/>
    <n v="10"/>
    <x v="0"/>
    <x v="6"/>
    <x v="1"/>
    <x v="1"/>
    <x v="3751"/>
  </r>
  <r>
    <x v="0"/>
    <s v="July"/>
    <n v="11"/>
    <x v="0"/>
    <x v="6"/>
    <x v="1"/>
    <x v="1"/>
    <x v="3752"/>
  </r>
  <r>
    <x v="1"/>
    <s v="July"/>
    <n v="11"/>
    <x v="0"/>
    <x v="6"/>
    <x v="1"/>
    <x v="1"/>
    <x v="3753"/>
  </r>
  <r>
    <x v="0"/>
    <s v="July"/>
    <n v="12"/>
    <x v="0"/>
    <x v="6"/>
    <x v="1"/>
    <x v="1"/>
    <x v="3754"/>
  </r>
  <r>
    <x v="1"/>
    <s v="July"/>
    <n v="12"/>
    <x v="0"/>
    <x v="6"/>
    <x v="1"/>
    <x v="1"/>
    <x v="3755"/>
  </r>
  <r>
    <x v="0"/>
    <s v="July"/>
    <n v="13"/>
    <x v="0"/>
    <x v="6"/>
    <x v="1"/>
    <x v="1"/>
    <x v="3756"/>
  </r>
  <r>
    <x v="1"/>
    <s v="July"/>
    <n v="13"/>
    <x v="0"/>
    <x v="6"/>
    <x v="1"/>
    <x v="1"/>
    <x v="3757"/>
  </r>
  <r>
    <x v="0"/>
    <s v="July"/>
    <n v="14"/>
    <x v="0"/>
    <x v="6"/>
    <x v="1"/>
    <x v="1"/>
    <x v="3758"/>
  </r>
  <r>
    <x v="1"/>
    <s v="July"/>
    <n v="14"/>
    <x v="0"/>
    <x v="6"/>
    <x v="1"/>
    <x v="1"/>
    <x v="3759"/>
  </r>
  <r>
    <x v="0"/>
    <s v="July"/>
    <n v="15"/>
    <x v="0"/>
    <x v="6"/>
    <x v="1"/>
    <x v="1"/>
    <x v="3760"/>
  </r>
  <r>
    <x v="1"/>
    <s v="July"/>
    <n v="15"/>
    <x v="0"/>
    <x v="6"/>
    <x v="1"/>
    <x v="1"/>
    <x v="3761"/>
  </r>
  <r>
    <x v="0"/>
    <s v="July"/>
    <n v="16"/>
    <x v="0"/>
    <x v="6"/>
    <x v="1"/>
    <x v="1"/>
    <x v="3762"/>
  </r>
  <r>
    <x v="1"/>
    <s v="July"/>
    <n v="16"/>
    <x v="0"/>
    <x v="6"/>
    <x v="1"/>
    <x v="1"/>
    <x v="3763"/>
  </r>
  <r>
    <x v="0"/>
    <s v="July"/>
    <n v="17"/>
    <x v="0"/>
    <x v="6"/>
    <x v="1"/>
    <x v="1"/>
    <x v="3764"/>
  </r>
  <r>
    <x v="1"/>
    <s v="July"/>
    <n v="17"/>
    <x v="0"/>
    <x v="6"/>
    <x v="1"/>
    <x v="1"/>
    <x v="3765"/>
  </r>
  <r>
    <x v="0"/>
    <s v="July"/>
    <n v="18"/>
    <x v="0"/>
    <x v="6"/>
    <x v="1"/>
    <x v="1"/>
    <x v="3766"/>
  </r>
  <r>
    <x v="1"/>
    <s v="July"/>
    <n v="18"/>
    <x v="0"/>
    <x v="6"/>
    <x v="1"/>
    <x v="1"/>
    <x v="3767"/>
  </r>
  <r>
    <x v="0"/>
    <s v="July"/>
    <n v="19"/>
    <x v="0"/>
    <x v="6"/>
    <x v="1"/>
    <x v="1"/>
    <x v="3768"/>
  </r>
  <r>
    <x v="1"/>
    <s v="July"/>
    <n v="19"/>
    <x v="0"/>
    <x v="6"/>
    <x v="1"/>
    <x v="1"/>
    <x v="3769"/>
  </r>
  <r>
    <x v="0"/>
    <s v="July"/>
    <n v="20"/>
    <x v="0"/>
    <x v="6"/>
    <x v="1"/>
    <x v="1"/>
    <x v="3770"/>
  </r>
  <r>
    <x v="1"/>
    <s v="July"/>
    <n v="20"/>
    <x v="0"/>
    <x v="6"/>
    <x v="1"/>
    <x v="1"/>
    <x v="3771"/>
  </r>
  <r>
    <x v="0"/>
    <s v="July"/>
    <n v="21"/>
    <x v="0"/>
    <x v="6"/>
    <x v="1"/>
    <x v="1"/>
    <x v="3772"/>
  </r>
  <r>
    <x v="1"/>
    <s v="July"/>
    <n v="21"/>
    <x v="0"/>
    <x v="6"/>
    <x v="1"/>
    <x v="1"/>
    <x v="3773"/>
  </r>
  <r>
    <x v="0"/>
    <s v="July"/>
    <n v="22"/>
    <x v="0"/>
    <x v="6"/>
    <x v="1"/>
    <x v="1"/>
    <x v="3774"/>
  </r>
  <r>
    <x v="1"/>
    <s v="July"/>
    <n v="22"/>
    <x v="0"/>
    <x v="6"/>
    <x v="1"/>
    <x v="1"/>
    <x v="3775"/>
  </r>
  <r>
    <x v="0"/>
    <s v="July"/>
    <n v="23"/>
    <x v="0"/>
    <x v="6"/>
    <x v="1"/>
    <x v="1"/>
    <x v="3776"/>
  </r>
  <r>
    <x v="1"/>
    <s v="July"/>
    <n v="23"/>
    <x v="0"/>
    <x v="6"/>
    <x v="1"/>
    <x v="1"/>
    <x v="3777"/>
  </r>
  <r>
    <x v="0"/>
    <s v="July"/>
    <n v="24"/>
    <x v="0"/>
    <x v="6"/>
    <x v="1"/>
    <x v="1"/>
    <x v="3778"/>
  </r>
  <r>
    <x v="1"/>
    <s v="July"/>
    <n v="24"/>
    <x v="0"/>
    <x v="6"/>
    <x v="1"/>
    <x v="1"/>
    <x v="3779"/>
  </r>
  <r>
    <x v="0"/>
    <s v="July"/>
    <n v="25"/>
    <x v="0"/>
    <x v="6"/>
    <x v="1"/>
    <x v="1"/>
    <x v="3780"/>
  </r>
  <r>
    <x v="1"/>
    <s v="July"/>
    <n v="25"/>
    <x v="0"/>
    <x v="6"/>
    <x v="1"/>
    <x v="1"/>
    <x v="3781"/>
  </r>
  <r>
    <x v="0"/>
    <s v="July"/>
    <n v="26"/>
    <x v="0"/>
    <x v="6"/>
    <x v="1"/>
    <x v="1"/>
    <x v="3782"/>
  </r>
  <r>
    <x v="1"/>
    <s v="July"/>
    <n v="26"/>
    <x v="0"/>
    <x v="6"/>
    <x v="1"/>
    <x v="1"/>
    <x v="3783"/>
  </r>
  <r>
    <x v="0"/>
    <s v="July"/>
    <n v="27"/>
    <x v="0"/>
    <x v="6"/>
    <x v="1"/>
    <x v="1"/>
    <x v="3784"/>
  </r>
  <r>
    <x v="1"/>
    <s v="July"/>
    <n v="27"/>
    <x v="0"/>
    <x v="6"/>
    <x v="1"/>
    <x v="1"/>
    <x v="3785"/>
  </r>
  <r>
    <x v="0"/>
    <s v="July"/>
    <n v="28"/>
    <x v="0"/>
    <x v="6"/>
    <x v="1"/>
    <x v="1"/>
    <x v="3786"/>
  </r>
  <r>
    <x v="1"/>
    <s v="July"/>
    <n v="28"/>
    <x v="0"/>
    <x v="6"/>
    <x v="1"/>
    <x v="1"/>
    <x v="3787"/>
  </r>
  <r>
    <x v="0"/>
    <s v="July"/>
    <n v="29"/>
    <x v="0"/>
    <x v="6"/>
    <x v="1"/>
    <x v="1"/>
    <x v="3788"/>
  </r>
  <r>
    <x v="1"/>
    <s v="July"/>
    <n v="29"/>
    <x v="0"/>
    <x v="6"/>
    <x v="1"/>
    <x v="1"/>
    <x v="3789"/>
  </r>
  <r>
    <x v="0"/>
    <s v="July"/>
    <n v="30"/>
    <x v="0"/>
    <x v="6"/>
    <x v="1"/>
    <x v="1"/>
    <x v="3790"/>
  </r>
  <r>
    <x v="1"/>
    <s v="July"/>
    <n v="30"/>
    <x v="0"/>
    <x v="6"/>
    <x v="1"/>
    <x v="1"/>
    <x v="3791"/>
  </r>
  <r>
    <x v="0"/>
    <s v="July"/>
    <n v="31"/>
    <x v="0"/>
    <x v="6"/>
    <x v="1"/>
    <x v="1"/>
    <x v="3792"/>
  </r>
  <r>
    <x v="1"/>
    <s v="July"/>
    <n v="31"/>
    <x v="0"/>
    <x v="6"/>
    <x v="1"/>
    <x v="1"/>
    <x v="3793"/>
  </r>
  <r>
    <x v="0"/>
    <s v="June"/>
    <n v="1"/>
    <x v="0"/>
    <x v="6"/>
    <x v="1"/>
    <x v="1"/>
    <x v="3794"/>
  </r>
  <r>
    <x v="1"/>
    <s v="June"/>
    <n v="1"/>
    <x v="0"/>
    <x v="6"/>
    <x v="1"/>
    <x v="1"/>
    <x v="3157"/>
  </r>
  <r>
    <x v="0"/>
    <s v="June"/>
    <n v="2"/>
    <x v="0"/>
    <x v="6"/>
    <x v="1"/>
    <x v="1"/>
    <x v="3795"/>
  </r>
  <r>
    <x v="1"/>
    <s v="June"/>
    <n v="2"/>
    <x v="0"/>
    <x v="6"/>
    <x v="1"/>
    <x v="1"/>
    <x v="3796"/>
  </r>
  <r>
    <x v="0"/>
    <s v="June"/>
    <n v="3"/>
    <x v="0"/>
    <x v="6"/>
    <x v="1"/>
    <x v="1"/>
    <x v="3797"/>
  </r>
  <r>
    <x v="1"/>
    <s v="June"/>
    <n v="3"/>
    <x v="0"/>
    <x v="6"/>
    <x v="1"/>
    <x v="1"/>
    <x v="3796"/>
  </r>
  <r>
    <x v="0"/>
    <s v="June"/>
    <n v="4"/>
    <x v="0"/>
    <x v="6"/>
    <x v="1"/>
    <x v="1"/>
    <x v="3798"/>
  </r>
  <r>
    <x v="1"/>
    <s v="June"/>
    <n v="4"/>
    <x v="0"/>
    <x v="6"/>
    <x v="1"/>
    <x v="1"/>
    <x v="3799"/>
  </r>
  <r>
    <x v="0"/>
    <s v="June"/>
    <n v="5"/>
    <x v="0"/>
    <x v="6"/>
    <x v="1"/>
    <x v="1"/>
    <x v="3800"/>
  </r>
  <r>
    <x v="1"/>
    <s v="June"/>
    <n v="5"/>
    <x v="0"/>
    <x v="6"/>
    <x v="1"/>
    <x v="1"/>
    <x v="3157"/>
  </r>
  <r>
    <x v="0"/>
    <s v="June"/>
    <n v="6"/>
    <x v="0"/>
    <x v="6"/>
    <x v="1"/>
    <x v="1"/>
    <x v="3801"/>
  </r>
  <r>
    <x v="1"/>
    <s v="June"/>
    <n v="6"/>
    <x v="0"/>
    <x v="6"/>
    <x v="1"/>
    <x v="1"/>
    <x v="3802"/>
  </r>
  <r>
    <x v="0"/>
    <s v="June"/>
    <n v="7"/>
    <x v="0"/>
    <x v="6"/>
    <x v="1"/>
    <x v="1"/>
    <x v="3803"/>
  </r>
  <r>
    <x v="1"/>
    <s v="June"/>
    <n v="7"/>
    <x v="0"/>
    <x v="6"/>
    <x v="1"/>
    <x v="1"/>
    <x v="3157"/>
  </r>
  <r>
    <x v="0"/>
    <s v="June"/>
    <n v="8"/>
    <x v="0"/>
    <x v="6"/>
    <x v="1"/>
    <x v="1"/>
    <x v="3804"/>
  </r>
  <r>
    <x v="1"/>
    <s v="June"/>
    <n v="8"/>
    <x v="0"/>
    <x v="6"/>
    <x v="1"/>
    <x v="1"/>
    <x v="3157"/>
  </r>
  <r>
    <x v="0"/>
    <s v="June"/>
    <n v="9"/>
    <x v="0"/>
    <x v="6"/>
    <x v="1"/>
    <x v="1"/>
    <x v="3805"/>
  </r>
  <r>
    <x v="1"/>
    <s v="June"/>
    <n v="9"/>
    <x v="0"/>
    <x v="6"/>
    <x v="1"/>
    <x v="1"/>
    <x v="3806"/>
  </r>
  <r>
    <x v="0"/>
    <s v="June"/>
    <n v="10"/>
    <x v="0"/>
    <x v="6"/>
    <x v="1"/>
    <x v="1"/>
    <x v="3807"/>
  </r>
  <r>
    <x v="1"/>
    <s v="June"/>
    <n v="10"/>
    <x v="0"/>
    <x v="6"/>
    <x v="1"/>
    <x v="1"/>
    <x v="3157"/>
  </r>
  <r>
    <x v="0"/>
    <s v="June"/>
    <n v="11"/>
    <x v="0"/>
    <x v="6"/>
    <x v="1"/>
    <x v="1"/>
    <x v="3808"/>
  </r>
  <r>
    <x v="1"/>
    <s v="June"/>
    <n v="11"/>
    <x v="0"/>
    <x v="6"/>
    <x v="1"/>
    <x v="1"/>
    <x v="3157"/>
  </r>
  <r>
    <x v="0"/>
    <s v="June"/>
    <n v="12"/>
    <x v="0"/>
    <x v="6"/>
    <x v="1"/>
    <x v="1"/>
    <x v="3809"/>
  </r>
  <r>
    <x v="1"/>
    <s v="June"/>
    <n v="12"/>
    <x v="0"/>
    <x v="6"/>
    <x v="1"/>
    <x v="1"/>
    <x v="3157"/>
  </r>
  <r>
    <x v="0"/>
    <s v="June"/>
    <n v="13"/>
    <x v="0"/>
    <x v="6"/>
    <x v="1"/>
    <x v="1"/>
    <x v="3810"/>
  </r>
  <r>
    <x v="1"/>
    <s v="June"/>
    <n v="13"/>
    <x v="0"/>
    <x v="6"/>
    <x v="1"/>
    <x v="1"/>
    <x v="3157"/>
  </r>
  <r>
    <x v="0"/>
    <s v="June"/>
    <n v="14"/>
    <x v="0"/>
    <x v="6"/>
    <x v="1"/>
    <x v="1"/>
    <x v="3811"/>
  </r>
  <r>
    <x v="1"/>
    <s v="June"/>
    <n v="14"/>
    <x v="0"/>
    <x v="6"/>
    <x v="1"/>
    <x v="1"/>
    <x v="3157"/>
  </r>
  <r>
    <x v="0"/>
    <s v="June"/>
    <n v="15"/>
    <x v="0"/>
    <x v="6"/>
    <x v="1"/>
    <x v="1"/>
    <x v="3812"/>
  </r>
  <r>
    <x v="1"/>
    <s v="June"/>
    <n v="15"/>
    <x v="0"/>
    <x v="6"/>
    <x v="1"/>
    <x v="1"/>
    <x v="3157"/>
  </r>
  <r>
    <x v="0"/>
    <s v="June"/>
    <n v="16"/>
    <x v="0"/>
    <x v="6"/>
    <x v="1"/>
    <x v="1"/>
    <x v="3813"/>
  </r>
  <r>
    <x v="1"/>
    <s v="June"/>
    <n v="16"/>
    <x v="0"/>
    <x v="6"/>
    <x v="1"/>
    <x v="1"/>
    <x v="3814"/>
  </r>
  <r>
    <x v="0"/>
    <s v="June"/>
    <n v="17"/>
    <x v="0"/>
    <x v="6"/>
    <x v="1"/>
    <x v="1"/>
    <x v="3815"/>
  </r>
  <r>
    <x v="1"/>
    <s v="June"/>
    <n v="17"/>
    <x v="0"/>
    <x v="6"/>
    <x v="1"/>
    <x v="1"/>
    <x v="3816"/>
  </r>
  <r>
    <x v="0"/>
    <s v="June"/>
    <n v="18"/>
    <x v="0"/>
    <x v="6"/>
    <x v="1"/>
    <x v="1"/>
    <x v="3817"/>
  </r>
  <r>
    <x v="1"/>
    <s v="June"/>
    <n v="18"/>
    <x v="0"/>
    <x v="6"/>
    <x v="1"/>
    <x v="1"/>
    <x v="3818"/>
  </r>
  <r>
    <x v="0"/>
    <s v="June"/>
    <n v="19"/>
    <x v="0"/>
    <x v="6"/>
    <x v="1"/>
    <x v="1"/>
    <x v="3819"/>
  </r>
  <r>
    <x v="1"/>
    <s v="June"/>
    <n v="19"/>
    <x v="0"/>
    <x v="6"/>
    <x v="1"/>
    <x v="1"/>
    <x v="3820"/>
  </r>
  <r>
    <x v="0"/>
    <s v="June"/>
    <n v="20"/>
    <x v="0"/>
    <x v="6"/>
    <x v="1"/>
    <x v="1"/>
    <x v="3821"/>
  </r>
  <r>
    <x v="1"/>
    <s v="June"/>
    <n v="20"/>
    <x v="0"/>
    <x v="6"/>
    <x v="1"/>
    <x v="1"/>
    <x v="3822"/>
  </r>
  <r>
    <x v="0"/>
    <s v="June"/>
    <n v="21"/>
    <x v="0"/>
    <x v="6"/>
    <x v="1"/>
    <x v="1"/>
    <x v="3823"/>
  </r>
  <r>
    <x v="1"/>
    <s v="June"/>
    <n v="21"/>
    <x v="0"/>
    <x v="6"/>
    <x v="1"/>
    <x v="1"/>
    <x v="3824"/>
  </r>
  <r>
    <x v="0"/>
    <s v="June"/>
    <n v="22"/>
    <x v="0"/>
    <x v="6"/>
    <x v="1"/>
    <x v="1"/>
    <x v="3825"/>
  </r>
  <r>
    <x v="1"/>
    <s v="June"/>
    <n v="22"/>
    <x v="0"/>
    <x v="6"/>
    <x v="1"/>
    <x v="1"/>
    <x v="3826"/>
  </r>
  <r>
    <x v="0"/>
    <s v="June"/>
    <n v="23"/>
    <x v="0"/>
    <x v="6"/>
    <x v="1"/>
    <x v="1"/>
    <x v="3827"/>
  </r>
  <r>
    <x v="1"/>
    <s v="June"/>
    <n v="23"/>
    <x v="0"/>
    <x v="6"/>
    <x v="1"/>
    <x v="1"/>
    <x v="3828"/>
  </r>
  <r>
    <x v="0"/>
    <s v="June"/>
    <n v="24"/>
    <x v="0"/>
    <x v="6"/>
    <x v="1"/>
    <x v="1"/>
    <x v="3829"/>
  </r>
  <r>
    <x v="1"/>
    <s v="June"/>
    <n v="24"/>
    <x v="0"/>
    <x v="6"/>
    <x v="1"/>
    <x v="1"/>
    <x v="3830"/>
  </r>
  <r>
    <x v="0"/>
    <s v="June"/>
    <n v="25"/>
    <x v="0"/>
    <x v="6"/>
    <x v="1"/>
    <x v="1"/>
    <x v="3831"/>
  </r>
  <r>
    <x v="1"/>
    <s v="June"/>
    <n v="25"/>
    <x v="0"/>
    <x v="6"/>
    <x v="1"/>
    <x v="1"/>
    <x v="3832"/>
  </r>
  <r>
    <x v="0"/>
    <s v="June"/>
    <n v="26"/>
    <x v="0"/>
    <x v="6"/>
    <x v="1"/>
    <x v="1"/>
    <x v="3833"/>
  </r>
  <r>
    <x v="1"/>
    <s v="June"/>
    <n v="26"/>
    <x v="0"/>
    <x v="6"/>
    <x v="1"/>
    <x v="1"/>
    <x v="3834"/>
  </r>
  <r>
    <x v="0"/>
    <s v="June"/>
    <n v="27"/>
    <x v="0"/>
    <x v="6"/>
    <x v="1"/>
    <x v="1"/>
    <x v="3835"/>
  </r>
  <r>
    <x v="1"/>
    <s v="June"/>
    <n v="27"/>
    <x v="0"/>
    <x v="6"/>
    <x v="1"/>
    <x v="1"/>
    <x v="3836"/>
  </r>
  <r>
    <x v="0"/>
    <s v="June"/>
    <n v="28"/>
    <x v="0"/>
    <x v="6"/>
    <x v="1"/>
    <x v="1"/>
    <x v="3837"/>
  </r>
  <r>
    <x v="1"/>
    <s v="June"/>
    <n v="28"/>
    <x v="0"/>
    <x v="6"/>
    <x v="1"/>
    <x v="1"/>
    <x v="3838"/>
  </r>
  <r>
    <x v="0"/>
    <s v="June"/>
    <n v="29"/>
    <x v="0"/>
    <x v="6"/>
    <x v="1"/>
    <x v="1"/>
    <x v="3839"/>
  </r>
  <r>
    <x v="1"/>
    <s v="June"/>
    <n v="29"/>
    <x v="0"/>
    <x v="6"/>
    <x v="1"/>
    <x v="1"/>
    <x v="3840"/>
  </r>
  <r>
    <x v="0"/>
    <s v="June"/>
    <n v="30"/>
    <x v="0"/>
    <x v="6"/>
    <x v="1"/>
    <x v="1"/>
    <x v="3841"/>
  </r>
  <r>
    <x v="1"/>
    <s v="June"/>
    <n v="30"/>
    <x v="0"/>
    <x v="6"/>
    <x v="1"/>
    <x v="1"/>
    <x v="3842"/>
  </r>
  <r>
    <x v="0"/>
    <s v="May"/>
    <n v="1"/>
    <x v="0"/>
    <x v="6"/>
    <x v="1"/>
    <x v="1"/>
    <x v="3843"/>
  </r>
  <r>
    <x v="1"/>
    <s v="May"/>
    <n v="1"/>
    <x v="0"/>
    <x v="6"/>
    <x v="1"/>
    <x v="1"/>
    <x v="3157"/>
  </r>
  <r>
    <x v="0"/>
    <s v="May"/>
    <n v="2"/>
    <x v="0"/>
    <x v="6"/>
    <x v="1"/>
    <x v="1"/>
    <x v="3844"/>
  </r>
  <r>
    <x v="1"/>
    <s v="May"/>
    <n v="2"/>
    <x v="0"/>
    <x v="6"/>
    <x v="1"/>
    <x v="1"/>
    <x v="3845"/>
  </r>
  <r>
    <x v="0"/>
    <s v="May"/>
    <n v="3"/>
    <x v="0"/>
    <x v="6"/>
    <x v="1"/>
    <x v="1"/>
    <x v="3846"/>
  </r>
  <r>
    <x v="1"/>
    <s v="May"/>
    <n v="3"/>
    <x v="0"/>
    <x v="6"/>
    <x v="1"/>
    <x v="1"/>
    <x v="3847"/>
  </r>
  <r>
    <x v="0"/>
    <s v="May"/>
    <n v="4"/>
    <x v="0"/>
    <x v="6"/>
    <x v="1"/>
    <x v="1"/>
    <x v="3848"/>
  </r>
  <r>
    <x v="1"/>
    <s v="May"/>
    <n v="4"/>
    <x v="0"/>
    <x v="6"/>
    <x v="1"/>
    <x v="1"/>
    <x v="3157"/>
  </r>
  <r>
    <x v="0"/>
    <s v="May"/>
    <n v="5"/>
    <x v="0"/>
    <x v="6"/>
    <x v="1"/>
    <x v="1"/>
    <x v="3849"/>
  </r>
  <r>
    <x v="1"/>
    <s v="May"/>
    <n v="5"/>
    <x v="0"/>
    <x v="6"/>
    <x v="1"/>
    <x v="1"/>
    <x v="3850"/>
  </r>
  <r>
    <x v="0"/>
    <s v="May"/>
    <n v="6"/>
    <x v="0"/>
    <x v="6"/>
    <x v="1"/>
    <x v="1"/>
    <x v="3851"/>
  </r>
  <r>
    <x v="1"/>
    <s v="May"/>
    <n v="6"/>
    <x v="0"/>
    <x v="6"/>
    <x v="1"/>
    <x v="1"/>
    <x v="3852"/>
  </r>
  <r>
    <x v="0"/>
    <s v="May"/>
    <n v="7"/>
    <x v="0"/>
    <x v="6"/>
    <x v="1"/>
    <x v="1"/>
    <x v="3853"/>
  </r>
  <r>
    <x v="1"/>
    <s v="May"/>
    <n v="7"/>
    <x v="0"/>
    <x v="6"/>
    <x v="1"/>
    <x v="1"/>
    <x v="3854"/>
  </r>
  <r>
    <x v="0"/>
    <s v="May"/>
    <n v="8"/>
    <x v="0"/>
    <x v="6"/>
    <x v="1"/>
    <x v="1"/>
    <x v="3855"/>
  </r>
  <r>
    <x v="1"/>
    <s v="May"/>
    <n v="8"/>
    <x v="0"/>
    <x v="6"/>
    <x v="1"/>
    <x v="1"/>
    <x v="3157"/>
  </r>
  <r>
    <x v="0"/>
    <s v="May"/>
    <n v="9"/>
    <x v="0"/>
    <x v="6"/>
    <x v="1"/>
    <x v="1"/>
    <x v="3856"/>
  </r>
  <r>
    <x v="1"/>
    <s v="May"/>
    <n v="9"/>
    <x v="0"/>
    <x v="6"/>
    <x v="1"/>
    <x v="1"/>
    <x v="3857"/>
  </r>
  <r>
    <x v="0"/>
    <s v="May"/>
    <n v="10"/>
    <x v="0"/>
    <x v="6"/>
    <x v="1"/>
    <x v="1"/>
    <x v="3858"/>
  </r>
  <r>
    <x v="1"/>
    <s v="May"/>
    <n v="10"/>
    <x v="0"/>
    <x v="6"/>
    <x v="1"/>
    <x v="1"/>
    <x v="3157"/>
  </r>
  <r>
    <x v="0"/>
    <s v="May"/>
    <n v="11"/>
    <x v="0"/>
    <x v="6"/>
    <x v="1"/>
    <x v="1"/>
    <x v="3859"/>
  </r>
  <r>
    <x v="1"/>
    <s v="May"/>
    <n v="11"/>
    <x v="0"/>
    <x v="6"/>
    <x v="1"/>
    <x v="1"/>
    <x v="3157"/>
  </r>
  <r>
    <x v="0"/>
    <s v="May"/>
    <n v="12"/>
    <x v="0"/>
    <x v="6"/>
    <x v="1"/>
    <x v="1"/>
    <x v="3860"/>
  </r>
  <r>
    <x v="1"/>
    <s v="May"/>
    <n v="12"/>
    <x v="0"/>
    <x v="6"/>
    <x v="1"/>
    <x v="1"/>
    <x v="3861"/>
  </r>
  <r>
    <x v="0"/>
    <s v="May"/>
    <n v="13"/>
    <x v="0"/>
    <x v="6"/>
    <x v="1"/>
    <x v="1"/>
    <x v="3862"/>
  </r>
  <r>
    <x v="1"/>
    <s v="May"/>
    <n v="13"/>
    <x v="0"/>
    <x v="6"/>
    <x v="1"/>
    <x v="1"/>
    <x v="3863"/>
  </r>
  <r>
    <x v="0"/>
    <s v="May"/>
    <n v="14"/>
    <x v="0"/>
    <x v="6"/>
    <x v="1"/>
    <x v="1"/>
    <x v="3864"/>
  </r>
  <r>
    <x v="1"/>
    <s v="May"/>
    <n v="14"/>
    <x v="0"/>
    <x v="6"/>
    <x v="1"/>
    <x v="1"/>
    <x v="3865"/>
  </r>
  <r>
    <x v="0"/>
    <s v="May"/>
    <n v="15"/>
    <x v="0"/>
    <x v="6"/>
    <x v="1"/>
    <x v="1"/>
    <x v="3866"/>
  </r>
  <r>
    <x v="1"/>
    <s v="May"/>
    <n v="15"/>
    <x v="0"/>
    <x v="6"/>
    <x v="1"/>
    <x v="1"/>
    <x v="3867"/>
  </r>
  <r>
    <x v="0"/>
    <s v="May"/>
    <n v="16"/>
    <x v="0"/>
    <x v="6"/>
    <x v="1"/>
    <x v="1"/>
    <x v="3868"/>
  </r>
  <r>
    <x v="1"/>
    <s v="May"/>
    <n v="16"/>
    <x v="0"/>
    <x v="6"/>
    <x v="1"/>
    <x v="1"/>
    <x v="3157"/>
  </r>
  <r>
    <x v="0"/>
    <s v="May"/>
    <n v="17"/>
    <x v="0"/>
    <x v="6"/>
    <x v="1"/>
    <x v="1"/>
    <x v="3869"/>
  </r>
  <r>
    <x v="1"/>
    <s v="May"/>
    <n v="17"/>
    <x v="0"/>
    <x v="6"/>
    <x v="1"/>
    <x v="1"/>
    <x v="3870"/>
  </r>
  <r>
    <x v="0"/>
    <s v="May"/>
    <n v="18"/>
    <x v="0"/>
    <x v="6"/>
    <x v="1"/>
    <x v="1"/>
    <x v="3871"/>
  </r>
  <r>
    <x v="1"/>
    <s v="May"/>
    <n v="18"/>
    <x v="0"/>
    <x v="6"/>
    <x v="1"/>
    <x v="1"/>
    <x v="3157"/>
  </r>
  <r>
    <x v="0"/>
    <s v="May"/>
    <n v="19"/>
    <x v="0"/>
    <x v="6"/>
    <x v="1"/>
    <x v="1"/>
    <x v="3872"/>
  </r>
  <r>
    <x v="1"/>
    <s v="May"/>
    <n v="19"/>
    <x v="0"/>
    <x v="6"/>
    <x v="1"/>
    <x v="1"/>
    <x v="3873"/>
  </r>
  <r>
    <x v="0"/>
    <s v="May"/>
    <n v="20"/>
    <x v="0"/>
    <x v="6"/>
    <x v="1"/>
    <x v="1"/>
    <x v="3874"/>
  </r>
  <r>
    <x v="1"/>
    <s v="May"/>
    <n v="20"/>
    <x v="0"/>
    <x v="6"/>
    <x v="1"/>
    <x v="1"/>
    <x v="3875"/>
  </r>
  <r>
    <x v="0"/>
    <s v="May"/>
    <n v="21"/>
    <x v="0"/>
    <x v="6"/>
    <x v="1"/>
    <x v="1"/>
    <x v="3876"/>
  </r>
  <r>
    <x v="1"/>
    <s v="May"/>
    <n v="21"/>
    <x v="0"/>
    <x v="6"/>
    <x v="1"/>
    <x v="1"/>
    <x v="3877"/>
  </r>
  <r>
    <x v="0"/>
    <s v="May"/>
    <n v="22"/>
    <x v="0"/>
    <x v="6"/>
    <x v="1"/>
    <x v="1"/>
    <x v="3878"/>
  </r>
  <r>
    <x v="1"/>
    <s v="May"/>
    <n v="22"/>
    <x v="0"/>
    <x v="6"/>
    <x v="1"/>
    <x v="1"/>
    <x v="3157"/>
  </r>
  <r>
    <x v="0"/>
    <s v="May"/>
    <n v="23"/>
    <x v="0"/>
    <x v="6"/>
    <x v="1"/>
    <x v="1"/>
    <x v="3879"/>
  </r>
  <r>
    <x v="1"/>
    <s v="May"/>
    <n v="23"/>
    <x v="0"/>
    <x v="6"/>
    <x v="1"/>
    <x v="1"/>
    <x v="3880"/>
  </r>
  <r>
    <x v="0"/>
    <s v="May"/>
    <n v="24"/>
    <x v="0"/>
    <x v="6"/>
    <x v="1"/>
    <x v="1"/>
    <x v="3881"/>
  </r>
  <r>
    <x v="1"/>
    <s v="May"/>
    <n v="24"/>
    <x v="0"/>
    <x v="6"/>
    <x v="1"/>
    <x v="1"/>
    <x v="3157"/>
  </r>
  <r>
    <x v="0"/>
    <s v="May"/>
    <n v="25"/>
    <x v="0"/>
    <x v="6"/>
    <x v="1"/>
    <x v="1"/>
    <x v="3882"/>
  </r>
  <r>
    <x v="1"/>
    <s v="May"/>
    <n v="25"/>
    <x v="0"/>
    <x v="6"/>
    <x v="1"/>
    <x v="1"/>
    <x v="3883"/>
  </r>
  <r>
    <x v="0"/>
    <s v="May"/>
    <n v="26"/>
    <x v="0"/>
    <x v="6"/>
    <x v="1"/>
    <x v="1"/>
    <x v="3884"/>
  </r>
  <r>
    <x v="1"/>
    <s v="May"/>
    <n v="26"/>
    <x v="0"/>
    <x v="6"/>
    <x v="1"/>
    <x v="1"/>
    <x v="3885"/>
  </r>
  <r>
    <x v="0"/>
    <s v="May"/>
    <n v="27"/>
    <x v="0"/>
    <x v="6"/>
    <x v="1"/>
    <x v="1"/>
    <x v="3886"/>
  </r>
  <r>
    <x v="1"/>
    <s v="May"/>
    <n v="27"/>
    <x v="0"/>
    <x v="6"/>
    <x v="1"/>
    <x v="1"/>
    <x v="3887"/>
  </r>
  <r>
    <x v="0"/>
    <s v="May"/>
    <n v="28"/>
    <x v="0"/>
    <x v="6"/>
    <x v="1"/>
    <x v="1"/>
    <x v="3888"/>
  </r>
  <r>
    <x v="1"/>
    <s v="May"/>
    <n v="28"/>
    <x v="0"/>
    <x v="6"/>
    <x v="1"/>
    <x v="1"/>
    <x v="3157"/>
  </r>
  <r>
    <x v="0"/>
    <s v="May"/>
    <n v="29"/>
    <x v="0"/>
    <x v="6"/>
    <x v="1"/>
    <x v="1"/>
    <x v="3889"/>
  </r>
  <r>
    <x v="1"/>
    <s v="May"/>
    <n v="29"/>
    <x v="0"/>
    <x v="6"/>
    <x v="1"/>
    <x v="1"/>
    <x v="3890"/>
  </r>
  <r>
    <x v="0"/>
    <s v="May"/>
    <n v="30"/>
    <x v="0"/>
    <x v="6"/>
    <x v="1"/>
    <x v="1"/>
    <x v="3891"/>
  </r>
  <r>
    <x v="1"/>
    <s v="May"/>
    <n v="30"/>
    <x v="0"/>
    <x v="6"/>
    <x v="1"/>
    <x v="1"/>
    <x v="3157"/>
  </r>
  <r>
    <x v="0"/>
    <s v="May"/>
    <n v="31"/>
    <x v="0"/>
    <x v="6"/>
    <x v="1"/>
    <x v="1"/>
    <x v="3892"/>
  </r>
  <r>
    <x v="1"/>
    <s v="May"/>
    <n v="31"/>
    <x v="0"/>
    <x v="6"/>
    <x v="1"/>
    <x v="1"/>
    <x v="3157"/>
  </r>
  <r>
    <x v="0"/>
    <s v="July"/>
    <n v="1"/>
    <x v="1"/>
    <x v="6"/>
    <x v="1"/>
    <x v="1"/>
    <x v="3893"/>
  </r>
  <r>
    <x v="1"/>
    <s v="July"/>
    <n v="1"/>
    <x v="1"/>
    <x v="6"/>
    <x v="1"/>
    <x v="1"/>
    <x v="3894"/>
  </r>
  <r>
    <x v="0"/>
    <s v="July"/>
    <n v="2"/>
    <x v="1"/>
    <x v="6"/>
    <x v="1"/>
    <x v="1"/>
    <x v="3895"/>
  </r>
  <r>
    <x v="1"/>
    <s v="July"/>
    <n v="2"/>
    <x v="1"/>
    <x v="6"/>
    <x v="1"/>
    <x v="1"/>
    <x v="3896"/>
  </r>
  <r>
    <x v="0"/>
    <s v="July"/>
    <n v="3"/>
    <x v="1"/>
    <x v="6"/>
    <x v="1"/>
    <x v="1"/>
    <x v="3897"/>
  </r>
  <r>
    <x v="1"/>
    <s v="July"/>
    <n v="3"/>
    <x v="1"/>
    <x v="6"/>
    <x v="1"/>
    <x v="1"/>
    <x v="3898"/>
  </r>
  <r>
    <x v="0"/>
    <s v="July"/>
    <n v="4"/>
    <x v="1"/>
    <x v="6"/>
    <x v="1"/>
    <x v="1"/>
    <x v="3899"/>
  </r>
  <r>
    <x v="1"/>
    <s v="July"/>
    <n v="4"/>
    <x v="1"/>
    <x v="6"/>
    <x v="1"/>
    <x v="1"/>
    <x v="3900"/>
  </r>
  <r>
    <x v="0"/>
    <s v="July"/>
    <n v="5"/>
    <x v="1"/>
    <x v="6"/>
    <x v="1"/>
    <x v="1"/>
    <x v="3901"/>
  </r>
  <r>
    <x v="1"/>
    <s v="July"/>
    <n v="5"/>
    <x v="1"/>
    <x v="6"/>
    <x v="1"/>
    <x v="1"/>
    <x v="3902"/>
  </r>
  <r>
    <x v="0"/>
    <s v="July"/>
    <n v="6"/>
    <x v="1"/>
    <x v="6"/>
    <x v="1"/>
    <x v="1"/>
    <x v="3903"/>
  </r>
  <r>
    <x v="1"/>
    <s v="July"/>
    <n v="6"/>
    <x v="1"/>
    <x v="6"/>
    <x v="1"/>
    <x v="1"/>
    <x v="3904"/>
  </r>
  <r>
    <x v="0"/>
    <s v="July"/>
    <n v="7"/>
    <x v="1"/>
    <x v="6"/>
    <x v="1"/>
    <x v="1"/>
    <x v="3905"/>
  </r>
  <r>
    <x v="1"/>
    <s v="July"/>
    <n v="7"/>
    <x v="1"/>
    <x v="6"/>
    <x v="1"/>
    <x v="1"/>
    <x v="3906"/>
  </r>
  <r>
    <x v="0"/>
    <s v="July"/>
    <n v="8"/>
    <x v="1"/>
    <x v="6"/>
    <x v="1"/>
    <x v="1"/>
    <x v="3907"/>
  </r>
  <r>
    <x v="1"/>
    <s v="July"/>
    <n v="8"/>
    <x v="1"/>
    <x v="6"/>
    <x v="1"/>
    <x v="1"/>
    <x v="3908"/>
  </r>
  <r>
    <x v="0"/>
    <s v="July"/>
    <n v="9"/>
    <x v="1"/>
    <x v="6"/>
    <x v="1"/>
    <x v="1"/>
    <x v="3909"/>
  </r>
  <r>
    <x v="1"/>
    <s v="July"/>
    <n v="9"/>
    <x v="1"/>
    <x v="6"/>
    <x v="1"/>
    <x v="1"/>
    <x v="3910"/>
  </r>
  <r>
    <x v="0"/>
    <s v="July"/>
    <n v="10"/>
    <x v="1"/>
    <x v="6"/>
    <x v="1"/>
    <x v="1"/>
    <x v="3911"/>
  </r>
  <r>
    <x v="1"/>
    <s v="July"/>
    <n v="10"/>
    <x v="1"/>
    <x v="6"/>
    <x v="1"/>
    <x v="1"/>
    <x v="3912"/>
  </r>
  <r>
    <x v="0"/>
    <s v="July"/>
    <n v="11"/>
    <x v="1"/>
    <x v="6"/>
    <x v="1"/>
    <x v="1"/>
    <x v="3913"/>
  </r>
  <r>
    <x v="1"/>
    <s v="July"/>
    <n v="11"/>
    <x v="1"/>
    <x v="6"/>
    <x v="1"/>
    <x v="1"/>
    <x v="3914"/>
  </r>
  <r>
    <x v="0"/>
    <s v="July"/>
    <n v="12"/>
    <x v="1"/>
    <x v="6"/>
    <x v="1"/>
    <x v="1"/>
    <x v="3915"/>
  </r>
  <r>
    <x v="1"/>
    <s v="July"/>
    <n v="12"/>
    <x v="1"/>
    <x v="6"/>
    <x v="1"/>
    <x v="1"/>
    <x v="3916"/>
  </r>
  <r>
    <x v="0"/>
    <s v="July"/>
    <n v="13"/>
    <x v="1"/>
    <x v="6"/>
    <x v="1"/>
    <x v="1"/>
    <x v="3917"/>
  </r>
  <r>
    <x v="1"/>
    <s v="July"/>
    <n v="13"/>
    <x v="1"/>
    <x v="6"/>
    <x v="1"/>
    <x v="1"/>
    <x v="3918"/>
  </r>
  <r>
    <x v="0"/>
    <s v="July"/>
    <n v="14"/>
    <x v="1"/>
    <x v="6"/>
    <x v="1"/>
    <x v="1"/>
    <x v="3919"/>
  </r>
  <r>
    <x v="1"/>
    <s v="July"/>
    <n v="14"/>
    <x v="1"/>
    <x v="6"/>
    <x v="1"/>
    <x v="1"/>
    <x v="3920"/>
  </r>
  <r>
    <x v="0"/>
    <s v="July"/>
    <n v="15"/>
    <x v="1"/>
    <x v="6"/>
    <x v="1"/>
    <x v="1"/>
    <x v="3921"/>
  </r>
  <r>
    <x v="1"/>
    <s v="July"/>
    <n v="15"/>
    <x v="1"/>
    <x v="6"/>
    <x v="1"/>
    <x v="1"/>
    <x v="3922"/>
  </r>
  <r>
    <x v="0"/>
    <s v="July"/>
    <n v="16"/>
    <x v="1"/>
    <x v="6"/>
    <x v="1"/>
    <x v="1"/>
    <x v="3923"/>
  </r>
  <r>
    <x v="1"/>
    <s v="July"/>
    <n v="16"/>
    <x v="1"/>
    <x v="6"/>
    <x v="1"/>
    <x v="1"/>
    <x v="3924"/>
  </r>
  <r>
    <x v="0"/>
    <s v="July"/>
    <n v="17"/>
    <x v="1"/>
    <x v="6"/>
    <x v="1"/>
    <x v="1"/>
    <x v="3925"/>
  </r>
  <r>
    <x v="1"/>
    <s v="July"/>
    <n v="17"/>
    <x v="1"/>
    <x v="6"/>
    <x v="1"/>
    <x v="1"/>
    <x v="3926"/>
  </r>
  <r>
    <x v="0"/>
    <s v="July"/>
    <n v="18"/>
    <x v="1"/>
    <x v="6"/>
    <x v="1"/>
    <x v="1"/>
    <x v="3927"/>
  </r>
  <r>
    <x v="1"/>
    <s v="July"/>
    <n v="18"/>
    <x v="1"/>
    <x v="6"/>
    <x v="1"/>
    <x v="1"/>
    <x v="3928"/>
  </r>
  <r>
    <x v="0"/>
    <s v="July"/>
    <n v="19"/>
    <x v="1"/>
    <x v="6"/>
    <x v="1"/>
    <x v="1"/>
    <x v="3929"/>
  </r>
  <r>
    <x v="1"/>
    <s v="July"/>
    <n v="19"/>
    <x v="1"/>
    <x v="6"/>
    <x v="1"/>
    <x v="1"/>
    <x v="3930"/>
  </r>
  <r>
    <x v="0"/>
    <s v="July"/>
    <n v="20"/>
    <x v="1"/>
    <x v="6"/>
    <x v="1"/>
    <x v="1"/>
    <x v="3931"/>
  </r>
  <r>
    <x v="1"/>
    <s v="July"/>
    <n v="20"/>
    <x v="1"/>
    <x v="6"/>
    <x v="1"/>
    <x v="1"/>
    <x v="3932"/>
  </r>
  <r>
    <x v="0"/>
    <s v="July"/>
    <n v="21"/>
    <x v="1"/>
    <x v="6"/>
    <x v="1"/>
    <x v="1"/>
    <x v="3933"/>
  </r>
  <r>
    <x v="1"/>
    <s v="July"/>
    <n v="21"/>
    <x v="1"/>
    <x v="6"/>
    <x v="1"/>
    <x v="1"/>
    <x v="3934"/>
  </r>
  <r>
    <x v="0"/>
    <s v="July"/>
    <n v="22"/>
    <x v="1"/>
    <x v="6"/>
    <x v="1"/>
    <x v="1"/>
    <x v="3935"/>
  </r>
  <r>
    <x v="1"/>
    <s v="July"/>
    <n v="22"/>
    <x v="1"/>
    <x v="6"/>
    <x v="1"/>
    <x v="1"/>
    <x v="3936"/>
  </r>
  <r>
    <x v="0"/>
    <s v="July"/>
    <n v="23"/>
    <x v="1"/>
    <x v="6"/>
    <x v="1"/>
    <x v="1"/>
    <x v="3937"/>
  </r>
  <r>
    <x v="1"/>
    <s v="July"/>
    <n v="23"/>
    <x v="1"/>
    <x v="6"/>
    <x v="1"/>
    <x v="1"/>
    <x v="3938"/>
  </r>
  <r>
    <x v="0"/>
    <s v="July"/>
    <n v="24"/>
    <x v="1"/>
    <x v="6"/>
    <x v="1"/>
    <x v="1"/>
    <x v="3939"/>
  </r>
  <r>
    <x v="1"/>
    <s v="July"/>
    <n v="24"/>
    <x v="1"/>
    <x v="6"/>
    <x v="1"/>
    <x v="1"/>
    <x v="3940"/>
  </r>
  <r>
    <x v="0"/>
    <s v="July"/>
    <n v="25"/>
    <x v="1"/>
    <x v="6"/>
    <x v="1"/>
    <x v="1"/>
    <x v="3941"/>
  </r>
  <r>
    <x v="1"/>
    <s v="July"/>
    <n v="25"/>
    <x v="1"/>
    <x v="6"/>
    <x v="1"/>
    <x v="1"/>
    <x v="3942"/>
  </r>
  <r>
    <x v="0"/>
    <s v="July"/>
    <n v="26"/>
    <x v="1"/>
    <x v="6"/>
    <x v="1"/>
    <x v="1"/>
    <x v="3943"/>
  </r>
  <r>
    <x v="1"/>
    <s v="July"/>
    <n v="26"/>
    <x v="1"/>
    <x v="6"/>
    <x v="1"/>
    <x v="1"/>
    <x v="3944"/>
  </r>
  <r>
    <x v="0"/>
    <s v="July"/>
    <n v="27"/>
    <x v="1"/>
    <x v="6"/>
    <x v="1"/>
    <x v="1"/>
    <x v="3945"/>
  </r>
  <r>
    <x v="1"/>
    <s v="July"/>
    <n v="27"/>
    <x v="1"/>
    <x v="6"/>
    <x v="1"/>
    <x v="1"/>
    <x v="3946"/>
  </r>
  <r>
    <x v="0"/>
    <s v="July"/>
    <n v="28"/>
    <x v="1"/>
    <x v="6"/>
    <x v="1"/>
    <x v="1"/>
    <x v="3947"/>
  </r>
  <r>
    <x v="1"/>
    <s v="July"/>
    <n v="28"/>
    <x v="1"/>
    <x v="6"/>
    <x v="1"/>
    <x v="1"/>
    <x v="3948"/>
  </r>
  <r>
    <x v="0"/>
    <s v="July"/>
    <n v="29"/>
    <x v="1"/>
    <x v="6"/>
    <x v="1"/>
    <x v="1"/>
    <x v="3949"/>
  </r>
  <r>
    <x v="1"/>
    <s v="July"/>
    <n v="29"/>
    <x v="1"/>
    <x v="6"/>
    <x v="1"/>
    <x v="1"/>
    <x v="3950"/>
  </r>
  <r>
    <x v="0"/>
    <s v="July"/>
    <n v="30"/>
    <x v="1"/>
    <x v="6"/>
    <x v="1"/>
    <x v="1"/>
    <x v="3951"/>
  </r>
  <r>
    <x v="1"/>
    <s v="July"/>
    <n v="30"/>
    <x v="1"/>
    <x v="6"/>
    <x v="1"/>
    <x v="1"/>
    <x v="3952"/>
  </r>
  <r>
    <x v="0"/>
    <s v="July"/>
    <n v="31"/>
    <x v="1"/>
    <x v="6"/>
    <x v="1"/>
    <x v="1"/>
    <x v="3953"/>
  </r>
  <r>
    <x v="1"/>
    <s v="July"/>
    <n v="31"/>
    <x v="1"/>
    <x v="6"/>
    <x v="1"/>
    <x v="1"/>
    <x v="3954"/>
  </r>
  <r>
    <x v="0"/>
    <s v="June"/>
    <n v="1"/>
    <x v="1"/>
    <x v="6"/>
    <x v="1"/>
    <x v="1"/>
    <x v="3955"/>
  </r>
  <r>
    <x v="1"/>
    <s v="June"/>
    <n v="1"/>
    <x v="1"/>
    <x v="6"/>
    <x v="1"/>
    <x v="1"/>
    <x v="3956"/>
  </r>
  <r>
    <x v="0"/>
    <s v="June"/>
    <n v="2"/>
    <x v="1"/>
    <x v="6"/>
    <x v="1"/>
    <x v="1"/>
    <x v="3957"/>
  </r>
  <r>
    <x v="1"/>
    <s v="June"/>
    <n v="2"/>
    <x v="1"/>
    <x v="6"/>
    <x v="1"/>
    <x v="1"/>
    <x v="3958"/>
  </r>
  <r>
    <x v="0"/>
    <s v="June"/>
    <n v="3"/>
    <x v="1"/>
    <x v="6"/>
    <x v="1"/>
    <x v="1"/>
    <x v="3959"/>
  </r>
  <r>
    <x v="1"/>
    <s v="June"/>
    <n v="3"/>
    <x v="1"/>
    <x v="6"/>
    <x v="1"/>
    <x v="1"/>
    <x v="3960"/>
  </r>
  <r>
    <x v="0"/>
    <s v="June"/>
    <n v="4"/>
    <x v="1"/>
    <x v="6"/>
    <x v="1"/>
    <x v="1"/>
    <x v="3961"/>
  </r>
  <r>
    <x v="1"/>
    <s v="June"/>
    <n v="4"/>
    <x v="1"/>
    <x v="6"/>
    <x v="1"/>
    <x v="1"/>
    <x v="3962"/>
  </r>
  <r>
    <x v="0"/>
    <s v="June"/>
    <n v="5"/>
    <x v="1"/>
    <x v="6"/>
    <x v="1"/>
    <x v="1"/>
    <x v="3963"/>
  </r>
  <r>
    <x v="1"/>
    <s v="June"/>
    <n v="5"/>
    <x v="1"/>
    <x v="6"/>
    <x v="1"/>
    <x v="1"/>
    <x v="3964"/>
  </r>
  <r>
    <x v="0"/>
    <s v="June"/>
    <n v="6"/>
    <x v="1"/>
    <x v="6"/>
    <x v="1"/>
    <x v="1"/>
    <x v="3965"/>
  </r>
  <r>
    <x v="1"/>
    <s v="June"/>
    <n v="6"/>
    <x v="1"/>
    <x v="6"/>
    <x v="1"/>
    <x v="1"/>
    <x v="3966"/>
  </r>
  <r>
    <x v="0"/>
    <s v="June"/>
    <n v="7"/>
    <x v="1"/>
    <x v="6"/>
    <x v="1"/>
    <x v="1"/>
    <x v="3967"/>
  </r>
  <r>
    <x v="1"/>
    <s v="June"/>
    <n v="7"/>
    <x v="1"/>
    <x v="6"/>
    <x v="1"/>
    <x v="1"/>
    <x v="3968"/>
  </r>
  <r>
    <x v="0"/>
    <s v="June"/>
    <n v="8"/>
    <x v="1"/>
    <x v="6"/>
    <x v="1"/>
    <x v="1"/>
    <x v="3969"/>
  </r>
  <r>
    <x v="1"/>
    <s v="June"/>
    <n v="8"/>
    <x v="1"/>
    <x v="6"/>
    <x v="1"/>
    <x v="1"/>
    <x v="3970"/>
  </r>
  <r>
    <x v="0"/>
    <s v="June"/>
    <n v="9"/>
    <x v="1"/>
    <x v="6"/>
    <x v="1"/>
    <x v="1"/>
    <x v="3971"/>
  </r>
  <r>
    <x v="1"/>
    <s v="June"/>
    <n v="9"/>
    <x v="1"/>
    <x v="6"/>
    <x v="1"/>
    <x v="1"/>
    <x v="3972"/>
  </r>
  <r>
    <x v="0"/>
    <s v="June"/>
    <n v="10"/>
    <x v="1"/>
    <x v="6"/>
    <x v="1"/>
    <x v="1"/>
    <x v="3973"/>
  </r>
  <r>
    <x v="1"/>
    <s v="June"/>
    <n v="10"/>
    <x v="1"/>
    <x v="6"/>
    <x v="1"/>
    <x v="1"/>
    <x v="3974"/>
  </r>
  <r>
    <x v="0"/>
    <s v="June"/>
    <n v="11"/>
    <x v="1"/>
    <x v="6"/>
    <x v="1"/>
    <x v="1"/>
    <x v="3975"/>
  </r>
  <r>
    <x v="1"/>
    <s v="June"/>
    <n v="11"/>
    <x v="1"/>
    <x v="6"/>
    <x v="1"/>
    <x v="1"/>
    <x v="3976"/>
  </r>
  <r>
    <x v="0"/>
    <s v="June"/>
    <n v="12"/>
    <x v="1"/>
    <x v="6"/>
    <x v="1"/>
    <x v="1"/>
    <x v="3977"/>
  </r>
  <r>
    <x v="1"/>
    <s v="June"/>
    <n v="12"/>
    <x v="1"/>
    <x v="6"/>
    <x v="1"/>
    <x v="1"/>
    <x v="3978"/>
  </r>
  <r>
    <x v="0"/>
    <s v="June"/>
    <n v="13"/>
    <x v="1"/>
    <x v="6"/>
    <x v="1"/>
    <x v="1"/>
    <x v="3979"/>
  </r>
  <r>
    <x v="1"/>
    <s v="June"/>
    <n v="13"/>
    <x v="1"/>
    <x v="6"/>
    <x v="1"/>
    <x v="1"/>
    <x v="3980"/>
  </r>
  <r>
    <x v="0"/>
    <s v="June"/>
    <n v="14"/>
    <x v="1"/>
    <x v="6"/>
    <x v="1"/>
    <x v="1"/>
    <x v="3981"/>
  </r>
  <r>
    <x v="1"/>
    <s v="June"/>
    <n v="14"/>
    <x v="1"/>
    <x v="6"/>
    <x v="1"/>
    <x v="1"/>
    <x v="3982"/>
  </r>
  <r>
    <x v="0"/>
    <s v="June"/>
    <n v="15"/>
    <x v="1"/>
    <x v="6"/>
    <x v="1"/>
    <x v="1"/>
    <x v="3983"/>
  </r>
  <r>
    <x v="1"/>
    <s v="June"/>
    <n v="15"/>
    <x v="1"/>
    <x v="6"/>
    <x v="1"/>
    <x v="1"/>
    <x v="3984"/>
  </r>
  <r>
    <x v="0"/>
    <s v="June"/>
    <n v="16"/>
    <x v="1"/>
    <x v="6"/>
    <x v="1"/>
    <x v="1"/>
    <x v="3985"/>
  </r>
  <r>
    <x v="1"/>
    <s v="June"/>
    <n v="16"/>
    <x v="1"/>
    <x v="6"/>
    <x v="1"/>
    <x v="1"/>
    <x v="3986"/>
  </r>
  <r>
    <x v="0"/>
    <s v="June"/>
    <n v="17"/>
    <x v="1"/>
    <x v="6"/>
    <x v="1"/>
    <x v="1"/>
    <x v="3987"/>
  </r>
  <r>
    <x v="1"/>
    <s v="June"/>
    <n v="17"/>
    <x v="1"/>
    <x v="6"/>
    <x v="1"/>
    <x v="1"/>
    <x v="3988"/>
  </r>
  <r>
    <x v="0"/>
    <s v="June"/>
    <n v="18"/>
    <x v="1"/>
    <x v="6"/>
    <x v="1"/>
    <x v="1"/>
    <x v="3989"/>
  </r>
  <r>
    <x v="1"/>
    <s v="June"/>
    <n v="18"/>
    <x v="1"/>
    <x v="6"/>
    <x v="1"/>
    <x v="1"/>
    <x v="3990"/>
  </r>
  <r>
    <x v="0"/>
    <s v="June"/>
    <n v="19"/>
    <x v="1"/>
    <x v="6"/>
    <x v="1"/>
    <x v="1"/>
    <x v="3991"/>
  </r>
  <r>
    <x v="1"/>
    <s v="June"/>
    <n v="19"/>
    <x v="1"/>
    <x v="6"/>
    <x v="1"/>
    <x v="1"/>
    <x v="3992"/>
  </r>
  <r>
    <x v="0"/>
    <s v="June"/>
    <n v="20"/>
    <x v="1"/>
    <x v="6"/>
    <x v="1"/>
    <x v="1"/>
    <x v="3993"/>
  </r>
  <r>
    <x v="1"/>
    <s v="June"/>
    <n v="20"/>
    <x v="1"/>
    <x v="6"/>
    <x v="1"/>
    <x v="1"/>
    <x v="3994"/>
  </r>
  <r>
    <x v="0"/>
    <s v="June"/>
    <n v="21"/>
    <x v="1"/>
    <x v="6"/>
    <x v="1"/>
    <x v="1"/>
    <x v="3995"/>
  </r>
  <r>
    <x v="1"/>
    <s v="June"/>
    <n v="21"/>
    <x v="1"/>
    <x v="6"/>
    <x v="1"/>
    <x v="1"/>
    <x v="3996"/>
  </r>
  <r>
    <x v="0"/>
    <s v="June"/>
    <n v="22"/>
    <x v="1"/>
    <x v="6"/>
    <x v="1"/>
    <x v="1"/>
    <x v="3997"/>
  </r>
  <r>
    <x v="1"/>
    <s v="June"/>
    <n v="22"/>
    <x v="1"/>
    <x v="6"/>
    <x v="1"/>
    <x v="1"/>
    <x v="3998"/>
  </r>
  <r>
    <x v="0"/>
    <s v="June"/>
    <n v="23"/>
    <x v="1"/>
    <x v="6"/>
    <x v="1"/>
    <x v="1"/>
    <x v="3999"/>
  </r>
  <r>
    <x v="1"/>
    <s v="June"/>
    <n v="23"/>
    <x v="1"/>
    <x v="6"/>
    <x v="1"/>
    <x v="1"/>
    <x v="4000"/>
  </r>
  <r>
    <x v="0"/>
    <s v="June"/>
    <n v="24"/>
    <x v="1"/>
    <x v="6"/>
    <x v="1"/>
    <x v="1"/>
    <x v="4001"/>
  </r>
  <r>
    <x v="1"/>
    <s v="June"/>
    <n v="24"/>
    <x v="1"/>
    <x v="6"/>
    <x v="1"/>
    <x v="1"/>
    <x v="4002"/>
  </r>
  <r>
    <x v="0"/>
    <s v="June"/>
    <n v="25"/>
    <x v="1"/>
    <x v="6"/>
    <x v="1"/>
    <x v="1"/>
    <x v="4003"/>
  </r>
  <r>
    <x v="1"/>
    <s v="June"/>
    <n v="25"/>
    <x v="1"/>
    <x v="6"/>
    <x v="1"/>
    <x v="1"/>
    <x v="4004"/>
  </r>
  <r>
    <x v="0"/>
    <s v="June"/>
    <n v="26"/>
    <x v="1"/>
    <x v="6"/>
    <x v="1"/>
    <x v="1"/>
    <x v="4005"/>
  </r>
  <r>
    <x v="1"/>
    <s v="June"/>
    <n v="26"/>
    <x v="1"/>
    <x v="6"/>
    <x v="1"/>
    <x v="1"/>
    <x v="4006"/>
  </r>
  <r>
    <x v="0"/>
    <s v="June"/>
    <n v="27"/>
    <x v="1"/>
    <x v="6"/>
    <x v="1"/>
    <x v="1"/>
    <x v="4007"/>
  </r>
  <r>
    <x v="1"/>
    <s v="June"/>
    <n v="27"/>
    <x v="1"/>
    <x v="6"/>
    <x v="1"/>
    <x v="1"/>
    <x v="4008"/>
  </r>
  <r>
    <x v="0"/>
    <s v="June"/>
    <n v="28"/>
    <x v="1"/>
    <x v="6"/>
    <x v="1"/>
    <x v="1"/>
    <x v="4009"/>
  </r>
  <r>
    <x v="1"/>
    <s v="June"/>
    <n v="28"/>
    <x v="1"/>
    <x v="6"/>
    <x v="1"/>
    <x v="1"/>
    <x v="4010"/>
  </r>
  <r>
    <x v="0"/>
    <s v="June"/>
    <n v="29"/>
    <x v="1"/>
    <x v="6"/>
    <x v="1"/>
    <x v="1"/>
    <x v="4011"/>
  </r>
  <r>
    <x v="1"/>
    <s v="June"/>
    <n v="29"/>
    <x v="1"/>
    <x v="6"/>
    <x v="1"/>
    <x v="1"/>
    <x v="4012"/>
  </r>
  <r>
    <x v="0"/>
    <s v="June"/>
    <n v="30"/>
    <x v="1"/>
    <x v="6"/>
    <x v="1"/>
    <x v="1"/>
    <x v="4013"/>
  </r>
  <r>
    <x v="1"/>
    <s v="June"/>
    <n v="30"/>
    <x v="1"/>
    <x v="6"/>
    <x v="1"/>
    <x v="1"/>
    <x v="4014"/>
  </r>
  <r>
    <x v="0"/>
    <s v="May"/>
    <n v="1"/>
    <x v="1"/>
    <x v="6"/>
    <x v="1"/>
    <x v="1"/>
    <x v="4015"/>
  </r>
  <r>
    <x v="1"/>
    <s v="May"/>
    <n v="1"/>
    <x v="1"/>
    <x v="6"/>
    <x v="1"/>
    <x v="1"/>
    <x v="4016"/>
  </r>
  <r>
    <x v="0"/>
    <s v="May"/>
    <n v="2"/>
    <x v="1"/>
    <x v="6"/>
    <x v="1"/>
    <x v="1"/>
    <x v="4017"/>
  </r>
  <r>
    <x v="1"/>
    <s v="May"/>
    <n v="2"/>
    <x v="1"/>
    <x v="6"/>
    <x v="1"/>
    <x v="1"/>
    <x v="4018"/>
  </r>
  <r>
    <x v="0"/>
    <s v="May"/>
    <n v="3"/>
    <x v="1"/>
    <x v="6"/>
    <x v="1"/>
    <x v="1"/>
    <x v="4019"/>
  </r>
  <r>
    <x v="1"/>
    <s v="May"/>
    <n v="3"/>
    <x v="1"/>
    <x v="6"/>
    <x v="1"/>
    <x v="1"/>
    <x v="4020"/>
  </r>
  <r>
    <x v="0"/>
    <s v="May"/>
    <n v="4"/>
    <x v="1"/>
    <x v="6"/>
    <x v="1"/>
    <x v="1"/>
    <x v="4021"/>
  </r>
  <r>
    <x v="1"/>
    <s v="May"/>
    <n v="4"/>
    <x v="1"/>
    <x v="6"/>
    <x v="1"/>
    <x v="1"/>
    <x v="4022"/>
  </r>
  <r>
    <x v="0"/>
    <s v="May"/>
    <n v="5"/>
    <x v="1"/>
    <x v="6"/>
    <x v="1"/>
    <x v="1"/>
    <x v="4023"/>
  </r>
  <r>
    <x v="1"/>
    <s v="May"/>
    <n v="5"/>
    <x v="1"/>
    <x v="6"/>
    <x v="1"/>
    <x v="1"/>
    <x v="4024"/>
  </r>
  <r>
    <x v="0"/>
    <s v="May"/>
    <n v="6"/>
    <x v="1"/>
    <x v="6"/>
    <x v="1"/>
    <x v="1"/>
    <x v="4025"/>
  </r>
  <r>
    <x v="1"/>
    <s v="May"/>
    <n v="6"/>
    <x v="1"/>
    <x v="6"/>
    <x v="1"/>
    <x v="1"/>
    <x v="4026"/>
  </r>
  <r>
    <x v="0"/>
    <s v="May"/>
    <n v="7"/>
    <x v="1"/>
    <x v="6"/>
    <x v="1"/>
    <x v="1"/>
    <x v="4027"/>
  </r>
  <r>
    <x v="1"/>
    <s v="May"/>
    <n v="7"/>
    <x v="1"/>
    <x v="6"/>
    <x v="1"/>
    <x v="1"/>
    <x v="4028"/>
  </r>
  <r>
    <x v="0"/>
    <s v="May"/>
    <n v="8"/>
    <x v="1"/>
    <x v="6"/>
    <x v="1"/>
    <x v="1"/>
    <x v="4029"/>
  </r>
  <r>
    <x v="1"/>
    <s v="May"/>
    <n v="8"/>
    <x v="1"/>
    <x v="6"/>
    <x v="1"/>
    <x v="1"/>
    <x v="4030"/>
  </r>
  <r>
    <x v="0"/>
    <s v="May"/>
    <n v="9"/>
    <x v="1"/>
    <x v="6"/>
    <x v="1"/>
    <x v="1"/>
    <x v="4031"/>
  </r>
  <r>
    <x v="1"/>
    <s v="May"/>
    <n v="9"/>
    <x v="1"/>
    <x v="6"/>
    <x v="1"/>
    <x v="1"/>
    <x v="4032"/>
  </r>
  <r>
    <x v="0"/>
    <s v="May"/>
    <n v="10"/>
    <x v="1"/>
    <x v="6"/>
    <x v="1"/>
    <x v="1"/>
    <x v="4033"/>
  </r>
  <r>
    <x v="1"/>
    <s v="May"/>
    <n v="10"/>
    <x v="1"/>
    <x v="6"/>
    <x v="1"/>
    <x v="1"/>
    <x v="4034"/>
  </r>
  <r>
    <x v="0"/>
    <s v="May"/>
    <n v="11"/>
    <x v="1"/>
    <x v="6"/>
    <x v="1"/>
    <x v="1"/>
    <x v="4035"/>
  </r>
  <r>
    <x v="1"/>
    <s v="May"/>
    <n v="11"/>
    <x v="1"/>
    <x v="6"/>
    <x v="1"/>
    <x v="1"/>
    <x v="4036"/>
  </r>
  <r>
    <x v="0"/>
    <s v="May"/>
    <n v="12"/>
    <x v="1"/>
    <x v="6"/>
    <x v="1"/>
    <x v="1"/>
    <x v="4037"/>
  </r>
  <r>
    <x v="1"/>
    <s v="May"/>
    <n v="12"/>
    <x v="1"/>
    <x v="6"/>
    <x v="1"/>
    <x v="1"/>
    <x v="4038"/>
  </r>
  <r>
    <x v="0"/>
    <s v="May"/>
    <n v="13"/>
    <x v="1"/>
    <x v="6"/>
    <x v="1"/>
    <x v="1"/>
    <x v="4039"/>
  </r>
  <r>
    <x v="1"/>
    <s v="May"/>
    <n v="13"/>
    <x v="1"/>
    <x v="6"/>
    <x v="1"/>
    <x v="1"/>
    <x v="4040"/>
  </r>
  <r>
    <x v="0"/>
    <s v="May"/>
    <n v="14"/>
    <x v="1"/>
    <x v="6"/>
    <x v="1"/>
    <x v="1"/>
    <x v="4041"/>
  </r>
  <r>
    <x v="1"/>
    <s v="May"/>
    <n v="14"/>
    <x v="1"/>
    <x v="6"/>
    <x v="1"/>
    <x v="1"/>
    <x v="4042"/>
  </r>
  <r>
    <x v="0"/>
    <s v="May"/>
    <n v="15"/>
    <x v="1"/>
    <x v="6"/>
    <x v="1"/>
    <x v="1"/>
    <x v="4043"/>
  </r>
  <r>
    <x v="1"/>
    <s v="May"/>
    <n v="15"/>
    <x v="1"/>
    <x v="6"/>
    <x v="1"/>
    <x v="1"/>
    <x v="4044"/>
  </r>
  <r>
    <x v="0"/>
    <s v="May"/>
    <n v="16"/>
    <x v="1"/>
    <x v="6"/>
    <x v="1"/>
    <x v="1"/>
    <x v="4045"/>
  </r>
  <r>
    <x v="1"/>
    <s v="May"/>
    <n v="16"/>
    <x v="1"/>
    <x v="6"/>
    <x v="1"/>
    <x v="1"/>
    <x v="4046"/>
  </r>
  <r>
    <x v="0"/>
    <s v="May"/>
    <n v="17"/>
    <x v="1"/>
    <x v="6"/>
    <x v="1"/>
    <x v="1"/>
    <x v="4047"/>
  </r>
  <r>
    <x v="1"/>
    <s v="May"/>
    <n v="17"/>
    <x v="1"/>
    <x v="6"/>
    <x v="1"/>
    <x v="1"/>
    <x v="4048"/>
  </r>
  <r>
    <x v="0"/>
    <s v="May"/>
    <n v="18"/>
    <x v="1"/>
    <x v="6"/>
    <x v="1"/>
    <x v="1"/>
    <x v="4049"/>
  </r>
  <r>
    <x v="1"/>
    <s v="May"/>
    <n v="18"/>
    <x v="1"/>
    <x v="6"/>
    <x v="1"/>
    <x v="1"/>
    <x v="4050"/>
  </r>
  <r>
    <x v="0"/>
    <s v="May"/>
    <n v="19"/>
    <x v="1"/>
    <x v="6"/>
    <x v="1"/>
    <x v="1"/>
    <x v="4051"/>
  </r>
  <r>
    <x v="1"/>
    <s v="May"/>
    <n v="19"/>
    <x v="1"/>
    <x v="6"/>
    <x v="1"/>
    <x v="1"/>
    <x v="4052"/>
  </r>
  <r>
    <x v="0"/>
    <s v="May"/>
    <n v="20"/>
    <x v="1"/>
    <x v="6"/>
    <x v="1"/>
    <x v="1"/>
    <x v="4053"/>
  </r>
  <r>
    <x v="1"/>
    <s v="May"/>
    <n v="20"/>
    <x v="1"/>
    <x v="6"/>
    <x v="1"/>
    <x v="1"/>
    <x v="4054"/>
  </r>
  <r>
    <x v="0"/>
    <s v="May"/>
    <n v="21"/>
    <x v="1"/>
    <x v="6"/>
    <x v="1"/>
    <x v="1"/>
    <x v="4055"/>
  </r>
  <r>
    <x v="1"/>
    <s v="May"/>
    <n v="21"/>
    <x v="1"/>
    <x v="6"/>
    <x v="1"/>
    <x v="1"/>
    <x v="4056"/>
  </r>
  <r>
    <x v="0"/>
    <s v="May"/>
    <n v="22"/>
    <x v="1"/>
    <x v="6"/>
    <x v="1"/>
    <x v="1"/>
    <x v="4057"/>
  </r>
  <r>
    <x v="1"/>
    <s v="May"/>
    <n v="22"/>
    <x v="1"/>
    <x v="6"/>
    <x v="1"/>
    <x v="1"/>
    <x v="4058"/>
  </r>
  <r>
    <x v="0"/>
    <s v="May"/>
    <n v="23"/>
    <x v="1"/>
    <x v="6"/>
    <x v="1"/>
    <x v="1"/>
    <x v="4059"/>
  </r>
  <r>
    <x v="1"/>
    <s v="May"/>
    <n v="23"/>
    <x v="1"/>
    <x v="6"/>
    <x v="1"/>
    <x v="1"/>
    <x v="4060"/>
  </r>
  <r>
    <x v="0"/>
    <s v="May"/>
    <n v="24"/>
    <x v="1"/>
    <x v="6"/>
    <x v="1"/>
    <x v="1"/>
    <x v="4061"/>
  </r>
  <r>
    <x v="1"/>
    <s v="May"/>
    <n v="24"/>
    <x v="1"/>
    <x v="6"/>
    <x v="1"/>
    <x v="1"/>
    <x v="4062"/>
  </r>
  <r>
    <x v="0"/>
    <s v="May"/>
    <n v="25"/>
    <x v="1"/>
    <x v="6"/>
    <x v="1"/>
    <x v="1"/>
    <x v="4063"/>
  </r>
  <r>
    <x v="1"/>
    <s v="May"/>
    <n v="25"/>
    <x v="1"/>
    <x v="6"/>
    <x v="1"/>
    <x v="1"/>
    <x v="4064"/>
  </r>
  <r>
    <x v="0"/>
    <s v="May"/>
    <n v="26"/>
    <x v="1"/>
    <x v="6"/>
    <x v="1"/>
    <x v="1"/>
    <x v="4065"/>
  </r>
  <r>
    <x v="1"/>
    <s v="May"/>
    <n v="26"/>
    <x v="1"/>
    <x v="6"/>
    <x v="1"/>
    <x v="1"/>
    <x v="4066"/>
  </r>
  <r>
    <x v="0"/>
    <s v="May"/>
    <n v="27"/>
    <x v="1"/>
    <x v="6"/>
    <x v="1"/>
    <x v="1"/>
    <x v="4067"/>
  </r>
  <r>
    <x v="1"/>
    <s v="May"/>
    <n v="27"/>
    <x v="1"/>
    <x v="6"/>
    <x v="1"/>
    <x v="1"/>
    <x v="4068"/>
  </r>
  <r>
    <x v="0"/>
    <s v="May"/>
    <n v="28"/>
    <x v="1"/>
    <x v="6"/>
    <x v="1"/>
    <x v="1"/>
    <x v="4069"/>
  </r>
  <r>
    <x v="1"/>
    <s v="May"/>
    <n v="28"/>
    <x v="1"/>
    <x v="6"/>
    <x v="1"/>
    <x v="1"/>
    <x v="4070"/>
  </r>
  <r>
    <x v="0"/>
    <s v="May"/>
    <n v="29"/>
    <x v="1"/>
    <x v="6"/>
    <x v="1"/>
    <x v="1"/>
    <x v="4071"/>
  </r>
  <r>
    <x v="1"/>
    <s v="May"/>
    <n v="29"/>
    <x v="1"/>
    <x v="6"/>
    <x v="1"/>
    <x v="1"/>
    <x v="4072"/>
  </r>
  <r>
    <x v="0"/>
    <s v="May"/>
    <n v="30"/>
    <x v="1"/>
    <x v="6"/>
    <x v="1"/>
    <x v="1"/>
    <x v="4073"/>
  </r>
  <r>
    <x v="1"/>
    <s v="May"/>
    <n v="30"/>
    <x v="1"/>
    <x v="6"/>
    <x v="1"/>
    <x v="1"/>
    <x v="4074"/>
  </r>
  <r>
    <x v="0"/>
    <s v="May"/>
    <n v="31"/>
    <x v="1"/>
    <x v="6"/>
    <x v="1"/>
    <x v="1"/>
    <x v="4075"/>
  </r>
  <r>
    <x v="1"/>
    <s v="May"/>
    <n v="31"/>
    <x v="1"/>
    <x v="6"/>
    <x v="1"/>
    <x v="1"/>
    <x v="4076"/>
  </r>
  <r>
    <x v="0"/>
    <s v="July"/>
    <n v="1"/>
    <x v="0"/>
    <x v="6"/>
    <x v="1"/>
    <x v="0"/>
    <x v="4077"/>
  </r>
  <r>
    <x v="1"/>
    <s v="July"/>
    <n v="1"/>
    <x v="0"/>
    <x v="6"/>
    <x v="1"/>
    <x v="0"/>
    <x v="4078"/>
  </r>
  <r>
    <x v="0"/>
    <s v="July"/>
    <n v="2"/>
    <x v="0"/>
    <x v="6"/>
    <x v="1"/>
    <x v="0"/>
    <x v="4079"/>
  </r>
  <r>
    <x v="1"/>
    <s v="July"/>
    <n v="2"/>
    <x v="0"/>
    <x v="6"/>
    <x v="1"/>
    <x v="0"/>
    <x v="4080"/>
  </r>
  <r>
    <x v="0"/>
    <s v="July"/>
    <n v="3"/>
    <x v="0"/>
    <x v="6"/>
    <x v="1"/>
    <x v="0"/>
    <x v="4081"/>
  </r>
  <r>
    <x v="1"/>
    <s v="July"/>
    <n v="3"/>
    <x v="0"/>
    <x v="6"/>
    <x v="1"/>
    <x v="0"/>
    <x v="4082"/>
  </r>
  <r>
    <x v="0"/>
    <s v="July"/>
    <n v="4"/>
    <x v="0"/>
    <x v="6"/>
    <x v="1"/>
    <x v="0"/>
    <x v="4083"/>
  </r>
  <r>
    <x v="1"/>
    <s v="July"/>
    <n v="4"/>
    <x v="0"/>
    <x v="6"/>
    <x v="1"/>
    <x v="0"/>
    <x v="4084"/>
  </r>
  <r>
    <x v="0"/>
    <s v="July"/>
    <n v="5"/>
    <x v="0"/>
    <x v="6"/>
    <x v="1"/>
    <x v="0"/>
    <x v="4085"/>
  </r>
  <r>
    <x v="1"/>
    <s v="July"/>
    <n v="5"/>
    <x v="0"/>
    <x v="6"/>
    <x v="1"/>
    <x v="0"/>
    <x v="4086"/>
  </r>
  <r>
    <x v="0"/>
    <s v="July"/>
    <n v="6"/>
    <x v="0"/>
    <x v="6"/>
    <x v="1"/>
    <x v="0"/>
    <x v="4087"/>
  </r>
  <r>
    <x v="1"/>
    <s v="July"/>
    <n v="6"/>
    <x v="0"/>
    <x v="6"/>
    <x v="1"/>
    <x v="0"/>
    <x v="4088"/>
  </r>
  <r>
    <x v="0"/>
    <s v="July"/>
    <n v="7"/>
    <x v="0"/>
    <x v="6"/>
    <x v="1"/>
    <x v="0"/>
    <x v="4089"/>
  </r>
  <r>
    <x v="1"/>
    <s v="July"/>
    <n v="7"/>
    <x v="0"/>
    <x v="6"/>
    <x v="1"/>
    <x v="0"/>
    <x v="4090"/>
  </r>
  <r>
    <x v="0"/>
    <s v="July"/>
    <n v="8"/>
    <x v="0"/>
    <x v="6"/>
    <x v="1"/>
    <x v="0"/>
    <x v="4091"/>
  </r>
  <r>
    <x v="1"/>
    <s v="July"/>
    <n v="8"/>
    <x v="0"/>
    <x v="6"/>
    <x v="1"/>
    <x v="0"/>
    <x v="4092"/>
  </r>
  <r>
    <x v="0"/>
    <s v="July"/>
    <n v="9"/>
    <x v="0"/>
    <x v="6"/>
    <x v="1"/>
    <x v="0"/>
    <x v="4093"/>
  </r>
  <r>
    <x v="1"/>
    <s v="July"/>
    <n v="9"/>
    <x v="0"/>
    <x v="6"/>
    <x v="1"/>
    <x v="0"/>
    <x v="4094"/>
  </r>
  <r>
    <x v="0"/>
    <s v="July"/>
    <n v="10"/>
    <x v="0"/>
    <x v="6"/>
    <x v="1"/>
    <x v="0"/>
    <x v="4095"/>
  </r>
  <r>
    <x v="1"/>
    <s v="July"/>
    <n v="10"/>
    <x v="0"/>
    <x v="6"/>
    <x v="1"/>
    <x v="0"/>
    <x v="4096"/>
  </r>
  <r>
    <x v="0"/>
    <s v="July"/>
    <n v="11"/>
    <x v="0"/>
    <x v="6"/>
    <x v="1"/>
    <x v="0"/>
    <x v="4097"/>
  </r>
  <r>
    <x v="1"/>
    <s v="July"/>
    <n v="11"/>
    <x v="0"/>
    <x v="6"/>
    <x v="1"/>
    <x v="0"/>
    <x v="4098"/>
  </r>
  <r>
    <x v="0"/>
    <s v="July"/>
    <n v="12"/>
    <x v="0"/>
    <x v="6"/>
    <x v="1"/>
    <x v="0"/>
    <x v="4099"/>
  </r>
  <r>
    <x v="1"/>
    <s v="July"/>
    <n v="12"/>
    <x v="0"/>
    <x v="6"/>
    <x v="1"/>
    <x v="0"/>
    <x v="4100"/>
  </r>
  <r>
    <x v="0"/>
    <s v="July"/>
    <n v="13"/>
    <x v="0"/>
    <x v="6"/>
    <x v="1"/>
    <x v="0"/>
    <x v="4101"/>
  </r>
  <r>
    <x v="1"/>
    <s v="July"/>
    <n v="13"/>
    <x v="0"/>
    <x v="6"/>
    <x v="1"/>
    <x v="0"/>
    <x v="4102"/>
  </r>
  <r>
    <x v="0"/>
    <s v="July"/>
    <n v="14"/>
    <x v="0"/>
    <x v="6"/>
    <x v="1"/>
    <x v="0"/>
    <x v="4103"/>
  </r>
  <r>
    <x v="1"/>
    <s v="July"/>
    <n v="14"/>
    <x v="0"/>
    <x v="6"/>
    <x v="1"/>
    <x v="0"/>
    <x v="4104"/>
  </r>
  <r>
    <x v="0"/>
    <s v="July"/>
    <n v="15"/>
    <x v="0"/>
    <x v="6"/>
    <x v="1"/>
    <x v="0"/>
    <x v="4105"/>
  </r>
  <r>
    <x v="1"/>
    <s v="July"/>
    <n v="15"/>
    <x v="0"/>
    <x v="6"/>
    <x v="1"/>
    <x v="0"/>
    <x v="4106"/>
  </r>
  <r>
    <x v="0"/>
    <s v="July"/>
    <n v="16"/>
    <x v="0"/>
    <x v="6"/>
    <x v="1"/>
    <x v="0"/>
    <x v="4107"/>
  </r>
  <r>
    <x v="1"/>
    <s v="July"/>
    <n v="16"/>
    <x v="0"/>
    <x v="6"/>
    <x v="1"/>
    <x v="0"/>
    <x v="4108"/>
  </r>
  <r>
    <x v="0"/>
    <s v="July"/>
    <n v="17"/>
    <x v="0"/>
    <x v="6"/>
    <x v="1"/>
    <x v="0"/>
    <x v="4109"/>
  </r>
  <r>
    <x v="1"/>
    <s v="July"/>
    <n v="17"/>
    <x v="0"/>
    <x v="6"/>
    <x v="1"/>
    <x v="0"/>
    <x v="4110"/>
  </r>
  <r>
    <x v="0"/>
    <s v="July"/>
    <n v="18"/>
    <x v="0"/>
    <x v="6"/>
    <x v="1"/>
    <x v="0"/>
    <x v="4111"/>
  </r>
  <r>
    <x v="1"/>
    <s v="July"/>
    <n v="18"/>
    <x v="0"/>
    <x v="6"/>
    <x v="1"/>
    <x v="0"/>
    <x v="4112"/>
  </r>
  <r>
    <x v="0"/>
    <s v="July"/>
    <n v="19"/>
    <x v="0"/>
    <x v="6"/>
    <x v="1"/>
    <x v="0"/>
    <x v="4113"/>
  </r>
  <r>
    <x v="1"/>
    <s v="July"/>
    <n v="19"/>
    <x v="0"/>
    <x v="6"/>
    <x v="1"/>
    <x v="0"/>
    <x v="4114"/>
  </r>
  <r>
    <x v="0"/>
    <s v="July"/>
    <n v="20"/>
    <x v="0"/>
    <x v="6"/>
    <x v="1"/>
    <x v="0"/>
    <x v="4115"/>
  </r>
  <r>
    <x v="1"/>
    <s v="July"/>
    <n v="20"/>
    <x v="0"/>
    <x v="6"/>
    <x v="1"/>
    <x v="0"/>
    <x v="4116"/>
  </r>
  <r>
    <x v="0"/>
    <s v="July"/>
    <n v="21"/>
    <x v="0"/>
    <x v="6"/>
    <x v="1"/>
    <x v="0"/>
    <x v="4117"/>
  </r>
  <r>
    <x v="1"/>
    <s v="July"/>
    <n v="21"/>
    <x v="0"/>
    <x v="6"/>
    <x v="1"/>
    <x v="0"/>
    <x v="4118"/>
  </r>
  <r>
    <x v="0"/>
    <s v="July"/>
    <n v="22"/>
    <x v="0"/>
    <x v="6"/>
    <x v="1"/>
    <x v="0"/>
    <x v="4119"/>
  </r>
  <r>
    <x v="1"/>
    <s v="July"/>
    <n v="22"/>
    <x v="0"/>
    <x v="6"/>
    <x v="1"/>
    <x v="0"/>
    <x v="4120"/>
  </r>
  <r>
    <x v="0"/>
    <s v="July"/>
    <n v="23"/>
    <x v="0"/>
    <x v="6"/>
    <x v="1"/>
    <x v="0"/>
    <x v="4121"/>
  </r>
  <r>
    <x v="1"/>
    <s v="July"/>
    <n v="23"/>
    <x v="0"/>
    <x v="6"/>
    <x v="1"/>
    <x v="0"/>
    <x v="4122"/>
  </r>
  <r>
    <x v="0"/>
    <s v="July"/>
    <n v="24"/>
    <x v="0"/>
    <x v="6"/>
    <x v="1"/>
    <x v="0"/>
    <x v="4123"/>
  </r>
  <r>
    <x v="1"/>
    <s v="July"/>
    <n v="24"/>
    <x v="0"/>
    <x v="6"/>
    <x v="1"/>
    <x v="0"/>
    <x v="4124"/>
  </r>
  <r>
    <x v="0"/>
    <s v="July"/>
    <n v="25"/>
    <x v="0"/>
    <x v="6"/>
    <x v="1"/>
    <x v="0"/>
    <x v="4125"/>
  </r>
  <r>
    <x v="1"/>
    <s v="July"/>
    <n v="25"/>
    <x v="0"/>
    <x v="6"/>
    <x v="1"/>
    <x v="0"/>
    <x v="4126"/>
  </r>
  <r>
    <x v="0"/>
    <s v="July"/>
    <n v="26"/>
    <x v="0"/>
    <x v="6"/>
    <x v="1"/>
    <x v="0"/>
    <x v="4127"/>
  </r>
  <r>
    <x v="1"/>
    <s v="July"/>
    <n v="26"/>
    <x v="0"/>
    <x v="6"/>
    <x v="1"/>
    <x v="0"/>
    <x v="4128"/>
  </r>
  <r>
    <x v="0"/>
    <s v="July"/>
    <n v="27"/>
    <x v="0"/>
    <x v="6"/>
    <x v="1"/>
    <x v="0"/>
    <x v="4129"/>
  </r>
  <r>
    <x v="1"/>
    <s v="July"/>
    <n v="27"/>
    <x v="0"/>
    <x v="6"/>
    <x v="1"/>
    <x v="0"/>
    <x v="4130"/>
  </r>
  <r>
    <x v="0"/>
    <s v="July"/>
    <n v="28"/>
    <x v="0"/>
    <x v="6"/>
    <x v="1"/>
    <x v="0"/>
    <x v="4131"/>
  </r>
  <r>
    <x v="1"/>
    <s v="July"/>
    <n v="28"/>
    <x v="0"/>
    <x v="6"/>
    <x v="1"/>
    <x v="0"/>
    <x v="4132"/>
  </r>
  <r>
    <x v="0"/>
    <s v="July"/>
    <n v="29"/>
    <x v="0"/>
    <x v="6"/>
    <x v="1"/>
    <x v="0"/>
    <x v="4133"/>
  </r>
  <r>
    <x v="1"/>
    <s v="July"/>
    <n v="29"/>
    <x v="0"/>
    <x v="6"/>
    <x v="1"/>
    <x v="0"/>
    <x v="4134"/>
  </r>
  <r>
    <x v="0"/>
    <s v="July"/>
    <n v="30"/>
    <x v="0"/>
    <x v="6"/>
    <x v="1"/>
    <x v="0"/>
    <x v="4135"/>
  </r>
  <r>
    <x v="1"/>
    <s v="July"/>
    <n v="30"/>
    <x v="0"/>
    <x v="6"/>
    <x v="1"/>
    <x v="0"/>
    <x v="4136"/>
  </r>
  <r>
    <x v="0"/>
    <s v="July"/>
    <n v="31"/>
    <x v="0"/>
    <x v="6"/>
    <x v="1"/>
    <x v="0"/>
    <x v="4137"/>
  </r>
  <r>
    <x v="1"/>
    <s v="July"/>
    <n v="31"/>
    <x v="0"/>
    <x v="6"/>
    <x v="1"/>
    <x v="0"/>
    <x v="4138"/>
  </r>
  <r>
    <x v="0"/>
    <s v="June"/>
    <n v="1"/>
    <x v="0"/>
    <x v="6"/>
    <x v="1"/>
    <x v="0"/>
    <x v="4139"/>
  </r>
  <r>
    <x v="1"/>
    <s v="June"/>
    <n v="1"/>
    <x v="0"/>
    <x v="6"/>
    <x v="1"/>
    <x v="0"/>
    <x v="4140"/>
  </r>
  <r>
    <x v="0"/>
    <s v="June"/>
    <n v="2"/>
    <x v="0"/>
    <x v="6"/>
    <x v="1"/>
    <x v="0"/>
    <x v="4141"/>
  </r>
  <r>
    <x v="1"/>
    <s v="June"/>
    <n v="2"/>
    <x v="0"/>
    <x v="6"/>
    <x v="1"/>
    <x v="0"/>
    <x v="4142"/>
  </r>
  <r>
    <x v="0"/>
    <s v="June"/>
    <n v="3"/>
    <x v="0"/>
    <x v="6"/>
    <x v="1"/>
    <x v="0"/>
    <x v="4143"/>
  </r>
  <r>
    <x v="1"/>
    <s v="June"/>
    <n v="3"/>
    <x v="0"/>
    <x v="6"/>
    <x v="1"/>
    <x v="0"/>
    <x v="4144"/>
  </r>
  <r>
    <x v="0"/>
    <s v="June"/>
    <n v="4"/>
    <x v="0"/>
    <x v="6"/>
    <x v="1"/>
    <x v="0"/>
    <x v="4145"/>
  </r>
  <r>
    <x v="1"/>
    <s v="June"/>
    <n v="4"/>
    <x v="0"/>
    <x v="6"/>
    <x v="1"/>
    <x v="0"/>
    <x v="4146"/>
  </r>
  <r>
    <x v="0"/>
    <s v="June"/>
    <n v="5"/>
    <x v="0"/>
    <x v="6"/>
    <x v="1"/>
    <x v="0"/>
    <x v="4147"/>
  </r>
  <r>
    <x v="1"/>
    <s v="June"/>
    <n v="5"/>
    <x v="0"/>
    <x v="6"/>
    <x v="1"/>
    <x v="0"/>
    <x v="4148"/>
  </r>
  <r>
    <x v="0"/>
    <s v="June"/>
    <n v="6"/>
    <x v="0"/>
    <x v="6"/>
    <x v="1"/>
    <x v="0"/>
    <x v="4149"/>
  </r>
  <r>
    <x v="1"/>
    <s v="June"/>
    <n v="6"/>
    <x v="0"/>
    <x v="6"/>
    <x v="1"/>
    <x v="0"/>
    <x v="4150"/>
  </r>
  <r>
    <x v="0"/>
    <s v="June"/>
    <n v="7"/>
    <x v="0"/>
    <x v="6"/>
    <x v="1"/>
    <x v="0"/>
    <x v="4151"/>
  </r>
  <r>
    <x v="1"/>
    <s v="June"/>
    <n v="7"/>
    <x v="0"/>
    <x v="6"/>
    <x v="1"/>
    <x v="0"/>
    <x v="4152"/>
  </r>
  <r>
    <x v="0"/>
    <s v="June"/>
    <n v="8"/>
    <x v="0"/>
    <x v="6"/>
    <x v="1"/>
    <x v="0"/>
    <x v="4153"/>
  </r>
  <r>
    <x v="1"/>
    <s v="June"/>
    <n v="8"/>
    <x v="0"/>
    <x v="6"/>
    <x v="1"/>
    <x v="0"/>
    <x v="4154"/>
  </r>
  <r>
    <x v="0"/>
    <s v="June"/>
    <n v="9"/>
    <x v="0"/>
    <x v="6"/>
    <x v="1"/>
    <x v="0"/>
    <x v="4155"/>
  </r>
  <r>
    <x v="1"/>
    <s v="June"/>
    <n v="9"/>
    <x v="0"/>
    <x v="6"/>
    <x v="1"/>
    <x v="0"/>
    <x v="4156"/>
  </r>
  <r>
    <x v="0"/>
    <s v="June"/>
    <n v="10"/>
    <x v="0"/>
    <x v="6"/>
    <x v="1"/>
    <x v="0"/>
    <x v="4157"/>
  </r>
  <r>
    <x v="1"/>
    <s v="June"/>
    <n v="10"/>
    <x v="0"/>
    <x v="6"/>
    <x v="1"/>
    <x v="0"/>
    <x v="4158"/>
  </r>
  <r>
    <x v="0"/>
    <s v="June"/>
    <n v="11"/>
    <x v="0"/>
    <x v="6"/>
    <x v="1"/>
    <x v="0"/>
    <x v="4159"/>
  </r>
  <r>
    <x v="1"/>
    <s v="June"/>
    <n v="11"/>
    <x v="0"/>
    <x v="6"/>
    <x v="1"/>
    <x v="0"/>
    <x v="4160"/>
  </r>
  <r>
    <x v="0"/>
    <s v="June"/>
    <n v="12"/>
    <x v="0"/>
    <x v="6"/>
    <x v="1"/>
    <x v="0"/>
    <x v="4161"/>
  </r>
  <r>
    <x v="1"/>
    <s v="June"/>
    <n v="12"/>
    <x v="0"/>
    <x v="6"/>
    <x v="1"/>
    <x v="0"/>
    <x v="4162"/>
  </r>
  <r>
    <x v="0"/>
    <s v="June"/>
    <n v="13"/>
    <x v="0"/>
    <x v="6"/>
    <x v="1"/>
    <x v="0"/>
    <x v="4163"/>
  </r>
  <r>
    <x v="1"/>
    <s v="June"/>
    <n v="13"/>
    <x v="0"/>
    <x v="6"/>
    <x v="1"/>
    <x v="0"/>
    <x v="4164"/>
  </r>
  <r>
    <x v="0"/>
    <s v="June"/>
    <n v="14"/>
    <x v="0"/>
    <x v="6"/>
    <x v="1"/>
    <x v="0"/>
    <x v="4165"/>
  </r>
  <r>
    <x v="1"/>
    <s v="June"/>
    <n v="14"/>
    <x v="0"/>
    <x v="6"/>
    <x v="1"/>
    <x v="0"/>
    <x v="4166"/>
  </r>
  <r>
    <x v="0"/>
    <s v="June"/>
    <n v="15"/>
    <x v="0"/>
    <x v="6"/>
    <x v="1"/>
    <x v="0"/>
    <x v="4167"/>
  </r>
  <r>
    <x v="1"/>
    <s v="June"/>
    <n v="15"/>
    <x v="0"/>
    <x v="6"/>
    <x v="1"/>
    <x v="0"/>
    <x v="4168"/>
  </r>
  <r>
    <x v="0"/>
    <s v="June"/>
    <n v="16"/>
    <x v="0"/>
    <x v="6"/>
    <x v="1"/>
    <x v="0"/>
    <x v="4169"/>
  </r>
  <r>
    <x v="1"/>
    <s v="June"/>
    <n v="16"/>
    <x v="0"/>
    <x v="6"/>
    <x v="1"/>
    <x v="0"/>
    <x v="4170"/>
  </r>
  <r>
    <x v="0"/>
    <s v="June"/>
    <n v="17"/>
    <x v="0"/>
    <x v="6"/>
    <x v="1"/>
    <x v="0"/>
    <x v="4171"/>
  </r>
  <r>
    <x v="1"/>
    <s v="June"/>
    <n v="17"/>
    <x v="0"/>
    <x v="6"/>
    <x v="1"/>
    <x v="0"/>
    <x v="4172"/>
  </r>
  <r>
    <x v="0"/>
    <s v="June"/>
    <n v="18"/>
    <x v="0"/>
    <x v="6"/>
    <x v="1"/>
    <x v="0"/>
    <x v="4173"/>
  </r>
  <r>
    <x v="1"/>
    <s v="June"/>
    <n v="18"/>
    <x v="0"/>
    <x v="6"/>
    <x v="1"/>
    <x v="0"/>
    <x v="4174"/>
  </r>
  <r>
    <x v="0"/>
    <s v="June"/>
    <n v="19"/>
    <x v="0"/>
    <x v="6"/>
    <x v="1"/>
    <x v="0"/>
    <x v="4175"/>
  </r>
  <r>
    <x v="1"/>
    <s v="June"/>
    <n v="19"/>
    <x v="0"/>
    <x v="6"/>
    <x v="1"/>
    <x v="0"/>
    <x v="4176"/>
  </r>
  <r>
    <x v="0"/>
    <s v="June"/>
    <n v="20"/>
    <x v="0"/>
    <x v="6"/>
    <x v="1"/>
    <x v="0"/>
    <x v="4177"/>
  </r>
  <r>
    <x v="1"/>
    <s v="June"/>
    <n v="20"/>
    <x v="0"/>
    <x v="6"/>
    <x v="1"/>
    <x v="0"/>
    <x v="4178"/>
  </r>
  <r>
    <x v="0"/>
    <s v="June"/>
    <n v="21"/>
    <x v="0"/>
    <x v="6"/>
    <x v="1"/>
    <x v="0"/>
    <x v="4179"/>
  </r>
  <r>
    <x v="1"/>
    <s v="June"/>
    <n v="21"/>
    <x v="0"/>
    <x v="6"/>
    <x v="1"/>
    <x v="0"/>
    <x v="4180"/>
  </r>
  <r>
    <x v="0"/>
    <s v="June"/>
    <n v="22"/>
    <x v="0"/>
    <x v="6"/>
    <x v="1"/>
    <x v="0"/>
    <x v="4181"/>
  </r>
  <r>
    <x v="1"/>
    <s v="June"/>
    <n v="22"/>
    <x v="0"/>
    <x v="6"/>
    <x v="1"/>
    <x v="0"/>
    <x v="4182"/>
  </r>
  <r>
    <x v="0"/>
    <s v="June"/>
    <n v="23"/>
    <x v="0"/>
    <x v="6"/>
    <x v="1"/>
    <x v="0"/>
    <x v="4183"/>
  </r>
  <r>
    <x v="1"/>
    <s v="June"/>
    <n v="23"/>
    <x v="0"/>
    <x v="6"/>
    <x v="1"/>
    <x v="0"/>
    <x v="4184"/>
  </r>
  <r>
    <x v="0"/>
    <s v="June"/>
    <n v="24"/>
    <x v="0"/>
    <x v="6"/>
    <x v="1"/>
    <x v="0"/>
    <x v="4185"/>
  </r>
  <r>
    <x v="1"/>
    <s v="June"/>
    <n v="24"/>
    <x v="0"/>
    <x v="6"/>
    <x v="1"/>
    <x v="0"/>
    <x v="4186"/>
  </r>
  <r>
    <x v="0"/>
    <s v="June"/>
    <n v="25"/>
    <x v="0"/>
    <x v="6"/>
    <x v="1"/>
    <x v="0"/>
    <x v="4187"/>
  </r>
  <r>
    <x v="1"/>
    <s v="June"/>
    <n v="25"/>
    <x v="0"/>
    <x v="6"/>
    <x v="1"/>
    <x v="0"/>
    <x v="4188"/>
  </r>
  <r>
    <x v="0"/>
    <s v="June"/>
    <n v="26"/>
    <x v="0"/>
    <x v="6"/>
    <x v="1"/>
    <x v="0"/>
    <x v="4189"/>
  </r>
  <r>
    <x v="1"/>
    <s v="June"/>
    <n v="26"/>
    <x v="0"/>
    <x v="6"/>
    <x v="1"/>
    <x v="0"/>
    <x v="4190"/>
  </r>
  <r>
    <x v="0"/>
    <s v="June"/>
    <n v="27"/>
    <x v="0"/>
    <x v="6"/>
    <x v="1"/>
    <x v="0"/>
    <x v="4191"/>
  </r>
  <r>
    <x v="1"/>
    <s v="June"/>
    <n v="27"/>
    <x v="0"/>
    <x v="6"/>
    <x v="1"/>
    <x v="0"/>
    <x v="4192"/>
  </r>
  <r>
    <x v="0"/>
    <s v="June"/>
    <n v="28"/>
    <x v="0"/>
    <x v="6"/>
    <x v="1"/>
    <x v="0"/>
    <x v="4193"/>
  </r>
  <r>
    <x v="1"/>
    <s v="June"/>
    <n v="28"/>
    <x v="0"/>
    <x v="6"/>
    <x v="1"/>
    <x v="0"/>
    <x v="4194"/>
  </r>
  <r>
    <x v="0"/>
    <s v="June"/>
    <n v="29"/>
    <x v="0"/>
    <x v="6"/>
    <x v="1"/>
    <x v="0"/>
    <x v="4195"/>
  </r>
  <r>
    <x v="1"/>
    <s v="June"/>
    <n v="29"/>
    <x v="0"/>
    <x v="6"/>
    <x v="1"/>
    <x v="0"/>
    <x v="4196"/>
  </r>
  <r>
    <x v="0"/>
    <s v="June"/>
    <n v="30"/>
    <x v="0"/>
    <x v="6"/>
    <x v="1"/>
    <x v="0"/>
    <x v="4197"/>
  </r>
  <r>
    <x v="1"/>
    <s v="June"/>
    <n v="30"/>
    <x v="0"/>
    <x v="6"/>
    <x v="1"/>
    <x v="0"/>
    <x v="4198"/>
  </r>
  <r>
    <x v="0"/>
    <s v="May"/>
    <n v="1"/>
    <x v="0"/>
    <x v="6"/>
    <x v="1"/>
    <x v="0"/>
    <x v="4199"/>
  </r>
  <r>
    <x v="1"/>
    <s v="May"/>
    <n v="1"/>
    <x v="0"/>
    <x v="6"/>
    <x v="1"/>
    <x v="0"/>
    <x v="4200"/>
  </r>
  <r>
    <x v="0"/>
    <s v="May"/>
    <n v="2"/>
    <x v="0"/>
    <x v="6"/>
    <x v="1"/>
    <x v="0"/>
    <x v="4201"/>
  </r>
  <r>
    <x v="1"/>
    <s v="May"/>
    <n v="2"/>
    <x v="0"/>
    <x v="6"/>
    <x v="1"/>
    <x v="0"/>
    <x v="4202"/>
  </r>
  <r>
    <x v="0"/>
    <s v="May"/>
    <n v="3"/>
    <x v="0"/>
    <x v="6"/>
    <x v="1"/>
    <x v="0"/>
    <x v="4203"/>
  </r>
  <r>
    <x v="1"/>
    <s v="May"/>
    <n v="3"/>
    <x v="0"/>
    <x v="6"/>
    <x v="1"/>
    <x v="0"/>
    <x v="4204"/>
  </r>
  <r>
    <x v="0"/>
    <s v="May"/>
    <n v="4"/>
    <x v="0"/>
    <x v="6"/>
    <x v="1"/>
    <x v="0"/>
    <x v="4205"/>
  </r>
  <r>
    <x v="1"/>
    <s v="May"/>
    <n v="4"/>
    <x v="0"/>
    <x v="6"/>
    <x v="1"/>
    <x v="0"/>
    <x v="4206"/>
  </r>
  <r>
    <x v="0"/>
    <s v="May"/>
    <n v="5"/>
    <x v="0"/>
    <x v="6"/>
    <x v="1"/>
    <x v="0"/>
    <x v="4207"/>
  </r>
  <r>
    <x v="1"/>
    <s v="May"/>
    <n v="5"/>
    <x v="0"/>
    <x v="6"/>
    <x v="1"/>
    <x v="0"/>
    <x v="4208"/>
  </r>
  <r>
    <x v="0"/>
    <s v="May"/>
    <n v="6"/>
    <x v="0"/>
    <x v="6"/>
    <x v="1"/>
    <x v="0"/>
    <x v="4209"/>
  </r>
  <r>
    <x v="1"/>
    <s v="May"/>
    <n v="6"/>
    <x v="0"/>
    <x v="6"/>
    <x v="1"/>
    <x v="0"/>
    <x v="4210"/>
  </r>
  <r>
    <x v="0"/>
    <s v="May"/>
    <n v="7"/>
    <x v="0"/>
    <x v="6"/>
    <x v="1"/>
    <x v="0"/>
    <x v="4211"/>
  </r>
  <r>
    <x v="1"/>
    <s v="May"/>
    <n v="7"/>
    <x v="0"/>
    <x v="6"/>
    <x v="1"/>
    <x v="0"/>
    <x v="4212"/>
  </r>
  <r>
    <x v="0"/>
    <s v="May"/>
    <n v="8"/>
    <x v="0"/>
    <x v="6"/>
    <x v="1"/>
    <x v="0"/>
    <x v="4213"/>
  </r>
  <r>
    <x v="1"/>
    <s v="May"/>
    <n v="8"/>
    <x v="0"/>
    <x v="6"/>
    <x v="1"/>
    <x v="0"/>
    <x v="4214"/>
  </r>
  <r>
    <x v="0"/>
    <s v="May"/>
    <n v="9"/>
    <x v="0"/>
    <x v="6"/>
    <x v="1"/>
    <x v="0"/>
    <x v="4215"/>
  </r>
  <r>
    <x v="1"/>
    <s v="May"/>
    <n v="9"/>
    <x v="0"/>
    <x v="6"/>
    <x v="1"/>
    <x v="0"/>
    <x v="4216"/>
  </r>
  <r>
    <x v="0"/>
    <s v="May"/>
    <n v="10"/>
    <x v="0"/>
    <x v="6"/>
    <x v="1"/>
    <x v="0"/>
    <x v="4217"/>
  </r>
  <r>
    <x v="1"/>
    <s v="May"/>
    <n v="10"/>
    <x v="0"/>
    <x v="6"/>
    <x v="1"/>
    <x v="0"/>
    <x v="4218"/>
  </r>
  <r>
    <x v="0"/>
    <s v="May"/>
    <n v="11"/>
    <x v="0"/>
    <x v="6"/>
    <x v="1"/>
    <x v="0"/>
    <x v="4219"/>
  </r>
  <r>
    <x v="1"/>
    <s v="May"/>
    <n v="11"/>
    <x v="0"/>
    <x v="6"/>
    <x v="1"/>
    <x v="0"/>
    <x v="4220"/>
  </r>
  <r>
    <x v="0"/>
    <s v="May"/>
    <n v="12"/>
    <x v="0"/>
    <x v="6"/>
    <x v="1"/>
    <x v="0"/>
    <x v="4221"/>
  </r>
  <r>
    <x v="1"/>
    <s v="May"/>
    <n v="12"/>
    <x v="0"/>
    <x v="6"/>
    <x v="1"/>
    <x v="0"/>
    <x v="4222"/>
  </r>
  <r>
    <x v="0"/>
    <s v="May"/>
    <n v="13"/>
    <x v="0"/>
    <x v="6"/>
    <x v="1"/>
    <x v="0"/>
    <x v="4223"/>
  </r>
  <r>
    <x v="1"/>
    <s v="May"/>
    <n v="13"/>
    <x v="0"/>
    <x v="6"/>
    <x v="1"/>
    <x v="0"/>
    <x v="4224"/>
  </r>
  <r>
    <x v="0"/>
    <s v="May"/>
    <n v="14"/>
    <x v="0"/>
    <x v="6"/>
    <x v="1"/>
    <x v="0"/>
    <x v="4225"/>
  </r>
  <r>
    <x v="1"/>
    <s v="May"/>
    <n v="14"/>
    <x v="0"/>
    <x v="6"/>
    <x v="1"/>
    <x v="0"/>
    <x v="4226"/>
  </r>
  <r>
    <x v="0"/>
    <s v="May"/>
    <n v="15"/>
    <x v="0"/>
    <x v="6"/>
    <x v="1"/>
    <x v="0"/>
    <x v="4227"/>
  </r>
  <r>
    <x v="1"/>
    <s v="May"/>
    <n v="15"/>
    <x v="0"/>
    <x v="6"/>
    <x v="1"/>
    <x v="0"/>
    <x v="4228"/>
  </r>
  <r>
    <x v="0"/>
    <s v="May"/>
    <n v="16"/>
    <x v="0"/>
    <x v="6"/>
    <x v="1"/>
    <x v="0"/>
    <x v="4229"/>
  </r>
  <r>
    <x v="1"/>
    <s v="May"/>
    <n v="16"/>
    <x v="0"/>
    <x v="6"/>
    <x v="1"/>
    <x v="0"/>
    <x v="4230"/>
  </r>
  <r>
    <x v="0"/>
    <s v="May"/>
    <n v="17"/>
    <x v="0"/>
    <x v="6"/>
    <x v="1"/>
    <x v="0"/>
    <x v="4231"/>
  </r>
  <r>
    <x v="1"/>
    <s v="May"/>
    <n v="17"/>
    <x v="0"/>
    <x v="6"/>
    <x v="1"/>
    <x v="0"/>
    <x v="4232"/>
  </r>
  <r>
    <x v="0"/>
    <s v="May"/>
    <n v="18"/>
    <x v="0"/>
    <x v="6"/>
    <x v="1"/>
    <x v="0"/>
    <x v="4233"/>
  </r>
  <r>
    <x v="1"/>
    <s v="May"/>
    <n v="18"/>
    <x v="0"/>
    <x v="6"/>
    <x v="1"/>
    <x v="0"/>
    <x v="4234"/>
  </r>
  <r>
    <x v="0"/>
    <s v="May"/>
    <n v="19"/>
    <x v="0"/>
    <x v="6"/>
    <x v="1"/>
    <x v="0"/>
    <x v="4235"/>
  </r>
  <r>
    <x v="1"/>
    <s v="May"/>
    <n v="19"/>
    <x v="0"/>
    <x v="6"/>
    <x v="1"/>
    <x v="0"/>
    <x v="4236"/>
  </r>
  <r>
    <x v="0"/>
    <s v="May"/>
    <n v="20"/>
    <x v="0"/>
    <x v="6"/>
    <x v="1"/>
    <x v="0"/>
    <x v="4237"/>
  </r>
  <r>
    <x v="1"/>
    <s v="May"/>
    <n v="20"/>
    <x v="0"/>
    <x v="6"/>
    <x v="1"/>
    <x v="0"/>
    <x v="4238"/>
  </r>
  <r>
    <x v="0"/>
    <s v="May"/>
    <n v="21"/>
    <x v="0"/>
    <x v="6"/>
    <x v="1"/>
    <x v="0"/>
    <x v="4239"/>
  </r>
  <r>
    <x v="1"/>
    <s v="May"/>
    <n v="21"/>
    <x v="0"/>
    <x v="6"/>
    <x v="1"/>
    <x v="0"/>
    <x v="4240"/>
  </r>
  <r>
    <x v="0"/>
    <s v="May"/>
    <n v="22"/>
    <x v="0"/>
    <x v="6"/>
    <x v="1"/>
    <x v="0"/>
    <x v="4241"/>
  </r>
  <r>
    <x v="1"/>
    <s v="May"/>
    <n v="22"/>
    <x v="0"/>
    <x v="6"/>
    <x v="1"/>
    <x v="0"/>
    <x v="4242"/>
  </r>
  <r>
    <x v="0"/>
    <s v="May"/>
    <n v="23"/>
    <x v="0"/>
    <x v="6"/>
    <x v="1"/>
    <x v="0"/>
    <x v="4243"/>
  </r>
  <r>
    <x v="1"/>
    <s v="May"/>
    <n v="23"/>
    <x v="0"/>
    <x v="6"/>
    <x v="1"/>
    <x v="0"/>
    <x v="4244"/>
  </r>
  <r>
    <x v="0"/>
    <s v="May"/>
    <n v="24"/>
    <x v="0"/>
    <x v="6"/>
    <x v="1"/>
    <x v="0"/>
    <x v="4245"/>
  </r>
  <r>
    <x v="1"/>
    <s v="May"/>
    <n v="24"/>
    <x v="0"/>
    <x v="6"/>
    <x v="1"/>
    <x v="0"/>
    <x v="4246"/>
  </r>
  <r>
    <x v="0"/>
    <s v="May"/>
    <n v="25"/>
    <x v="0"/>
    <x v="6"/>
    <x v="1"/>
    <x v="0"/>
    <x v="4247"/>
  </r>
  <r>
    <x v="1"/>
    <s v="May"/>
    <n v="25"/>
    <x v="0"/>
    <x v="6"/>
    <x v="1"/>
    <x v="0"/>
    <x v="4248"/>
  </r>
  <r>
    <x v="0"/>
    <s v="May"/>
    <n v="26"/>
    <x v="0"/>
    <x v="6"/>
    <x v="1"/>
    <x v="0"/>
    <x v="4249"/>
  </r>
  <r>
    <x v="1"/>
    <s v="May"/>
    <n v="26"/>
    <x v="0"/>
    <x v="6"/>
    <x v="1"/>
    <x v="0"/>
    <x v="4250"/>
  </r>
  <r>
    <x v="0"/>
    <s v="May"/>
    <n v="27"/>
    <x v="0"/>
    <x v="6"/>
    <x v="1"/>
    <x v="0"/>
    <x v="4251"/>
  </r>
  <r>
    <x v="1"/>
    <s v="May"/>
    <n v="27"/>
    <x v="0"/>
    <x v="6"/>
    <x v="1"/>
    <x v="0"/>
    <x v="4252"/>
  </r>
  <r>
    <x v="0"/>
    <s v="May"/>
    <n v="28"/>
    <x v="0"/>
    <x v="6"/>
    <x v="1"/>
    <x v="0"/>
    <x v="4253"/>
  </r>
  <r>
    <x v="1"/>
    <s v="May"/>
    <n v="28"/>
    <x v="0"/>
    <x v="6"/>
    <x v="1"/>
    <x v="0"/>
    <x v="4254"/>
  </r>
  <r>
    <x v="0"/>
    <s v="May"/>
    <n v="29"/>
    <x v="0"/>
    <x v="6"/>
    <x v="1"/>
    <x v="0"/>
    <x v="4255"/>
  </r>
  <r>
    <x v="1"/>
    <s v="May"/>
    <n v="29"/>
    <x v="0"/>
    <x v="6"/>
    <x v="1"/>
    <x v="0"/>
    <x v="4256"/>
  </r>
  <r>
    <x v="0"/>
    <s v="May"/>
    <n v="30"/>
    <x v="0"/>
    <x v="6"/>
    <x v="1"/>
    <x v="0"/>
    <x v="4257"/>
  </r>
  <r>
    <x v="1"/>
    <s v="May"/>
    <n v="30"/>
    <x v="0"/>
    <x v="6"/>
    <x v="1"/>
    <x v="0"/>
    <x v="4258"/>
  </r>
  <r>
    <x v="0"/>
    <s v="May"/>
    <n v="31"/>
    <x v="0"/>
    <x v="6"/>
    <x v="1"/>
    <x v="0"/>
    <x v="4259"/>
  </r>
  <r>
    <x v="1"/>
    <s v="May"/>
    <n v="31"/>
    <x v="0"/>
    <x v="6"/>
    <x v="1"/>
    <x v="0"/>
    <x v="4260"/>
  </r>
  <r>
    <x v="0"/>
    <s v="July"/>
    <n v="1"/>
    <x v="1"/>
    <x v="6"/>
    <x v="1"/>
    <x v="0"/>
    <x v="4261"/>
  </r>
  <r>
    <x v="1"/>
    <s v="July"/>
    <n v="1"/>
    <x v="1"/>
    <x v="6"/>
    <x v="1"/>
    <x v="0"/>
    <x v="4262"/>
  </r>
  <r>
    <x v="0"/>
    <s v="July"/>
    <n v="2"/>
    <x v="1"/>
    <x v="6"/>
    <x v="1"/>
    <x v="0"/>
    <x v="4263"/>
  </r>
  <r>
    <x v="1"/>
    <s v="July"/>
    <n v="2"/>
    <x v="1"/>
    <x v="6"/>
    <x v="1"/>
    <x v="0"/>
    <x v="4264"/>
  </r>
  <r>
    <x v="0"/>
    <s v="July"/>
    <n v="3"/>
    <x v="1"/>
    <x v="6"/>
    <x v="1"/>
    <x v="0"/>
    <x v="4265"/>
  </r>
  <r>
    <x v="1"/>
    <s v="July"/>
    <n v="3"/>
    <x v="1"/>
    <x v="6"/>
    <x v="1"/>
    <x v="0"/>
    <x v="4266"/>
  </r>
  <r>
    <x v="0"/>
    <s v="July"/>
    <n v="4"/>
    <x v="1"/>
    <x v="6"/>
    <x v="1"/>
    <x v="0"/>
    <x v="4267"/>
  </r>
  <r>
    <x v="1"/>
    <s v="July"/>
    <n v="4"/>
    <x v="1"/>
    <x v="6"/>
    <x v="1"/>
    <x v="0"/>
    <x v="4268"/>
  </r>
  <r>
    <x v="0"/>
    <s v="July"/>
    <n v="5"/>
    <x v="1"/>
    <x v="6"/>
    <x v="1"/>
    <x v="0"/>
    <x v="4269"/>
  </r>
  <r>
    <x v="1"/>
    <s v="July"/>
    <n v="5"/>
    <x v="1"/>
    <x v="6"/>
    <x v="1"/>
    <x v="0"/>
    <x v="4270"/>
  </r>
  <r>
    <x v="0"/>
    <s v="July"/>
    <n v="6"/>
    <x v="1"/>
    <x v="6"/>
    <x v="1"/>
    <x v="0"/>
    <x v="4271"/>
  </r>
  <r>
    <x v="1"/>
    <s v="July"/>
    <n v="6"/>
    <x v="1"/>
    <x v="6"/>
    <x v="1"/>
    <x v="0"/>
    <x v="4272"/>
  </r>
  <r>
    <x v="0"/>
    <s v="July"/>
    <n v="7"/>
    <x v="1"/>
    <x v="6"/>
    <x v="1"/>
    <x v="0"/>
    <x v="4273"/>
  </r>
  <r>
    <x v="1"/>
    <s v="July"/>
    <n v="7"/>
    <x v="1"/>
    <x v="6"/>
    <x v="1"/>
    <x v="0"/>
    <x v="4274"/>
  </r>
  <r>
    <x v="0"/>
    <s v="July"/>
    <n v="8"/>
    <x v="1"/>
    <x v="6"/>
    <x v="1"/>
    <x v="0"/>
    <x v="4275"/>
  </r>
  <r>
    <x v="1"/>
    <s v="July"/>
    <n v="8"/>
    <x v="1"/>
    <x v="6"/>
    <x v="1"/>
    <x v="0"/>
    <x v="4276"/>
  </r>
  <r>
    <x v="0"/>
    <s v="July"/>
    <n v="9"/>
    <x v="1"/>
    <x v="6"/>
    <x v="1"/>
    <x v="0"/>
    <x v="4277"/>
  </r>
  <r>
    <x v="1"/>
    <s v="July"/>
    <n v="9"/>
    <x v="1"/>
    <x v="6"/>
    <x v="1"/>
    <x v="0"/>
    <x v="4278"/>
  </r>
  <r>
    <x v="0"/>
    <s v="July"/>
    <n v="10"/>
    <x v="1"/>
    <x v="6"/>
    <x v="1"/>
    <x v="0"/>
    <x v="4279"/>
  </r>
  <r>
    <x v="1"/>
    <s v="July"/>
    <n v="10"/>
    <x v="1"/>
    <x v="6"/>
    <x v="1"/>
    <x v="0"/>
    <x v="4280"/>
  </r>
  <r>
    <x v="0"/>
    <s v="July"/>
    <n v="11"/>
    <x v="1"/>
    <x v="6"/>
    <x v="1"/>
    <x v="0"/>
    <x v="4281"/>
  </r>
  <r>
    <x v="1"/>
    <s v="July"/>
    <n v="11"/>
    <x v="1"/>
    <x v="6"/>
    <x v="1"/>
    <x v="0"/>
    <x v="4282"/>
  </r>
  <r>
    <x v="0"/>
    <s v="July"/>
    <n v="12"/>
    <x v="1"/>
    <x v="6"/>
    <x v="1"/>
    <x v="0"/>
    <x v="4283"/>
  </r>
  <r>
    <x v="1"/>
    <s v="July"/>
    <n v="12"/>
    <x v="1"/>
    <x v="6"/>
    <x v="1"/>
    <x v="0"/>
    <x v="4284"/>
  </r>
  <r>
    <x v="0"/>
    <s v="July"/>
    <n v="13"/>
    <x v="1"/>
    <x v="6"/>
    <x v="1"/>
    <x v="0"/>
    <x v="4285"/>
  </r>
  <r>
    <x v="1"/>
    <s v="July"/>
    <n v="13"/>
    <x v="1"/>
    <x v="6"/>
    <x v="1"/>
    <x v="0"/>
    <x v="4286"/>
  </r>
  <r>
    <x v="0"/>
    <s v="July"/>
    <n v="14"/>
    <x v="1"/>
    <x v="6"/>
    <x v="1"/>
    <x v="0"/>
    <x v="4287"/>
  </r>
  <r>
    <x v="1"/>
    <s v="July"/>
    <n v="14"/>
    <x v="1"/>
    <x v="6"/>
    <x v="1"/>
    <x v="0"/>
    <x v="4288"/>
  </r>
  <r>
    <x v="0"/>
    <s v="July"/>
    <n v="15"/>
    <x v="1"/>
    <x v="6"/>
    <x v="1"/>
    <x v="0"/>
    <x v="4289"/>
  </r>
  <r>
    <x v="1"/>
    <s v="July"/>
    <n v="15"/>
    <x v="1"/>
    <x v="6"/>
    <x v="1"/>
    <x v="0"/>
    <x v="4290"/>
  </r>
  <r>
    <x v="0"/>
    <s v="July"/>
    <n v="16"/>
    <x v="1"/>
    <x v="6"/>
    <x v="1"/>
    <x v="0"/>
    <x v="4291"/>
  </r>
  <r>
    <x v="1"/>
    <s v="July"/>
    <n v="16"/>
    <x v="1"/>
    <x v="6"/>
    <x v="1"/>
    <x v="0"/>
    <x v="4292"/>
  </r>
  <r>
    <x v="0"/>
    <s v="July"/>
    <n v="17"/>
    <x v="1"/>
    <x v="6"/>
    <x v="1"/>
    <x v="0"/>
    <x v="4293"/>
  </r>
  <r>
    <x v="1"/>
    <s v="July"/>
    <n v="17"/>
    <x v="1"/>
    <x v="6"/>
    <x v="1"/>
    <x v="0"/>
    <x v="4294"/>
  </r>
  <r>
    <x v="0"/>
    <s v="July"/>
    <n v="18"/>
    <x v="1"/>
    <x v="6"/>
    <x v="1"/>
    <x v="0"/>
    <x v="4295"/>
  </r>
  <r>
    <x v="1"/>
    <s v="July"/>
    <n v="18"/>
    <x v="1"/>
    <x v="6"/>
    <x v="1"/>
    <x v="0"/>
    <x v="4296"/>
  </r>
  <r>
    <x v="0"/>
    <s v="July"/>
    <n v="19"/>
    <x v="1"/>
    <x v="6"/>
    <x v="1"/>
    <x v="0"/>
    <x v="4297"/>
  </r>
  <r>
    <x v="1"/>
    <s v="July"/>
    <n v="19"/>
    <x v="1"/>
    <x v="6"/>
    <x v="1"/>
    <x v="0"/>
    <x v="4298"/>
  </r>
  <r>
    <x v="0"/>
    <s v="July"/>
    <n v="20"/>
    <x v="1"/>
    <x v="6"/>
    <x v="1"/>
    <x v="0"/>
    <x v="4299"/>
  </r>
  <r>
    <x v="1"/>
    <s v="July"/>
    <n v="20"/>
    <x v="1"/>
    <x v="6"/>
    <x v="1"/>
    <x v="0"/>
    <x v="4300"/>
  </r>
  <r>
    <x v="0"/>
    <s v="July"/>
    <n v="21"/>
    <x v="1"/>
    <x v="6"/>
    <x v="1"/>
    <x v="0"/>
    <x v="4301"/>
  </r>
  <r>
    <x v="1"/>
    <s v="July"/>
    <n v="21"/>
    <x v="1"/>
    <x v="6"/>
    <x v="1"/>
    <x v="0"/>
    <x v="4302"/>
  </r>
  <r>
    <x v="0"/>
    <s v="July"/>
    <n v="22"/>
    <x v="1"/>
    <x v="6"/>
    <x v="1"/>
    <x v="0"/>
    <x v="4303"/>
  </r>
  <r>
    <x v="1"/>
    <s v="July"/>
    <n v="22"/>
    <x v="1"/>
    <x v="6"/>
    <x v="1"/>
    <x v="0"/>
    <x v="4304"/>
  </r>
  <r>
    <x v="0"/>
    <s v="July"/>
    <n v="23"/>
    <x v="1"/>
    <x v="6"/>
    <x v="1"/>
    <x v="0"/>
    <x v="4305"/>
  </r>
  <r>
    <x v="1"/>
    <s v="July"/>
    <n v="23"/>
    <x v="1"/>
    <x v="6"/>
    <x v="1"/>
    <x v="0"/>
    <x v="4306"/>
  </r>
  <r>
    <x v="0"/>
    <s v="July"/>
    <n v="24"/>
    <x v="1"/>
    <x v="6"/>
    <x v="1"/>
    <x v="0"/>
    <x v="4307"/>
  </r>
  <r>
    <x v="1"/>
    <s v="July"/>
    <n v="24"/>
    <x v="1"/>
    <x v="6"/>
    <x v="1"/>
    <x v="0"/>
    <x v="4308"/>
  </r>
  <r>
    <x v="0"/>
    <s v="July"/>
    <n v="25"/>
    <x v="1"/>
    <x v="6"/>
    <x v="1"/>
    <x v="0"/>
    <x v="4309"/>
  </r>
  <r>
    <x v="1"/>
    <s v="July"/>
    <n v="25"/>
    <x v="1"/>
    <x v="6"/>
    <x v="1"/>
    <x v="0"/>
    <x v="4310"/>
  </r>
  <r>
    <x v="0"/>
    <s v="July"/>
    <n v="26"/>
    <x v="1"/>
    <x v="6"/>
    <x v="1"/>
    <x v="0"/>
    <x v="4311"/>
  </r>
  <r>
    <x v="1"/>
    <s v="July"/>
    <n v="26"/>
    <x v="1"/>
    <x v="6"/>
    <x v="1"/>
    <x v="0"/>
    <x v="4312"/>
  </r>
  <r>
    <x v="0"/>
    <s v="July"/>
    <n v="27"/>
    <x v="1"/>
    <x v="6"/>
    <x v="1"/>
    <x v="0"/>
    <x v="4313"/>
  </r>
  <r>
    <x v="1"/>
    <s v="July"/>
    <n v="27"/>
    <x v="1"/>
    <x v="6"/>
    <x v="1"/>
    <x v="0"/>
    <x v="4314"/>
  </r>
  <r>
    <x v="0"/>
    <s v="July"/>
    <n v="28"/>
    <x v="1"/>
    <x v="6"/>
    <x v="1"/>
    <x v="0"/>
    <x v="4315"/>
  </r>
  <r>
    <x v="1"/>
    <s v="July"/>
    <n v="28"/>
    <x v="1"/>
    <x v="6"/>
    <x v="1"/>
    <x v="0"/>
    <x v="4316"/>
  </r>
  <r>
    <x v="0"/>
    <s v="July"/>
    <n v="29"/>
    <x v="1"/>
    <x v="6"/>
    <x v="1"/>
    <x v="0"/>
    <x v="4317"/>
  </r>
  <r>
    <x v="1"/>
    <s v="July"/>
    <n v="29"/>
    <x v="1"/>
    <x v="6"/>
    <x v="1"/>
    <x v="0"/>
    <x v="4318"/>
  </r>
  <r>
    <x v="0"/>
    <s v="July"/>
    <n v="30"/>
    <x v="1"/>
    <x v="6"/>
    <x v="1"/>
    <x v="0"/>
    <x v="4319"/>
  </r>
  <r>
    <x v="1"/>
    <s v="July"/>
    <n v="30"/>
    <x v="1"/>
    <x v="6"/>
    <x v="1"/>
    <x v="0"/>
    <x v="4320"/>
  </r>
  <r>
    <x v="0"/>
    <s v="July"/>
    <n v="31"/>
    <x v="1"/>
    <x v="6"/>
    <x v="1"/>
    <x v="0"/>
    <x v="4321"/>
  </r>
  <r>
    <x v="1"/>
    <s v="July"/>
    <n v="31"/>
    <x v="1"/>
    <x v="6"/>
    <x v="1"/>
    <x v="0"/>
    <x v="4322"/>
  </r>
  <r>
    <x v="0"/>
    <s v="June"/>
    <n v="1"/>
    <x v="1"/>
    <x v="6"/>
    <x v="1"/>
    <x v="0"/>
    <x v="4323"/>
  </r>
  <r>
    <x v="1"/>
    <s v="June"/>
    <n v="1"/>
    <x v="1"/>
    <x v="6"/>
    <x v="1"/>
    <x v="0"/>
    <x v="4324"/>
  </r>
  <r>
    <x v="0"/>
    <s v="June"/>
    <n v="2"/>
    <x v="1"/>
    <x v="6"/>
    <x v="1"/>
    <x v="0"/>
    <x v="4325"/>
  </r>
  <r>
    <x v="1"/>
    <s v="June"/>
    <n v="2"/>
    <x v="1"/>
    <x v="6"/>
    <x v="1"/>
    <x v="0"/>
    <x v="4326"/>
  </r>
  <r>
    <x v="0"/>
    <s v="June"/>
    <n v="3"/>
    <x v="1"/>
    <x v="6"/>
    <x v="1"/>
    <x v="0"/>
    <x v="4327"/>
  </r>
  <r>
    <x v="1"/>
    <s v="June"/>
    <n v="3"/>
    <x v="1"/>
    <x v="6"/>
    <x v="1"/>
    <x v="0"/>
    <x v="4328"/>
  </r>
  <r>
    <x v="0"/>
    <s v="June"/>
    <n v="4"/>
    <x v="1"/>
    <x v="6"/>
    <x v="1"/>
    <x v="0"/>
    <x v="4329"/>
  </r>
  <r>
    <x v="1"/>
    <s v="June"/>
    <n v="4"/>
    <x v="1"/>
    <x v="6"/>
    <x v="1"/>
    <x v="0"/>
    <x v="4330"/>
  </r>
  <r>
    <x v="0"/>
    <s v="June"/>
    <n v="5"/>
    <x v="1"/>
    <x v="6"/>
    <x v="1"/>
    <x v="0"/>
    <x v="4331"/>
  </r>
  <r>
    <x v="1"/>
    <s v="June"/>
    <n v="5"/>
    <x v="1"/>
    <x v="6"/>
    <x v="1"/>
    <x v="0"/>
    <x v="4332"/>
  </r>
  <r>
    <x v="0"/>
    <s v="June"/>
    <n v="6"/>
    <x v="1"/>
    <x v="6"/>
    <x v="1"/>
    <x v="0"/>
    <x v="4333"/>
  </r>
  <r>
    <x v="1"/>
    <s v="June"/>
    <n v="6"/>
    <x v="1"/>
    <x v="6"/>
    <x v="1"/>
    <x v="0"/>
    <x v="4334"/>
  </r>
  <r>
    <x v="0"/>
    <s v="June"/>
    <n v="7"/>
    <x v="1"/>
    <x v="6"/>
    <x v="1"/>
    <x v="0"/>
    <x v="4335"/>
  </r>
  <r>
    <x v="1"/>
    <s v="June"/>
    <n v="7"/>
    <x v="1"/>
    <x v="6"/>
    <x v="1"/>
    <x v="0"/>
    <x v="4336"/>
  </r>
  <r>
    <x v="0"/>
    <s v="June"/>
    <n v="8"/>
    <x v="1"/>
    <x v="6"/>
    <x v="1"/>
    <x v="0"/>
    <x v="4337"/>
  </r>
  <r>
    <x v="1"/>
    <s v="June"/>
    <n v="8"/>
    <x v="1"/>
    <x v="6"/>
    <x v="1"/>
    <x v="0"/>
    <x v="4338"/>
  </r>
  <r>
    <x v="0"/>
    <s v="June"/>
    <n v="9"/>
    <x v="1"/>
    <x v="6"/>
    <x v="1"/>
    <x v="0"/>
    <x v="4339"/>
  </r>
  <r>
    <x v="1"/>
    <s v="June"/>
    <n v="9"/>
    <x v="1"/>
    <x v="6"/>
    <x v="1"/>
    <x v="0"/>
    <x v="4340"/>
  </r>
  <r>
    <x v="0"/>
    <s v="June"/>
    <n v="10"/>
    <x v="1"/>
    <x v="6"/>
    <x v="1"/>
    <x v="0"/>
    <x v="4341"/>
  </r>
  <r>
    <x v="1"/>
    <s v="June"/>
    <n v="10"/>
    <x v="1"/>
    <x v="6"/>
    <x v="1"/>
    <x v="0"/>
    <x v="4342"/>
  </r>
  <r>
    <x v="0"/>
    <s v="June"/>
    <n v="11"/>
    <x v="1"/>
    <x v="6"/>
    <x v="1"/>
    <x v="0"/>
    <x v="4343"/>
  </r>
  <r>
    <x v="1"/>
    <s v="June"/>
    <n v="11"/>
    <x v="1"/>
    <x v="6"/>
    <x v="1"/>
    <x v="0"/>
    <x v="4344"/>
  </r>
  <r>
    <x v="0"/>
    <s v="June"/>
    <n v="12"/>
    <x v="1"/>
    <x v="6"/>
    <x v="1"/>
    <x v="0"/>
    <x v="4345"/>
  </r>
  <r>
    <x v="1"/>
    <s v="June"/>
    <n v="12"/>
    <x v="1"/>
    <x v="6"/>
    <x v="1"/>
    <x v="0"/>
    <x v="4346"/>
  </r>
  <r>
    <x v="0"/>
    <s v="June"/>
    <n v="13"/>
    <x v="1"/>
    <x v="6"/>
    <x v="1"/>
    <x v="0"/>
    <x v="4347"/>
  </r>
  <r>
    <x v="1"/>
    <s v="June"/>
    <n v="13"/>
    <x v="1"/>
    <x v="6"/>
    <x v="1"/>
    <x v="0"/>
    <x v="4348"/>
  </r>
  <r>
    <x v="0"/>
    <s v="June"/>
    <n v="14"/>
    <x v="1"/>
    <x v="6"/>
    <x v="1"/>
    <x v="0"/>
    <x v="4349"/>
  </r>
  <r>
    <x v="1"/>
    <s v="June"/>
    <n v="14"/>
    <x v="1"/>
    <x v="6"/>
    <x v="1"/>
    <x v="0"/>
    <x v="4350"/>
  </r>
  <r>
    <x v="0"/>
    <s v="June"/>
    <n v="15"/>
    <x v="1"/>
    <x v="6"/>
    <x v="1"/>
    <x v="0"/>
    <x v="4351"/>
  </r>
  <r>
    <x v="1"/>
    <s v="June"/>
    <n v="15"/>
    <x v="1"/>
    <x v="6"/>
    <x v="1"/>
    <x v="0"/>
    <x v="4352"/>
  </r>
  <r>
    <x v="0"/>
    <s v="June"/>
    <n v="16"/>
    <x v="1"/>
    <x v="6"/>
    <x v="1"/>
    <x v="0"/>
    <x v="4353"/>
  </r>
  <r>
    <x v="1"/>
    <s v="June"/>
    <n v="16"/>
    <x v="1"/>
    <x v="6"/>
    <x v="1"/>
    <x v="0"/>
    <x v="4354"/>
  </r>
  <r>
    <x v="0"/>
    <s v="June"/>
    <n v="17"/>
    <x v="1"/>
    <x v="6"/>
    <x v="1"/>
    <x v="0"/>
    <x v="4355"/>
  </r>
  <r>
    <x v="1"/>
    <s v="June"/>
    <n v="17"/>
    <x v="1"/>
    <x v="6"/>
    <x v="1"/>
    <x v="0"/>
    <x v="4356"/>
  </r>
  <r>
    <x v="0"/>
    <s v="June"/>
    <n v="18"/>
    <x v="1"/>
    <x v="6"/>
    <x v="1"/>
    <x v="0"/>
    <x v="4357"/>
  </r>
  <r>
    <x v="1"/>
    <s v="June"/>
    <n v="18"/>
    <x v="1"/>
    <x v="6"/>
    <x v="1"/>
    <x v="0"/>
    <x v="4358"/>
  </r>
  <r>
    <x v="0"/>
    <s v="June"/>
    <n v="19"/>
    <x v="1"/>
    <x v="6"/>
    <x v="1"/>
    <x v="0"/>
    <x v="4359"/>
  </r>
  <r>
    <x v="1"/>
    <s v="June"/>
    <n v="19"/>
    <x v="1"/>
    <x v="6"/>
    <x v="1"/>
    <x v="0"/>
    <x v="4360"/>
  </r>
  <r>
    <x v="0"/>
    <s v="June"/>
    <n v="20"/>
    <x v="1"/>
    <x v="6"/>
    <x v="1"/>
    <x v="0"/>
    <x v="4361"/>
  </r>
  <r>
    <x v="1"/>
    <s v="June"/>
    <n v="20"/>
    <x v="1"/>
    <x v="6"/>
    <x v="1"/>
    <x v="0"/>
    <x v="4362"/>
  </r>
  <r>
    <x v="0"/>
    <s v="June"/>
    <n v="21"/>
    <x v="1"/>
    <x v="6"/>
    <x v="1"/>
    <x v="0"/>
    <x v="4363"/>
  </r>
  <r>
    <x v="1"/>
    <s v="June"/>
    <n v="21"/>
    <x v="1"/>
    <x v="6"/>
    <x v="1"/>
    <x v="0"/>
    <x v="4364"/>
  </r>
  <r>
    <x v="0"/>
    <s v="June"/>
    <n v="22"/>
    <x v="1"/>
    <x v="6"/>
    <x v="1"/>
    <x v="0"/>
    <x v="4365"/>
  </r>
  <r>
    <x v="1"/>
    <s v="June"/>
    <n v="22"/>
    <x v="1"/>
    <x v="6"/>
    <x v="1"/>
    <x v="0"/>
    <x v="4366"/>
  </r>
  <r>
    <x v="0"/>
    <s v="June"/>
    <n v="23"/>
    <x v="1"/>
    <x v="6"/>
    <x v="1"/>
    <x v="0"/>
    <x v="4367"/>
  </r>
  <r>
    <x v="1"/>
    <s v="June"/>
    <n v="23"/>
    <x v="1"/>
    <x v="6"/>
    <x v="1"/>
    <x v="0"/>
    <x v="4368"/>
  </r>
  <r>
    <x v="0"/>
    <s v="June"/>
    <n v="24"/>
    <x v="1"/>
    <x v="6"/>
    <x v="1"/>
    <x v="0"/>
    <x v="4369"/>
  </r>
  <r>
    <x v="1"/>
    <s v="June"/>
    <n v="24"/>
    <x v="1"/>
    <x v="6"/>
    <x v="1"/>
    <x v="0"/>
    <x v="4370"/>
  </r>
  <r>
    <x v="0"/>
    <s v="June"/>
    <n v="25"/>
    <x v="1"/>
    <x v="6"/>
    <x v="1"/>
    <x v="0"/>
    <x v="4371"/>
  </r>
  <r>
    <x v="1"/>
    <s v="June"/>
    <n v="25"/>
    <x v="1"/>
    <x v="6"/>
    <x v="1"/>
    <x v="0"/>
    <x v="4372"/>
  </r>
  <r>
    <x v="0"/>
    <s v="June"/>
    <n v="26"/>
    <x v="1"/>
    <x v="6"/>
    <x v="1"/>
    <x v="0"/>
    <x v="4373"/>
  </r>
  <r>
    <x v="1"/>
    <s v="June"/>
    <n v="26"/>
    <x v="1"/>
    <x v="6"/>
    <x v="1"/>
    <x v="0"/>
    <x v="4374"/>
  </r>
  <r>
    <x v="0"/>
    <s v="June"/>
    <n v="27"/>
    <x v="1"/>
    <x v="6"/>
    <x v="1"/>
    <x v="0"/>
    <x v="4375"/>
  </r>
  <r>
    <x v="1"/>
    <s v="June"/>
    <n v="27"/>
    <x v="1"/>
    <x v="6"/>
    <x v="1"/>
    <x v="0"/>
    <x v="4376"/>
  </r>
  <r>
    <x v="0"/>
    <s v="June"/>
    <n v="28"/>
    <x v="1"/>
    <x v="6"/>
    <x v="1"/>
    <x v="0"/>
    <x v="4377"/>
  </r>
  <r>
    <x v="1"/>
    <s v="June"/>
    <n v="28"/>
    <x v="1"/>
    <x v="6"/>
    <x v="1"/>
    <x v="0"/>
    <x v="4378"/>
  </r>
  <r>
    <x v="0"/>
    <s v="June"/>
    <n v="29"/>
    <x v="1"/>
    <x v="6"/>
    <x v="1"/>
    <x v="0"/>
    <x v="4379"/>
  </r>
  <r>
    <x v="1"/>
    <s v="June"/>
    <n v="29"/>
    <x v="1"/>
    <x v="6"/>
    <x v="1"/>
    <x v="0"/>
    <x v="4380"/>
  </r>
  <r>
    <x v="0"/>
    <s v="June"/>
    <n v="30"/>
    <x v="1"/>
    <x v="6"/>
    <x v="1"/>
    <x v="0"/>
    <x v="4381"/>
  </r>
  <r>
    <x v="1"/>
    <s v="June"/>
    <n v="30"/>
    <x v="1"/>
    <x v="6"/>
    <x v="1"/>
    <x v="0"/>
    <x v="4382"/>
  </r>
  <r>
    <x v="0"/>
    <s v="May"/>
    <n v="1"/>
    <x v="1"/>
    <x v="6"/>
    <x v="1"/>
    <x v="0"/>
    <x v="4383"/>
  </r>
  <r>
    <x v="1"/>
    <s v="May"/>
    <n v="1"/>
    <x v="1"/>
    <x v="6"/>
    <x v="1"/>
    <x v="0"/>
    <x v="4384"/>
  </r>
  <r>
    <x v="0"/>
    <s v="May"/>
    <n v="2"/>
    <x v="1"/>
    <x v="6"/>
    <x v="1"/>
    <x v="0"/>
    <x v="4385"/>
  </r>
  <r>
    <x v="1"/>
    <s v="May"/>
    <n v="2"/>
    <x v="1"/>
    <x v="6"/>
    <x v="1"/>
    <x v="0"/>
    <x v="4386"/>
  </r>
  <r>
    <x v="0"/>
    <s v="May"/>
    <n v="3"/>
    <x v="1"/>
    <x v="6"/>
    <x v="1"/>
    <x v="0"/>
    <x v="4387"/>
  </r>
  <r>
    <x v="1"/>
    <s v="May"/>
    <n v="3"/>
    <x v="1"/>
    <x v="6"/>
    <x v="1"/>
    <x v="0"/>
    <x v="4388"/>
  </r>
  <r>
    <x v="0"/>
    <s v="May"/>
    <n v="4"/>
    <x v="1"/>
    <x v="6"/>
    <x v="1"/>
    <x v="0"/>
    <x v="4389"/>
  </r>
  <r>
    <x v="1"/>
    <s v="May"/>
    <n v="4"/>
    <x v="1"/>
    <x v="6"/>
    <x v="1"/>
    <x v="0"/>
    <x v="4390"/>
  </r>
  <r>
    <x v="0"/>
    <s v="May"/>
    <n v="5"/>
    <x v="1"/>
    <x v="6"/>
    <x v="1"/>
    <x v="0"/>
    <x v="4391"/>
  </r>
  <r>
    <x v="1"/>
    <s v="May"/>
    <n v="5"/>
    <x v="1"/>
    <x v="6"/>
    <x v="1"/>
    <x v="0"/>
    <x v="4392"/>
  </r>
  <r>
    <x v="0"/>
    <s v="May"/>
    <n v="6"/>
    <x v="1"/>
    <x v="6"/>
    <x v="1"/>
    <x v="0"/>
    <x v="4393"/>
  </r>
  <r>
    <x v="1"/>
    <s v="May"/>
    <n v="6"/>
    <x v="1"/>
    <x v="6"/>
    <x v="1"/>
    <x v="0"/>
    <x v="4394"/>
  </r>
  <r>
    <x v="0"/>
    <s v="May"/>
    <n v="7"/>
    <x v="1"/>
    <x v="6"/>
    <x v="1"/>
    <x v="0"/>
    <x v="4395"/>
  </r>
  <r>
    <x v="1"/>
    <s v="May"/>
    <n v="7"/>
    <x v="1"/>
    <x v="6"/>
    <x v="1"/>
    <x v="0"/>
    <x v="4396"/>
  </r>
  <r>
    <x v="0"/>
    <s v="May"/>
    <n v="8"/>
    <x v="1"/>
    <x v="6"/>
    <x v="1"/>
    <x v="0"/>
    <x v="4397"/>
  </r>
  <r>
    <x v="1"/>
    <s v="May"/>
    <n v="8"/>
    <x v="1"/>
    <x v="6"/>
    <x v="1"/>
    <x v="0"/>
    <x v="4398"/>
  </r>
  <r>
    <x v="0"/>
    <s v="May"/>
    <n v="9"/>
    <x v="1"/>
    <x v="6"/>
    <x v="1"/>
    <x v="0"/>
    <x v="4399"/>
  </r>
  <r>
    <x v="1"/>
    <s v="May"/>
    <n v="9"/>
    <x v="1"/>
    <x v="6"/>
    <x v="1"/>
    <x v="0"/>
    <x v="4400"/>
  </r>
  <r>
    <x v="0"/>
    <s v="May"/>
    <n v="10"/>
    <x v="1"/>
    <x v="6"/>
    <x v="1"/>
    <x v="0"/>
    <x v="4401"/>
  </r>
  <r>
    <x v="1"/>
    <s v="May"/>
    <n v="10"/>
    <x v="1"/>
    <x v="6"/>
    <x v="1"/>
    <x v="0"/>
    <x v="4402"/>
  </r>
  <r>
    <x v="0"/>
    <s v="May"/>
    <n v="11"/>
    <x v="1"/>
    <x v="6"/>
    <x v="1"/>
    <x v="0"/>
    <x v="4403"/>
  </r>
  <r>
    <x v="1"/>
    <s v="May"/>
    <n v="11"/>
    <x v="1"/>
    <x v="6"/>
    <x v="1"/>
    <x v="0"/>
    <x v="4404"/>
  </r>
  <r>
    <x v="0"/>
    <s v="May"/>
    <n v="12"/>
    <x v="1"/>
    <x v="6"/>
    <x v="1"/>
    <x v="0"/>
    <x v="4405"/>
  </r>
  <r>
    <x v="1"/>
    <s v="May"/>
    <n v="12"/>
    <x v="1"/>
    <x v="6"/>
    <x v="1"/>
    <x v="0"/>
    <x v="4406"/>
  </r>
  <r>
    <x v="0"/>
    <s v="May"/>
    <n v="13"/>
    <x v="1"/>
    <x v="6"/>
    <x v="1"/>
    <x v="0"/>
    <x v="4407"/>
  </r>
  <r>
    <x v="1"/>
    <s v="May"/>
    <n v="13"/>
    <x v="1"/>
    <x v="6"/>
    <x v="1"/>
    <x v="0"/>
    <x v="4408"/>
  </r>
  <r>
    <x v="0"/>
    <s v="May"/>
    <n v="14"/>
    <x v="1"/>
    <x v="6"/>
    <x v="1"/>
    <x v="0"/>
    <x v="4409"/>
  </r>
  <r>
    <x v="1"/>
    <s v="May"/>
    <n v="14"/>
    <x v="1"/>
    <x v="6"/>
    <x v="1"/>
    <x v="0"/>
    <x v="4410"/>
  </r>
  <r>
    <x v="0"/>
    <s v="May"/>
    <n v="15"/>
    <x v="1"/>
    <x v="6"/>
    <x v="1"/>
    <x v="0"/>
    <x v="4411"/>
  </r>
  <r>
    <x v="1"/>
    <s v="May"/>
    <n v="15"/>
    <x v="1"/>
    <x v="6"/>
    <x v="1"/>
    <x v="0"/>
    <x v="4412"/>
  </r>
  <r>
    <x v="0"/>
    <s v="May"/>
    <n v="16"/>
    <x v="1"/>
    <x v="6"/>
    <x v="1"/>
    <x v="0"/>
    <x v="4413"/>
  </r>
  <r>
    <x v="1"/>
    <s v="May"/>
    <n v="16"/>
    <x v="1"/>
    <x v="6"/>
    <x v="1"/>
    <x v="0"/>
    <x v="4414"/>
  </r>
  <r>
    <x v="0"/>
    <s v="May"/>
    <n v="17"/>
    <x v="1"/>
    <x v="6"/>
    <x v="1"/>
    <x v="0"/>
    <x v="4415"/>
  </r>
  <r>
    <x v="1"/>
    <s v="May"/>
    <n v="17"/>
    <x v="1"/>
    <x v="6"/>
    <x v="1"/>
    <x v="0"/>
    <x v="4416"/>
  </r>
  <r>
    <x v="0"/>
    <s v="May"/>
    <n v="18"/>
    <x v="1"/>
    <x v="6"/>
    <x v="1"/>
    <x v="0"/>
    <x v="4417"/>
  </r>
  <r>
    <x v="1"/>
    <s v="May"/>
    <n v="18"/>
    <x v="1"/>
    <x v="6"/>
    <x v="1"/>
    <x v="0"/>
    <x v="4418"/>
  </r>
  <r>
    <x v="0"/>
    <s v="May"/>
    <n v="19"/>
    <x v="1"/>
    <x v="6"/>
    <x v="1"/>
    <x v="0"/>
    <x v="4419"/>
  </r>
  <r>
    <x v="1"/>
    <s v="May"/>
    <n v="19"/>
    <x v="1"/>
    <x v="6"/>
    <x v="1"/>
    <x v="0"/>
    <x v="4420"/>
  </r>
  <r>
    <x v="0"/>
    <s v="May"/>
    <n v="20"/>
    <x v="1"/>
    <x v="6"/>
    <x v="1"/>
    <x v="0"/>
    <x v="4421"/>
  </r>
  <r>
    <x v="1"/>
    <s v="May"/>
    <n v="20"/>
    <x v="1"/>
    <x v="6"/>
    <x v="1"/>
    <x v="0"/>
    <x v="4422"/>
  </r>
  <r>
    <x v="0"/>
    <s v="May"/>
    <n v="21"/>
    <x v="1"/>
    <x v="6"/>
    <x v="1"/>
    <x v="0"/>
    <x v="4423"/>
  </r>
  <r>
    <x v="1"/>
    <s v="May"/>
    <n v="21"/>
    <x v="1"/>
    <x v="6"/>
    <x v="1"/>
    <x v="0"/>
    <x v="4424"/>
  </r>
  <r>
    <x v="0"/>
    <s v="May"/>
    <n v="22"/>
    <x v="1"/>
    <x v="6"/>
    <x v="1"/>
    <x v="0"/>
    <x v="4425"/>
  </r>
  <r>
    <x v="1"/>
    <s v="May"/>
    <n v="22"/>
    <x v="1"/>
    <x v="6"/>
    <x v="1"/>
    <x v="0"/>
    <x v="4426"/>
  </r>
  <r>
    <x v="0"/>
    <s v="May"/>
    <n v="23"/>
    <x v="1"/>
    <x v="6"/>
    <x v="1"/>
    <x v="0"/>
    <x v="4427"/>
  </r>
  <r>
    <x v="1"/>
    <s v="May"/>
    <n v="23"/>
    <x v="1"/>
    <x v="6"/>
    <x v="1"/>
    <x v="0"/>
    <x v="4428"/>
  </r>
  <r>
    <x v="0"/>
    <s v="May"/>
    <n v="24"/>
    <x v="1"/>
    <x v="6"/>
    <x v="1"/>
    <x v="0"/>
    <x v="4429"/>
  </r>
  <r>
    <x v="1"/>
    <s v="May"/>
    <n v="24"/>
    <x v="1"/>
    <x v="6"/>
    <x v="1"/>
    <x v="0"/>
    <x v="4430"/>
  </r>
  <r>
    <x v="0"/>
    <s v="May"/>
    <n v="25"/>
    <x v="1"/>
    <x v="6"/>
    <x v="1"/>
    <x v="0"/>
    <x v="4431"/>
  </r>
  <r>
    <x v="1"/>
    <s v="May"/>
    <n v="25"/>
    <x v="1"/>
    <x v="6"/>
    <x v="1"/>
    <x v="0"/>
    <x v="4432"/>
  </r>
  <r>
    <x v="0"/>
    <s v="May"/>
    <n v="26"/>
    <x v="1"/>
    <x v="6"/>
    <x v="1"/>
    <x v="0"/>
    <x v="4433"/>
  </r>
  <r>
    <x v="1"/>
    <s v="May"/>
    <n v="26"/>
    <x v="1"/>
    <x v="6"/>
    <x v="1"/>
    <x v="0"/>
    <x v="4434"/>
  </r>
  <r>
    <x v="0"/>
    <s v="May"/>
    <n v="27"/>
    <x v="1"/>
    <x v="6"/>
    <x v="1"/>
    <x v="0"/>
    <x v="4435"/>
  </r>
  <r>
    <x v="1"/>
    <s v="May"/>
    <n v="27"/>
    <x v="1"/>
    <x v="6"/>
    <x v="1"/>
    <x v="0"/>
    <x v="4436"/>
  </r>
  <r>
    <x v="0"/>
    <s v="May"/>
    <n v="28"/>
    <x v="1"/>
    <x v="6"/>
    <x v="1"/>
    <x v="0"/>
    <x v="4437"/>
  </r>
  <r>
    <x v="1"/>
    <s v="May"/>
    <n v="28"/>
    <x v="1"/>
    <x v="6"/>
    <x v="1"/>
    <x v="0"/>
    <x v="4438"/>
  </r>
  <r>
    <x v="0"/>
    <s v="May"/>
    <n v="29"/>
    <x v="1"/>
    <x v="6"/>
    <x v="1"/>
    <x v="0"/>
    <x v="4439"/>
  </r>
  <r>
    <x v="1"/>
    <s v="May"/>
    <n v="29"/>
    <x v="1"/>
    <x v="6"/>
    <x v="1"/>
    <x v="0"/>
    <x v="4440"/>
  </r>
  <r>
    <x v="0"/>
    <s v="May"/>
    <n v="30"/>
    <x v="1"/>
    <x v="6"/>
    <x v="1"/>
    <x v="0"/>
    <x v="4441"/>
  </r>
  <r>
    <x v="1"/>
    <s v="May"/>
    <n v="30"/>
    <x v="1"/>
    <x v="6"/>
    <x v="1"/>
    <x v="0"/>
    <x v="4442"/>
  </r>
  <r>
    <x v="0"/>
    <s v="May"/>
    <n v="31"/>
    <x v="1"/>
    <x v="6"/>
    <x v="1"/>
    <x v="0"/>
    <x v="4443"/>
  </r>
  <r>
    <x v="1"/>
    <s v="May"/>
    <n v="31"/>
    <x v="1"/>
    <x v="6"/>
    <x v="1"/>
    <x v="0"/>
    <x v="4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axis="axisRow" numFmtId="1" showAll="0">
      <items count="3">
        <item x="0"/>
        <item x="1"/>
        <item t="default"/>
      </items>
    </pivotField>
    <pivotField axis="axisCol" showAll="0">
      <items count="8">
        <item h="1" x="0"/>
        <item x="1"/>
        <item h="1" x="2"/>
        <item h="1" x="3"/>
        <item h="1" x="4"/>
        <item x="5"/>
        <item h="1" x="6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4">
    <field x="0"/>
    <field x="3"/>
    <field x="5"/>
    <field x="6"/>
  </rowFields>
  <rowItems count="27">
    <i>
      <x/>
    </i>
    <i r="1">
      <x/>
    </i>
    <i r="2">
      <x/>
    </i>
    <i r="3">
      <x v="1"/>
    </i>
    <i r="2">
      <x v="1"/>
    </i>
    <i r="3">
      <x/>
    </i>
    <i r="3">
      <x v="1"/>
    </i>
    <i r="1">
      <x v="1"/>
    </i>
    <i r="2">
      <x/>
    </i>
    <i r="3">
      <x v="1"/>
    </i>
    <i r="2">
      <x v="1"/>
    </i>
    <i r="3">
      <x/>
    </i>
    <i r="3">
      <x v="1"/>
    </i>
    <i>
      <x v="1"/>
    </i>
    <i r="1">
      <x/>
    </i>
    <i r="2">
      <x/>
    </i>
    <i r="3">
      <x v="1"/>
    </i>
    <i r="2">
      <x v="1"/>
    </i>
    <i r="3">
      <x/>
    </i>
    <i r="3">
      <x v="1"/>
    </i>
    <i r="1">
      <x v="1"/>
    </i>
    <i r="2">
      <x/>
    </i>
    <i r="3">
      <x v="1"/>
    </i>
    <i r="2">
      <x v="1"/>
    </i>
    <i r="3">
      <x/>
    </i>
    <i r="3">
      <x v="1"/>
    </i>
    <i t="grand">
      <x/>
    </i>
  </rowItems>
  <colFields count="1">
    <field x="4"/>
  </colFields>
  <colItems count="3">
    <i>
      <x v="1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axis="axisRow" numFmtId="1" showAll="0">
      <items count="3">
        <item x="0"/>
        <item x="1"/>
        <item t="default"/>
      </items>
    </pivotField>
    <pivotField axis="axisCol" showAll="0">
      <items count="8">
        <item h="1" x="0"/>
        <item h="1" x="1"/>
        <item h="1" x="2"/>
        <item x="3"/>
        <item h="1" x="4"/>
        <item x="5"/>
        <item h="1" x="6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4">
    <field x="0"/>
    <field x="3"/>
    <field x="5"/>
    <field x="6"/>
  </rowFields>
  <rowItems count="27">
    <i>
      <x/>
    </i>
    <i r="1">
      <x/>
    </i>
    <i r="2">
      <x/>
    </i>
    <i r="3">
      <x v="1"/>
    </i>
    <i r="2">
      <x v="1"/>
    </i>
    <i r="3">
      <x/>
    </i>
    <i r="3">
      <x v="1"/>
    </i>
    <i r="1">
      <x v="1"/>
    </i>
    <i r="2">
      <x/>
    </i>
    <i r="3">
      <x v="1"/>
    </i>
    <i r="2">
      <x v="1"/>
    </i>
    <i r="3">
      <x/>
    </i>
    <i r="3">
      <x v="1"/>
    </i>
    <i>
      <x v="1"/>
    </i>
    <i r="1">
      <x/>
    </i>
    <i r="2">
      <x/>
    </i>
    <i r="3">
      <x v="1"/>
    </i>
    <i r="2">
      <x v="1"/>
    </i>
    <i r="3">
      <x/>
    </i>
    <i r="3">
      <x v="1"/>
    </i>
    <i r="1">
      <x v="1"/>
    </i>
    <i r="2">
      <x/>
    </i>
    <i r="3">
      <x v="1"/>
    </i>
    <i r="2">
      <x v="1"/>
    </i>
    <i r="3">
      <x/>
    </i>
    <i r="3">
      <x v="1"/>
    </i>
    <i t="grand">
      <x/>
    </i>
  </rowItems>
  <colFields count="1">
    <field x="4"/>
  </colFields>
  <colItems count="3">
    <i>
      <x v="3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axis="axisRow" numFmtId="1" showAll="0">
      <items count="3">
        <item x="0"/>
        <item x="1"/>
        <item t="default"/>
      </items>
    </pivotField>
    <pivotField axis="axisCol" showAll="0">
      <items count="8">
        <item x="0"/>
        <item h="1" x="1"/>
        <item h="1" x="2"/>
        <item h="1" x="3"/>
        <item h="1" x="4"/>
        <item h="1" x="5"/>
        <item x="6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4">
    <field x="0"/>
    <field x="3"/>
    <field x="5"/>
    <field x="6"/>
  </rowFields>
  <rowItems count="27">
    <i>
      <x/>
    </i>
    <i r="1">
      <x/>
    </i>
    <i r="2">
      <x/>
    </i>
    <i r="3">
      <x v="1"/>
    </i>
    <i r="2">
      <x v="1"/>
    </i>
    <i r="3">
      <x/>
    </i>
    <i r="3">
      <x v="1"/>
    </i>
    <i r="1">
      <x v="1"/>
    </i>
    <i r="2">
      <x/>
    </i>
    <i r="3">
      <x v="1"/>
    </i>
    <i r="2">
      <x v="1"/>
    </i>
    <i r="3">
      <x/>
    </i>
    <i r="3">
      <x v="1"/>
    </i>
    <i>
      <x v="1"/>
    </i>
    <i r="1">
      <x/>
    </i>
    <i r="2">
      <x/>
    </i>
    <i r="3">
      <x v="1"/>
    </i>
    <i r="2">
      <x v="1"/>
    </i>
    <i r="3">
      <x/>
    </i>
    <i r="3">
      <x v="1"/>
    </i>
    <i r="1">
      <x v="1"/>
    </i>
    <i r="2">
      <x/>
    </i>
    <i r="3">
      <x v="1"/>
    </i>
    <i r="2">
      <x v="1"/>
    </i>
    <i r="3">
      <x/>
    </i>
    <i r="3">
      <x v="1"/>
    </i>
    <i t="grand">
      <x/>
    </i>
  </rowItems>
  <colFields count="1">
    <field x="4"/>
  </colFields>
  <colItems count="3">
    <i>
      <x/>
    </i>
    <i>
      <x v="6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D7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h="1" x="0"/>
        <item x="1"/>
        <item h="1" x="2"/>
        <item h="1" x="3"/>
        <item h="1" x="4"/>
        <item x="5"/>
        <item h="1" x="6"/>
        <item t="default"/>
      </items>
    </pivotField>
    <pivotField showAll="0"/>
    <pivotField showAll="0"/>
    <pivotField dataField="1" showAll="0">
      <items count="4446">
        <item x="4197"/>
        <item x="3768"/>
        <item x="3732"/>
        <item x="4247"/>
        <item x="3362"/>
        <item x="3363"/>
        <item x="3360"/>
        <item x="3359"/>
        <item x="3358"/>
        <item x="3361"/>
        <item x="3863"/>
        <item x="3157"/>
        <item x="3802"/>
        <item x="3845"/>
        <item x="3873"/>
        <item x="3162"/>
        <item x="3796"/>
        <item x="3861"/>
        <item x="3850"/>
        <item x="3890"/>
        <item x="3806"/>
        <item x="3865"/>
        <item x="3870"/>
        <item x="3880"/>
        <item x="3867"/>
        <item x="3847"/>
        <item x="3164"/>
        <item x="3799"/>
        <item x="3887"/>
        <item x="3877"/>
        <item x="3854"/>
        <item x="3165"/>
        <item x="3885"/>
        <item x="3857"/>
        <item x="3875"/>
        <item x="3883"/>
        <item x="3136"/>
        <item x="3159"/>
        <item x="3163"/>
        <item x="3129"/>
        <item x="3158"/>
        <item x="3160"/>
        <item x="3120"/>
        <item x="3106"/>
        <item x="3121"/>
        <item x="3122"/>
        <item x="3114"/>
        <item x="3123"/>
        <item x="3127"/>
        <item x="3116"/>
        <item x="3117"/>
        <item x="3107"/>
        <item x="3105"/>
        <item x="3118"/>
        <item x="3104"/>
        <item x="3119"/>
        <item x="3111"/>
        <item x="3115"/>
        <item x="3112"/>
        <item x="3113"/>
        <item x="3124"/>
        <item x="3103"/>
        <item x="3125"/>
        <item x="3126"/>
        <item x="3108"/>
        <item x="3793"/>
        <item x="3109"/>
        <item x="3132"/>
        <item x="3133"/>
        <item x="3110"/>
        <item x="3131"/>
        <item x="3130"/>
        <item x="3128"/>
        <item x="3139"/>
        <item x="3143"/>
        <item x="3137"/>
        <item x="3134"/>
        <item x="3142"/>
        <item x="3144"/>
        <item x="3151"/>
        <item x="3155"/>
        <item x="3153"/>
        <item x="3138"/>
        <item x="3152"/>
        <item x="3146"/>
        <item x="3147"/>
        <item x="3306"/>
        <item x="3145"/>
        <item x="3148"/>
        <item x="3140"/>
        <item x="3156"/>
        <item x="3149"/>
        <item x="3168"/>
        <item x="3303"/>
        <item x="3298"/>
        <item x="3141"/>
        <item x="3154"/>
        <item x="3301"/>
        <item x="3169"/>
        <item x="3305"/>
        <item x="3309"/>
        <item x="3150"/>
        <item x="3297"/>
        <item x="3166"/>
        <item x="3172"/>
        <item x="3299"/>
        <item x="3161"/>
        <item x="3319"/>
        <item x="3312"/>
        <item x="3320"/>
        <item x="3311"/>
        <item x="3304"/>
        <item x="3307"/>
        <item x="3322"/>
        <item x="3318"/>
        <item x="1729"/>
        <item x="1704"/>
        <item x="3308"/>
        <item x="3171"/>
        <item x="1628"/>
        <item x="3300"/>
        <item x="3314"/>
        <item x="1614"/>
        <item x="1719"/>
        <item x="1726"/>
        <item x="1612"/>
        <item x="3321"/>
        <item x="1713"/>
        <item x="1626"/>
        <item x="3302"/>
        <item x="1721"/>
        <item x="1659"/>
        <item x="1638"/>
        <item x="3310"/>
        <item x="3315"/>
        <item x="1655"/>
        <item x="3313"/>
        <item x="3316"/>
        <item x="3324"/>
        <item x="3293"/>
        <item x="1610"/>
        <item x="1624"/>
        <item x="1688"/>
        <item x="3135"/>
        <item x="1649"/>
        <item x="1709"/>
        <item x="1657"/>
        <item x="1650"/>
        <item x="3191"/>
        <item x="1607"/>
        <item x="3323"/>
        <item x="1717"/>
        <item x="1706"/>
        <item x="1703"/>
        <item x="1641"/>
        <item x="1630"/>
        <item x="3852"/>
        <item x="1715"/>
        <item x="3211"/>
        <item x="1601"/>
        <item x="3775"/>
        <item x="1663"/>
        <item x="1724"/>
        <item x="1633"/>
        <item x="1669"/>
        <item x="1686"/>
        <item x="3188"/>
        <item x="1699"/>
        <item x="1671"/>
        <item x="1620"/>
        <item x="1609"/>
        <item x="3326"/>
        <item x="1696"/>
        <item x="3317"/>
        <item x="3328"/>
        <item x="4060"/>
        <item x="1702"/>
        <item x="1725"/>
        <item x="1667"/>
        <item x="1722"/>
        <item x="1651"/>
        <item x="1708"/>
        <item x="3329"/>
        <item x="3183"/>
        <item x="1681"/>
        <item x="1640"/>
        <item x="1672"/>
        <item x="1622"/>
        <item x="1665"/>
        <item x="3182"/>
        <item x="3272"/>
        <item x="3265"/>
        <item x="3189"/>
        <item x="3192"/>
        <item x="3181"/>
        <item x="3174"/>
        <item x="3325"/>
        <item x="1646"/>
        <item x="3266"/>
        <item x="1647"/>
        <item x="1635"/>
        <item x="3249"/>
        <item x="3180"/>
        <item x="3327"/>
        <item x="3210"/>
        <item x="1683"/>
        <item x="3173"/>
        <item x="1618"/>
        <item x="3190"/>
        <item x="3196"/>
        <item x="1694"/>
        <item x="1675"/>
        <item x="3203"/>
        <item x="3175"/>
        <item x="3195"/>
        <item x="1701"/>
        <item x="1605"/>
        <item x="3202"/>
        <item x="1690"/>
        <item x="1644"/>
        <item x="1692"/>
        <item x="1643"/>
        <item x="3186"/>
        <item x="3209"/>
        <item x="1616"/>
        <item x="3184"/>
        <item x="3244"/>
        <item x="3275"/>
        <item x="3256"/>
        <item x="3224"/>
        <item x="1653"/>
        <item x="3214"/>
        <item x="1674"/>
        <item x="3215"/>
        <item x="3176"/>
        <item x="3197"/>
        <item x="1632"/>
        <item x="3269"/>
        <item x="3814"/>
        <item x="3222"/>
        <item x="3200"/>
        <item x="3179"/>
        <item x="3290"/>
        <item x="3187"/>
        <item x="3332"/>
        <item x="3230"/>
        <item x="3330"/>
        <item x="3185"/>
        <item x="3177"/>
        <item x="3198"/>
        <item x="3237"/>
        <item x="3208"/>
        <item x="3223"/>
        <item x="3236"/>
        <item x="3201"/>
        <item x="3278"/>
        <item x="3227"/>
        <item x="1603"/>
        <item x="3194"/>
        <item x="3207"/>
        <item x="3229"/>
        <item x="3234"/>
        <item x="3218"/>
        <item x="3178"/>
        <item x="3292"/>
        <item x="3221"/>
        <item x="3235"/>
        <item x="3263"/>
        <item x="3167"/>
        <item x="3199"/>
        <item x="3225"/>
        <item x="3241"/>
        <item x="3170"/>
        <item x="3193"/>
        <item x="1547"/>
        <item x="3239"/>
        <item x="3216"/>
        <item x="3333"/>
        <item x="3294"/>
        <item x="3350"/>
        <item x="3231"/>
        <item x="3217"/>
        <item x="3205"/>
        <item x="3331"/>
        <item x="3232"/>
        <item x="1522"/>
        <item x="3347"/>
        <item x="3226"/>
        <item x="3273"/>
        <item x="3355"/>
        <item x="1594"/>
        <item x="3343"/>
        <item x="3212"/>
        <item x="3354"/>
        <item x="3246"/>
        <item x="3346"/>
        <item x="1728"/>
        <item x="3291"/>
        <item x="3228"/>
        <item x="3288"/>
        <item x="3213"/>
        <item x="1718"/>
        <item x="1727"/>
        <item x="3260"/>
        <item x="3353"/>
        <item x="1549"/>
        <item x="3206"/>
        <item x="3357"/>
        <item x="3204"/>
        <item x="3264"/>
        <item x="3335"/>
        <item x="3284"/>
        <item x="3342"/>
        <item x="1545"/>
        <item x="3356"/>
        <item x="3233"/>
        <item x="3238"/>
        <item x="3352"/>
        <item x="3338"/>
        <item x="3337"/>
        <item x="1654"/>
        <item x="1656"/>
        <item x="3259"/>
        <item x="3348"/>
        <item x="1592"/>
        <item x="1627"/>
        <item x="3281"/>
        <item x="1611"/>
        <item x="3219"/>
        <item x="1720"/>
        <item x="1678"/>
        <item x="1677"/>
        <item x="3984"/>
        <item x="3344"/>
        <item x="1668"/>
        <item x="3926"/>
        <item x="1712"/>
        <item x="3345"/>
        <item x="3271"/>
        <item x="3349"/>
        <item x="1511"/>
        <item x="3248"/>
        <item x="3296"/>
        <item x="3243"/>
        <item x="1711"/>
        <item x="1637"/>
        <item x="3340"/>
        <item x="1648"/>
        <item x="3261"/>
        <item x="3295"/>
        <item x="3245"/>
        <item x="1658"/>
        <item x="1666"/>
        <item x="1731"/>
        <item x="1625"/>
        <item x="3247"/>
        <item x="3251"/>
        <item x="3341"/>
        <item x="1613"/>
        <item x="1623"/>
        <item x="1524"/>
        <item x="1512"/>
        <item x="4224"/>
        <item x="3274"/>
        <item x="3351"/>
        <item x="3252"/>
        <item x="1490"/>
        <item x="1608"/>
        <item x="1476"/>
        <item x="3257"/>
        <item x="1723"/>
        <item x="3220"/>
        <item x="3289"/>
        <item x="1676"/>
        <item x="1448"/>
        <item x="3283"/>
        <item x="3279"/>
        <item x="1687"/>
        <item x="3250"/>
        <item x="1535"/>
        <item x="3240"/>
        <item x="1679"/>
        <item x="3282"/>
        <item x="1621"/>
        <item x="3287"/>
        <item x="1639"/>
        <item x="3262"/>
        <item x="1642"/>
        <item x="1716"/>
        <item x="3267"/>
        <item x="3334"/>
        <item x="3268"/>
        <item x="3255"/>
        <item x="1583"/>
        <item x="3270"/>
        <item x="3339"/>
        <item x="1573"/>
        <item x="1698"/>
        <item x="1477"/>
        <item x="1450"/>
        <item x="1710"/>
        <item x="3336"/>
        <item x="1730"/>
        <item x="1673"/>
        <item x="3285"/>
        <item x="3286"/>
        <item x="1533"/>
        <item x="1705"/>
        <item x="1503"/>
        <item x="1714"/>
        <item x="1544"/>
        <item x="1615"/>
        <item x="1507"/>
        <item x="1464"/>
        <item x="1660"/>
        <item x="1629"/>
        <item x="3258"/>
        <item x="3277"/>
        <item x="1565"/>
        <item x="3254"/>
        <item x="1516"/>
        <item x="1591"/>
        <item x="1619"/>
        <item x="1537"/>
        <item x="1664"/>
        <item x="1652"/>
        <item x="1462"/>
        <item x="4206"/>
        <item x="1588"/>
        <item x="3242"/>
        <item x="3934"/>
        <item x="1682"/>
        <item x="3824"/>
        <item x="1581"/>
        <item x="4058"/>
        <item x="1567"/>
        <item x="1662"/>
        <item x="1561"/>
        <item x="1661"/>
        <item x="4040"/>
        <item x="1631"/>
        <item x="1460"/>
        <item x="1602"/>
        <item x="1700"/>
        <item x="1670"/>
        <item x="1509"/>
        <item x="3280"/>
        <item x="1502"/>
        <item x="1546"/>
        <item x="1645"/>
        <item x="3276"/>
        <item x="1617"/>
        <item x="1707"/>
        <item x="3253"/>
        <item x="1693"/>
        <item x="1634"/>
        <item x="1680"/>
        <item x="1520"/>
        <item x="1554"/>
        <item x="1684"/>
        <item x="1691"/>
        <item x="3755"/>
        <item x="1466"/>
        <item x="2553"/>
        <item x="1472"/>
        <item x="1996"/>
        <item x="1596"/>
        <item x="1685"/>
        <item x="1695"/>
        <item x="1488"/>
        <item x="1479"/>
        <item x="1689"/>
        <item x="1697"/>
        <item x="4042"/>
        <item x="1590"/>
        <item x="1452"/>
        <item x="1604"/>
        <item x="1518"/>
        <item x="1486"/>
        <item x="1571"/>
        <item x="1580"/>
        <item x="3834"/>
        <item x="1579"/>
        <item x="1521"/>
        <item x="1564"/>
        <item x="3836"/>
        <item x="3838"/>
        <item x="1539"/>
        <item x="1966"/>
        <item x="1534"/>
        <item x="1505"/>
        <item x="1468"/>
        <item x="4066"/>
        <item x="1606"/>
        <item x="1551"/>
        <item x="1470"/>
        <item x="1492"/>
        <item x="1528"/>
        <item x="1541"/>
        <item x="1530"/>
        <item x="1482"/>
        <item x="1501"/>
        <item x="4070"/>
        <item x="1487"/>
        <item x="1510"/>
        <item x="3940"/>
        <item x="1593"/>
        <item x="1577"/>
        <item x="1563"/>
        <item x="1496"/>
        <item x="1636"/>
        <item x="1566"/>
        <item x="3832"/>
        <item x="1600"/>
        <item x="1475"/>
        <item x="1458"/>
        <item x="1937"/>
        <item x="4002"/>
        <item x="1558"/>
        <item x="1514"/>
        <item x="1586"/>
        <item x="1484"/>
        <item x="1461"/>
        <item x="3757"/>
        <item x="1504"/>
        <item x="1913"/>
        <item x="1569"/>
        <item x="1489"/>
        <item x="1984"/>
        <item x="1572"/>
        <item x="1560"/>
        <item x="1500"/>
        <item x="1463"/>
        <item x="3816"/>
        <item x="1548"/>
        <item x="1536"/>
        <item x="1513"/>
        <item x="1498"/>
        <item x="1598"/>
        <item x="1589"/>
        <item x="1447"/>
        <item x="4154"/>
        <item x="1526"/>
        <item x="1879"/>
        <item x="4146"/>
        <item x="4156"/>
        <item x="1578"/>
        <item x="1474"/>
        <item x="1877"/>
        <item x="3769"/>
        <item x="1585"/>
        <item x="1454"/>
        <item x="4004"/>
        <item x="4022"/>
        <item x="1555"/>
        <item x="1495"/>
        <item x="1556"/>
        <item x="1459"/>
        <item x="4252"/>
        <item x="1889"/>
        <item x="1508"/>
        <item x="3840"/>
        <item x="1948"/>
        <item x="3958"/>
        <item x="1456"/>
        <item x="1900"/>
        <item x="1868"/>
        <item x="1986"/>
        <item x="3976"/>
        <item x="1902"/>
        <item x="3783"/>
        <item x="1562"/>
        <item x="1559"/>
        <item x="1473"/>
        <item x="1939"/>
        <item x="1993"/>
        <item x="3763"/>
        <item x="1494"/>
        <item x="2727"/>
        <item x="1995"/>
        <item x="1519"/>
        <item x="1595"/>
        <item x="1517"/>
        <item x="3789"/>
        <item x="1570"/>
        <item x="4032"/>
        <item x="1532"/>
        <item x="1928"/>
        <item x="3986"/>
        <item x="1587"/>
        <item x="1469"/>
        <item x="1485"/>
        <item x="3818"/>
        <item x="1515"/>
        <item x="1951"/>
        <item x="1491"/>
        <item x="2723"/>
        <item x="1915"/>
        <item x="1903"/>
        <item x="1481"/>
        <item x="1467"/>
        <item x="1449"/>
        <item x="1553"/>
        <item x="1523"/>
        <item x="1582"/>
        <item x="1898"/>
        <item x="3830"/>
        <item x="1499"/>
        <item x="1506"/>
        <item x="1493"/>
        <item x="3962"/>
        <item x="4050"/>
        <item x="4253"/>
        <item x="2000"/>
        <item x="1981"/>
        <item x="1478"/>
        <item x="1887"/>
        <item x="3942"/>
        <item x="2002"/>
        <item x="1576"/>
        <item x="1885"/>
        <item x="1497"/>
        <item x="1575"/>
        <item x="3820"/>
        <item x="1924"/>
        <item x="4024"/>
        <item x="1919"/>
        <item x="1543"/>
        <item x="1465"/>
        <item x="1471"/>
        <item x="2729"/>
        <item x="1968"/>
        <item x="1965"/>
        <item x="1957"/>
        <item x="4072"/>
        <item x="1483"/>
        <item x="1972"/>
        <item x="1531"/>
        <item x="4160"/>
        <item x="1910"/>
        <item x="1959"/>
        <item x="1574"/>
        <item x="2685"/>
        <item x="1597"/>
        <item x="2713"/>
        <item x="2699"/>
        <item x="1599"/>
        <item x="1896"/>
        <item x="1457"/>
        <item x="1552"/>
        <item x="3932"/>
        <item x="1955"/>
        <item x="1934"/>
        <item x="1584"/>
        <item x="1568"/>
        <item x="1540"/>
        <item x="1893"/>
        <item x="1453"/>
        <item x="1969"/>
        <item x="1529"/>
        <item x="1922"/>
        <item x="4028"/>
        <item x="1883"/>
        <item x="3822"/>
        <item x="2701"/>
        <item x="1979"/>
        <item x="1964"/>
        <item x="3761"/>
        <item x="3906"/>
        <item x="1542"/>
        <item x="1945"/>
        <item x="1907"/>
        <item x="3787"/>
        <item x="4212"/>
        <item x="1895"/>
        <item x="4240"/>
        <item x="1480"/>
        <item x="3964"/>
        <item x="3777"/>
        <item x="2725"/>
        <item x="1451"/>
        <item x="1527"/>
        <item x="4244"/>
        <item x="1988"/>
        <item x="2619"/>
        <item x="2617"/>
        <item x="3826"/>
        <item x="1557"/>
        <item x="2715"/>
        <item x="1990"/>
        <item x="3771"/>
        <item x="1947"/>
        <item x="1525"/>
        <item x="2721"/>
        <item x="4026"/>
        <item x="3954"/>
        <item x="1538"/>
        <item x="3996"/>
        <item x="3741"/>
        <item x="1872"/>
        <item x="3745"/>
        <item x="1943"/>
        <item x="3828"/>
        <item x="3765"/>
        <item x="2711"/>
        <item x="4246"/>
        <item x="3842"/>
        <item x="4222"/>
        <item x="1953"/>
        <item x="2633"/>
        <item x="1905"/>
        <item x="4054"/>
        <item x="3759"/>
        <item x="3988"/>
        <item x="1874"/>
        <item x="3904"/>
        <item x="3735"/>
        <item x="1550"/>
        <item x="3773"/>
        <item x="4238"/>
        <item x="2683"/>
        <item x="4068"/>
        <item x="3946"/>
        <item x="2707"/>
        <item x="4048"/>
        <item x="3753"/>
        <item x="2697"/>
        <item x="1971"/>
        <item x="1871"/>
        <item x="2735"/>
        <item x="2709"/>
        <item x="3966"/>
        <item x="1455"/>
        <item x="2737"/>
        <item x="2647"/>
        <item x="2687"/>
        <item x="3960"/>
        <item x="1930"/>
        <item x="2661"/>
        <item x="4064"/>
        <item x="2705"/>
        <item x="1941"/>
        <item x="4250"/>
        <item x="2675"/>
        <item x="4248"/>
        <item x="1931"/>
        <item x="1881"/>
        <item x="2695"/>
        <item x="3902"/>
        <item x="3990"/>
        <item x="4158"/>
        <item x="3767"/>
        <item x="4044"/>
        <item x="2635"/>
        <item x="1870"/>
        <item x="2621"/>
        <item x="3956"/>
        <item x="4036"/>
        <item x="3781"/>
        <item x="2681"/>
        <item x="4038"/>
        <item x="4258"/>
        <item x="3525"/>
        <item x="2733"/>
        <item x="2645"/>
        <item x="4144"/>
        <item x="4148"/>
        <item x="2673"/>
        <item x="2719"/>
        <item x="2693"/>
        <item x="2659"/>
        <item x="3998"/>
        <item x="4056"/>
        <item x="2649"/>
        <item x="1921"/>
        <item x="4234"/>
        <item x="2731"/>
        <item x="2703"/>
        <item x="4208"/>
        <item x="4214"/>
        <item x="2921"/>
        <item x="2717"/>
        <item x="2663"/>
        <item x="2631"/>
        <item x="2679"/>
        <item x="4228"/>
        <item x="4074"/>
        <item x="4016"/>
        <item x="3992"/>
        <item x="4210"/>
        <item x="2579"/>
        <item x="4260"/>
        <item x="3894"/>
        <item x="2555"/>
        <item x="4062"/>
        <item x="4226"/>
        <item x="3733"/>
        <item x="2567"/>
        <item x="2583"/>
        <item x="1994"/>
        <item x="1997"/>
        <item x="4152"/>
        <item x="3920"/>
        <item x="1983"/>
        <item x="4242"/>
        <item x="2643"/>
        <item x="4142"/>
        <item x="3739"/>
        <item x="1938"/>
        <item x="3791"/>
        <item x="1890"/>
        <item x="2689"/>
        <item x="3924"/>
        <item x="2581"/>
        <item x="4200"/>
        <item x="3980"/>
        <item x="1962"/>
        <item x="3785"/>
        <item x="1992"/>
        <item x="1936"/>
        <item x="4202"/>
        <item x="4052"/>
        <item x="3948"/>
        <item x="1911"/>
        <item x="1974"/>
        <item x="3936"/>
        <item x="3970"/>
        <item x="1912"/>
        <item x="2657"/>
        <item x="2609"/>
        <item x="2552"/>
        <item x="1811"/>
        <item x="1926"/>
        <item x="3914"/>
        <item x="4218"/>
        <item x="1876"/>
        <item x="2611"/>
        <item x="4150"/>
        <item x="1927"/>
        <item x="1918"/>
        <item x="1985"/>
        <item x="2563"/>
        <item x="1859"/>
        <item x="2641"/>
        <item x="3918"/>
        <item x="1901"/>
        <item x="2561"/>
        <item x="4216"/>
        <item x="1917"/>
        <item x="2669"/>
        <item x="1812"/>
        <item x="3749"/>
        <item x="1441"/>
        <item x="4166"/>
        <item x="1916"/>
        <item x="3898"/>
        <item x="1861"/>
        <item x="2569"/>
        <item x="4220"/>
        <item x="2565"/>
        <item x="4140"/>
        <item x="1878"/>
        <item x="4204"/>
        <item x="1949"/>
        <item x="4232"/>
        <item x="4030"/>
        <item x="2671"/>
        <item x="2629"/>
        <item x="1991"/>
        <item x="4236"/>
        <item x="3916"/>
        <item x="2577"/>
        <item x="1940"/>
        <item x="3928"/>
        <item x="4256"/>
        <item x="1443"/>
        <item x="4162"/>
        <item x="1975"/>
        <item x="4230"/>
        <item x="3743"/>
        <item x="1935"/>
        <item x="2001"/>
        <item x="1960"/>
        <item x="2589"/>
        <item x="1212"/>
        <item x="2653"/>
        <item x="2591"/>
        <item x="2575"/>
        <item x="2607"/>
        <item x="2639"/>
        <item x="2655"/>
        <item x="4006"/>
        <item x="1799"/>
        <item x="1778"/>
        <item x="1867"/>
        <item x="3896"/>
        <item x="2595"/>
        <item x="2667"/>
        <item x="2691"/>
        <item x="3950"/>
        <item x="1923"/>
        <item x="2559"/>
        <item x="4010"/>
        <item x="1925"/>
        <item x="1982"/>
        <item x="2627"/>
        <item x="1950"/>
        <item x="1788"/>
        <item x="1440"/>
        <item x="3779"/>
        <item x="1998"/>
        <item x="2593"/>
        <item x="2623"/>
        <item x="3938"/>
        <item x="4020"/>
        <item x="1769"/>
        <item x="1852"/>
        <item x="4254"/>
        <item x="3930"/>
        <item x="1800"/>
        <item x="1377"/>
        <item x="1909"/>
        <item x="3952"/>
        <item x="1875"/>
        <item x="2587"/>
        <item x="1838"/>
        <item x="2605"/>
        <item x="1813"/>
        <item x="1770"/>
        <item x="1858"/>
        <item x="4076"/>
        <item x="2637"/>
        <item x="3751"/>
        <item x="1888"/>
        <item x="1967"/>
        <item x="2651"/>
        <item x="1860"/>
        <item x="3908"/>
        <item x="1891"/>
        <item x="1942"/>
        <item x="1840"/>
        <item x="2597"/>
        <item x="3910"/>
        <item x="1987"/>
        <item x="4164"/>
        <item x="1438"/>
        <item x="1973"/>
        <item x="2665"/>
        <item x="1733"/>
        <item x="4046"/>
        <item x="2603"/>
        <item x="1850"/>
        <item x="1314"/>
        <item x="1214"/>
        <item x="3499"/>
        <item x="1899"/>
        <item x="2585"/>
        <item x="1873"/>
        <item x="1933"/>
        <item x="1897"/>
        <item x="1920"/>
        <item x="1104"/>
        <item x="1829"/>
        <item x="1989"/>
        <item x="1946"/>
        <item x="1745"/>
        <item x="1828"/>
        <item x="1442"/>
        <item x="1408"/>
        <item x="2677"/>
        <item x="1904"/>
        <item x="1963"/>
        <item x="1837"/>
        <item x="1732"/>
        <item x="3974"/>
        <item x="1906"/>
        <item x="1908"/>
        <item x="3747"/>
        <item x="1849"/>
        <item x="1978"/>
        <item x="1886"/>
        <item x="1810"/>
        <item x="1162"/>
        <item x="1980"/>
        <item x="1278"/>
        <item x="1752"/>
        <item x="2573"/>
        <item x="2615"/>
        <item x="1276"/>
        <item x="1350"/>
        <item x="1958"/>
        <item x="1787"/>
        <item x="1386"/>
        <item x="1839"/>
        <item x="1348"/>
        <item x="3968"/>
        <item x="1742"/>
        <item x="1801"/>
        <item x="1407"/>
        <item x="1743"/>
        <item x="3978"/>
        <item x="1761"/>
        <item x="1802"/>
        <item x="1428"/>
        <item x="1932"/>
        <item x="1944"/>
        <item x="4014"/>
        <item x="1956"/>
        <item x="3994"/>
        <item x="1429"/>
        <item x="3972"/>
        <item x="1894"/>
        <item x="1830"/>
        <item x="1914"/>
        <item x="1418"/>
        <item x="1976"/>
        <item x="1779"/>
        <item x="2613"/>
        <item x="1759"/>
        <item x="3944"/>
        <item x="1831"/>
        <item x="2557"/>
        <item x="1198"/>
        <item x="1892"/>
        <item x="1862"/>
        <item x="1768"/>
        <item x="1375"/>
        <item x="1790"/>
        <item x="1776"/>
        <item x="1857"/>
        <item x="2601"/>
        <item x="4012"/>
        <item x="1312"/>
        <item x="1777"/>
        <item x="1118"/>
        <item x="1437"/>
        <item x="1884"/>
        <item x="1880"/>
        <item x="1760"/>
        <item x="1376"/>
        <item x="4034"/>
        <item x="1882"/>
        <item x="2599"/>
        <item x="1340"/>
        <item x="1929"/>
        <item x="1786"/>
        <item x="4008"/>
        <item x="1808"/>
        <item x="1430"/>
        <item x="3912"/>
        <item x="1362"/>
        <item x="1809"/>
        <item x="1132"/>
        <item x="1200"/>
        <item x="1235"/>
        <item x="2571"/>
        <item x="1398"/>
        <item x="1298"/>
        <item x="1999"/>
        <item x="1347"/>
        <item x="1970"/>
        <item x="1746"/>
        <item x="1184"/>
        <item x="3982"/>
        <item x="1825"/>
        <item x="1735"/>
        <item x="1977"/>
        <item x="4018"/>
        <item x="1431"/>
        <item x="4130"/>
        <item x="1361"/>
        <item x="1345"/>
        <item x="1349"/>
        <item x="1146"/>
        <item x="1826"/>
        <item x="1734"/>
        <item x="1827"/>
        <item x="1384"/>
        <item x="1300"/>
        <item x="1780"/>
        <item x="1373"/>
        <item x="1388"/>
        <item x="1436"/>
        <item x="1310"/>
        <item x="1744"/>
        <item x="1363"/>
        <item x="1210"/>
        <item x="1751"/>
        <item x="3737"/>
        <item x="1439"/>
        <item x="1954"/>
        <item x="1789"/>
        <item x="1364"/>
        <item x="1869"/>
        <item x="1784"/>
        <item x="1262"/>
        <item x="1740"/>
        <item x="1359"/>
        <item x="1311"/>
        <item x="1170"/>
        <item x="1148"/>
        <item x="1297"/>
        <item x="1338"/>
        <item x="1798"/>
        <item x="1819"/>
        <item x="1741"/>
        <item x="4110"/>
        <item x="3900"/>
        <item x="1250"/>
        <item x="1160"/>
        <item x="1248"/>
        <item x="2451"/>
        <item x="1397"/>
        <item x="1848"/>
        <item x="1851"/>
        <item x="1385"/>
        <item x="3497"/>
        <item x="1106"/>
        <item x="1324"/>
        <item x="1409"/>
        <item x="1774"/>
        <item x="1326"/>
        <item x="1299"/>
        <item x="1842"/>
        <item x="1134"/>
        <item x="1816"/>
        <item x="1961"/>
        <item x="1426"/>
        <item x="1775"/>
        <item x="4184"/>
        <item x="1824"/>
        <item x="1416"/>
        <item x="1785"/>
        <item x="1287"/>
        <item x="1406"/>
        <item x="1845"/>
        <item x="1346"/>
        <item x="1237"/>
        <item x="1325"/>
        <item x="1223"/>
        <item x="1196"/>
        <item x="2920"/>
        <item x="1782"/>
        <item x="1414"/>
        <item x="1116"/>
        <item x="1767"/>
        <item x="1274"/>
        <item x="1797"/>
        <item x="1750"/>
        <item x="1952"/>
        <item x="2545"/>
        <item x="1337"/>
        <item x="1818"/>
        <item x="3922"/>
        <item x="1856"/>
        <item x="1425"/>
        <item x="1783"/>
        <item x="1417"/>
        <item x="1749"/>
        <item x="1844"/>
        <item x="1836"/>
        <item x="1758"/>
        <item x="1280"/>
        <item x="1806"/>
        <item x="1313"/>
        <item x="1807"/>
        <item x="1172"/>
        <item x="1757"/>
        <item x="4000"/>
        <item x="1357"/>
        <item x="1817"/>
        <item x="1286"/>
        <item x="1753"/>
        <item x="1832"/>
        <item x="1378"/>
        <item x="1863"/>
        <item x="1323"/>
        <item x="1855"/>
        <item x="1218"/>
        <item x="1771"/>
        <item x="1865"/>
        <item x="1866"/>
        <item x="1434"/>
        <item x="1762"/>
        <item x="1415"/>
        <item x="1423"/>
        <item x="1387"/>
        <item x="4188"/>
        <item x="1823"/>
        <item x="4108"/>
        <item x="1756"/>
        <item x="1795"/>
        <item x="1360"/>
        <item x="1427"/>
        <item x="1295"/>
        <item x="1411"/>
        <item x="1804"/>
        <item x="1781"/>
        <item x="1847"/>
        <item x="1822"/>
        <item x="1754"/>
        <item x="1748"/>
        <item x="1374"/>
        <item x="1352"/>
        <item x="1246"/>
        <item x="1404"/>
        <item x="1176"/>
        <item x="1233"/>
        <item x="1168"/>
        <item x="1120"/>
        <item x="2429"/>
        <item x="1445"/>
        <item x="1739"/>
        <item x="1803"/>
        <item x="3512"/>
        <item x="1335"/>
        <item x="3093"/>
        <item x="1114"/>
        <item x="1296"/>
        <item x="1221"/>
        <item x="1130"/>
        <item x="1401"/>
        <item x="1371"/>
        <item x="1309"/>
        <item x="1403"/>
        <item x="2437"/>
        <item x="1186"/>
        <item x="1814"/>
        <item x="1765"/>
        <item x="1432"/>
        <item x="1793"/>
        <item x="2547"/>
        <item x="1446"/>
        <item x="1174"/>
        <item x="1405"/>
        <item x="1815"/>
        <item x="1841"/>
        <item x="1272"/>
        <item x="1413"/>
        <item x="1805"/>
        <item x="2479"/>
        <item x="1833"/>
        <item x="4237"/>
        <item x="1796"/>
        <item x="1351"/>
        <item x="1208"/>
        <item x="1772"/>
        <item x="1853"/>
        <item x="1766"/>
        <item x="1773"/>
        <item x="1846"/>
        <item x="4300"/>
        <item x="1412"/>
        <item x="1339"/>
        <item x="1336"/>
        <item x="1383"/>
        <item x="1396"/>
        <item x="1380"/>
        <item x="1231"/>
        <item x="3523"/>
        <item x="1319"/>
        <item x="2517"/>
        <item x="1260"/>
        <item x="3513"/>
        <item x="1144"/>
        <item x="1180"/>
        <item x="3535"/>
        <item x="1182"/>
        <item x="3435"/>
        <item x="1738"/>
        <item x="1835"/>
        <item x="1142"/>
        <item x="1834"/>
        <item x="1140"/>
        <item x="4122"/>
        <item x="2372"/>
        <item x="1755"/>
        <item x="1328"/>
        <item x="1747"/>
        <item x="1136"/>
        <item x="3089"/>
        <item x="1736"/>
        <item x="1382"/>
        <item x="2465"/>
        <item x="2400"/>
        <item x="1317"/>
        <item x="1322"/>
        <item x="1342"/>
        <item x="1394"/>
        <item x="1737"/>
        <item x="1178"/>
        <item x="1864"/>
        <item x="1424"/>
        <item x="1764"/>
        <item x="1240"/>
        <item x="3095"/>
        <item x="1358"/>
        <item x="1264"/>
        <item x="1821"/>
        <item x="1402"/>
        <item x="4136"/>
        <item x="1294"/>
        <item x="1206"/>
        <item x="1419"/>
        <item x="2402"/>
        <item x="1138"/>
        <item x="1369"/>
        <item x="1244"/>
        <item x="1334"/>
        <item x="1353"/>
        <item x="1420"/>
        <item x="3431"/>
        <item x="1225"/>
        <item x="1164"/>
        <item x="1318"/>
        <item x="1392"/>
        <item x="2533"/>
        <item x="1308"/>
        <item x="2449"/>
        <item x="1254"/>
        <item x="1156"/>
        <item x="1194"/>
        <item x="1293"/>
        <item x="1216"/>
        <item x="1444"/>
        <item x="2986"/>
        <item x="1370"/>
        <item x="1321"/>
        <item x="1315"/>
        <item x="1794"/>
        <item x="2531"/>
        <item x="3540"/>
        <item x="1112"/>
        <item x="1158"/>
        <item x="1355"/>
        <item x="2543"/>
        <item x="2481"/>
        <item x="1422"/>
        <item x="1270"/>
        <item x="1256"/>
        <item x="1202"/>
        <item x="1242"/>
        <item x="4172"/>
        <item x="1331"/>
        <item x="3079"/>
        <item x="3000"/>
        <item x="1110"/>
        <item x="3051"/>
        <item x="1204"/>
        <item x="1381"/>
        <item x="1390"/>
        <item x="1433"/>
        <item x="3509"/>
        <item x="1332"/>
        <item x="1330"/>
        <item x="1128"/>
        <item x="1372"/>
        <item x="1316"/>
        <item x="4174"/>
        <item x="1356"/>
        <item x="1122"/>
        <item x="2950"/>
        <item x="1410"/>
        <item x="2946"/>
        <item x="2439"/>
        <item x="1154"/>
        <item x="1192"/>
        <item x="1306"/>
        <item x="1166"/>
        <item x="2499"/>
        <item x="2435"/>
        <item x="1333"/>
        <item x="1307"/>
        <item x="1108"/>
        <item x="4084"/>
        <item x="1252"/>
        <item x="1343"/>
        <item x="4118"/>
        <item x="4304"/>
        <item x="1763"/>
        <item x="2477"/>
        <item x="1344"/>
        <item x="1379"/>
        <item x="1213"/>
        <item x="1229"/>
        <item x="2186"/>
        <item x="1320"/>
        <item x="1329"/>
        <item x="1124"/>
        <item x="1268"/>
        <item x="3541"/>
        <item x="1395"/>
        <item x="1365"/>
        <item x="1126"/>
        <item x="1791"/>
        <item x="3041"/>
        <item x="3091"/>
        <item x="4134"/>
        <item x="1303"/>
        <item x="3515"/>
        <item x="2463"/>
        <item x="2519"/>
        <item x="1843"/>
        <item x="3027"/>
        <item x="1391"/>
        <item x="1305"/>
        <item x="1277"/>
        <item x="1389"/>
        <item x="3014"/>
        <item x="1239"/>
        <item x="1291"/>
        <item x="4170"/>
        <item x="1284"/>
        <item x="2503"/>
        <item x="1854"/>
        <item x="1292"/>
        <item x="1279"/>
        <item x="1258"/>
        <item x="1367"/>
        <item x="3002"/>
        <item x="1290"/>
        <item x="2515"/>
        <item x="1301"/>
        <item x="1304"/>
        <item x="3065"/>
        <item x="2491"/>
        <item x="3543"/>
        <item x="3527"/>
        <item x="2453"/>
        <item x="1820"/>
        <item x="4180"/>
        <item x="2388"/>
        <item x="3539"/>
        <item x="2948"/>
        <item x="3081"/>
        <item x="1288"/>
        <item x="1393"/>
        <item x="2988"/>
        <item x="2447"/>
        <item x="2475"/>
        <item x="2934"/>
        <item x="3507"/>
        <item x="1341"/>
        <item x="1152"/>
        <item x="1327"/>
        <item x="1190"/>
        <item x="2998"/>
        <item x="2386"/>
        <item x="1421"/>
        <item x="1435"/>
        <item x="2414"/>
        <item x="1282"/>
        <item x="2461"/>
        <item x="1150"/>
        <item x="1399"/>
        <item x="3067"/>
        <item x="2185"/>
        <item x="1266"/>
        <item x="2984"/>
        <item x="4392"/>
        <item x="1366"/>
        <item x="3016"/>
        <item x="2384"/>
        <item x="2467"/>
        <item x="4320"/>
        <item x="4124"/>
        <item x="1792"/>
        <item x="2433"/>
        <item x="1199"/>
        <item x="2505"/>
        <item x="2427"/>
        <item x="1185"/>
        <item x="2416"/>
        <item x="4348"/>
        <item x="3087"/>
        <item x="1368"/>
        <item x="4106"/>
        <item x="2541"/>
        <item x="3029"/>
        <item x="2374"/>
        <item x="1215"/>
        <item x="1265"/>
        <item x="4356"/>
        <item x="2978"/>
        <item x="3447"/>
        <item x="3077"/>
        <item x="2726"/>
        <item x="2936"/>
        <item x="2497"/>
        <item x="1171"/>
        <item x="2539"/>
        <item x="1302"/>
        <item x="2976"/>
        <item x="2501"/>
        <item x="2923"/>
        <item x="3012"/>
        <item x="3049"/>
        <item x="1188"/>
        <item x="3445"/>
        <item x="2944"/>
        <item x="3498"/>
        <item x="3433"/>
        <item x="1105"/>
        <item x="1354"/>
        <item x="2396"/>
        <item x="4221"/>
        <item x="2412"/>
        <item x="3039"/>
        <item x="2932"/>
        <item x="2529"/>
        <item x="4286"/>
        <item x="1289"/>
        <item x="4318"/>
        <item x="4168"/>
        <item x="2962"/>
        <item x="2445"/>
        <item x="3841"/>
        <item x="4205"/>
        <item x="3505"/>
        <item x="3489"/>
        <item x="4112"/>
        <item x="4126"/>
        <item x="3073"/>
        <item x="3053"/>
        <item x="2390"/>
        <item x="4138"/>
        <item x="2942"/>
        <item x="1163"/>
        <item x="2964"/>
        <item x="1173"/>
        <item x="4213"/>
        <item x="3063"/>
        <item x="2459"/>
        <item x="3102"/>
        <item x="3100"/>
        <item x="3531"/>
        <item x="2960"/>
        <item x="3547"/>
        <item x="1135"/>
        <item x="4120"/>
        <item x="1227"/>
        <item x="2495"/>
        <item x="2956"/>
        <item x="2930"/>
        <item x="3075"/>
        <item x="2443"/>
        <item x="2408"/>
        <item x="2410"/>
        <item x="1263"/>
        <item x="4382"/>
        <item x="2958"/>
        <item x="2527"/>
        <item x="3503"/>
        <item x="2473"/>
        <item x="1400"/>
        <item x="4176"/>
        <item x="2382"/>
        <item x="4078"/>
        <item x="2724"/>
        <item x="4096"/>
        <item x="2489"/>
        <item x="4370"/>
        <item x="3010"/>
        <item x="3443"/>
        <item x="3511"/>
        <item x="2974"/>
        <item x="1249"/>
        <item x="4102"/>
        <item x="3495"/>
        <item x="4092"/>
        <item x="4239"/>
        <item x="2398"/>
        <item x="3437"/>
        <item x="1201"/>
        <item x="4424"/>
        <item x="4362"/>
        <item x="3061"/>
        <item x="3071"/>
        <item x="2996"/>
        <item x="3545"/>
        <item x="3024"/>
        <item x="2525"/>
        <item x="1211"/>
        <item x="1121"/>
        <item x="4444"/>
        <item x="1251"/>
        <item x="2513"/>
        <item x="3519"/>
        <item x="3096"/>
        <item x="3529"/>
        <item x="2431"/>
        <item x="2404"/>
        <item x="3098"/>
        <item x="3059"/>
        <item x="3487"/>
        <item x="4116"/>
        <item x="2954"/>
        <item x="3037"/>
        <item x="1236"/>
        <item x="4128"/>
        <item x="1133"/>
        <item x="4080"/>
        <item x="2424"/>
        <item x="3083"/>
        <item x="2972"/>
        <item x="1187"/>
        <item x="2394"/>
        <item x="3008"/>
        <item x="2521"/>
        <item x="2551"/>
        <item x="1119"/>
        <item x="3085"/>
        <item x="2952"/>
        <item x="3035"/>
        <item x="3537"/>
        <item x="2487"/>
        <item x="3493"/>
        <item x="4338"/>
        <item x="2511"/>
        <item x="4186"/>
        <item x="2485"/>
        <item x="2457"/>
        <item x="4326"/>
        <item x="3526"/>
        <item x="2537"/>
        <item x="2722"/>
        <item x="2422"/>
        <item x="2483"/>
        <item x="2509"/>
        <item x="4090"/>
        <item x="3047"/>
        <item x="4374"/>
        <item x="2625"/>
        <item x="4229"/>
        <item x="2712"/>
        <item x="1197"/>
        <item x="4406"/>
        <item x="4198"/>
        <item x="4086"/>
        <item x="4354"/>
        <item x="2990"/>
        <item x="2994"/>
        <item x="2970"/>
        <item x="2406"/>
        <item x="4098"/>
        <item x="3502"/>
        <item x="3514"/>
        <item x="2469"/>
        <item x="1238"/>
        <item x="2418"/>
        <item x="4114"/>
        <item x="3533"/>
        <item x="2471"/>
        <item x="1275"/>
        <item x="2441"/>
        <item x="2378"/>
        <item x="1107"/>
        <item x="2380"/>
        <item x="4394"/>
        <item x="4196"/>
        <item x="1169"/>
        <item x="2927"/>
        <item x="2728"/>
        <item x="3045"/>
        <item x="4088"/>
        <item x="3022"/>
        <item x="2392"/>
        <item x="3429"/>
        <item x="4251"/>
        <item x="2940"/>
        <item x="1149"/>
        <item x="4178"/>
        <item x="3494"/>
        <item x="1209"/>
        <item x="3069"/>
        <item x="1183"/>
        <item x="1224"/>
        <item x="2982"/>
        <item x="3033"/>
        <item x="2684"/>
        <item x="4428"/>
        <item x="3055"/>
        <item x="3491"/>
        <item x="3020"/>
        <item x="4192"/>
        <item x="4426"/>
        <item x="4298"/>
        <item x="3441"/>
        <item x="1117"/>
        <item x="2420"/>
        <item x="2502"/>
        <item x="2376"/>
        <item x="4436"/>
        <item x="4104"/>
        <item x="3532"/>
        <item x="1147"/>
        <item x="4270"/>
        <item x="2549"/>
        <item x="4380"/>
        <item x="4227"/>
        <item x="4420"/>
        <item x="3521"/>
        <item x="4442"/>
        <item x="1167"/>
        <item x="1123"/>
        <item x="4310"/>
        <item x="3848"/>
        <item x="3536"/>
        <item x="4360"/>
        <item x="4306"/>
        <item x="4440"/>
        <item x="4199"/>
        <item x="4312"/>
        <item x="2980"/>
        <item x="3018"/>
        <item x="1181"/>
        <item x="3031"/>
        <item x="1161"/>
        <item x="4132"/>
        <item x="1195"/>
        <item x="2720"/>
        <item x="2698"/>
        <item x="3501"/>
        <item x="4194"/>
        <item x="4190"/>
        <item x="4100"/>
        <item x="2478"/>
        <item x="3004"/>
        <item x="1234"/>
        <item x="4378"/>
        <item x="1271"/>
        <item x="4225"/>
        <item x="2516"/>
        <item x="4233"/>
        <item x="3439"/>
        <item x="4324"/>
        <item x="4342"/>
        <item x="2968"/>
        <item x="4182"/>
        <item x="2966"/>
        <item x="1261"/>
        <item x="3006"/>
        <item x="1179"/>
        <item x="2710"/>
        <item x="4094"/>
        <item x="4292"/>
        <item x="1253"/>
        <item x="4215"/>
        <item x="1177"/>
        <item x="1137"/>
        <item x="4257"/>
        <item x="2938"/>
        <item x="3492"/>
        <item x="3496"/>
        <item x="4328"/>
        <item x="4288"/>
        <item x="3517"/>
        <item x="3490"/>
        <item x="3534"/>
        <item x="2616"/>
        <item x="2493"/>
        <item x="3427"/>
        <item x="3486"/>
        <item x="4358"/>
        <item x="2544"/>
        <item x="2736"/>
        <item x="1203"/>
        <item x="1232"/>
        <item x="4434"/>
        <item x="2428"/>
        <item x="2514"/>
        <item x="4388"/>
        <item x="4082"/>
        <item x="4422"/>
        <item x="2632"/>
        <item x="3510"/>
        <item x="1207"/>
        <item x="3750"/>
        <item x="1222"/>
        <item x="2682"/>
        <item x="4368"/>
        <item x="4316"/>
        <item x="4344"/>
        <item x="2507"/>
        <item x="2696"/>
        <item x="4217"/>
        <item x="4430"/>
        <item x="4274"/>
        <item x="4438"/>
        <item x="2925"/>
        <item x="1217"/>
        <item x="1273"/>
        <item x="1247"/>
        <item x="1115"/>
        <item x="1285"/>
        <item x="1283"/>
        <item x="2648"/>
        <item x="3795"/>
        <item x="1220"/>
        <item x="2455"/>
        <item x="2700"/>
        <item x="4390"/>
        <item x="2530"/>
        <item x="1219"/>
        <item x="4290"/>
        <item x="2618"/>
        <item x="4330"/>
        <item x="3522"/>
        <item x="4235"/>
        <item x="1193"/>
        <item x="1151"/>
        <item x="2535"/>
        <item x="4408"/>
        <item x="2523"/>
        <item x="4302"/>
        <item x="4211"/>
        <item x="4402"/>
        <item x="1141"/>
        <item x="2714"/>
        <item x="3057"/>
        <item x="4432"/>
        <item x="2694"/>
        <item x="4410"/>
        <item x="3839"/>
        <item x="3542"/>
        <item x="3453"/>
        <item x="1159"/>
        <item x="3528"/>
        <item x="4322"/>
        <item x="1145"/>
        <item x="2686"/>
        <item x="1129"/>
        <item x="2436"/>
        <item x="2646"/>
        <item x="2385"/>
        <item x="3538"/>
        <item x="1143"/>
        <item x="4268"/>
        <item x="1205"/>
        <item x="1257"/>
        <item x="4352"/>
        <item x="2730"/>
        <item x="1175"/>
        <item x="2718"/>
        <item x="2500"/>
        <item x="3530"/>
        <item x="4296"/>
        <item x="3831"/>
        <item x="1259"/>
        <item x="2678"/>
        <item x="4400"/>
        <item x="2734"/>
        <item x="3520"/>
        <item x="2518"/>
        <item x="4223"/>
        <item x="2498"/>
        <item x="2426"/>
        <item x="4255"/>
        <item x="2546"/>
        <item x="3752"/>
        <item x="4284"/>
        <item x="4314"/>
        <item x="4272"/>
        <item x="1281"/>
        <item x="2680"/>
        <item x="1111"/>
        <item x="3506"/>
        <item x="1165"/>
        <item x="1113"/>
        <item x="1243"/>
        <item x="2692"/>
        <item x="4276"/>
        <item x="2620"/>
        <item x="4308"/>
        <item x="3886"/>
        <item x="2504"/>
        <item x="3788"/>
        <item x="2630"/>
        <item x="1139"/>
        <item x="4366"/>
        <item x="4209"/>
        <item x="2450"/>
        <item x="4207"/>
        <item x="2496"/>
        <item x="2634"/>
        <item x="2464"/>
        <item x="1269"/>
        <item x="2399"/>
        <item x="1131"/>
        <item x="4340"/>
        <item x="4416"/>
        <item x="2542"/>
        <item x="2413"/>
        <item x="1109"/>
        <item x="2512"/>
        <item x="4404"/>
        <item x="3524"/>
        <item x="2371"/>
        <item x="1155"/>
        <item x="3544"/>
        <item x="2708"/>
        <item x="4243"/>
        <item x="3518"/>
        <item x="4278"/>
        <item x="1127"/>
        <item x="2528"/>
        <item x="1125"/>
        <item x="1157"/>
        <item x="2462"/>
        <item x="1230"/>
        <item x="3449"/>
        <item x="3760"/>
        <item x="2628"/>
        <item x="2706"/>
        <item x="1241"/>
        <item x="2660"/>
        <item x="2580"/>
        <item x="2492"/>
        <item x="2913"/>
        <item x="1191"/>
        <item x="4386"/>
        <item x="2397"/>
        <item x="4294"/>
        <item x="3508"/>
        <item x="3516"/>
        <item x="2644"/>
        <item x="2642"/>
        <item x="2538"/>
        <item x="2407"/>
        <item x="3504"/>
        <item x="2438"/>
        <item x="4418"/>
        <item x="1245"/>
        <item x="4412"/>
        <item x="3734"/>
        <item x="2566"/>
        <item x="4241"/>
        <item x="3500"/>
        <item x="2716"/>
        <item x="1153"/>
        <item x="4169"/>
        <item x="2819"/>
        <item x="2690"/>
        <item x="2540"/>
        <item x="4231"/>
        <item x="2401"/>
        <item x="2415"/>
        <item x="2448"/>
        <item x="2508"/>
        <item x="2411"/>
        <item x="2594"/>
        <item x="2674"/>
        <item x="2704"/>
        <item x="2524"/>
        <item x="4396"/>
        <item x="2383"/>
        <item x="2805"/>
        <item x="2510"/>
        <item x="2434"/>
        <item x="1255"/>
        <item x="3772"/>
        <item x="2381"/>
        <item x="2915"/>
        <item x="3488"/>
        <item x="4376"/>
        <item x="2409"/>
        <item x="2554"/>
        <item x="2548"/>
        <item x="2460"/>
        <item x="4336"/>
        <item x="4398"/>
        <item x="2446"/>
        <item x="2476"/>
        <item x="4262"/>
        <item x="2490"/>
        <item x="3043"/>
        <item x="2466"/>
        <item x="2702"/>
        <item x="4364"/>
        <item x="2568"/>
        <item x="2522"/>
        <item x="2626"/>
        <item x="2532"/>
        <item x="1228"/>
        <item x="3786"/>
        <item x="2658"/>
        <item x="2608"/>
        <item x="3451"/>
        <item x="3738"/>
        <item x="1267"/>
        <item x="2425"/>
        <item x="2480"/>
        <item x="1189"/>
        <item x="4219"/>
        <item x="2395"/>
        <item x="2387"/>
        <item x="3746"/>
        <item x="2885"/>
        <item x="4282"/>
        <item x="4259"/>
        <item x="2444"/>
        <item x="2536"/>
        <item x="2564"/>
        <item x="2452"/>
        <item x="4266"/>
        <item x="4249"/>
        <item x="2654"/>
        <item x="2486"/>
        <item x="2442"/>
        <item x="2652"/>
        <item x="2688"/>
        <item x="2650"/>
        <item x="2506"/>
        <item x="2847"/>
        <item x="2526"/>
        <item x="2662"/>
        <item x="2732"/>
        <item x="2833"/>
        <item x="2656"/>
        <item x="2578"/>
        <item x="2640"/>
        <item x="2423"/>
        <item x="2373"/>
        <item x="3776"/>
        <item x="3829"/>
        <item x="2576"/>
        <item x="2562"/>
        <item x="4280"/>
        <item x="4350"/>
        <item x="2797"/>
        <item x="2440"/>
        <item x="2405"/>
        <item x="2622"/>
        <item x="2484"/>
        <item x="1226"/>
        <item x="2582"/>
        <item x="3092"/>
        <item x="2672"/>
        <item x="2592"/>
        <item x="2421"/>
        <item x="2899"/>
        <item x="4372"/>
        <item x="4332"/>
        <item x="2488"/>
        <item x="2911"/>
        <item x="2901"/>
        <item x="2474"/>
        <item x="2596"/>
        <item x="4065"/>
        <item x="2807"/>
        <item x="2767"/>
        <item x="2590"/>
        <item x="3764"/>
        <item x="4384"/>
        <item x="4264"/>
        <item x="4201"/>
        <item x="2588"/>
        <item x="3546"/>
        <item x="2393"/>
        <item x="2769"/>
        <item x="2602"/>
        <item x="2586"/>
        <item x="2520"/>
        <item x="2803"/>
        <item x="2606"/>
        <item x="2610"/>
        <item x="2432"/>
        <item x="2379"/>
        <item x="2494"/>
        <item x="2472"/>
        <item x="2887"/>
        <item x="2676"/>
        <item x="2458"/>
        <item x="2867"/>
        <item x="2849"/>
        <item x="2871"/>
        <item x="2817"/>
        <item x="2600"/>
        <item x="2430"/>
        <item x="3827"/>
        <item x="3807"/>
        <item x="2739"/>
        <item x="2666"/>
        <item x="4117"/>
        <item x="2456"/>
        <item x="2419"/>
        <item x="4414"/>
        <item x="2403"/>
        <item x="3758"/>
        <item x="2845"/>
        <item x="2831"/>
        <item x="4203"/>
        <item x="2835"/>
        <item x="2638"/>
        <item x="3804"/>
        <item x="2560"/>
        <item x="4093"/>
        <item x="2843"/>
        <item x="3853"/>
        <item x="2377"/>
        <item x="2391"/>
        <item x="2873"/>
        <item x="3090"/>
        <item x="3801"/>
        <item x="2753"/>
        <item x="2751"/>
        <item x="2558"/>
        <item x="4334"/>
        <item x="2883"/>
        <item x="2604"/>
        <item x="2614"/>
        <item x="2470"/>
        <item x="3835"/>
        <item x="2668"/>
        <item x="2534"/>
        <item x="2574"/>
        <item x="2755"/>
        <item x="2859"/>
        <item x="2550"/>
        <item x="2829"/>
        <item x="2821"/>
        <item x="4107"/>
        <item x="2909"/>
        <item x="2670"/>
        <item x="2636"/>
        <item x="2897"/>
        <item x="3770"/>
        <item x="2869"/>
        <item x="2801"/>
        <item x="3748"/>
        <item x="2815"/>
        <item x="2781"/>
        <item x="3862"/>
        <item x="3805"/>
        <item x="2572"/>
        <item x="4157"/>
        <item x="2360"/>
        <item x="4105"/>
        <item x="3423"/>
        <item x="3774"/>
        <item x="3088"/>
        <item x="3762"/>
        <item x="2389"/>
        <item x="2870"/>
        <item x="2865"/>
        <item x="2795"/>
        <item x="2783"/>
        <item x="2907"/>
        <item x="2846"/>
        <item x="3736"/>
        <item x="2556"/>
        <item x="4185"/>
        <item x="2468"/>
        <item x="4187"/>
        <item x="4121"/>
        <item x="2417"/>
        <item x="4135"/>
        <item x="2813"/>
        <item x="2584"/>
        <item x="3780"/>
        <item x="2664"/>
        <item x="3808"/>
        <item x="3784"/>
        <item x="4137"/>
        <item x="2811"/>
        <item x="2749"/>
        <item x="3086"/>
        <item x="2482"/>
        <item x="3409"/>
        <item x="3094"/>
        <item x="3812"/>
        <item x="3078"/>
        <item x="2741"/>
        <item x="4125"/>
        <item x="3790"/>
        <item x="2779"/>
        <item x="2884"/>
        <item x="2999"/>
        <item x="2454"/>
        <item x="2598"/>
        <item x="2612"/>
        <item x="3430"/>
        <item x="2841"/>
        <item x="2881"/>
        <item x="4073"/>
        <item x="2362"/>
        <item x="4183"/>
        <item x="3425"/>
        <item x="2375"/>
        <item x="4133"/>
        <item x="4139"/>
        <item x="3792"/>
        <item x="3778"/>
        <item x="2777"/>
        <item x="2757"/>
        <item x="2570"/>
        <item x="2893"/>
        <item x="2895"/>
        <item x="4077"/>
        <item x="4346"/>
        <item x="4087"/>
        <item x="2827"/>
        <item x="2763"/>
        <item x="4175"/>
        <item x="2775"/>
        <item x="4155"/>
        <item x="2879"/>
        <item x="3782"/>
        <item x="3050"/>
        <item x="3419"/>
        <item x="2793"/>
        <item x="4131"/>
        <item x="2832"/>
        <item x="3837"/>
        <item x="2863"/>
        <item x="2318"/>
        <item x="2796"/>
        <item x="2356"/>
        <item x="4159"/>
        <item x="2919"/>
        <item x="2252"/>
        <item x="2857"/>
        <item x="3756"/>
        <item x="4091"/>
        <item x="2912"/>
        <item x="3821"/>
        <item x="4115"/>
        <item x="2882"/>
        <item x="2889"/>
        <item x="4145"/>
        <item x="3064"/>
        <item x="2947"/>
        <item x="2771"/>
        <item x="3849"/>
        <item x="3015"/>
        <item x="2983"/>
        <item x="3817"/>
        <item x="3459"/>
        <item x="2898"/>
        <item x="2346"/>
        <item x="3013"/>
        <item x="2985"/>
        <item x="2877"/>
        <item x="4129"/>
        <item x="2765"/>
        <item x="3878"/>
        <item x="3888"/>
        <item x="3395"/>
        <item x="3076"/>
        <item x="4061"/>
        <item x="2886"/>
        <item x="3421"/>
        <item x="3475"/>
        <item x="2266"/>
        <item x="3927"/>
        <item x="3397"/>
        <item x="4081"/>
        <item x="2933"/>
        <item x="4167"/>
        <item x="2804"/>
        <item x="4079"/>
        <item x="2809"/>
        <item x="2358"/>
        <item x="2839"/>
        <item x="2791"/>
        <item x="2987"/>
        <item x="2868"/>
        <item x="3813"/>
        <item x="2837"/>
        <item x="4189"/>
        <item x="2789"/>
        <item x="3866"/>
        <item x="2961"/>
        <item x="2905"/>
        <item x="3461"/>
        <item x="2830"/>
        <item x="4177"/>
        <item x="2997"/>
        <item x="3815"/>
        <item x="3381"/>
        <item x="2855"/>
        <item x="2818"/>
        <item x="2280"/>
        <item x="3879"/>
        <item x="2294"/>
        <item x="2853"/>
        <item x="3101"/>
        <item x="2747"/>
        <item x="3856"/>
        <item x="2872"/>
        <item x="4143"/>
        <item x="4147"/>
        <item x="3798"/>
        <item x="2773"/>
        <item x="3415"/>
        <item x="4101"/>
        <item x="2752"/>
        <item x="2761"/>
        <item x="2308"/>
        <item x="2254"/>
        <item x="3471"/>
        <item x="2917"/>
        <item x="2910"/>
        <item x="2825"/>
        <item x="2216"/>
        <item x="2794"/>
        <item x="2866"/>
        <item x="2799"/>
        <item x="2785"/>
        <item x="2851"/>
        <item x="3874"/>
        <item x="3001"/>
        <item x="3846"/>
        <item x="3048"/>
        <item x="2992"/>
        <item x="2268"/>
        <item x="4067"/>
        <item x="2332"/>
        <item x="3062"/>
        <item x="4173"/>
        <item x="2212"/>
        <item x="4059"/>
        <item x="3040"/>
        <item x="3026"/>
        <item x="2914"/>
        <item x="2348"/>
        <item x="3473"/>
        <item x="3080"/>
        <item x="2250"/>
        <item x="3446"/>
        <item x="2935"/>
        <item x="4179"/>
        <item x="2995"/>
        <item x="3455"/>
        <item x="3401"/>
        <item x="3859"/>
        <item x="2864"/>
        <item x="4111"/>
        <item x="4057"/>
        <item x="4163"/>
        <item x="4099"/>
        <item x="2282"/>
        <item x="2787"/>
        <item x="3066"/>
        <item x="2945"/>
        <item x="2766"/>
        <item x="2296"/>
        <item x="3823"/>
        <item x="2834"/>
        <item x="2759"/>
        <item x="3426"/>
        <item x="3399"/>
        <item x="2334"/>
        <item x="2975"/>
        <item x="3060"/>
        <item x="4193"/>
        <item x="2896"/>
        <item x="2264"/>
        <item x="3011"/>
        <item x="2860"/>
        <item x="2780"/>
        <item x="2200"/>
        <item x="4109"/>
        <item x="3833"/>
        <item x="2745"/>
        <item x="2806"/>
        <item x="2344"/>
        <item x="2880"/>
        <item x="4165"/>
        <item x="2908"/>
        <item x="4103"/>
        <item x="2906"/>
        <item x="2931"/>
        <item x="3009"/>
        <item x="2738"/>
        <item x="3472"/>
        <item x="3876"/>
        <item x="2278"/>
        <item x="2316"/>
        <item x="2816"/>
        <item x="2214"/>
        <item x="3099"/>
        <item x="2359"/>
        <item x="2875"/>
        <item x="3052"/>
        <item x="3971"/>
        <item x="3084"/>
        <item x="3422"/>
        <item x="4119"/>
        <item x="4127"/>
        <item x="2943"/>
        <item x="2916"/>
        <item x="4095"/>
        <item x="3417"/>
        <item x="2292"/>
        <item x="2782"/>
        <item x="2188"/>
        <item x="3440"/>
        <item x="2354"/>
        <item x="2111"/>
        <item x="2844"/>
        <item x="2848"/>
        <item x="3444"/>
        <item x="3825"/>
        <item x="3434"/>
        <item x="2320"/>
        <item x="2828"/>
        <item x="2814"/>
        <item x="4089"/>
        <item x="3413"/>
        <item x="2370"/>
        <item x="2135"/>
        <item x="2892"/>
        <item x="3851"/>
        <item x="3723"/>
        <item x="2959"/>
        <item x="2876"/>
        <item x="2861"/>
        <item x="3457"/>
        <item x="2993"/>
        <item x="3407"/>
        <item x="4123"/>
        <item x="4171"/>
        <item x="4151"/>
        <item x="3044"/>
        <item x="4141"/>
        <item x="2922"/>
        <item x="2900"/>
        <item x="2340"/>
        <item x="4153"/>
        <item x="2306"/>
        <item x="2743"/>
        <item x="4161"/>
        <item x="2820"/>
        <item x="3864"/>
        <item x="3477"/>
        <item x="2330"/>
        <item x="3868"/>
        <item x="2878"/>
        <item x="2774"/>
        <item x="3074"/>
        <item x="2929"/>
        <item x="4149"/>
        <item x="2368"/>
        <item x="3872"/>
        <item x="3058"/>
        <item x="3428"/>
        <item x="2949"/>
        <item x="3463"/>
        <item x="2750"/>
        <item x="2768"/>
        <item x="3028"/>
        <item x="2957"/>
        <item x="413"/>
        <item x="2973"/>
        <item x="2202"/>
        <item x="2963"/>
        <item x="2802"/>
        <item x="3469"/>
        <item x="3025"/>
        <item x="2764"/>
        <item x="2149"/>
        <item x="3038"/>
        <item x="3819"/>
        <item x="2342"/>
        <item x="2874"/>
        <item x="3046"/>
        <item x="3072"/>
        <item x="2890"/>
        <item x="4037"/>
        <item x="2778"/>
        <item x="2328"/>
        <item x="4097"/>
        <item x="3605"/>
        <item x="4191"/>
        <item x="4113"/>
        <item x="2198"/>
        <item x="2969"/>
        <item x="2776"/>
        <item x="2955"/>
        <item x="2276"/>
        <item x="2748"/>
        <item x="2977"/>
        <item x="2244"/>
        <item x="2903"/>
        <item x="2812"/>
        <item x="3943"/>
        <item x="2904"/>
        <item x="2891"/>
        <item x="2854"/>
        <item x="3744"/>
        <item x="2357"/>
        <item x="2810"/>
        <item x="2792"/>
        <item x="2177"/>
        <item x="2823"/>
        <item x="4083"/>
        <item x="2989"/>
        <item x="3754"/>
        <item x="2840"/>
        <item x="3021"/>
        <item x="3794"/>
        <item x="2196"/>
        <item x="3766"/>
        <item x="3403"/>
        <item x="3023"/>
        <item x="3740"/>
        <item x="2808"/>
        <item x="2858"/>
        <item x="3881"/>
        <item x="4181"/>
        <item x="2338"/>
        <item x="4053"/>
        <item x="2242"/>
        <item x="3803"/>
        <item x="4195"/>
        <item x="3391"/>
        <item x="415"/>
        <item x="3082"/>
        <item x="2326"/>
        <item x="3019"/>
        <item x="3367"/>
        <item x="2210"/>
        <item x="3007"/>
        <item x="2097"/>
        <item x="3405"/>
        <item x="3393"/>
        <item x="2852"/>
        <item x="3889"/>
        <item x="2953"/>
        <item x="4085"/>
        <item x="3056"/>
        <item x="2894"/>
        <item x="2366"/>
        <item x="2842"/>
        <item x="2364"/>
        <item x="2228"/>
        <item x="3811"/>
        <item x="2971"/>
        <item x="3383"/>
        <item x="2826"/>
        <item x="3460"/>
        <item x="3679"/>
        <item x="2262"/>
        <item x="2754"/>
        <item x="2147"/>
        <item x="2290"/>
        <item x="3603"/>
        <item x="2941"/>
        <item x="2790"/>
        <item x="3411"/>
        <item x="3017"/>
        <item x="2314"/>
        <item x="2740"/>
        <item x="3452"/>
        <item x="2967"/>
        <item x="2304"/>
        <item x="2888"/>
        <item x="3993"/>
        <item x="2222"/>
        <item x="2772"/>
        <item x="2800"/>
        <item x="2163"/>
        <item x="3465"/>
        <item x="2824"/>
        <item x="2230"/>
        <item x="3892"/>
        <item x="3389"/>
        <item x="2856"/>
        <item x="2208"/>
        <item x="4011"/>
        <item x="2151"/>
        <item x="2194"/>
        <item x="3432"/>
        <item x="2788"/>
        <item x="2274"/>
        <item x="3070"/>
        <item x="2352"/>
        <item x="3987"/>
        <item x="2838"/>
        <item x="3742"/>
        <item x="2762"/>
        <item x="2355"/>
        <item x="2061"/>
        <item x="2256"/>
        <item x="3408"/>
        <item x="2226"/>
        <item x="2312"/>
        <item x="3855"/>
        <item x="3999"/>
        <item x="3379"/>
        <item x="3365"/>
        <item x="2069"/>
        <item x="2240"/>
        <item x="3955"/>
        <item x="3907"/>
        <item x="4023"/>
        <item x="2981"/>
        <item x="2928"/>
        <item x="2350"/>
        <item x="727"/>
        <item x="3467"/>
        <item x="2322"/>
        <item x="3869"/>
        <item x="3448"/>
        <item x="2302"/>
        <item x="2224"/>
        <item x="2288"/>
        <item x="3871"/>
        <item x="3005"/>
        <item x="3375"/>
        <item x="2095"/>
        <item x="3882"/>
        <item x="3436"/>
        <item x="3481"/>
        <item x="3068"/>
        <item x="3366"/>
        <item x="2083"/>
        <item x="2939"/>
        <item x="2179"/>
        <item x="3438"/>
        <item x="2336"/>
        <item x="2862"/>
        <item x="2836"/>
        <item x="2798"/>
        <item x="3657"/>
        <item x="3036"/>
        <item x="3931"/>
        <item x="2133"/>
        <item x="3442"/>
        <item x="3860"/>
        <item x="3032"/>
        <item x="2238"/>
        <item x="2175"/>
        <item x="3054"/>
        <item x="3721"/>
        <item x="3456"/>
        <item x="2218"/>
        <item x="2137"/>
        <item x="2220"/>
        <item x="3034"/>
        <item x="2260"/>
        <item x="3973"/>
        <item x="2902"/>
        <item x="2746"/>
        <item x="3979"/>
        <item x="2624"/>
        <item x="2017"/>
        <item x="2770"/>
        <item x="3655"/>
        <item x="3891"/>
        <item x="2786"/>
        <item x="2178"/>
        <item x="4031"/>
        <item x="3995"/>
        <item x="2286"/>
        <item x="2131"/>
        <item x="3097"/>
        <item x="2353"/>
        <item x="3897"/>
        <item x="2926"/>
        <item x="2192"/>
        <item x="3377"/>
        <item x="3677"/>
        <item x="2361"/>
        <item x="2099"/>
        <item x="2760"/>
        <item x="2161"/>
        <item x="2345"/>
        <item x="3810"/>
        <item x="2031"/>
        <item x="3454"/>
        <item x="2918"/>
        <item x="2003"/>
        <item x="3380"/>
        <item x="3385"/>
        <item x="4435"/>
        <item x="3373"/>
        <item x="4043"/>
        <item x="4341"/>
        <item x="3959"/>
        <item x="3577"/>
        <item x="2045"/>
        <item x="2059"/>
        <item x="3479"/>
        <item x="2265"/>
        <item x="2744"/>
        <item x="4047"/>
        <item x="3601"/>
        <item x="2084"/>
        <item x="3474"/>
        <item x="3376"/>
        <item x="4039"/>
        <item x="2129"/>
        <item x="3387"/>
        <item x="3418"/>
        <item x="3003"/>
        <item x="3369"/>
        <item x="2300"/>
        <item x="2951"/>
        <item x="3483"/>
        <item x="2145"/>
        <item x="2284"/>
        <item x="3951"/>
        <item x="2317"/>
        <item x="3961"/>
        <item x="2236"/>
        <item x="3949"/>
        <item x="2071"/>
        <item x="4051"/>
        <item x="3957"/>
        <item x="2206"/>
        <item x="2109"/>
        <item x="3424"/>
        <item x="2081"/>
        <item x="3410"/>
        <item x="2298"/>
        <item x="3809"/>
        <item x="2270"/>
        <item x="2272"/>
        <item x="2173"/>
        <item x="2965"/>
        <item x="2093"/>
        <item x="2113"/>
        <item x="2758"/>
        <item x="4021"/>
        <item x="2822"/>
        <item x="3884"/>
        <item x="2180"/>
        <item x="2850"/>
        <item x="2171"/>
        <item x="4001"/>
        <item x="3901"/>
        <item x="2039"/>
        <item x="2079"/>
        <item x="2979"/>
        <item x="2125"/>
        <item x="3643"/>
        <item x="3681"/>
        <item x="3691"/>
        <item x="2181"/>
        <item x="2070"/>
        <item x="3607"/>
        <item x="4025"/>
        <item x="2937"/>
        <item x="3396"/>
        <item x="3042"/>
        <item x="3997"/>
        <item x="2047"/>
        <item x="2157"/>
        <item x="3689"/>
        <item x="3398"/>
        <item x="3406"/>
        <item x="3893"/>
        <item x="3485"/>
        <item x="2141"/>
        <item x="4355"/>
        <item x="2033"/>
        <item x="3388"/>
        <item x="3371"/>
        <item x="3858"/>
        <item x="3599"/>
        <item x="2924"/>
        <item x="2331"/>
        <item x="2249"/>
        <item x="3462"/>
        <item x="2085"/>
        <item x="2143"/>
        <item x="3591"/>
        <item x="2165"/>
        <item x="2015"/>
        <item x="3420"/>
        <item x="2043"/>
        <item x="2784"/>
        <item x="4303"/>
        <item x="3416"/>
        <item x="2324"/>
        <item x="2067"/>
        <item x="3981"/>
        <item x="3478"/>
        <item x="4033"/>
        <item x="2248"/>
        <item x="2029"/>
        <item x="3414"/>
        <item x="3977"/>
        <item x="3709"/>
        <item x="3394"/>
        <item x="3458"/>
        <item x="4433"/>
        <item x="2343"/>
        <item x="2251"/>
        <item x="3392"/>
        <item x="2013"/>
        <item x="2077"/>
        <item x="3468"/>
        <item x="3030"/>
        <item x="3675"/>
        <item x="2155"/>
        <item x="3627"/>
        <item x="2150"/>
        <item x="2139"/>
        <item x="3609"/>
        <item x="4327"/>
        <item x="2098"/>
        <item x="4357"/>
        <item x="2756"/>
        <item x="3641"/>
        <item x="2041"/>
        <item x="4075"/>
        <item x="2246"/>
        <item x="2204"/>
        <item x="4013"/>
        <item x="3480"/>
        <item x="4009"/>
        <item x="2279"/>
        <item x="2075"/>
        <item x="3669"/>
        <item x="2105"/>
        <item x="3404"/>
        <item x="3368"/>
        <item x="2234"/>
        <item x="2169"/>
        <item x="2281"/>
        <item x="2166"/>
        <item x="2742"/>
        <item x="2119"/>
        <item x="2190"/>
        <item x="2107"/>
        <item x="4045"/>
        <item x="3593"/>
        <item x="2073"/>
        <item x="3797"/>
        <item x="3374"/>
        <item x="2232"/>
        <item x="2253"/>
        <item x="2369"/>
        <item x="2164"/>
        <item x="2112"/>
        <item x="3965"/>
        <item x="4369"/>
        <item x="3707"/>
        <item x="2176"/>
        <item x="3400"/>
        <item x="3693"/>
        <item x="2263"/>
        <item x="4275"/>
        <item x="2057"/>
        <item x="2005"/>
        <item x="2315"/>
        <item x="3933"/>
        <item x="3402"/>
        <item x="3683"/>
        <item x="3947"/>
        <item x="3579"/>
        <item x="3595"/>
        <item x="4367"/>
        <item x="3695"/>
        <item x="3372"/>
        <item x="2123"/>
        <item x="3466"/>
        <item x="3844"/>
        <item x="2213"/>
        <item x="3729"/>
        <item x="3482"/>
        <item x="3589"/>
        <item x="2329"/>
        <item x="4041"/>
        <item x="2199"/>
        <item x="4019"/>
        <item x="725"/>
        <item x="3581"/>
        <item x="2117"/>
        <item x="3470"/>
        <item x="2153"/>
        <item x="2037"/>
        <item x="2159"/>
        <item x="2055"/>
        <item x="2091"/>
        <item x="3364"/>
        <item x="3985"/>
        <item x="3378"/>
        <item x="2327"/>
        <item x="3382"/>
        <item x="2089"/>
        <item x="3629"/>
        <item x="3945"/>
        <item x="2072"/>
        <item x="2103"/>
        <item x="2267"/>
        <item x="2121"/>
        <item x="2136"/>
        <item x="4381"/>
        <item x="4353"/>
        <item x="4339"/>
        <item x="387"/>
        <item x="3386"/>
        <item x="2347"/>
        <item x="2293"/>
        <item x="3800"/>
        <item x="2053"/>
        <item x="2068"/>
        <item x="2152"/>
        <item x="2261"/>
        <item x="3705"/>
        <item x="2065"/>
        <item x="3549"/>
        <item x="3719"/>
        <item x="3464"/>
        <item x="3613"/>
        <item x="3484"/>
        <item x="4431"/>
        <item x="3476"/>
        <item x="2367"/>
        <item x="2027"/>
        <item x="4261"/>
        <item x="4049"/>
        <item x="3991"/>
        <item x="2333"/>
        <item x="4055"/>
        <item x="4351"/>
        <item x="2032"/>
        <item x="479"/>
        <item x="2351"/>
        <item x="3450"/>
        <item x="429"/>
        <item x="2114"/>
        <item x="3587"/>
        <item x="3555"/>
        <item x="3717"/>
        <item x="683"/>
        <item x="2082"/>
        <item x="3575"/>
        <item x="2096"/>
        <item x="3905"/>
        <item x="2363"/>
        <item x="2319"/>
        <item x="2062"/>
        <item x="2275"/>
        <item x="2277"/>
        <item x="2132"/>
        <item x="3935"/>
        <item x="4391"/>
        <item x="3725"/>
        <item x="2100"/>
        <item x="3673"/>
        <item x="4007"/>
        <item x="2307"/>
        <item x="2101"/>
        <item x="3975"/>
        <item x="3983"/>
        <item x="4063"/>
        <item x="2019"/>
        <item x="2034"/>
        <item x="2138"/>
        <item x="3615"/>
        <item x="2201"/>
        <item x="3903"/>
        <item x="2011"/>
        <item x="3687"/>
        <item x="4315"/>
        <item x="4325"/>
        <item x="2035"/>
        <item x="2227"/>
        <item x="2311"/>
        <item x="2004"/>
        <item x="3390"/>
        <item x="4393"/>
        <item x="2110"/>
        <item x="4319"/>
        <item x="2211"/>
        <item x="3651"/>
        <item x="3953"/>
        <item x="3963"/>
        <item x="3915"/>
        <item x="3703"/>
        <item x="2197"/>
        <item x="3370"/>
        <item x="2148"/>
        <item x="2051"/>
        <item x="3649"/>
        <item x="2127"/>
        <item x="3412"/>
        <item x="2325"/>
        <item x="3921"/>
        <item x="2108"/>
        <item x="399"/>
        <item x="3659"/>
        <item x="4029"/>
        <item x="4301"/>
        <item x="3667"/>
        <item x="2174"/>
        <item x="2341"/>
        <item x="3731"/>
        <item x="4289"/>
        <item x="407"/>
        <item x="2167"/>
        <item x="2313"/>
        <item x="4291"/>
        <item x="3583"/>
        <item x="3571"/>
        <item x="2134"/>
        <item x="2086"/>
        <item x="3913"/>
        <item x="3639"/>
        <item x="2094"/>
        <item x="4389"/>
        <item x="2310"/>
        <item x="2025"/>
        <item x="2063"/>
        <item x="2009"/>
        <item x="2339"/>
        <item x="4321"/>
        <item x="2066"/>
        <item x="3967"/>
        <item x="3919"/>
        <item x="2183"/>
        <item x="4365"/>
        <item x="2241"/>
        <item x="3899"/>
        <item x="2259"/>
        <item x="517"/>
        <item x="4409"/>
        <item x="3573"/>
        <item x="3563"/>
        <item x="713"/>
        <item x="385"/>
        <item x="3384"/>
        <item x="3611"/>
        <item x="2209"/>
        <item x="4027"/>
        <item x="543"/>
        <item x="2080"/>
        <item x="401"/>
        <item x="2162"/>
        <item x="4305"/>
        <item x="3969"/>
        <item x="4437"/>
        <item x="2195"/>
        <item x="2291"/>
        <item x="2187"/>
        <item x="2124"/>
        <item x="3647"/>
        <item x="4421"/>
        <item x="3559"/>
        <item x="4347"/>
        <item x="4035"/>
        <item x="2172"/>
        <item x="3917"/>
        <item x="3989"/>
        <item x="4299"/>
        <item x="2018"/>
        <item x="4379"/>
        <item x="4405"/>
        <item x="3557"/>
        <item x="4269"/>
        <item x="2295"/>
        <item x="2287"/>
        <item x="4399"/>
        <item x="4429"/>
        <item x="3713"/>
        <item x="2289"/>
        <item x="2349"/>
        <item x="4071"/>
        <item x="4287"/>
        <item x="2273"/>
        <item x="2016"/>
        <item x="4297"/>
        <item x="2087"/>
        <item x="3711"/>
        <item x="2115"/>
        <item x="2130"/>
        <item x="3665"/>
        <item x="721"/>
        <item x="4443"/>
        <item x="3701"/>
        <item x="4383"/>
        <item x="2323"/>
        <item x="2305"/>
        <item x="4419"/>
        <item x="2020"/>
        <item x="3939"/>
        <item x="2023"/>
        <item x="2285"/>
        <item x="4323"/>
        <item x="2255"/>
        <item x="3617"/>
        <item x="3727"/>
        <item x="723"/>
        <item x="2215"/>
        <item x="3597"/>
        <item x="2225"/>
        <item x="2078"/>
        <item x="2223"/>
        <item x="4377"/>
        <item x="2076"/>
        <item x="3909"/>
        <item x="4069"/>
        <item x="4415"/>
        <item x="2049"/>
        <item x="631"/>
        <item x="4317"/>
        <item x="4401"/>
        <item x="2221"/>
        <item x="2337"/>
        <item x="2046"/>
        <item x="4017"/>
        <item x="4407"/>
        <item x="4005"/>
        <item x="3697"/>
        <item x="3569"/>
        <item x="3925"/>
        <item x="3637"/>
        <item x="2235"/>
        <item x="2239"/>
        <item x="3645"/>
        <item x="2229"/>
        <item x="4395"/>
        <item x="4015"/>
        <item x="4313"/>
        <item x="3631"/>
        <item x="4285"/>
        <item x="3565"/>
        <item x="2219"/>
        <item x="3685"/>
        <item x="4385"/>
        <item x="4345"/>
        <item x="4427"/>
        <item x="3585"/>
        <item x="2007"/>
        <item x="2021"/>
        <item x="4387"/>
        <item x="2243"/>
        <item x="2283"/>
        <item x="395"/>
        <item x="3633"/>
        <item x="2092"/>
        <item x="2048"/>
        <item x="2144"/>
        <item x="3653"/>
        <item x="2146"/>
        <item x="4403"/>
        <item x="781"/>
        <item x="4363"/>
        <item x="3625"/>
        <item x="4343"/>
        <item x="4337"/>
        <item x="2158"/>
        <item x="2106"/>
        <item x="3635"/>
        <item x="2184"/>
        <item x="2160"/>
        <item x="2154"/>
        <item x="2335"/>
        <item x="2006"/>
        <item x="2014"/>
        <item x="4273"/>
        <item x="2233"/>
        <item x="3715"/>
        <item x="4293"/>
        <item x="2060"/>
        <item x="2207"/>
        <item x="2271"/>
        <item x="4283"/>
        <item x="4335"/>
        <item x="4277"/>
        <item x="2193"/>
        <item x="4331"/>
        <item x="4411"/>
        <item x="3561"/>
        <item x="2365"/>
        <item x="4361"/>
        <item x="3671"/>
        <item x="4309"/>
        <item x="2321"/>
        <item x="3623"/>
        <item x="4397"/>
        <item x="2128"/>
        <item x="2237"/>
        <item x="735"/>
        <item x="2044"/>
        <item x="2205"/>
        <item x="4441"/>
        <item x="4003"/>
        <item x="4271"/>
        <item x="393"/>
        <item x="3937"/>
        <item x="3895"/>
        <item x="2303"/>
        <item x="2299"/>
        <item x="709"/>
        <item x="4417"/>
        <item x="3661"/>
        <item x="2247"/>
        <item x="2142"/>
        <item x="2028"/>
        <item x="4311"/>
        <item x="2122"/>
        <item x="4349"/>
        <item x="3621"/>
        <item x="3567"/>
        <item x="3663"/>
        <item x="4329"/>
        <item x="2022"/>
        <item x="2042"/>
        <item x="2191"/>
        <item x="2102"/>
        <item x="2301"/>
        <item x="2040"/>
        <item x="2074"/>
        <item x="3941"/>
        <item x="4423"/>
        <item x="2182"/>
        <item x="423"/>
        <item x="4359"/>
        <item x="2269"/>
        <item x="697"/>
        <item x="3551"/>
        <item x="4281"/>
        <item x="389"/>
        <item x="4425"/>
        <item x="3699"/>
        <item x="4263"/>
        <item x="2104"/>
        <item x="2991"/>
        <item x="3553"/>
        <item x="2170"/>
        <item x="377"/>
        <item x="2058"/>
        <item x="2036"/>
        <item x="3929"/>
        <item x="4295"/>
        <item x="2118"/>
        <item x="4265"/>
        <item x="2030"/>
        <item x="4413"/>
        <item x="2120"/>
        <item x="427"/>
        <item x="2090"/>
        <item x="2309"/>
        <item x="645"/>
        <item x="4373"/>
        <item x="4371"/>
        <item x="2012"/>
        <item x="3911"/>
        <item x="2116"/>
        <item x="4267"/>
        <item x="2217"/>
        <item x="3642"/>
        <item x="687"/>
        <item x="4333"/>
        <item x="397"/>
        <item x="2056"/>
        <item x="2026"/>
        <item x="2054"/>
        <item x="467"/>
        <item x="691"/>
        <item x="4439"/>
        <item x="2038"/>
        <item x="2140"/>
        <item x="3722"/>
        <item x="2203"/>
        <item x="4375"/>
        <item x="711"/>
        <item x="4307"/>
        <item x="2189"/>
        <item x="2050"/>
        <item x="371"/>
        <item x="2064"/>
        <item x="459"/>
        <item x="659"/>
        <item x="2231"/>
        <item x="2126"/>
        <item x="2010"/>
        <item x="481"/>
        <item x="2245"/>
        <item x="3619"/>
        <item x="561"/>
        <item x="2297"/>
        <item x="2024"/>
        <item x="2052"/>
        <item x="2156"/>
        <item x="715"/>
        <item x="705"/>
        <item x="3680"/>
        <item x="3923"/>
        <item x="4279"/>
        <item x="641"/>
        <item x="3628"/>
        <item x="2168"/>
        <item x="2088"/>
        <item x="3720"/>
        <item x="699"/>
        <item x="2008"/>
        <item x="3678"/>
        <item x="3576"/>
        <item x="3656"/>
        <item x="463"/>
        <item x="733"/>
        <item x="465"/>
        <item x="3640"/>
        <item x="651"/>
        <item x="3692"/>
        <item x="403"/>
        <item x="1015"/>
        <item x="375"/>
        <item x="617"/>
        <item x="621"/>
        <item x="3690"/>
        <item x="703"/>
        <item x="619"/>
        <item x="3694"/>
        <item x="419"/>
        <item x="3646"/>
        <item x="959"/>
        <item x="707"/>
        <item x="679"/>
        <item x="425"/>
        <item x="643"/>
        <item x="405"/>
        <item x="3626"/>
        <item x="3676"/>
        <item x="3708"/>
        <item x="3724"/>
        <item x="2258"/>
        <item x="3654"/>
        <item x="3604"/>
        <item x="3562"/>
        <item x="3602"/>
        <item x="3638"/>
        <item x="3648"/>
        <item x="3614"/>
        <item x="3560"/>
        <item x="449"/>
        <item x="3688"/>
        <item x="3586"/>
        <item x="461"/>
        <item x="3588"/>
        <item x="3712"/>
        <item x="789"/>
        <item x="3716"/>
        <item x="673"/>
        <item x="553"/>
        <item x="3590"/>
        <item x="3686"/>
        <item x="3706"/>
        <item x="3600"/>
        <item x="421"/>
        <item x="3612"/>
        <item x="3596"/>
        <item x="3650"/>
        <item x="3682"/>
        <item x="717"/>
        <item x="3644"/>
        <item x="3710"/>
        <item x="3670"/>
        <item x="719"/>
        <item x="3668"/>
        <item x="3666"/>
        <item x="657"/>
        <item x="677"/>
        <item x="3580"/>
        <item x="475"/>
        <item x="3672"/>
        <item x="3624"/>
        <item x="3726"/>
        <item x="3610"/>
        <item x="391"/>
        <item x="3574"/>
        <item x="3674"/>
        <item x="675"/>
        <item x="3572"/>
        <item x="3652"/>
        <item x="3630"/>
        <item x="3718"/>
        <item x="3714"/>
        <item x="695"/>
        <item x="797"/>
        <item x="3598"/>
        <item x="3548"/>
        <item x="3558"/>
        <item x="503"/>
        <item x="581"/>
        <item x="3608"/>
        <item x="3702"/>
        <item x="3634"/>
        <item x="769"/>
        <item x="693"/>
        <item x="3584"/>
        <item x="3616"/>
        <item x="3704"/>
        <item x="513"/>
        <item x="480"/>
        <item x="3698"/>
        <item x="743"/>
        <item x="3662"/>
        <item x="3606"/>
        <item x="435"/>
        <item x="649"/>
        <item x="977"/>
        <item x="833"/>
        <item x="839"/>
        <item x="847"/>
        <item x="3582"/>
        <item x="3728"/>
        <item x="3636"/>
        <item x="497"/>
        <item x="473"/>
        <item x="765"/>
        <item x="469"/>
        <item x="647"/>
        <item x="3566"/>
        <item x="531"/>
        <item x="519"/>
        <item x="685"/>
        <item x="451"/>
        <item x="689"/>
        <item x="661"/>
        <item x="3664"/>
        <item x="3730"/>
        <item x="487"/>
        <item x="4245"/>
        <item x="477"/>
        <item x="441"/>
        <item x="3660"/>
        <item x="3594"/>
        <item x="3568"/>
        <item x="3700"/>
        <item x="985"/>
        <item x="443"/>
        <item x="767"/>
        <item x="3684"/>
        <item x="701"/>
        <item x="779"/>
        <item x="565"/>
        <item x="2257"/>
        <item x="3632"/>
        <item x="412"/>
        <item x="521"/>
        <item x="539"/>
        <item x="3620"/>
        <item x="3570"/>
        <item x="795"/>
        <item x="3556"/>
        <item x="623"/>
        <item x="3554"/>
        <item x="653"/>
        <item x="485"/>
        <item x="777"/>
        <item x="493"/>
        <item x="595"/>
        <item x="525"/>
        <item x="3552"/>
        <item x="3564"/>
        <item x="1007"/>
        <item x="505"/>
        <item x="3578"/>
        <item x="3618"/>
        <item x="755"/>
        <item x="1103"/>
        <item x="3622"/>
        <item x="535"/>
        <item x="431"/>
        <item x="3658"/>
        <item x="3592"/>
        <item x="545"/>
        <item x="793"/>
        <item x="783"/>
        <item x="1079"/>
        <item x="637"/>
        <item x="373"/>
        <item x="951"/>
        <item x="3550"/>
        <item x="471"/>
        <item x="515"/>
        <item x="501"/>
        <item x="615"/>
        <item x="1095"/>
        <item x="671"/>
        <item x="609"/>
        <item x="633"/>
        <item x="1041"/>
        <item x="381"/>
        <item x="1083"/>
        <item x="551"/>
        <item x="502"/>
        <item x="1069"/>
        <item x="437"/>
        <item x="3696"/>
        <item x="569"/>
        <item x="369"/>
        <item x="509"/>
        <item x="541"/>
        <item x="1017"/>
        <item x="983"/>
        <item x="957"/>
        <item x="761"/>
        <item x="775"/>
        <item x="433"/>
        <item x="997"/>
        <item x="567"/>
        <item x="511"/>
        <item x="639"/>
        <item x="557"/>
        <item x="1029"/>
        <item x="611"/>
        <item x="843"/>
        <item x="747"/>
        <item x="669"/>
        <item x="963"/>
        <item x="601"/>
        <item x="593"/>
        <item x="579"/>
        <item x="899"/>
        <item x="665"/>
        <item x="491"/>
        <item x="745"/>
        <item x="979"/>
        <item x="1013"/>
        <item x="627"/>
        <item x="625"/>
        <item x="945"/>
        <item x="527"/>
        <item x="559"/>
        <item x="749"/>
        <item x="547"/>
        <item x="1081"/>
        <item x="739"/>
        <item x="478"/>
        <item x="1037"/>
        <item x="1087"/>
        <item x="1089"/>
        <item x="927"/>
        <item x="1099"/>
        <item x="1051"/>
        <item x="447"/>
        <item x="490"/>
        <item x="1021"/>
        <item x="379"/>
        <item x="591"/>
        <item x="681"/>
        <item x="453"/>
        <item x="476"/>
        <item x="571"/>
        <item x="947"/>
        <item x="537"/>
        <item x="937"/>
        <item x="663"/>
        <item x="965"/>
        <item x="751"/>
        <item x="729"/>
        <item x="1091"/>
        <item x="771"/>
        <item x="819"/>
        <item x="629"/>
        <item x="857"/>
        <item x="507"/>
        <item x="445"/>
        <item x="987"/>
        <item x="529"/>
        <item x="973"/>
        <item x="417"/>
        <item x="667"/>
        <item x="1101"/>
        <item x="499"/>
        <item x="949"/>
        <item x="655"/>
        <item x="1085"/>
        <item x="439"/>
        <item x="428"/>
        <item x="911"/>
        <item x="759"/>
        <item x="829"/>
        <item x="1065"/>
        <item x="455"/>
        <item x="426"/>
        <item x="845"/>
        <item x="3843"/>
        <item x="931"/>
        <item x="933"/>
        <item x="849"/>
        <item x="785"/>
        <item x="460"/>
        <item x="737"/>
        <item x="935"/>
        <item x="1071"/>
        <item x="457"/>
        <item x="757"/>
        <item x="383"/>
        <item x="971"/>
        <item x="398"/>
        <item x="913"/>
        <item x="989"/>
        <item x="855"/>
        <item x="773"/>
        <item x="1039"/>
        <item x="1019"/>
        <item x="943"/>
        <item x="533"/>
        <item x="999"/>
        <item x="411"/>
        <item x="955"/>
        <item x="975"/>
        <item x="489"/>
        <item x="563"/>
        <item x="817"/>
        <item x="523"/>
        <item x="969"/>
        <item x="1067"/>
        <item x="376"/>
        <item x="967"/>
        <item x="961"/>
        <item x="603"/>
        <item x="483"/>
        <item x="791"/>
        <item x="1033"/>
        <item x="787"/>
        <item x="416"/>
        <item x="386"/>
        <item x="468"/>
        <item x="452"/>
        <item x="1097"/>
        <item x="1093"/>
        <item x="722"/>
        <item x="372"/>
        <item x="835"/>
        <item x="1003"/>
        <item x="1053"/>
        <item x="498"/>
        <item x="635"/>
        <item x="450"/>
        <item x="583"/>
        <item x="1025"/>
        <item x="815"/>
        <item x="394"/>
        <item x="763"/>
        <item x="907"/>
        <item x="1077"/>
        <item x="1075"/>
        <item x="753"/>
        <item x="877"/>
        <item x="384"/>
        <item x="555"/>
        <item x="495"/>
        <item x="575"/>
        <item x="458"/>
        <item x="550"/>
        <item x="853"/>
        <item x="418"/>
        <item x="486"/>
        <item x="573"/>
        <item x="827"/>
        <item x="1023"/>
        <item x="825"/>
        <item x="508"/>
        <item x="597"/>
        <item x="585"/>
        <item x="991"/>
        <item x="1049"/>
        <item x="981"/>
        <item x="1061"/>
        <item x="801"/>
        <item x="420"/>
        <item x="482"/>
        <item x="831"/>
        <item x="891"/>
        <item x="1027"/>
        <item x="424"/>
        <item x="923"/>
        <item x="851"/>
        <item x="1011"/>
        <item x="472"/>
        <item x="731"/>
        <item x="867"/>
        <item x="741"/>
        <item x="809"/>
        <item x="871"/>
        <item x="546"/>
        <item x="520"/>
        <item x="875"/>
        <item x="408"/>
        <item x="616"/>
        <item x="805"/>
        <item x="905"/>
        <item x="444"/>
        <item x="1055"/>
        <item x="464"/>
        <item x="504"/>
        <item x="887"/>
        <item x="941"/>
        <item x="1001"/>
        <item x="1047"/>
        <item x="939"/>
        <item x="549"/>
        <item x="728"/>
        <item x="915"/>
        <item x="995"/>
        <item x="953"/>
        <item x="438"/>
        <item x="599"/>
        <item x="587"/>
        <item x="885"/>
        <item x="873"/>
        <item x="370"/>
        <item x="390"/>
        <item x="883"/>
        <item x="1063"/>
        <item x="1073"/>
        <item x="462"/>
        <item x="516"/>
        <item x="895"/>
        <item x="921"/>
        <item x="1031"/>
        <item x="881"/>
        <item x="794"/>
        <item x="766"/>
        <item x="1035"/>
        <item x="436"/>
        <item x="528"/>
        <item x="1009"/>
        <item x="807"/>
        <item x="859"/>
        <item x="589"/>
        <item x="524"/>
        <item x="929"/>
        <item x="422"/>
        <item x="432"/>
        <item x="632"/>
        <item x="865"/>
        <item x="903"/>
        <item x="430"/>
        <item x="406"/>
        <item x="897"/>
        <item x="726"/>
        <item x="708"/>
        <item x="466"/>
        <item x="396"/>
        <item x="410"/>
        <item x="909"/>
        <item x="919"/>
        <item x="446"/>
        <item x="780"/>
        <item x="720"/>
        <item x="752"/>
        <item x="542"/>
        <item x="374"/>
        <item x="409"/>
        <item x="1057"/>
        <item x="716"/>
        <item x="925"/>
        <item x="848"/>
        <item x="577"/>
        <item x="402"/>
        <item x="512"/>
        <item x="841"/>
        <item x="442"/>
        <item x="846"/>
        <item x="1043"/>
        <item x="488"/>
        <item x="813"/>
        <item x="799"/>
        <item x="607"/>
        <item x="518"/>
        <item x="712"/>
        <item x="400"/>
        <item x="1045"/>
        <item x="811"/>
        <item x="702"/>
        <item x="506"/>
        <item x="750"/>
        <item x="414"/>
        <item x="734"/>
        <item x="434"/>
        <item x="803"/>
        <item x="526"/>
        <item x="863"/>
        <item x="474"/>
        <item x="917"/>
        <item x="544"/>
        <item x="893"/>
        <item x="484"/>
        <item x="592"/>
        <item x="618"/>
        <item x="869"/>
        <item x="1005"/>
        <item x="736"/>
        <item x="59"/>
        <item x="380"/>
        <item x="613"/>
        <item x="844"/>
        <item x="532"/>
        <item x="500"/>
        <item x="614"/>
        <item x="536"/>
        <item x="837"/>
        <item x="454"/>
        <item x="684"/>
        <item x="33"/>
        <item x="392"/>
        <item x="1059"/>
        <item x="993"/>
        <item x="694"/>
        <item x="45"/>
        <item x="522"/>
        <item x="640"/>
        <item x="634"/>
        <item x="746"/>
        <item x="796"/>
        <item x="710"/>
        <item x="901"/>
        <item x="538"/>
        <item x="57"/>
        <item x="55"/>
        <item x="622"/>
        <item x="700"/>
        <item x="646"/>
        <item x="654"/>
        <item x="610"/>
        <item x="738"/>
        <item x="456"/>
        <item x="776"/>
        <item x="496"/>
        <item x="568"/>
        <item x="784"/>
        <item x="688"/>
        <item x="889"/>
        <item x="760"/>
        <item x="492"/>
        <item x="61"/>
        <item x="31"/>
        <item x="834"/>
        <item x="832"/>
        <item x="241"/>
        <item x="605"/>
        <item x="658"/>
        <item x="861"/>
        <item x="378"/>
        <item x="600"/>
        <item x="732"/>
        <item x="740"/>
        <item x="724"/>
        <item x="620"/>
        <item x="626"/>
        <item x="574"/>
        <item x="17"/>
        <item x="698"/>
        <item x="111"/>
        <item x="514"/>
        <item x="821"/>
        <item x="823"/>
        <item x="826"/>
        <item x="530"/>
        <item x="682"/>
        <item x="359"/>
        <item x="668"/>
        <item x="718"/>
        <item x="582"/>
        <item x="768"/>
        <item x="792"/>
        <item x="786"/>
        <item x="870"/>
        <item x="670"/>
        <item x="770"/>
        <item x="742"/>
        <item x="754"/>
        <item x="564"/>
        <item x="648"/>
        <item x="470"/>
        <item x="704"/>
        <item x="748"/>
        <item x="696"/>
        <item x="570"/>
        <item x="660"/>
        <item x="758"/>
        <item x="107"/>
        <item x="714"/>
        <item x="548"/>
        <item x="756"/>
        <item x="818"/>
        <item x="778"/>
        <item x="562"/>
        <item x="97"/>
        <item x="624"/>
        <item x="858"/>
        <item x="29"/>
        <item x="804"/>
        <item x="602"/>
        <item x="764"/>
        <item x="293"/>
        <item x="842"/>
        <item x="790"/>
        <item x="554"/>
        <item x="388"/>
        <item x="560"/>
        <item x="558"/>
        <item x="744"/>
        <item x="686"/>
        <item x="588"/>
        <item x="680"/>
        <item x="814"/>
        <item x="41"/>
        <item x="986"/>
        <item x="612"/>
        <item x="345"/>
        <item x="53"/>
        <item x="852"/>
        <item x="566"/>
        <item x="850"/>
        <item x="448"/>
        <item x="51"/>
        <item x="836"/>
        <item x="440"/>
        <item x="642"/>
        <item x="838"/>
        <item x="108"/>
        <item x="291"/>
        <item x="49"/>
        <item x="237"/>
        <item x="828"/>
        <item x="666"/>
        <item x="239"/>
        <item x="866"/>
        <item x="37"/>
        <item x="690"/>
        <item x="35"/>
        <item x="638"/>
        <item x="830"/>
        <item x="109"/>
        <item x="774"/>
        <item x="608"/>
        <item x="772"/>
        <item x="820"/>
        <item x="730"/>
        <item x="95"/>
        <item x="552"/>
        <item x="494"/>
        <item x="816"/>
        <item x="39"/>
        <item x="628"/>
        <item x="93"/>
        <item x="556"/>
        <item x="1"/>
        <item x="83"/>
        <item x="890"/>
        <item x="572"/>
        <item x="692"/>
        <item x="277"/>
        <item x="672"/>
        <item x="113"/>
        <item x="25"/>
        <item x="788"/>
        <item x="580"/>
        <item x="213"/>
        <item x="58"/>
        <item x="117"/>
        <item x="762"/>
        <item x="15"/>
        <item x="1094"/>
        <item x="69"/>
        <item x="1000"/>
        <item x="235"/>
        <item x="782"/>
        <item x="3"/>
        <item x="43"/>
        <item x="19"/>
        <item x="365"/>
        <item x="879"/>
        <item x="806"/>
        <item x="808"/>
        <item x="596"/>
        <item x="652"/>
        <item x="920"/>
        <item x="590"/>
        <item x="604"/>
        <item x="357"/>
        <item x="135"/>
        <item x="540"/>
        <item x="404"/>
        <item x="868"/>
        <item x="882"/>
        <item x="47"/>
        <item x="243"/>
        <item x="27"/>
        <item x="263"/>
        <item x="382"/>
        <item x="706"/>
        <item x="650"/>
        <item x="606"/>
        <item x="21"/>
        <item x="105"/>
        <item x="594"/>
        <item x="822"/>
        <item x="331"/>
        <item x="578"/>
        <item x="636"/>
        <item x="11"/>
        <item x="355"/>
        <item x="1028"/>
        <item x="99"/>
        <item x="854"/>
        <item x="5"/>
        <item x="227"/>
        <item x="163"/>
        <item x="249"/>
        <item x="279"/>
        <item x="984"/>
        <item x="217"/>
        <item x="305"/>
        <item x="1026"/>
        <item x="934"/>
        <item x="896"/>
        <item x="151"/>
        <item x="368"/>
        <item x="840"/>
        <item x="2"/>
        <item x="329"/>
        <item x="998"/>
        <item x="175"/>
        <item x="211"/>
        <item x="66"/>
        <item x="295"/>
        <item x="23"/>
        <item x="121"/>
        <item x="161"/>
        <item x="44"/>
        <item x="199"/>
        <item x="245"/>
        <item x="630"/>
        <item x="1092"/>
        <item x="16"/>
        <item x="110"/>
        <item x="678"/>
        <item x="265"/>
        <item x="1040"/>
        <item x="103"/>
        <item x="155"/>
        <item x="1080"/>
        <item x="676"/>
        <item x="185"/>
        <item x="71"/>
        <item x="662"/>
        <item x="91"/>
        <item x="824"/>
        <item x="910"/>
        <item x="810"/>
        <item x="1014"/>
        <item x="80"/>
        <item x="315"/>
        <item x="962"/>
        <item x="229"/>
        <item x="802"/>
        <item x="12"/>
        <item x="251"/>
        <item x="81"/>
        <item x="916"/>
        <item x="54"/>
        <item x="908"/>
        <item x="363"/>
        <item x="1016"/>
        <item x="664"/>
        <item x="67"/>
        <item x="119"/>
        <item x="886"/>
        <item x="343"/>
        <item x="96"/>
        <item x="9"/>
        <item x="584"/>
        <item x="1036"/>
        <item x="115"/>
        <item x="1090"/>
        <item x="28"/>
        <item x="586"/>
        <item x="32"/>
        <item x="223"/>
        <item x="191"/>
        <item x="946"/>
        <item x="812"/>
        <item x="1038"/>
        <item x="225"/>
        <item x="872"/>
        <item x="337"/>
        <item x="177"/>
        <item x="60"/>
        <item x="1012"/>
        <item x="1096"/>
        <item x="30"/>
        <item x="247"/>
        <item x="367"/>
        <item x="988"/>
        <item x="13"/>
        <item x="65"/>
        <item x="231"/>
        <item x="303"/>
        <item x="7"/>
        <item x="914"/>
        <item x="145"/>
        <item x="880"/>
        <item x="149"/>
        <item x="1066"/>
        <item x="576"/>
        <item x="114"/>
        <item x="674"/>
        <item x="349"/>
        <item x="253"/>
        <item x="301"/>
        <item x="1010"/>
        <item x="201"/>
        <item x="195"/>
        <item x="884"/>
        <item x="874"/>
        <item x="339"/>
        <item x="361"/>
        <item x="960"/>
        <item x="24"/>
        <item x="1078"/>
        <item x="100"/>
        <item x="215"/>
        <item x="92"/>
        <item x="353"/>
        <item x="38"/>
        <item x="46"/>
        <item x="120"/>
        <item x="273"/>
        <item x="18"/>
        <item x="70"/>
        <item x="287"/>
        <item x="1088"/>
        <item x="34"/>
        <item x="50"/>
        <item x="259"/>
        <item x="978"/>
        <item x="131"/>
        <item x="63"/>
        <item x="52"/>
        <item x="341"/>
        <item x="94"/>
        <item x="147"/>
        <item x="1086"/>
        <item x="193"/>
        <item x="994"/>
        <item x="139"/>
        <item x="800"/>
        <item x="261"/>
        <item x="118"/>
        <item x="219"/>
        <item x="22"/>
        <item x="317"/>
        <item x="1006"/>
        <item x="902"/>
        <item x="4"/>
        <item x="948"/>
        <item x="864"/>
        <item x="178"/>
        <item x="197"/>
        <item x="900"/>
        <item x="209"/>
        <item x="798"/>
        <item x="173"/>
        <item x="898"/>
        <item x="860"/>
        <item x="1074"/>
        <item x="333"/>
        <item x="982"/>
        <item x="267"/>
        <item x="8"/>
        <item x="40"/>
        <item x="10"/>
        <item x="207"/>
        <item x="1064"/>
        <item x="347"/>
        <item x="281"/>
        <item x="311"/>
        <item x="1002"/>
        <item x="68"/>
        <item x="289"/>
        <item x="179"/>
        <item x="1068"/>
        <item x="1050"/>
        <item x="56"/>
        <item x="127"/>
        <item x="176"/>
        <item x="862"/>
        <item x="42"/>
        <item x="116"/>
        <item x="644"/>
        <item x="75"/>
        <item x="169"/>
        <item x="134"/>
        <item x="221"/>
        <item x="313"/>
        <item x="1082"/>
        <item x="174"/>
        <item x="944"/>
        <item x="36"/>
        <item x="1024"/>
        <item x="137"/>
        <item x="205"/>
        <item x="964"/>
        <item x="325"/>
        <item x="14"/>
        <item x="892"/>
        <item x="88"/>
        <item x="275"/>
        <item x="299"/>
        <item x="79"/>
        <item x="1052"/>
        <item x="285"/>
        <item x="351"/>
        <item x="233"/>
        <item x="125"/>
        <item x="133"/>
        <item x="283"/>
        <item x="950"/>
        <item x="510"/>
        <item x="327"/>
        <item x="76"/>
        <item x="904"/>
        <item x="89"/>
        <item x="158"/>
        <item x="101"/>
        <item x="912"/>
        <item x="104"/>
        <item x="167"/>
        <item x="73"/>
        <item x="98"/>
        <item x="974"/>
        <item x="996"/>
        <item x="1102"/>
        <item x="129"/>
        <item x="1030"/>
        <item x="257"/>
        <item x="936"/>
        <item x="269"/>
        <item x="1042"/>
        <item x="123"/>
        <item x="932"/>
        <item x="187"/>
        <item x="992"/>
        <item x="0"/>
        <item x="1058"/>
        <item x="153"/>
        <item x="1020"/>
        <item x="141"/>
        <item x="82"/>
        <item x="319"/>
        <item x="203"/>
        <item x="171"/>
        <item x="323"/>
        <item x="106"/>
        <item x="132"/>
        <item x="876"/>
        <item x="976"/>
        <item x="165"/>
        <item x="972"/>
        <item x="1070"/>
        <item x="159"/>
        <item x="189"/>
        <item x="64"/>
        <item x="990"/>
        <item x="1004"/>
        <item x="894"/>
        <item x="112"/>
        <item x="183"/>
        <item x="940"/>
        <item x="6"/>
        <item x="271"/>
        <item x="1022"/>
        <item x="148"/>
        <item x="930"/>
        <item x="146"/>
        <item x="970"/>
        <item x="48"/>
        <item x="77"/>
        <item x="162"/>
        <item x="958"/>
        <item x="172"/>
        <item x="181"/>
        <item x="1018"/>
        <item x="1048"/>
        <item x="1076"/>
        <item x="87"/>
        <item x="102"/>
        <item x="309"/>
        <item x="1100"/>
        <item x="956"/>
        <item x="20"/>
        <item x="157"/>
        <item x="942"/>
        <item x="888"/>
        <item x="928"/>
        <item x="1054"/>
        <item x="335"/>
        <item x="160"/>
        <item x="74"/>
        <item x="1060"/>
        <item x="952"/>
        <item x="1098"/>
        <item x="1072"/>
        <item x="26"/>
        <item x="84"/>
        <item x="297"/>
        <item x="918"/>
        <item x="922"/>
        <item x="62"/>
        <item x="980"/>
        <item x="1008"/>
        <item x="1046"/>
        <item x="358"/>
        <item x="1084"/>
        <item x="85"/>
        <item x="78"/>
        <item x="1044"/>
        <item x="170"/>
        <item x="1056"/>
        <item x="255"/>
        <item x="90"/>
        <item x="72"/>
        <item x="968"/>
        <item x="1062"/>
        <item x="130"/>
        <item x="128"/>
        <item x="144"/>
        <item x="656"/>
        <item x="126"/>
        <item x="321"/>
        <item x="138"/>
        <item x="136"/>
        <item x="966"/>
        <item x="122"/>
        <item x="356"/>
        <item x="1032"/>
        <item x="954"/>
        <item x="307"/>
        <item x="598"/>
        <item x="328"/>
        <item x="156"/>
        <item x="926"/>
        <item x="164"/>
        <item x="924"/>
        <item x="330"/>
        <item x="166"/>
        <item x="154"/>
        <item x="86"/>
        <item x="182"/>
        <item x="1034"/>
        <item x="344"/>
        <item x="278"/>
        <item x="168"/>
        <item x="140"/>
        <item x="152"/>
        <item x="150"/>
        <item x="938"/>
        <item x="248"/>
        <item x="360"/>
        <item x="346"/>
        <item x="352"/>
        <item x="250"/>
        <item x="212"/>
        <item x="878"/>
        <item x="274"/>
        <item x="342"/>
        <item x="276"/>
        <item x="282"/>
        <item x="316"/>
        <item x="252"/>
        <item x="362"/>
        <item x="124"/>
        <item x="238"/>
        <item x="264"/>
        <item x="366"/>
        <item x="224"/>
        <item x="290"/>
        <item x="180"/>
        <item x="348"/>
        <item x="260"/>
        <item x="198"/>
        <item x="246"/>
        <item x="143"/>
        <item x="340"/>
        <item x="196"/>
        <item x="232"/>
        <item x="284"/>
        <item x="184"/>
        <item x="262"/>
        <item x="338"/>
        <item x="302"/>
        <item x="142"/>
        <item x="280"/>
        <item x="240"/>
        <item x="350"/>
        <item x="314"/>
        <item x="286"/>
        <item x="292"/>
        <item x="236"/>
        <item x="856"/>
        <item x="304"/>
        <item x="222"/>
        <item x="270"/>
        <item x="364"/>
        <item x="216"/>
        <item x="210"/>
        <item x="218"/>
        <item x="194"/>
        <item x="354"/>
        <item x="288"/>
        <item x="254"/>
        <item x="258"/>
        <item x="226"/>
        <item x="326"/>
        <item x="322"/>
        <item x="312"/>
        <item x="336"/>
        <item x="220"/>
        <item x="324"/>
        <item x="318"/>
        <item x="206"/>
        <item x="334"/>
        <item x="244"/>
        <item x="256"/>
        <item x="242"/>
        <item x="298"/>
        <item x="204"/>
        <item x="266"/>
        <item x="268"/>
        <item x="202"/>
        <item x="306"/>
        <item x="234"/>
        <item x="300"/>
        <item x="208"/>
        <item x="296"/>
        <item x="294"/>
        <item x="214"/>
        <item x="308"/>
        <item x="906"/>
        <item x="272"/>
        <item x="190"/>
        <item x="230"/>
        <item x="192"/>
        <item x="332"/>
        <item x="310"/>
        <item x="186"/>
        <item x="200"/>
        <item x="188"/>
        <item x="228"/>
        <item x="534"/>
        <item x="32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4"/>
  </colFields>
  <colItems count="3">
    <i>
      <x v="1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axis="axisRow" numFmtId="1" showAll="0">
      <items count="3">
        <item x="0"/>
        <item x="1"/>
        <item t="default"/>
      </items>
    </pivotField>
    <pivotField axis="axisCol" showAll="0">
      <items count="8">
        <item h="1" x="0"/>
        <item x="1"/>
        <item h="1" x="2"/>
        <item h="1" x="3"/>
        <item h="1" x="4"/>
        <item x="5"/>
        <item h="1" x="6"/>
        <item t="default"/>
      </items>
    </pivotField>
    <pivotField showAll="0"/>
    <pivotField showAll="0"/>
    <pivotField dataField="1" showAll="0"/>
  </pivotFields>
  <rowFields count="2">
    <field x="0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 v="1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h="1" x="0"/>
        <item x="1"/>
        <item h="1" x="2"/>
        <item h="1" x="3"/>
        <item h="1" x="4"/>
        <item x="5"/>
        <item h="1" x="6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dataField="1" showAll="0"/>
  </pivotFields>
  <rowFields count="2">
    <field x="0"/>
    <field x="5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 v="1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h="1" x="0"/>
        <item x="1"/>
        <item h="1" x="2"/>
        <item h="1" x="3"/>
        <item h="1" x="4"/>
        <item x="5"/>
        <item h="1" x="6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2">
    <field x="0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 v="1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h="1" x="0"/>
        <item h="1" x="1"/>
        <item h="1" x="2"/>
        <item x="3"/>
        <item h="1" x="4"/>
        <item x="5"/>
        <item h="1" x="6"/>
        <item t="default"/>
      </items>
    </pivotField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4"/>
  </colFields>
  <colItems count="3">
    <i>
      <x v="3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axis="axisRow" numFmtId="1" showAll="0">
      <items count="3">
        <item x="0"/>
        <item x="1"/>
        <item t="default"/>
      </items>
    </pivotField>
    <pivotField axis="axisCol" showAll="0">
      <items count="8">
        <item h="1" x="0"/>
        <item h="1" x="1"/>
        <item h="1" x="2"/>
        <item x="3"/>
        <item h="1" x="4"/>
        <item x="5"/>
        <item h="1" x="6"/>
        <item t="default"/>
      </items>
    </pivotField>
    <pivotField showAll="0"/>
    <pivotField showAll="0"/>
    <pivotField dataField="1" showAll="0"/>
  </pivotFields>
  <rowFields count="2">
    <field x="0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 v="3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h="1" x="0"/>
        <item h="1" x="1"/>
        <item h="1" x="2"/>
        <item x="3"/>
        <item h="1" x="4"/>
        <item x="5"/>
        <item h="1" x="6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2">
    <field x="0"/>
    <field x="5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 v="3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h="1" x="0"/>
        <item h="1" x="1"/>
        <item h="1" x="2"/>
        <item x="3"/>
        <item h="1" x="4"/>
        <item x="5"/>
        <item h="1" x="6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2">
    <field x="0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 v="3"/>
    </i>
    <i>
      <x v="5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x="0"/>
        <item h="1" x="1"/>
        <item h="1" x="2"/>
        <item h="1" x="3"/>
        <item h="1" x="4"/>
        <item h="1" x="5"/>
        <item x="6"/>
        <item t="default"/>
      </items>
    </pivotField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6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axis="axisRow" numFmtId="1" showAll="0">
      <items count="3">
        <item x="0"/>
        <item x="1"/>
        <item t="default"/>
      </items>
    </pivotField>
    <pivotField axis="axisCol" showAll="0">
      <items count="8">
        <item x="0"/>
        <item h="1" x="1"/>
        <item h="1" x="2"/>
        <item h="1" x="3"/>
        <item h="1" x="4"/>
        <item h="1" x="5"/>
        <item x="6"/>
        <item t="default"/>
      </items>
    </pivotField>
    <pivotField showAll="0"/>
    <pivotField showAll="0"/>
    <pivotField dataField="1" showAll="0"/>
  </pivotFields>
  <rowFields count="2">
    <field x="0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/>
    </i>
    <i>
      <x v="6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x="0"/>
        <item h="1" x="1"/>
        <item h="1" x="2"/>
        <item h="1" x="3"/>
        <item h="1" x="4"/>
        <item h="1" x="5"/>
        <item x="6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2">
    <field x="0"/>
    <field x="5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/>
    </i>
    <i>
      <x v="6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numFmtId="1" showAll="0"/>
    <pivotField axis="axisCol" showAll="0">
      <items count="8">
        <item x="0"/>
        <item h="1" x="1"/>
        <item h="1" x="2"/>
        <item h="1" x="3"/>
        <item h="1" x="4"/>
        <item h="1" x="5"/>
        <item x="6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2">
    <field x="0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4"/>
  </colFields>
  <colItems count="3">
    <i>
      <x/>
    </i>
    <i>
      <x v="6"/>
    </i>
    <i t="grand">
      <x/>
    </i>
  </colItems>
  <dataFields count="1">
    <dataField name="Sum of Measure Valu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29"/>
  <sheetViews>
    <sheetView topLeftCell="A52" workbookViewId="0">
      <selection activeCell="B7" sqref="B7"/>
    </sheetView>
  </sheetViews>
  <sheetFormatPr defaultColWidth="8.77734375" defaultRowHeight="14.4" x14ac:dyDescent="0.3"/>
  <cols>
    <col min="1" max="3" width="27.44140625" customWidth="1"/>
    <col min="4" max="4" width="27.44140625" style="3" customWidth="1"/>
    <col min="5" max="8" width="27.44140625" customWidth="1"/>
  </cols>
  <sheetData>
    <row r="1" spans="1:8" x14ac:dyDescent="0.3">
      <c r="A1" t="s">
        <v>7</v>
      </c>
      <c r="B1" t="s">
        <v>1</v>
      </c>
      <c r="C1" t="s">
        <v>2</v>
      </c>
      <c r="D1" s="3" t="s">
        <v>0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21</v>
      </c>
      <c r="B2" s="1" t="s">
        <v>20</v>
      </c>
      <c r="C2">
        <v>1</v>
      </c>
      <c r="D2" s="3">
        <v>2016</v>
      </c>
      <c r="E2" t="s">
        <v>6</v>
      </c>
      <c r="F2" t="s">
        <v>14</v>
      </c>
      <c r="G2" t="s">
        <v>17</v>
      </c>
      <c r="H2" s="1">
        <v>248718.800525</v>
      </c>
    </row>
    <row r="3" spans="1:8" x14ac:dyDescent="0.3">
      <c r="A3" t="s">
        <v>22</v>
      </c>
      <c r="B3" s="1" t="s">
        <v>20</v>
      </c>
      <c r="C3">
        <v>1</v>
      </c>
      <c r="D3" s="3">
        <v>2016</v>
      </c>
      <c r="E3" t="s">
        <v>6</v>
      </c>
      <c r="F3" t="s">
        <v>14</v>
      </c>
      <c r="G3" t="s">
        <v>17</v>
      </c>
      <c r="H3" s="1">
        <v>154181.62716999999</v>
      </c>
    </row>
    <row r="4" spans="1:8" x14ac:dyDescent="0.3">
      <c r="A4" t="s">
        <v>21</v>
      </c>
      <c r="B4" s="1" t="s">
        <v>20</v>
      </c>
      <c r="C4">
        <v>2</v>
      </c>
      <c r="D4" s="3">
        <v>2016</v>
      </c>
      <c r="E4" t="s">
        <v>6</v>
      </c>
      <c r="F4" t="s">
        <v>14</v>
      </c>
      <c r="G4" t="s">
        <v>17</v>
      </c>
      <c r="H4" s="1">
        <v>178238.11501899999</v>
      </c>
    </row>
    <row r="5" spans="1:8" x14ac:dyDescent="0.3">
      <c r="A5" t="s">
        <v>22</v>
      </c>
      <c r="B5" s="1" t="s">
        <v>20</v>
      </c>
      <c r="C5">
        <v>2</v>
      </c>
      <c r="D5" s="3">
        <v>2016</v>
      </c>
      <c r="E5" t="s">
        <v>6</v>
      </c>
      <c r="F5" t="s">
        <v>14</v>
      </c>
      <c r="G5" t="s">
        <v>17</v>
      </c>
      <c r="H5" s="1">
        <v>162374.32573099999</v>
      </c>
    </row>
    <row r="6" spans="1:8" x14ac:dyDescent="0.3">
      <c r="A6" t="s">
        <v>21</v>
      </c>
      <c r="B6" s="1" t="s">
        <v>20</v>
      </c>
      <c r="C6">
        <v>3</v>
      </c>
      <c r="D6" s="3">
        <v>2016</v>
      </c>
      <c r="E6" t="s">
        <v>6</v>
      </c>
      <c r="F6" t="s">
        <v>14</v>
      </c>
      <c r="G6" t="s">
        <v>17</v>
      </c>
      <c r="H6" s="1">
        <v>222340.19284500001</v>
      </c>
    </row>
    <row r="7" spans="1:8" x14ac:dyDescent="0.3">
      <c r="A7" t="s">
        <v>22</v>
      </c>
      <c r="B7" s="1" t="s">
        <v>20</v>
      </c>
      <c r="C7">
        <v>3</v>
      </c>
      <c r="D7" s="3">
        <v>2016</v>
      </c>
      <c r="E7" t="s">
        <v>6</v>
      </c>
      <c r="F7" t="s">
        <v>14</v>
      </c>
      <c r="G7" t="s">
        <v>17</v>
      </c>
      <c r="H7" s="1">
        <v>173918.90018200001</v>
      </c>
    </row>
    <row r="8" spans="1:8" x14ac:dyDescent="0.3">
      <c r="A8" t="s">
        <v>21</v>
      </c>
      <c r="B8" s="1" t="s">
        <v>20</v>
      </c>
      <c r="C8">
        <v>4</v>
      </c>
      <c r="D8" s="3">
        <v>2016</v>
      </c>
      <c r="E8" t="s">
        <v>6</v>
      </c>
      <c r="F8" t="s">
        <v>14</v>
      </c>
      <c r="G8" t="s">
        <v>17</v>
      </c>
      <c r="H8" s="1">
        <v>263738.68455900002</v>
      </c>
    </row>
    <row r="9" spans="1:8" x14ac:dyDescent="0.3">
      <c r="A9" t="s">
        <v>22</v>
      </c>
      <c r="B9" s="1" t="s">
        <v>20</v>
      </c>
      <c r="C9">
        <v>4</v>
      </c>
      <c r="D9" s="3">
        <v>2016</v>
      </c>
      <c r="E9" t="s">
        <v>6</v>
      </c>
      <c r="F9" t="s">
        <v>14</v>
      </c>
      <c r="G9" t="s">
        <v>17</v>
      </c>
      <c r="H9" s="1">
        <v>206100.78608300001</v>
      </c>
    </row>
    <row r="10" spans="1:8" x14ac:dyDescent="0.3">
      <c r="A10" t="s">
        <v>21</v>
      </c>
      <c r="B10" s="1" t="s">
        <v>20</v>
      </c>
      <c r="C10">
        <v>5</v>
      </c>
      <c r="D10" s="3">
        <v>2016</v>
      </c>
      <c r="E10" t="s">
        <v>6</v>
      </c>
      <c r="F10" t="s">
        <v>14</v>
      </c>
      <c r="G10" t="s">
        <v>17</v>
      </c>
      <c r="H10" s="1">
        <v>227015.394658</v>
      </c>
    </row>
    <row r="11" spans="1:8" x14ac:dyDescent="0.3">
      <c r="A11" t="s">
        <v>22</v>
      </c>
      <c r="B11" s="1" t="s">
        <v>20</v>
      </c>
      <c r="C11">
        <v>5</v>
      </c>
      <c r="D11" s="3">
        <v>2016</v>
      </c>
      <c r="E11" t="s">
        <v>6</v>
      </c>
      <c r="F11" t="s">
        <v>14</v>
      </c>
      <c r="G11" t="s">
        <v>17</v>
      </c>
      <c r="H11" s="1">
        <v>196755.74262800001</v>
      </c>
    </row>
    <row r="12" spans="1:8" x14ac:dyDescent="0.3">
      <c r="A12" t="s">
        <v>21</v>
      </c>
      <c r="B12" s="1" t="s">
        <v>20</v>
      </c>
      <c r="C12">
        <v>6</v>
      </c>
      <c r="D12" s="3">
        <v>2016</v>
      </c>
      <c r="E12" t="s">
        <v>6</v>
      </c>
      <c r="F12" t="s">
        <v>14</v>
      </c>
      <c r="G12" t="s">
        <v>17</v>
      </c>
      <c r="H12" s="1">
        <v>227398.49411100001</v>
      </c>
    </row>
    <row r="13" spans="1:8" x14ac:dyDescent="0.3">
      <c r="A13" t="s">
        <v>22</v>
      </c>
      <c r="B13" s="1" t="s">
        <v>20</v>
      </c>
      <c r="C13">
        <v>6</v>
      </c>
      <c r="D13" s="3">
        <v>2016</v>
      </c>
      <c r="E13" t="s">
        <v>6</v>
      </c>
      <c r="F13" t="s">
        <v>14</v>
      </c>
      <c r="G13" t="s">
        <v>17</v>
      </c>
      <c r="H13" s="1">
        <v>172356.70644499999</v>
      </c>
    </row>
    <row r="14" spans="1:8" x14ac:dyDescent="0.3">
      <c r="A14" t="s">
        <v>21</v>
      </c>
      <c r="B14" s="1" t="s">
        <v>20</v>
      </c>
      <c r="C14">
        <v>7</v>
      </c>
      <c r="D14" s="3">
        <v>2016</v>
      </c>
      <c r="E14" t="s">
        <v>6</v>
      </c>
      <c r="F14" t="s">
        <v>14</v>
      </c>
      <c r="G14" t="s">
        <v>17</v>
      </c>
      <c r="H14" s="1">
        <v>190823.71750200001</v>
      </c>
    </row>
    <row r="15" spans="1:8" x14ac:dyDescent="0.3">
      <c r="A15" t="s">
        <v>22</v>
      </c>
      <c r="B15" t="s">
        <v>20</v>
      </c>
      <c r="C15">
        <v>7</v>
      </c>
      <c r="D15" s="3">
        <v>2016</v>
      </c>
      <c r="E15" t="s">
        <v>6</v>
      </c>
      <c r="F15" t="s">
        <v>14</v>
      </c>
      <c r="G15" t="s">
        <v>17</v>
      </c>
      <c r="H15" s="2">
        <v>205070.575403</v>
      </c>
    </row>
    <row r="16" spans="1:8" x14ac:dyDescent="0.3">
      <c r="A16" t="s">
        <v>21</v>
      </c>
      <c r="B16" t="s">
        <v>20</v>
      </c>
      <c r="C16">
        <v>8</v>
      </c>
      <c r="D16" s="3">
        <v>2016</v>
      </c>
      <c r="E16" t="s">
        <v>6</v>
      </c>
      <c r="F16" t="s">
        <v>14</v>
      </c>
      <c r="G16" t="s">
        <v>17</v>
      </c>
      <c r="H16" s="2">
        <v>235526.41198500001</v>
      </c>
    </row>
    <row r="17" spans="1:8" x14ac:dyDescent="0.3">
      <c r="A17" t="s">
        <v>22</v>
      </c>
      <c r="B17" t="s">
        <v>20</v>
      </c>
      <c r="C17">
        <v>8</v>
      </c>
      <c r="D17" s="3">
        <v>2016</v>
      </c>
      <c r="E17" t="s">
        <v>6</v>
      </c>
      <c r="F17" t="s">
        <v>14</v>
      </c>
      <c r="G17" t="s">
        <v>17</v>
      </c>
      <c r="H17" s="2">
        <v>160094.659376</v>
      </c>
    </row>
    <row r="18" spans="1:8" x14ac:dyDescent="0.3">
      <c r="A18" t="s">
        <v>21</v>
      </c>
      <c r="B18" t="s">
        <v>20</v>
      </c>
      <c r="C18">
        <v>9</v>
      </c>
      <c r="D18" s="3">
        <v>2016</v>
      </c>
      <c r="E18" t="s">
        <v>6</v>
      </c>
      <c r="F18" t="s">
        <v>14</v>
      </c>
      <c r="G18" t="s">
        <v>17</v>
      </c>
      <c r="H18" s="2">
        <v>184008.22910299999</v>
      </c>
    </row>
    <row r="19" spans="1:8" x14ac:dyDescent="0.3">
      <c r="A19" t="s">
        <v>22</v>
      </c>
      <c r="B19" t="s">
        <v>20</v>
      </c>
      <c r="C19">
        <v>9</v>
      </c>
      <c r="D19" s="3">
        <v>2016</v>
      </c>
      <c r="E19" t="s">
        <v>6</v>
      </c>
      <c r="F19" t="s">
        <v>14</v>
      </c>
      <c r="G19" t="s">
        <v>17</v>
      </c>
      <c r="H19" s="2">
        <v>122290.144315</v>
      </c>
    </row>
    <row r="20" spans="1:8" x14ac:dyDescent="0.3">
      <c r="A20" t="s">
        <v>21</v>
      </c>
      <c r="B20" t="s">
        <v>20</v>
      </c>
      <c r="C20">
        <v>10</v>
      </c>
      <c r="D20" s="3">
        <v>2016</v>
      </c>
      <c r="E20" t="s">
        <v>6</v>
      </c>
      <c r="F20" t="s">
        <v>14</v>
      </c>
      <c r="G20" t="s">
        <v>17</v>
      </c>
      <c r="H20" s="2">
        <v>216170.23511400001</v>
      </c>
    </row>
    <row r="21" spans="1:8" x14ac:dyDescent="0.3">
      <c r="A21" t="s">
        <v>22</v>
      </c>
      <c r="B21" t="s">
        <v>20</v>
      </c>
      <c r="C21">
        <v>10</v>
      </c>
      <c r="D21" s="3">
        <v>2016</v>
      </c>
      <c r="E21" t="s">
        <v>6</v>
      </c>
      <c r="F21" t="s">
        <v>14</v>
      </c>
      <c r="G21" t="s">
        <v>17</v>
      </c>
      <c r="H21" s="2">
        <v>163249.71909200001</v>
      </c>
    </row>
    <row r="22" spans="1:8" x14ac:dyDescent="0.3">
      <c r="A22" t="s">
        <v>21</v>
      </c>
      <c r="B22" t="s">
        <v>20</v>
      </c>
      <c r="C22">
        <v>11</v>
      </c>
      <c r="D22" s="3">
        <v>2016</v>
      </c>
      <c r="E22" t="s">
        <v>6</v>
      </c>
      <c r="F22" t="s">
        <v>14</v>
      </c>
      <c r="G22" t="s">
        <v>17</v>
      </c>
      <c r="H22" s="2">
        <v>272541.78440100001</v>
      </c>
    </row>
    <row r="23" spans="1:8" x14ac:dyDescent="0.3">
      <c r="A23" t="s">
        <v>22</v>
      </c>
      <c r="B23" t="s">
        <v>20</v>
      </c>
      <c r="C23">
        <v>11</v>
      </c>
      <c r="D23" s="3">
        <v>2016</v>
      </c>
      <c r="E23" t="s">
        <v>6</v>
      </c>
      <c r="F23" t="s">
        <v>14</v>
      </c>
      <c r="G23" t="s">
        <v>17</v>
      </c>
      <c r="H23" s="2">
        <v>170854.735434</v>
      </c>
    </row>
    <row r="24" spans="1:8" x14ac:dyDescent="0.3">
      <c r="A24" t="s">
        <v>21</v>
      </c>
      <c r="B24" t="s">
        <v>20</v>
      </c>
      <c r="C24">
        <v>12</v>
      </c>
      <c r="D24" s="3">
        <v>2016</v>
      </c>
      <c r="E24" t="s">
        <v>6</v>
      </c>
      <c r="F24" t="s">
        <v>14</v>
      </c>
      <c r="G24" t="s">
        <v>17</v>
      </c>
      <c r="H24" s="2">
        <v>221450.68836199999</v>
      </c>
    </row>
    <row r="25" spans="1:8" x14ac:dyDescent="0.3">
      <c r="A25" t="s">
        <v>22</v>
      </c>
      <c r="B25" t="s">
        <v>20</v>
      </c>
      <c r="C25">
        <v>12</v>
      </c>
      <c r="D25" s="3">
        <v>2016</v>
      </c>
      <c r="E25" t="s">
        <v>6</v>
      </c>
      <c r="F25" t="s">
        <v>14</v>
      </c>
      <c r="G25" t="s">
        <v>17</v>
      </c>
      <c r="H25" s="2">
        <v>181539.467263</v>
      </c>
    </row>
    <row r="26" spans="1:8" x14ac:dyDescent="0.3">
      <c r="A26" t="s">
        <v>21</v>
      </c>
      <c r="B26" t="s">
        <v>20</v>
      </c>
      <c r="C26">
        <v>13</v>
      </c>
      <c r="D26" s="3">
        <v>2016</v>
      </c>
      <c r="E26" t="s">
        <v>6</v>
      </c>
      <c r="F26" t="s">
        <v>14</v>
      </c>
      <c r="G26" t="s">
        <v>17</v>
      </c>
      <c r="H26" s="2">
        <v>214296.95765500001</v>
      </c>
    </row>
    <row r="27" spans="1:8" x14ac:dyDescent="0.3">
      <c r="A27" t="s">
        <v>22</v>
      </c>
      <c r="B27" t="s">
        <v>20</v>
      </c>
      <c r="C27">
        <v>13</v>
      </c>
      <c r="D27" s="3">
        <v>2016</v>
      </c>
      <c r="E27" t="s">
        <v>6</v>
      </c>
      <c r="F27" t="s">
        <v>14</v>
      </c>
      <c r="G27" t="s">
        <v>17</v>
      </c>
      <c r="H27" s="2">
        <v>157256.93051000001</v>
      </c>
    </row>
    <row r="28" spans="1:8" x14ac:dyDescent="0.3">
      <c r="A28" t="s">
        <v>21</v>
      </c>
      <c r="B28" t="s">
        <v>20</v>
      </c>
      <c r="C28">
        <v>14</v>
      </c>
      <c r="D28" s="3">
        <v>2016</v>
      </c>
      <c r="E28" t="s">
        <v>6</v>
      </c>
      <c r="F28" t="s">
        <v>14</v>
      </c>
      <c r="G28" t="s">
        <v>17</v>
      </c>
      <c r="H28" s="2">
        <v>282813.17172300001</v>
      </c>
    </row>
    <row r="29" spans="1:8" x14ac:dyDescent="0.3">
      <c r="A29" t="s">
        <v>22</v>
      </c>
      <c r="B29" t="s">
        <v>20</v>
      </c>
      <c r="C29">
        <v>14</v>
      </c>
      <c r="D29" s="3">
        <v>2016</v>
      </c>
      <c r="E29" t="s">
        <v>6</v>
      </c>
      <c r="F29" t="s">
        <v>14</v>
      </c>
      <c r="G29" t="s">
        <v>17</v>
      </c>
      <c r="H29" s="2">
        <v>169513.70217</v>
      </c>
    </row>
    <row r="30" spans="1:8" x14ac:dyDescent="0.3">
      <c r="A30" t="s">
        <v>21</v>
      </c>
      <c r="B30" t="s">
        <v>20</v>
      </c>
      <c r="C30">
        <v>15</v>
      </c>
      <c r="D30" s="3">
        <v>2016</v>
      </c>
      <c r="E30" t="s">
        <v>6</v>
      </c>
      <c r="F30" t="s">
        <v>14</v>
      </c>
      <c r="G30" t="s">
        <v>17</v>
      </c>
      <c r="H30" s="2">
        <v>200225.01264299999</v>
      </c>
    </row>
    <row r="31" spans="1:8" x14ac:dyDescent="0.3">
      <c r="A31" t="s">
        <v>22</v>
      </c>
      <c r="B31" t="s">
        <v>20</v>
      </c>
      <c r="C31">
        <v>15</v>
      </c>
      <c r="D31" s="3">
        <v>2016</v>
      </c>
      <c r="E31" t="s">
        <v>6</v>
      </c>
      <c r="F31" t="s">
        <v>14</v>
      </c>
      <c r="G31" t="s">
        <v>17</v>
      </c>
      <c r="H31" s="2">
        <v>136080.34458800001</v>
      </c>
    </row>
    <row r="32" spans="1:8" x14ac:dyDescent="0.3">
      <c r="A32" t="s">
        <v>21</v>
      </c>
      <c r="B32" t="s">
        <v>20</v>
      </c>
      <c r="C32">
        <v>16</v>
      </c>
      <c r="D32" s="3">
        <v>2016</v>
      </c>
      <c r="E32" t="s">
        <v>6</v>
      </c>
      <c r="F32" t="s">
        <v>14</v>
      </c>
      <c r="G32" t="s">
        <v>17</v>
      </c>
      <c r="H32" s="2">
        <v>203942.67140799999</v>
      </c>
    </row>
    <row r="33" spans="1:8" x14ac:dyDescent="0.3">
      <c r="A33" t="s">
        <v>22</v>
      </c>
      <c r="B33" t="s">
        <v>20</v>
      </c>
      <c r="C33">
        <v>16</v>
      </c>
      <c r="D33" s="3">
        <v>2016</v>
      </c>
      <c r="E33" t="s">
        <v>6</v>
      </c>
      <c r="F33" t="s">
        <v>14</v>
      </c>
      <c r="G33" t="s">
        <v>17</v>
      </c>
      <c r="H33" s="2">
        <v>116321.23338799999</v>
      </c>
    </row>
    <row r="34" spans="1:8" x14ac:dyDescent="0.3">
      <c r="A34" t="s">
        <v>21</v>
      </c>
      <c r="B34" t="s">
        <v>20</v>
      </c>
      <c r="C34">
        <v>17</v>
      </c>
      <c r="D34" s="3">
        <v>2016</v>
      </c>
      <c r="E34" t="s">
        <v>6</v>
      </c>
      <c r="F34" t="s">
        <v>14</v>
      </c>
      <c r="G34" t="s">
        <v>17</v>
      </c>
      <c r="H34" s="2">
        <v>200839.62810199999</v>
      </c>
    </row>
    <row r="35" spans="1:8" x14ac:dyDescent="0.3">
      <c r="A35" t="s">
        <v>22</v>
      </c>
      <c r="B35" t="s">
        <v>20</v>
      </c>
      <c r="C35">
        <v>17</v>
      </c>
      <c r="D35" s="3">
        <v>2016</v>
      </c>
      <c r="E35" t="s">
        <v>6</v>
      </c>
      <c r="F35" t="s">
        <v>14</v>
      </c>
      <c r="G35" t="s">
        <v>17</v>
      </c>
      <c r="H35" s="2">
        <v>105676.30513399999</v>
      </c>
    </row>
    <row r="36" spans="1:8" x14ac:dyDescent="0.3">
      <c r="A36" t="s">
        <v>21</v>
      </c>
      <c r="B36" t="s">
        <v>20</v>
      </c>
      <c r="C36">
        <v>18</v>
      </c>
      <c r="D36" s="3">
        <v>2016</v>
      </c>
      <c r="E36" t="s">
        <v>6</v>
      </c>
      <c r="F36" t="s">
        <v>14</v>
      </c>
      <c r="G36" t="s">
        <v>17</v>
      </c>
      <c r="H36" s="2">
        <v>216441.76451499999</v>
      </c>
    </row>
    <row r="37" spans="1:8" x14ac:dyDescent="0.3">
      <c r="A37" t="s">
        <v>22</v>
      </c>
      <c r="B37" t="s">
        <v>20</v>
      </c>
      <c r="C37">
        <v>18</v>
      </c>
      <c r="D37" s="3">
        <v>2016</v>
      </c>
      <c r="E37" t="s">
        <v>6</v>
      </c>
      <c r="F37" t="s">
        <v>14</v>
      </c>
      <c r="G37" t="s">
        <v>17</v>
      </c>
      <c r="H37" s="2">
        <v>147927.69274100001</v>
      </c>
    </row>
    <row r="38" spans="1:8" x14ac:dyDescent="0.3">
      <c r="A38" t="s">
        <v>21</v>
      </c>
      <c r="B38" t="s">
        <v>20</v>
      </c>
      <c r="C38">
        <v>19</v>
      </c>
      <c r="D38" s="3">
        <v>2016</v>
      </c>
      <c r="E38" t="s">
        <v>6</v>
      </c>
      <c r="F38" t="s">
        <v>14</v>
      </c>
      <c r="G38" t="s">
        <v>17</v>
      </c>
      <c r="H38" s="2">
        <v>232607.817667</v>
      </c>
    </row>
    <row r="39" spans="1:8" x14ac:dyDescent="0.3">
      <c r="A39" t="s">
        <v>22</v>
      </c>
      <c r="B39" t="s">
        <v>20</v>
      </c>
      <c r="C39">
        <v>19</v>
      </c>
      <c r="D39" s="3">
        <v>2016</v>
      </c>
      <c r="E39" t="s">
        <v>6</v>
      </c>
      <c r="F39" t="s">
        <v>14</v>
      </c>
      <c r="G39" t="s">
        <v>17</v>
      </c>
      <c r="H39" s="2">
        <v>147586.75768400001</v>
      </c>
    </row>
    <row r="40" spans="1:8" x14ac:dyDescent="0.3">
      <c r="A40" t="s">
        <v>21</v>
      </c>
      <c r="B40" t="s">
        <v>20</v>
      </c>
      <c r="C40">
        <v>20</v>
      </c>
      <c r="D40" s="3">
        <v>2016</v>
      </c>
      <c r="E40" t="s">
        <v>6</v>
      </c>
      <c r="F40" t="s">
        <v>14</v>
      </c>
      <c r="G40" t="s">
        <v>17</v>
      </c>
      <c r="H40" s="2">
        <v>215584.343131</v>
      </c>
    </row>
    <row r="41" spans="1:8" x14ac:dyDescent="0.3">
      <c r="A41" t="s">
        <v>22</v>
      </c>
      <c r="B41" t="s">
        <v>20</v>
      </c>
      <c r="C41">
        <v>20</v>
      </c>
      <c r="D41" s="3">
        <v>2016</v>
      </c>
      <c r="E41" t="s">
        <v>6</v>
      </c>
      <c r="F41" t="s">
        <v>14</v>
      </c>
      <c r="G41" t="s">
        <v>17</v>
      </c>
      <c r="H41" s="2">
        <v>153030.38045</v>
      </c>
    </row>
    <row r="42" spans="1:8" x14ac:dyDescent="0.3">
      <c r="A42" t="s">
        <v>21</v>
      </c>
      <c r="B42" t="s">
        <v>20</v>
      </c>
      <c r="C42">
        <v>21</v>
      </c>
      <c r="D42" s="3">
        <v>2016</v>
      </c>
      <c r="E42" t="s">
        <v>6</v>
      </c>
      <c r="F42" t="s">
        <v>14</v>
      </c>
      <c r="G42" t="s">
        <v>17</v>
      </c>
      <c r="H42" s="2">
        <v>227372.97120500001</v>
      </c>
    </row>
    <row r="43" spans="1:8" x14ac:dyDescent="0.3">
      <c r="A43" t="s">
        <v>22</v>
      </c>
      <c r="B43" t="s">
        <v>20</v>
      </c>
      <c r="C43">
        <v>21</v>
      </c>
      <c r="D43" s="3">
        <v>2016</v>
      </c>
      <c r="E43" t="s">
        <v>6</v>
      </c>
      <c r="F43" t="s">
        <v>14</v>
      </c>
      <c r="G43" t="s">
        <v>17</v>
      </c>
      <c r="H43" s="2">
        <v>140696.04869299999</v>
      </c>
    </row>
    <row r="44" spans="1:8" x14ac:dyDescent="0.3">
      <c r="A44" t="s">
        <v>21</v>
      </c>
      <c r="B44" t="s">
        <v>20</v>
      </c>
      <c r="C44">
        <v>22</v>
      </c>
      <c r="D44" s="3">
        <v>2016</v>
      </c>
      <c r="E44" t="s">
        <v>6</v>
      </c>
      <c r="F44" t="s">
        <v>14</v>
      </c>
      <c r="G44" t="s">
        <v>17</v>
      </c>
      <c r="H44" s="2">
        <v>230661.68453299999</v>
      </c>
    </row>
    <row r="45" spans="1:8" x14ac:dyDescent="0.3">
      <c r="A45" t="s">
        <v>22</v>
      </c>
      <c r="B45" t="s">
        <v>20</v>
      </c>
      <c r="C45">
        <v>22</v>
      </c>
      <c r="D45" s="3">
        <v>2016</v>
      </c>
      <c r="E45" t="s">
        <v>6</v>
      </c>
      <c r="F45" t="s">
        <v>14</v>
      </c>
      <c r="G45" t="s">
        <v>17</v>
      </c>
      <c r="H45" s="2">
        <v>163040.85456400001</v>
      </c>
    </row>
    <row r="46" spans="1:8" x14ac:dyDescent="0.3">
      <c r="A46" t="s">
        <v>21</v>
      </c>
      <c r="B46" t="s">
        <v>20</v>
      </c>
      <c r="C46">
        <v>23</v>
      </c>
      <c r="D46" s="3">
        <v>2016</v>
      </c>
      <c r="E46" t="s">
        <v>6</v>
      </c>
      <c r="F46" t="s">
        <v>14</v>
      </c>
      <c r="G46" t="s">
        <v>17</v>
      </c>
      <c r="H46" s="2">
        <v>181727.56030700001</v>
      </c>
    </row>
    <row r="47" spans="1:8" x14ac:dyDescent="0.3">
      <c r="A47" t="s">
        <v>22</v>
      </c>
      <c r="B47" t="s">
        <v>20</v>
      </c>
      <c r="C47">
        <v>23</v>
      </c>
      <c r="D47" s="3">
        <v>2016</v>
      </c>
      <c r="E47" t="s">
        <v>6</v>
      </c>
      <c r="F47" t="s">
        <v>14</v>
      </c>
      <c r="G47" t="s">
        <v>17</v>
      </c>
      <c r="H47" s="2">
        <v>108682.140594</v>
      </c>
    </row>
    <row r="48" spans="1:8" x14ac:dyDescent="0.3">
      <c r="A48" t="s">
        <v>21</v>
      </c>
      <c r="B48" t="s">
        <v>20</v>
      </c>
      <c r="C48">
        <v>24</v>
      </c>
      <c r="D48" s="3">
        <v>2016</v>
      </c>
      <c r="E48" t="s">
        <v>6</v>
      </c>
      <c r="F48" t="s">
        <v>14</v>
      </c>
      <c r="G48" t="s">
        <v>17</v>
      </c>
      <c r="H48" s="2">
        <v>215667.151797</v>
      </c>
    </row>
    <row r="49" spans="1:8" x14ac:dyDescent="0.3">
      <c r="A49" t="s">
        <v>22</v>
      </c>
      <c r="B49" t="s">
        <v>20</v>
      </c>
      <c r="C49">
        <v>24</v>
      </c>
      <c r="D49" s="3">
        <v>2016</v>
      </c>
      <c r="E49" t="s">
        <v>6</v>
      </c>
      <c r="F49" t="s">
        <v>14</v>
      </c>
      <c r="G49" t="s">
        <v>17</v>
      </c>
      <c r="H49" s="2">
        <v>168841.72023800001</v>
      </c>
    </row>
    <row r="50" spans="1:8" x14ac:dyDescent="0.3">
      <c r="A50" t="s">
        <v>21</v>
      </c>
      <c r="B50" t="s">
        <v>20</v>
      </c>
      <c r="C50">
        <v>25</v>
      </c>
      <c r="D50" s="3">
        <v>2016</v>
      </c>
      <c r="E50" t="s">
        <v>6</v>
      </c>
      <c r="F50" t="s">
        <v>14</v>
      </c>
      <c r="G50" t="s">
        <v>17</v>
      </c>
      <c r="H50" s="2">
        <v>267299.81954300002</v>
      </c>
    </row>
    <row r="51" spans="1:8" x14ac:dyDescent="0.3">
      <c r="A51" t="s">
        <v>22</v>
      </c>
      <c r="B51" t="s">
        <v>20</v>
      </c>
      <c r="C51">
        <v>25</v>
      </c>
      <c r="D51" s="3">
        <v>2016</v>
      </c>
      <c r="E51" t="s">
        <v>6</v>
      </c>
      <c r="F51" t="s">
        <v>14</v>
      </c>
      <c r="G51" t="s">
        <v>17</v>
      </c>
      <c r="H51" s="2">
        <v>146104.51124299999</v>
      </c>
    </row>
    <row r="52" spans="1:8" x14ac:dyDescent="0.3">
      <c r="A52" t="s">
        <v>21</v>
      </c>
      <c r="B52" t="s">
        <v>20</v>
      </c>
      <c r="C52">
        <v>26</v>
      </c>
      <c r="D52" s="3">
        <v>2016</v>
      </c>
      <c r="E52" t="s">
        <v>6</v>
      </c>
      <c r="F52" t="s">
        <v>14</v>
      </c>
      <c r="G52" t="s">
        <v>17</v>
      </c>
      <c r="H52" s="2">
        <v>216781.02914299999</v>
      </c>
    </row>
    <row r="53" spans="1:8" x14ac:dyDescent="0.3">
      <c r="A53" t="s">
        <v>22</v>
      </c>
      <c r="B53" t="s">
        <v>20</v>
      </c>
      <c r="C53">
        <v>26</v>
      </c>
      <c r="D53" s="3">
        <v>2016</v>
      </c>
      <c r="E53" t="s">
        <v>6</v>
      </c>
      <c r="F53" t="s">
        <v>14</v>
      </c>
      <c r="G53" t="s">
        <v>17</v>
      </c>
      <c r="H53" s="2">
        <v>143034.32550899999</v>
      </c>
    </row>
    <row r="54" spans="1:8" x14ac:dyDescent="0.3">
      <c r="A54" t="s">
        <v>21</v>
      </c>
      <c r="B54" t="s">
        <v>20</v>
      </c>
      <c r="C54">
        <v>27</v>
      </c>
      <c r="D54" s="3">
        <v>2016</v>
      </c>
      <c r="E54" t="s">
        <v>6</v>
      </c>
      <c r="F54" t="s">
        <v>14</v>
      </c>
      <c r="G54" t="s">
        <v>17</v>
      </c>
      <c r="H54" s="2">
        <v>218182.31066700001</v>
      </c>
    </row>
    <row r="55" spans="1:8" x14ac:dyDescent="0.3">
      <c r="A55" t="s">
        <v>22</v>
      </c>
      <c r="B55" t="s">
        <v>20</v>
      </c>
      <c r="C55">
        <v>27</v>
      </c>
      <c r="D55" s="3">
        <v>2016</v>
      </c>
      <c r="E55" t="s">
        <v>6</v>
      </c>
      <c r="F55" t="s">
        <v>14</v>
      </c>
      <c r="G55" t="s">
        <v>17</v>
      </c>
      <c r="H55" s="2">
        <v>142114.69046899999</v>
      </c>
    </row>
    <row r="56" spans="1:8" x14ac:dyDescent="0.3">
      <c r="A56" t="s">
        <v>21</v>
      </c>
      <c r="B56" t="s">
        <v>20</v>
      </c>
      <c r="C56">
        <v>28</v>
      </c>
      <c r="D56" s="3">
        <v>2016</v>
      </c>
      <c r="E56" t="s">
        <v>6</v>
      </c>
      <c r="F56" t="s">
        <v>14</v>
      </c>
      <c r="G56" t="s">
        <v>17</v>
      </c>
      <c r="H56" s="2">
        <v>193113.10321199999</v>
      </c>
    </row>
    <row r="57" spans="1:8" x14ac:dyDescent="0.3">
      <c r="A57" t="s">
        <v>22</v>
      </c>
      <c r="B57" t="s">
        <v>20</v>
      </c>
      <c r="C57">
        <v>28</v>
      </c>
      <c r="D57" s="3">
        <v>2016</v>
      </c>
      <c r="E57" t="s">
        <v>6</v>
      </c>
      <c r="F57" t="s">
        <v>14</v>
      </c>
      <c r="G57" t="s">
        <v>17</v>
      </c>
      <c r="H57" s="2">
        <v>111287.220042</v>
      </c>
    </row>
    <row r="58" spans="1:8" x14ac:dyDescent="0.3">
      <c r="A58" t="s">
        <v>21</v>
      </c>
      <c r="B58" t="s">
        <v>20</v>
      </c>
      <c r="C58">
        <v>29</v>
      </c>
      <c r="D58" s="3">
        <v>2016</v>
      </c>
      <c r="E58" t="s">
        <v>6</v>
      </c>
      <c r="F58" t="s">
        <v>14</v>
      </c>
      <c r="G58" t="s">
        <v>17</v>
      </c>
      <c r="H58" s="2">
        <v>229174.31385100001</v>
      </c>
    </row>
    <row r="59" spans="1:8" x14ac:dyDescent="0.3">
      <c r="A59" t="s">
        <v>22</v>
      </c>
      <c r="B59" t="s">
        <v>20</v>
      </c>
      <c r="C59">
        <v>29</v>
      </c>
      <c r="D59" s="3">
        <v>2016</v>
      </c>
      <c r="E59" t="s">
        <v>6</v>
      </c>
      <c r="F59" t="s">
        <v>14</v>
      </c>
      <c r="G59" t="s">
        <v>17</v>
      </c>
      <c r="H59" s="2">
        <v>111269.07831500001</v>
      </c>
    </row>
    <row r="60" spans="1:8" x14ac:dyDescent="0.3">
      <c r="A60" t="s">
        <v>21</v>
      </c>
      <c r="B60" t="s">
        <v>20</v>
      </c>
      <c r="C60">
        <v>30</v>
      </c>
      <c r="D60" s="3">
        <v>2016</v>
      </c>
      <c r="E60" t="s">
        <v>6</v>
      </c>
      <c r="F60" t="s">
        <v>14</v>
      </c>
      <c r="G60" t="s">
        <v>17</v>
      </c>
      <c r="H60" s="2">
        <v>159322.171416</v>
      </c>
    </row>
    <row r="61" spans="1:8" x14ac:dyDescent="0.3">
      <c r="A61" t="s">
        <v>22</v>
      </c>
      <c r="B61" t="s">
        <v>20</v>
      </c>
      <c r="C61">
        <v>30</v>
      </c>
      <c r="D61" s="3">
        <v>2016</v>
      </c>
      <c r="E61" t="s">
        <v>6</v>
      </c>
      <c r="F61" t="s">
        <v>14</v>
      </c>
      <c r="G61" t="s">
        <v>17</v>
      </c>
      <c r="H61" s="2">
        <v>100629.98987600001</v>
      </c>
    </row>
    <row r="62" spans="1:8" x14ac:dyDescent="0.3">
      <c r="A62" t="s">
        <v>21</v>
      </c>
      <c r="B62" t="s">
        <v>20</v>
      </c>
      <c r="C62">
        <v>31</v>
      </c>
      <c r="D62" s="3">
        <v>2016</v>
      </c>
      <c r="E62" t="s">
        <v>6</v>
      </c>
      <c r="F62" t="s">
        <v>14</v>
      </c>
      <c r="G62" t="s">
        <v>17</v>
      </c>
      <c r="H62" s="2">
        <v>203433.04770900001</v>
      </c>
    </row>
    <row r="63" spans="1:8" x14ac:dyDescent="0.3">
      <c r="A63" t="s">
        <v>22</v>
      </c>
      <c r="B63" t="s">
        <v>20</v>
      </c>
      <c r="C63">
        <v>31</v>
      </c>
      <c r="D63" s="3">
        <v>2016</v>
      </c>
      <c r="E63" t="s">
        <v>6</v>
      </c>
      <c r="F63" t="s">
        <v>14</v>
      </c>
      <c r="G63" t="s">
        <v>17</v>
      </c>
      <c r="H63" s="2">
        <v>116190.997909</v>
      </c>
    </row>
    <row r="64" spans="1:8" x14ac:dyDescent="0.3">
      <c r="A64" t="s">
        <v>21</v>
      </c>
      <c r="B64" t="s">
        <v>19</v>
      </c>
      <c r="C64">
        <v>1</v>
      </c>
      <c r="D64" s="3">
        <v>2016</v>
      </c>
      <c r="E64" t="s">
        <v>6</v>
      </c>
      <c r="F64" t="s">
        <v>14</v>
      </c>
      <c r="G64" t="s">
        <v>17</v>
      </c>
      <c r="H64" s="2">
        <v>285395.67649799999</v>
      </c>
    </row>
    <row r="65" spans="1:8" x14ac:dyDescent="0.3">
      <c r="A65" t="s">
        <v>22</v>
      </c>
      <c r="B65" t="s">
        <v>19</v>
      </c>
      <c r="C65">
        <v>1</v>
      </c>
      <c r="D65" s="3">
        <v>2016</v>
      </c>
      <c r="E65" t="s">
        <v>6</v>
      </c>
      <c r="F65" t="s">
        <v>14</v>
      </c>
      <c r="G65" t="s">
        <v>17</v>
      </c>
      <c r="H65" s="2">
        <v>217785.04029199999</v>
      </c>
    </row>
    <row r="66" spans="1:8" x14ac:dyDescent="0.3">
      <c r="A66" t="s">
        <v>21</v>
      </c>
      <c r="B66" t="s">
        <v>19</v>
      </c>
      <c r="C66">
        <v>2</v>
      </c>
      <c r="D66" s="3">
        <v>2016</v>
      </c>
      <c r="E66" t="s">
        <v>6</v>
      </c>
      <c r="F66" t="s">
        <v>14</v>
      </c>
      <c r="G66" t="s">
        <v>17</v>
      </c>
      <c r="H66" s="2">
        <v>260324.03541499999</v>
      </c>
    </row>
    <row r="67" spans="1:8" x14ac:dyDescent="0.3">
      <c r="A67" t="s">
        <v>22</v>
      </c>
      <c r="B67" t="s">
        <v>19</v>
      </c>
      <c r="C67">
        <v>2</v>
      </c>
      <c r="D67" s="3">
        <v>2016</v>
      </c>
      <c r="E67" t="s">
        <v>6</v>
      </c>
      <c r="F67" t="s">
        <v>14</v>
      </c>
      <c r="G67" t="s">
        <v>17</v>
      </c>
      <c r="H67" s="2">
        <v>205241.77388200001</v>
      </c>
    </row>
    <row r="68" spans="1:8" x14ac:dyDescent="0.3">
      <c r="A68" t="s">
        <v>21</v>
      </c>
      <c r="B68" t="s">
        <v>19</v>
      </c>
      <c r="C68">
        <v>3</v>
      </c>
      <c r="D68" s="3">
        <v>2016</v>
      </c>
      <c r="E68" t="s">
        <v>6</v>
      </c>
      <c r="F68" t="s">
        <v>14</v>
      </c>
      <c r="G68" t="s">
        <v>17</v>
      </c>
      <c r="H68" s="2">
        <v>179976.36781699999</v>
      </c>
    </row>
    <row r="69" spans="1:8" x14ac:dyDescent="0.3">
      <c r="A69" t="s">
        <v>22</v>
      </c>
      <c r="B69" t="s">
        <v>19</v>
      </c>
      <c r="C69">
        <v>3</v>
      </c>
      <c r="D69" s="3">
        <v>2016</v>
      </c>
      <c r="E69" t="s">
        <v>6</v>
      </c>
      <c r="F69" t="s">
        <v>14</v>
      </c>
      <c r="G69" t="s">
        <v>17</v>
      </c>
      <c r="H69" s="2">
        <v>195182.650605</v>
      </c>
    </row>
    <row r="70" spans="1:8" x14ac:dyDescent="0.3">
      <c r="A70" t="s">
        <v>21</v>
      </c>
      <c r="B70" t="s">
        <v>19</v>
      </c>
      <c r="C70">
        <v>4</v>
      </c>
      <c r="D70" s="3">
        <v>2016</v>
      </c>
      <c r="E70" t="s">
        <v>6</v>
      </c>
      <c r="F70" t="s">
        <v>14</v>
      </c>
      <c r="G70" t="s">
        <v>17</v>
      </c>
      <c r="H70" s="2">
        <v>228857.28029</v>
      </c>
    </row>
    <row r="71" spans="1:8" x14ac:dyDescent="0.3">
      <c r="A71" t="s">
        <v>22</v>
      </c>
      <c r="B71" t="s">
        <v>19</v>
      </c>
      <c r="C71">
        <v>4</v>
      </c>
      <c r="D71" s="3">
        <v>2016</v>
      </c>
      <c r="E71" t="s">
        <v>6</v>
      </c>
      <c r="F71" t="s">
        <v>14</v>
      </c>
      <c r="G71" t="s">
        <v>17</v>
      </c>
      <c r="H71" s="2">
        <v>161059.61758799999</v>
      </c>
    </row>
    <row r="72" spans="1:8" x14ac:dyDescent="0.3">
      <c r="A72" t="s">
        <v>21</v>
      </c>
      <c r="B72" t="s">
        <v>19</v>
      </c>
      <c r="C72">
        <v>5</v>
      </c>
      <c r="D72" s="3">
        <v>2016</v>
      </c>
      <c r="E72" t="s">
        <v>6</v>
      </c>
      <c r="F72" t="s">
        <v>14</v>
      </c>
      <c r="G72" t="s">
        <v>17</v>
      </c>
      <c r="H72" s="2">
        <v>216368.410638</v>
      </c>
    </row>
    <row r="73" spans="1:8" x14ac:dyDescent="0.3">
      <c r="A73" t="s">
        <v>22</v>
      </c>
      <c r="B73" t="s">
        <v>19</v>
      </c>
      <c r="C73">
        <v>5</v>
      </c>
      <c r="D73" s="3">
        <v>2016</v>
      </c>
      <c r="E73" t="s">
        <v>6</v>
      </c>
      <c r="F73" t="s">
        <v>14</v>
      </c>
      <c r="G73" t="s">
        <v>17</v>
      </c>
      <c r="H73" s="2">
        <v>187707.790366</v>
      </c>
    </row>
    <row r="74" spans="1:8" x14ac:dyDescent="0.3">
      <c r="A74" t="s">
        <v>21</v>
      </c>
      <c r="B74" t="s">
        <v>19</v>
      </c>
      <c r="C74">
        <v>6</v>
      </c>
      <c r="D74" s="3">
        <v>2016</v>
      </c>
      <c r="E74" t="s">
        <v>6</v>
      </c>
      <c r="F74" t="s">
        <v>14</v>
      </c>
      <c r="G74" t="s">
        <v>17</v>
      </c>
      <c r="H74" s="2">
        <v>300297.456771</v>
      </c>
    </row>
    <row r="75" spans="1:8" x14ac:dyDescent="0.3">
      <c r="A75" t="s">
        <v>22</v>
      </c>
      <c r="B75" t="s">
        <v>19</v>
      </c>
      <c r="C75">
        <v>6</v>
      </c>
      <c r="D75" s="3">
        <v>2016</v>
      </c>
      <c r="E75" t="s">
        <v>6</v>
      </c>
      <c r="F75" t="s">
        <v>14</v>
      </c>
      <c r="G75" t="s">
        <v>17</v>
      </c>
      <c r="H75" s="2">
        <v>242603.39154899999</v>
      </c>
    </row>
    <row r="76" spans="1:8" x14ac:dyDescent="0.3">
      <c r="A76" t="s">
        <v>21</v>
      </c>
      <c r="B76" t="s">
        <v>19</v>
      </c>
      <c r="C76">
        <v>7</v>
      </c>
      <c r="D76" s="3">
        <v>2016</v>
      </c>
      <c r="E76" t="s">
        <v>6</v>
      </c>
      <c r="F76" t="s">
        <v>14</v>
      </c>
      <c r="G76" t="s">
        <v>17</v>
      </c>
      <c r="H76" s="2">
        <v>277960.03784599999</v>
      </c>
    </row>
    <row r="77" spans="1:8" x14ac:dyDescent="0.3">
      <c r="A77" t="s">
        <v>22</v>
      </c>
      <c r="B77" t="s">
        <v>19</v>
      </c>
      <c r="C77">
        <v>7</v>
      </c>
      <c r="D77" s="3">
        <v>2016</v>
      </c>
      <c r="E77" t="s">
        <v>6</v>
      </c>
      <c r="F77" t="s">
        <v>14</v>
      </c>
      <c r="G77" t="s">
        <v>17</v>
      </c>
      <c r="H77" s="2">
        <v>231688.10540900001</v>
      </c>
    </row>
    <row r="78" spans="1:8" x14ac:dyDescent="0.3">
      <c r="A78" t="s">
        <v>21</v>
      </c>
      <c r="B78" t="s">
        <v>19</v>
      </c>
      <c r="C78">
        <v>8</v>
      </c>
      <c r="D78" s="3">
        <v>2016</v>
      </c>
      <c r="E78" t="s">
        <v>6</v>
      </c>
      <c r="F78" t="s">
        <v>14</v>
      </c>
      <c r="G78" t="s">
        <v>17</v>
      </c>
      <c r="H78" s="2">
        <v>240434.05777399999</v>
      </c>
    </row>
    <row r="79" spans="1:8" x14ac:dyDescent="0.3">
      <c r="A79" t="s">
        <v>22</v>
      </c>
      <c r="B79" t="s">
        <v>19</v>
      </c>
      <c r="C79">
        <v>8</v>
      </c>
      <c r="D79" s="3">
        <v>2016</v>
      </c>
      <c r="E79" t="s">
        <v>6</v>
      </c>
      <c r="F79" t="s">
        <v>14</v>
      </c>
      <c r="G79" t="s">
        <v>17</v>
      </c>
      <c r="H79" s="2">
        <v>267600.22661499999</v>
      </c>
    </row>
    <row r="80" spans="1:8" x14ac:dyDescent="0.3">
      <c r="A80" t="s">
        <v>21</v>
      </c>
      <c r="B80" t="s">
        <v>19</v>
      </c>
      <c r="C80">
        <v>9</v>
      </c>
      <c r="D80" s="3">
        <v>2016</v>
      </c>
      <c r="E80" t="s">
        <v>6</v>
      </c>
      <c r="F80" t="s">
        <v>14</v>
      </c>
      <c r="G80" t="s">
        <v>17</v>
      </c>
      <c r="H80" s="2">
        <v>292336.23961300001</v>
      </c>
    </row>
    <row r="81" spans="1:8" x14ac:dyDescent="0.3">
      <c r="A81" t="s">
        <v>22</v>
      </c>
      <c r="B81" t="s">
        <v>19</v>
      </c>
      <c r="C81">
        <v>9</v>
      </c>
      <c r="D81" s="3">
        <v>2016</v>
      </c>
      <c r="E81" t="s">
        <v>6</v>
      </c>
      <c r="F81" t="s">
        <v>14</v>
      </c>
      <c r="G81" t="s">
        <v>17</v>
      </c>
      <c r="H81" s="2">
        <v>237234.720986</v>
      </c>
    </row>
    <row r="82" spans="1:8" x14ac:dyDescent="0.3">
      <c r="A82" t="s">
        <v>21</v>
      </c>
      <c r="B82" t="s">
        <v>19</v>
      </c>
      <c r="C82">
        <v>10</v>
      </c>
      <c r="D82" s="3">
        <v>2016</v>
      </c>
      <c r="E82" t="s">
        <v>6</v>
      </c>
      <c r="F82" t="s">
        <v>14</v>
      </c>
      <c r="G82" t="s">
        <v>17</v>
      </c>
      <c r="H82" s="2">
        <v>188810.993839</v>
      </c>
    </row>
    <row r="83" spans="1:8" x14ac:dyDescent="0.3">
      <c r="A83" t="s">
        <v>22</v>
      </c>
      <c r="B83" t="s">
        <v>19</v>
      </c>
      <c r="C83">
        <v>10</v>
      </c>
      <c r="D83" s="3">
        <v>2016</v>
      </c>
      <c r="E83" t="s">
        <v>6</v>
      </c>
      <c r="F83" t="s">
        <v>14</v>
      </c>
      <c r="G83" t="s">
        <v>17</v>
      </c>
      <c r="H83" s="2">
        <v>192566.779217</v>
      </c>
    </row>
    <row r="84" spans="1:8" x14ac:dyDescent="0.3">
      <c r="A84" t="s">
        <v>21</v>
      </c>
      <c r="B84" t="s">
        <v>19</v>
      </c>
      <c r="C84">
        <v>11</v>
      </c>
      <c r="D84" s="3">
        <v>2016</v>
      </c>
      <c r="E84" t="s">
        <v>6</v>
      </c>
      <c r="F84" t="s">
        <v>14</v>
      </c>
      <c r="G84" t="s">
        <v>17</v>
      </c>
      <c r="H84" s="2">
        <v>251589.691433</v>
      </c>
    </row>
    <row r="85" spans="1:8" x14ac:dyDescent="0.3">
      <c r="A85" t="s">
        <v>22</v>
      </c>
      <c r="B85" t="s">
        <v>19</v>
      </c>
      <c r="C85">
        <v>11</v>
      </c>
      <c r="D85" s="3">
        <v>2016</v>
      </c>
      <c r="E85" t="s">
        <v>6</v>
      </c>
      <c r="F85" t="s">
        <v>14</v>
      </c>
      <c r="G85" t="s">
        <v>17</v>
      </c>
      <c r="H85" s="2">
        <v>154305.695614</v>
      </c>
    </row>
    <row r="86" spans="1:8" x14ac:dyDescent="0.3">
      <c r="A86" t="s">
        <v>21</v>
      </c>
      <c r="B86" t="s">
        <v>19</v>
      </c>
      <c r="C86">
        <v>12</v>
      </c>
      <c r="D86" s="3">
        <v>2016</v>
      </c>
      <c r="E86" t="s">
        <v>6</v>
      </c>
      <c r="F86" t="s">
        <v>14</v>
      </c>
      <c r="G86" t="s">
        <v>17</v>
      </c>
      <c r="H86" s="2">
        <v>283764.87419</v>
      </c>
    </row>
    <row r="87" spans="1:8" x14ac:dyDescent="0.3">
      <c r="A87" t="s">
        <v>22</v>
      </c>
      <c r="B87" t="s">
        <v>19</v>
      </c>
      <c r="C87">
        <v>12</v>
      </c>
      <c r="D87" s="3">
        <v>2016</v>
      </c>
      <c r="E87" t="s">
        <v>6</v>
      </c>
      <c r="F87" t="s">
        <v>14</v>
      </c>
      <c r="G87" t="s">
        <v>17</v>
      </c>
      <c r="H87" s="2">
        <v>291671.26217200002</v>
      </c>
    </row>
    <row r="88" spans="1:8" x14ac:dyDescent="0.3">
      <c r="A88" t="s">
        <v>21</v>
      </c>
      <c r="B88" t="s">
        <v>19</v>
      </c>
      <c r="C88">
        <v>13</v>
      </c>
      <c r="D88" s="3">
        <v>2016</v>
      </c>
      <c r="E88" t="s">
        <v>6</v>
      </c>
      <c r="F88" t="s">
        <v>14</v>
      </c>
      <c r="G88" t="s">
        <v>17</v>
      </c>
      <c r="H88" s="2">
        <v>346673.26432900003</v>
      </c>
    </row>
    <row r="89" spans="1:8" x14ac:dyDescent="0.3">
      <c r="A89" t="s">
        <v>22</v>
      </c>
      <c r="B89" t="s">
        <v>19</v>
      </c>
      <c r="C89">
        <v>13</v>
      </c>
      <c r="D89" s="3">
        <v>2016</v>
      </c>
      <c r="E89" t="s">
        <v>6</v>
      </c>
      <c r="F89" t="s">
        <v>14</v>
      </c>
      <c r="G89" t="s">
        <v>17</v>
      </c>
      <c r="H89" s="2">
        <v>270794.45684900001</v>
      </c>
    </row>
    <row r="90" spans="1:8" x14ac:dyDescent="0.3">
      <c r="A90" t="s">
        <v>21</v>
      </c>
      <c r="B90" t="s">
        <v>19</v>
      </c>
      <c r="C90">
        <v>14</v>
      </c>
      <c r="D90" s="3">
        <v>2016</v>
      </c>
      <c r="E90" t="s">
        <v>6</v>
      </c>
      <c r="F90" t="s">
        <v>14</v>
      </c>
      <c r="G90" t="s">
        <v>17</v>
      </c>
      <c r="H90" s="2">
        <v>236005.494179</v>
      </c>
    </row>
    <row r="91" spans="1:8" x14ac:dyDescent="0.3">
      <c r="A91" t="s">
        <v>22</v>
      </c>
      <c r="B91" t="s">
        <v>19</v>
      </c>
      <c r="C91">
        <v>14</v>
      </c>
      <c r="D91" s="3">
        <v>2016</v>
      </c>
      <c r="E91" t="s">
        <v>6</v>
      </c>
      <c r="F91" t="s">
        <v>14</v>
      </c>
      <c r="G91" t="s">
        <v>17</v>
      </c>
      <c r="H91" s="2">
        <v>240617.70845500001</v>
      </c>
    </row>
    <row r="92" spans="1:8" x14ac:dyDescent="0.3">
      <c r="A92" t="s">
        <v>21</v>
      </c>
      <c r="B92" t="s">
        <v>19</v>
      </c>
      <c r="C92">
        <v>15</v>
      </c>
      <c r="D92" s="3">
        <v>2016</v>
      </c>
      <c r="E92" t="s">
        <v>6</v>
      </c>
      <c r="F92" t="s">
        <v>14</v>
      </c>
      <c r="G92" t="s">
        <v>17</v>
      </c>
      <c r="H92" s="2">
        <v>297447.876666</v>
      </c>
    </row>
    <row r="93" spans="1:8" x14ac:dyDescent="0.3">
      <c r="A93" t="s">
        <v>22</v>
      </c>
      <c r="B93" t="s">
        <v>19</v>
      </c>
      <c r="C93">
        <v>15</v>
      </c>
      <c r="D93" s="3">
        <v>2016</v>
      </c>
      <c r="E93" t="s">
        <v>6</v>
      </c>
      <c r="F93" t="s">
        <v>14</v>
      </c>
      <c r="G93" t="s">
        <v>17</v>
      </c>
      <c r="H93" s="2">
        <v>188060.657572</v>
      </c>
    </row>
    <row r="94" spans="1:8" x14ac:dyDescent="0.3">
      <c r="A94" t="s">
        <v>21</v>
      </c>
      <c r="B94" t="s">
        <v>19</v>
      </c>
      <c r="C94">
        <v>16</v>
      </c>
      <c r="D94" s="3">
        <v>2016</v>
      </c>
      <c r="E94" t="s">
        <v>6</v>
      </c>
      <c r="F94" t="s">
        <v>14</v>
      </c>
      <c r="G94" t="s">
        <v>17</v>
      </c>
      <c r="H94" s="2">
        <v>215149.309156</v>
      </c>
    </row>
    <row r="95" spans="1:8" x14ac:dyDescent="0.3">
      <c r="A95" t="s">
        <v>22</v>
      </c>
      <c r="B95" t="s">
        <v>19</v>
      </c>
      <c r="C95">
        <v>16</v>
      </c>
      <c r="D95" s="3">
        <v>2016</v>
      </c>
      <c r="E95" t="s">
        <v>6</v>
      </c>
      <c r="F95" t="s">
        <v>14</v>
      </c>
      <c r="G95" t="s">
        <v>17</v>
      </c>
      <c r="H95" s="2">
        <v>153998.30683399999</v>
      </c>
    </row>
    <row r="96" spans="1:8" x14ac:dyDescent="0.3">
      <c r="A96" t="s">
        <v>21</v>
      </c>
      <c r="B96" t="s">
        <v>19</v>
      </c>
      <c r="C96">
        <v>17</v>
      </c>
      <c r="D96" s="3">
        <v>2016</v>
      </c>
      <c r="E96" t="s">
        <v>6</v>
      </c>
      <c r="F96" t="s">
        <v>14</v>
      </c>
      <c r="G96" t="s">
        <v>17</v>
      </c>
      <c r="H96" s="2">
        <v>218352.57795800001</v>
      </c>
    </row>
    <row r="97" spans="1:8" x14ac:dyDescent="0.3">
      <c r="A97" t="s">
        <v>22</v>
      </c>
      <c r="B97" t="s">
        <v>19</v>
      </c>
      <c r="C97">
        <v>17</v>
      </c>
      <c r="D97" s="3">
        <v>2016</v>
      </c>
      <c r="E97" t="s">
        <v>6</v>
      </c>
      <c r="F97" t="s">
        <v>14</v>
      </c>
      <c r="G97" t="s">
        <v>17</v>
      </c>
      <c r="H97" s="2">
        <v>152155.787744</v>
      </c>
    </row>
    <row r="98" spans="1:8" x14ac:dyDescent="0.3">
      <c r="A98" t="s">
        <v>21</v>
      </c>
      <c r="B98" t="s">
        <v>19</v>
      </c>
      <c r="C98">
        <v>18</v>
      </c>
      <c r="D98" s="3">
        <v>2016</v>
      </c>
      <c r="E98" t="s">
        <v>6</v>
      </c>
      <c r="F98" t="s">
        <v>14</v>
      </c>
      <c r="G98" t="s">
        <v>17</v>
      </c>
      <c r="H98" s="2">
        <v>196656.03453999999</v>
      </c>
    </row>
    <row r="99" spans="1:8" x14ac:dyDescent="0.3">
      <c r="A99" t="s">
        <v>22</v>
      </c>
      <c r="B99" t="s">
        <v>19</v>
      </c>
      <c r="C99">
        <v>18</v>
      </c>
      <c r="D99" s="3">
        <v>2016</v>
      </c>
      <c r="E99" t="s">
        <v>6</v>
      </c>
      <c r="F99" t="s">
        <v>14</v>
      </c>
      <c r="G99" t="s">
        <v>17</v>
      </c>
      <c r="H99" s="2">
        <v>135257.29715699999</v>
      </c>
    </row>
    <row r="100" spans="1:8" x14ac:dyDescent="0.3">
      <c r="A100" t="s">
        <v>21</v>
      </c>
      <c r="B100" t="s">
        <v>19</v>
      </c>
      <c r="C100">
        <v>19</v>
      </c>
      <c r="D100" s="3">
        <v>2016</v>
      </c>
      <c r="E100" t="s">
        <v>6</v>
      </c>
      <c r="F100" t="s">
        <v>14</v>
      </c>
      <c r="G100" t="s">
        <v>17</v>
      </c>
      <c r="H100" s="2">
        <v>242759.58081499999</v>
      </c>
    </row>
    <row r="101" spans="1:8" x14ac:dyDescent="0.3">
      <c r="A101" t="s">
        <v>22</v>
      </c>
      <c r="B101" t="s">
        <v>19</v>
      </c>
      <c r="C101">
        <v>19</v>
      </c>
      <c r="D101" s="3">
        <v>2016</v>
      </c>
      <c r="E101" t="s">
        <v>6</v>
      </c>
      <c r="F101" t="s">
        <v>14</v>
      </c>
      <c r="G101" t="s">
        <v>17</v>
      </c>
      <c r="H101" s="2">
        <v>173812.820378</v>
      </c>
    </row>
    <row r="102" spans="1:8" x14ac:dyDescent="0.3">
      <c r="A102" t="s">
        <v>21</v>
      </c>
      <c r="B102" t="s">
        <v>19</v>
      </c>
      <c r="C102">
        <v>20</v>
      </c>
      <c r="D102" s="3">
        <v>2016</v>
      </c>
      <c r="E102" t="s">
        <v>6</v>
      </c>
      <c r="F102" t="s">
        <v>14</v>
      </c>
      <c r="G102" t="s">
        <v>17</v>
      </c>
      <c r="H102" s="2">
        <v>214450.14482099999</v>
      </c>
    </row>
    <row r="103" spans="1:8" x14ac:dyDescent="0.3">
      <c r="A103" t="s">
        <v>22</v>
      </c>
      <c r="B103" t="s">
        <v>19</v>
      </c>
      <c r="C103">
        <v>20</v>
      </c>
      <c r="D103" s="3">
        <v>2016</v>
      </c>
      <c r="E103" t="s">
        <v>6</v>
      </c>
      <c r="F103" t="s">
        <v>14</v>
      </c>
      <c r="G103" t="s">
        <v>17</v>
      </c>
      <c r="H103" s="2">
        <v>240914.35312799999</v>
      </c>
    </row>
    <row r="104" spans="1:8" x14ac:dyDescent="0.3">
      <c r="A104" t="s">
        <v>21</v>
      </c>
      <c r="B104" t="s">
        <v>19</v>
      </c>
      <c r="C104">
        <v>21</v>
      </c>
      <c r="D104" s="3">
        <v>2016</v>
      </c>
      <c r="E104" t="s">
        <v>6</v>
      </c>
      <c r="F104" t="s">
        <v>14</v>
      </c>
      <c r="G104" t="s">
        <v>17</v>
      </c>
      <c r="H104" s="2">
        <v>270809.70022699999</v>
      </c>
    </row>
    <row r="105" spans="1:8" x14ac:dyDescent="0.3">
      <c r="A105" t="s">
        <v>22</v>
      </c>
      <c r="B105" t="s">
        <v>19</v>
      </c>
      <c r="C105">
        <v>21</v>
      </c>
      <c r="D105" s="3">
        <v>2016</v>
      </c>
      <c r="E105" t="s">
        <v>6</v>
      </c>
      <c r="F105" t="s">
        <v>14</v>
      </c>
      <c r="G105" t="s">
        <v>17</v>
      </c>
      <c r="H105" s="2">
        <v>185893.72837500001</v>
      </c>
    </row>
    <row r="106" spans="1:8" x14ac:dyDescent="0.3">
      <c r="A106" t="s">
        <v>21</v>
      </c>
      <c r="B106" t="s">
        <v>19</v>
      </c>
      <c r="C106">
        <v>22</v>
      </c>
      <c r="D106" s="3">
        <v>2016</v>
      </c>
      <c r="E106" t="s">
        <v>6</v>
      </c>
      <c r="F106" t="s">
        <v>14</v>
      </c>
      <c r="G106" t="s">
        <v>17</v>
      </c>
      <c r="H106" s="2">
        <v>241935.08663199999</v>
      </c>
    </row>
    <row r="107" spans="1:8" x14ac:dyDescent="0.3">
      <c r="A107" t="s">
        <v>22</v>
      </c>
      <c r="B107" t="s">
        <v>19</v>
      </c>
      <c r="C107">
        <v>22</v>
      </c>
      <c r="D107" s="3">
        <v>2016</v>
      </c>
      <c r="E107" t="s">
        <v>6</v>
      </c>
      <c r="F107" t="s">
        <v>14</v>
      </c>
      <c r="G107" t="s">
        <v>17</v>
      </c>
      <c r="H107" s="2">
        <v>171289.712325</v>
      </c>
    </row>
    <row r="108" spans="1:8" x14ac:dyDescent="0.3">
      <c r="A108" t="s">
        <v>21</v>
      </c>
      <c r="B108" t="s">
        <v>19</v>
      </c>
      <c r="C108">
        <v>23</v>
      </c>
      <c r="D108" s="3">
        <v>2016</v>
      </c>
      <c r="E108" t="s">
        <v>6</v>
      </c>
      <c r="F108" t="s">
        <v>14</v>
      </c>
      <c r="G108" t="s">
        <v>17</v>
      </c>
      <c r="H108" s="2">
        <v>256191.987532</v>
      </c>
    </row>
    <row r="109" spans="1:8" x14ac:dyDescent="0.3">
      <c r="A109" t="s">
        <v>22</v>
      </c>
      <c r="B109" t="s">
        <v>19</v>
      </c>
      <c r="C109">
        <v>23</v>
      </c>
      <c r="D109" s="3">
        <v>2016</v>
      </c>
      <c r="E109" t="s">
        <v>6</v>
      </c>
      <c r="F109" t="s">
        <v>14</v>
      </c>
      <c r="G109" t="s">
        <v>17</v>
      </c>
      <c r="H109" s="2">
        <v>131467.00072899999</v>
      </c>
    </row>
    <row r="110" spans="1:8" x14ac:dyDescent="0.3">
      <c r="A110" t="s">
        <v>21</v>
      </c>
      <c r="B110" t="s">
        <v>19</v>
      </c>
      <c r="C110">
        <v>24</v>
      </c>
      <c r="D110" s="3">
        <v>2016</v>
      </c>
      <c r="E110" t="s">
        <v>6</v>
      </c>
      <c r="F110" t="s">
        <v>14</v>
      </c>
      <c r="G110" t="s">
        <v>17</v>
      </c>
      <c r="H110" s="2">
        <v>145253.96421100001</v>
      </c>
    </row>
    <row r="111" spans="1:8" x14ac:dyDescent="0.3">
      <c r="A111" t="s">
        <v>22</v>
      </c>
      <c r="B111" t="s">
        <v>19</v>
      </c>
      <c r="C111">
        <v>24</v>
      </c>
      <c r="D111" s="3">
        <v>2016</v>
      </c>
      <c r="E111" t="s">
        <v>6</v>
      </c>
      <c r="F111" t="s">
        <v>14</v>
      </c>
      <c r="G111" t="s">
        <v>17</v>
      </c>
      <c r="H111" s="2">
        <v>148541.81693199999</v>
      </c>
    </row>
    <row r="112" spans="1:8" x14ac:dyDescent="0.3">
      <c r="A112" t="s">
        <v>21</v>
      </c>
      <c r="B112" t="s">
        <v>19</v>
      </c>
      <c r="C112">
        <v>25</v>
      </c>
      <c r="D112" s="3">
        <v>2016</v>
      </c>
      <c r="E112" t="s">
        <v>6</v>
      </c>
      <c r="F112" t="s">
        <v>14</v>
      </c>
      <c r="G112" t="s">
        <v>17</v>
      </c>
      <c r="H112" s="2">
        <v>184193.00690800001</v>
      </c>
    </row>
    <row r="113" spans="1:8" x14ac:dyDescent="0.3">
      <c r="A113" t="s">
        <v>22</v>
      </c>
      <c r="B113" t="s">
        <v>19</v>
      </c>
      <c r="C113">
        <v>25</v>
      </c>
      <c r="D113" s="3">
        <v>2016</v>
      </c>
      <c r="E113" t="s">
        <v>6</v>
      </c>
      <c r="F113" t="s">
        <v>14</v>
      </c>
      <c r="G113" t="s">
        <v>17</v>
      </c>
      <c r="H113" s="2">
        <v>123154.016642</v>
      </c>
    </row>
    <row r="114" spans="1:8" x14ac:dyDescent="0.3">
      <c r="A114" t="s">
        <v>21</v>
      </c>
      <c r="B114" t="s">
        <v>19</v>
      </c>
      <c r="C114">
        <v>26</v>
      </c>
      <c r="D114" s="3">
        <v>2016</v>
      </c>
      <c r="E114" t="s">
        <v>6</v>
      </c>
      <c r="F114" t="s">
        <v>14</v>
      </c>
      <c r="G114" t="s">
        <v>17</v>
      </c>
      <c r="H114" s="2">
        <v>261419.378088</v>
      </c>
    </row>
    <row r="115" spans="1:8" x14ac:dyDescent="0.3">
      <c r="A115" t="s">
        <v>22</v>
      </c>
      <c r="B115" t="s">
        <v>19</v>
      </c>
      <c r="C115">
        <v>26</v>
      </c>
      <c r="D115" s="3">
        <v>2016</v>
      </c>
      <c r="E115" t="s">
        <v>6</v>
      </c>
      <c r="F115" t="s">
        <v>14</v>
      </c>
      <c r="G115" t="s">
        <v>17</v>
      </c>
      <c r="H115" s="2">
        <v>156407.07231799999</v>
      </c>
    </row>
    <row r="116" spans="1:8" x14ac:dyDescent="0.3">
      <c r="A116" t="s">
        <v>21</v>
      </c>
      <c r="B116" t="s">
        <v>19</v>
      </c>
      <c r="C116">
        <v>27</v>
      </c>
      <c r="D116" s="3">
        <v>2016</v>
      </c>
      <c r="E116" t="s">
        <v>6</v>
      </c>
      <c r="F116" t="s">
        <v>14</v>
      </c>
      <c r="G116" t="s">
        <v>17</v>
      </c>
      <c r="H116" s="2">
        <v>208855.06403099999</v>
      </c>
    </row>
    <row r="117" spans="1:8" x14ac:dyDescent="0.3">
      <c r="A117" t="s">
        <v>22</v>
      </c>
      <c r="B117" t="s">
        <v>19</v>
      </c>
      <c r="C117">
        <v>27</v>
      </c>
      <c r="D117" s="3">
        <v>2016</v>
      </c>
      <c r="E117" t="s">
        <v>6</v>
      </c>
      <c r="F117" t="s">
        <v>14</v>
      </c>
      <c r="G117" t="s">
        <v>17</v>
      </c>
      <c r="H117" s="2">
        <v>199217.797085</v>
      </c>
    </row>
    <row r="118" spans="1:8" x14ac:dyDescent="0.3">
      <c r="A118" t="s">
        <v>21</v>
      </c>
      <c r="B118" t="s">
        <v>19</v>
      </c>
      <c r="C118">
        <v>28</v>
      </c>
      <c r="D118" s="3">
        <v>2016</v>
      </c>
      <c r="E118" t="s">
        <v>6</v>
      </c>
      <c r="F118" t="s">
        <v>14</v>
      </c>
      <c r="G118" t="s">
        <v>17</v>
      </c>
      <c r="H118" s="2">
        <v>231064.80682699999</v>
      </c>
    </row>
    <row r="119" spans="1:8" x14ac:dyDescent="0.3">
      <c r="A119" t="s">
        <v>22</v>
      </c>
      <c r="B119" t="s">
        <v>19</v>
      </c>
      <c r="C119">
        <v>28</v>
      </c>
      <c r="D119" s="3">
        <v>2016</v>
      </c>
      <c r="E119" t="s">
        <v>6</v>
      </c>
      <c r="F119" t="s">
        <v>14</v>
      </c>
      <c r="G119" t="s">
        <v>17</v>
      </c>
      <c r="H119" s="2">
        <v>159512.74593800001</v>
      </c>
    </row>
    <row r="120" spans="1:8" x14ac:dyDescent="0.3">
      <c r="A120" t="s">
        <v>21</v>
      </c>
      <c r="B120" t="s">
        <v>19</v>
      </c>
      <c r="C120">
        <v>29</v>
      </c>
      <c r="D120" s="3">
        <v>2016</v>
      </c>
      <c r="E120" t="s">
        <v>6</v>
      </c>
      <c r="F120" t="s">
        <v>14</v>
      </c>
      <c r="G120" t="s">
        <v>17</v>
      </c>
      <c r="H120" s="2">
        <v>220589.08498499999</v>
      </c>
    </row>
    <row r="121" spans="1:8" x14ac:dyDescent="0.3">
      <c r="A121" t="s">
        <v>22</v>
      </c>
      <c r="B121" t="s">
        <v>19</v>
      </c>
      <c r="C121">
        <v>29</v>
      </c>
      <c r="D121" s="3">
        <v>2016</v>
      </c>
      <c r="E121" t="s">
        <v>6</v>
      </c>
      <c r="F121" t="s">
        <v>14</v>
      </c>
      <c r="G121" t="s">
        <v>17</v>
      </c>
      <c r="H121" s="2">
        <v>196100.550647</v>
      </c>
    </row>
    <row r="122" spans="1:8" x14ac:dyDescent="0.3">
      <c r="A122" t="s">
        <v>21</v>
      </c>
      <c r="B122" t="s">
        <v>19</v>
      </c>
      <c r="C122">
        <v>30</v>
      </c>
      <c r="D122" s="3">
        <v>2016</v>
      </c>
      <c r="E122" t="s">
        <v>6</v>
      </c>
      <c r="F122" t="s">
        <v>14</v>
      </c>
      <c r="G122" t="s">
        <v>17</v>
      </c>
      <c r="H122" s="2">
        <v>215850.075235</v>
      </c>
    </row>
    <row r="123" spans="1:8" x14ac:dyDescent="0.3">
      <c r="A123" t="s">
        <v>22</v>
      </c>
      <c r="B123" t="s">
        <v>19</v>
      </c>
      <c r="C123">
        <v>30</v>
      </c>
      <c r="D123" s="3">
        <v>2016</v>
      </c>
      <c r="E123" t="s">
        <v>6</v>
      </c>
      <c r="F123" t="s">
        <v>14</v>
      </c>
      <c r="G123" t="s">
        <v>17</v>
      </c>
      <c r="H123" s="2">
        <v>181568.59914599999</v>
      </c>
    </row>
    <row r="124" spans="1:8" x14ac:dyDescent="0.3">
      <c r="A124" t="s">
        <v>21</v>
      </c>
      <c r="B124" t="s">
        <v>13</v>
      </c>
      <c r="C124">
        <v>1</v>
      </c>
      <c r="D124" s="3">
        <v>2016</v>
      </c>
      <c r="E124" t="s">
        <v>6</v>
      </c>
      <c r="F124" t="s">
        <v>14</v>
      </c>
      <c r="G124" t="s">
        <v>17</v>
      </c>
      <c r="H124" s="2">
        <v>315848.27208199998</v>
      </c>
    </row>
    <row r="125" spans="1:8" x14ac:dyDescent="0.3">
      <c r="A125" t="s">
        <v>22</v>
      </c>
      <c r="B125" t="s">
        <v>13</v>
      </c>
      <c r="C125">
        <v>1</v>
      </c>
      <c r="D125" s="3">
        <v>2016</v>
      </c>
      <c r="E125" t="s">
        <v>6</v>
      </c>
      <c r="F125" t="s">
        <v>14</v>
      </c>
      <c r="G125" t="s">
        <v>17</v>
      </c>
      <c r="H125" s="2">
        <v>247421.735571</v>
      </c>
    </row>
    <row r="126" spans="1:8" x14ac:dyDescent="0.3">
      <c r="A126" t="s">
        <v>21</v>
      </c>
      <c r="B126" t="s">
        <v>13</v>
      </c>
      <c r="C126">
        <v>2</v>
      </c>
      <c r="D126" s="3">
        <v>2016</v>
      </c>
      <c r="E126" t="s">
        <v>6</v>
      </c>
      <c r="F126" t="s">
        <v>14</v>
      </c>
      <c r="G126" t="s">
        <v>17</v>
      </c>
      <c r="H126" s="2">
        <v>410435.763614</v>
      </c>
    </row>
    <row r="127" spans="1:8" x14ac:dyDescent="0.3">
      <c r="A127" t="s">
        <v>22</v>
      </c>
      <c r="B127" t="s">
        <v>13</v>
      </c>
      <c r="C127">
        <v>2</v>
      </c>
      <c r="D127" s="3">
        <v>2016</v>
      </c>
      <c r="E127" t="s">
        <v>6</v>
      </c>
      <c r="F127" t="s">
        <v>14</v>
      </c>
      <c r="G127" t="s">
        <v>17</v>
      </c>
      <c r="H127" s="2">
        <v>239134.53943</v>
      </c>
    </row>
    <row r="128" spans="1:8" x14ac:dyDescent="0.3">
      <c r="A128" t="s">
        <v>21</v>
      </c>
      <c r="B128" t="s">
        <v>13</v>
      </c>
      <c r="C128">
        <v>3</v>
      </c>
      <c r="D128" s="3">
        <v>2016</v>
      </c>
      <c r="E128" t="s">
        <v>6</v>
      </c>
      <c r="F128" t="s">
        <v>14</v>
      </c>
      <c r="G128" t="s">
        <v>17</v>
      </c>
      <c r="H128" s="2">
        <v>312863.130267</v>
      </c>
    </row>
    <row r="129" spans="1:8" x14ac:dyDescent="0.3">
      <c r="A129" t="s">
        <v>22</v>
      </c>
      <c r="B129" t="s">
        <v>13</v>
      </c>
      <c r="C129">
        <v>3</v>
      </c>
      <c r="D129" s="3">
        <v>2016</v>
      </c>
      <c r="E129" t="s">
        <v>6</v>
      </c>
      <c r="F129" t="s">
        <v>14</v>
      </c>
      <c r="G129" t="s">
        <v>17</v>
      </c>
      <c r="H129" s="2">
        <v>229530.96254899999</v>
      </c>
    </row>
    <row r="130" spans="1:8" x14ac:dyDescent="0.3">
      <c r="A130" t="s">
        <v>21</v>
      </c>
      <c r="B130" t="s">
        <v>13</v>
      </c>
      <c r="C130">
        <v>4</v>
      </c>
      <c r="D130" s="3">
        <v>2016</v>
      </c>
      <c r="E130" t="s">
        <v>6</v>
      </c>
      <c r="F130" t="s">
        <v>14</v>
      </c>
      <c r="G130" t="s">
        <v>17</v>
      </c>
      <c r="H130" s="2">
        <v>306517.29875100002</v>
      </c>
    </row>
    <row r="131" spans="1:8" x14ac:dyDescent="0.3">
      <c r="A131" t="s">
        <v>22</v>
      </c>
      <c r="B131" t="s">
        <v>13</v>
      </c>
      <c r="C131">
        <v>4</v>
      </c>
      <c r="D131" s="3">
        <v>2016</v>
      </c>
      <c r="E131" t="s">
        <v>6</v>
      </c>
      <c r="F131" t="s">
        <v>14</v>
      </c>
      <c r="G131" t="s">
        <v>17</v>
      </c>
      <c r="H131" s="2">
        <v>245365.95018700001</v>
      </c>
    </row>
    <row r="132" spans="1:8" x14ac:dyDescent="0.3">
      <c r="A132" t="s">
        <v>21</v>
      </c>
      <c r="B132" t="s">
        <v>13</v>
      </c>
      <c r="C132">
        <v>5</v>
      </c>
      <c r="D132" s="3">
        <v>2016</v>
      </c>
      <c r="E132" t="s">
        <v>6</v>
      </c>
      <c r="F132" t="s">
        <v>14</v>
      </c>
      <c r="G132" t="s">
        <v>17</v>
      </c>
      <c r="H132" s="2">
        <v>303495.98853099998</v>
      </c>
    </row>
    <row r="133" spans="1:8" x14ac:dyDescent="0.3">
      <c r="A133" t="s">
        <v>22</v>
      </c>
      <c r="B133" t="s">
        <v>13</v>
      </c>
      <c r="C133">
        <v>5</v>
      </c>
      <c r="D133" s="3">
        <v>2016</v>
      </c>
      <c r="E133" t="s">
        <v>6</v>
      </c>
      <c r="F133" t="s">
        <v>14</v>
      </c>
      <c r="G133" t="s">
        <v>17</v>
      </c>
      <c r="H133" s="2">
        <v>217550.072774</v>
      </c>
    </row>
    <row r="134" spans="1:8" x14ac:dyDescent="0.3">
      <c r="A134" t="s">
        <v>21</v>
      </c>
      <c r="B134" t="s">
        <v>13</v>
      </c>
      <c r="C134">
        <v>6</v>
      </c>
      <c r="D134" s="3">
        <v>2016</v>
      </c>
      <c r="E134" t="s">
        <v>6</v>
      </c>
      <c r="F134" t="s">
        <v>14</v>
      </c>
      <c r="G134" t="s">
        <v>17</v>
      </c>
      <c r="H134" s="2">
        <v>256343.00416400001</v>
      </c>
    </row>
    <row r="135" spans="1:8" x14ac:dyDescent="0.3">
      <c r="A135" t="s">
        <v>22</v>
      </c>
      <c r="B135" t="s">
        <v>13</v>
      </c>
      <c r="C135">
        <v>6</v>
      </c>
      <c r="D135" s="3">
        <v>2016</v>
      </c>
      <c r="E135" t="s">
        <v>6</v>
      </c>
      <c r="F135" t="s">
        <v>14</v>
      </c>
      <c r="G135" t="s">
        <v>17</v>
      </c>
      <c r="H135" s="2">
        <v>239688.47260199999</v>
      </c>
    </row>
    <row r="136" spans="1:8" x14ac:dyDescent="0.3">
      <c r="A136" t="s">
        <v>21</v>
      </c>
      <c r="B136" t="s">
        <v>13</v>
      </c>
      <c r="C136">
        <v>7</v>
      </c>
      <c r="D136" s="3">
        <v>2016</v>
      </c>
      <c r="E136" t="s">
        <v>6</v>
      </c>
      <c r="F136" t="s">
        <v>14</v>
      </c>
      <c r="G136" t="s">
        <v>17</v>
      </c>
      <c r="H136" s="2">
        <v>231923.82486299999</v>
      </c>
    </row>
    <row r="137" spans="1:8" x14ac:dyDescent="0.3">
      <c r="A137" t="s">
        <v>22</v>
      </c>
      <c r="B137" t="s">
        <v>13</v>
      </c>
      <c r="C137">
        <v>7</v>
      </c>
      <c r="D137" s="3">
        <v>2016</v>
      </c>
      <c r="E137" t="s">
        <v>6</v>
      </c>
      <c r="F137" t="s">
        <v>14</v>
      </c>
      <c r="G137" t="s">
        <v>17</v>
      </c>
      <c r="H137" s="2">
        <v>167344.01665100001</v>
      </c>
    </row>
    <row r="138" spans="1:8" x14ac:dyDescent="0.3">
      <c r="A138" t="s">
        <v>21</v>
      </c>
      <c r="B138" t="s">
        <v>13</v>
      </c>
      <c r="C138">
        <v>8</v>
      </c>
      <c r="D138" s="3">
        <v>2016</v>
      </c>
      <c r="E138" t="s">
        <v>6</v>
      </c>
      <c r="F138" t="s">
        <v>14</v>
      </c>
      <c r="G138" t="s">
        <v>17</v>
      </c>
      <c r="H138" s="2">
        <v>313990.71904300002</v>
      </c>
    </row>
    <row r="139" spans="1:8" x14ac:dyDescent="0.3">
      <c r="A139" t="s">
        <v>22</v>
      </c>
      <c r="B139" t="s">
        <v>13</v>
      </c>
      <c r="C139">
        <v>8</v>
      </c>
      <c r="D139" s="3">
        <v>2016</v>
      </c>
      <c r="E139" t="s">
        <v>6</v>
      </c>
      <c r="F139" t="s">
        <v>14</v>
      </c>
      <c r="G139" t="s">
        <v>17</v>
      </c>
      <c r="H139" s="2">
        <v>233546.72148800001</v>
      </c>
    </row>
    <row r="140" spans="1:8" x14ac:dyDescent="0.3">
      <c r="A140" t="s">
        <v>21</v>
      </c>
      <c r="B140" t="s">
        <v>13</v>
      </c>
      <c r="C140">
        <v>9</v>
      </c>
      <c r="D140" s="3">
        <v>2016</v>
      </c>
      <c r="E140" t="s">
        <v>6</v>
      </c>
      <c r="F140" t="s">
        <v>14</v>
      </c>
      <c r="G140" t="s">
        <v>17</v>
      </c>
      <c r="H140" s="2">
        <v>313527.799681</v>
      </c>
    </row>
    <row r="141" spans="1:8" x14ac:dyDescent="0.3">
      <c r="A141" t="s">
        <v>22</v>
      </c>
      <c r="B141" t="s">
        <v>13</v>
      </c>
      <c r="C141">
        <v>9</v>
      </c>
      <c r="D141" s="3">
        <v>2016</v>
      </c>
      <c r="E141" t="s">
        <v>6</v>
      </c>
      <c r="F141" t="s">
        <v>14</v>
      </c>
      <c r="G141" t="s">
        <v>17</v>
      </c>
      <c r="H141" s="2">
        <v>220419.156949</v>
      </c>
    </row>
    <row r="142" spans="1:8" x14ac:dyDescent="0.3">
      <c r="A142" t="s">
        <v>21</v>
      </c>
      <c r="B142" t="s">
        <v>13</v>
      </c>
      <c r="C142">
        <v>10</v>
      </c>
      <c r="D142" s="3">
        <v>2016</v>
      </c>
      <c r="E142" t="s">
        <v>6</v>
      </c>
      <c r="F142" t="s">
        <v>14</v>
      </c>
      <c r="G142" t="s">
        <v>17</v>
      </c>
      <c r="H142" s="2">
        <v>360685.93990400003</v>
      </c>
    </row>
    <row r="143" spans="1:8" x14ac:dyDescent="0.3">
      <c r="A143" t="s">
        <v>22</v>
      </c>
      <c r="B143" t="s">
        <v>13</v>
      </c>
      <c r="C143">
        <v>10</v>
      </c>
      <c r="D143" s="3">
        <v>2016</v>
      </c>
      <c r="E143" t="s">
        <v>6</v>
      </c>
      <c r="F143" t="s">
        <v>14</v>
      </c>
      <c r="G143" t="s">
        <v>17</v>
      </c>
      <c r="H143" s="2">
        <v>250968.513141</v>
      </c>
    </row>
    <row r="144" spans="1:8" x14ac:dyDescent="0.3">
      <c r="A144" t="s">
        <v>21</v>
      </c>
      <c r="B144" t="s">
        <v>13</v>
      </c>
      <c r="C144">
        <v>11</v>
      </c>
      <c r="D144" s="3">
        <v>2016</v>
      </c>
      <c r="E144" t="s">
        <v>6</v>
      </c>
      <c r="F144" t="s">
        <v>14</v>
      </c>
      <c r="G144" t="s">
        <v>17</v>
      </c>
      <c r="H144" s="2">
        <v>435160.44938200002</v>
      </c>
    </row>
    <row r="145" spans="1:8" x14ac:dyDescent="0.3">
      <c r="A145" t="s">
        <v>22</v>
      </c>
      <c r="B145" t="s">
        <v>13</v>
      </c>
      <c r="C145">
        <v>11</v>
      </c>
      <c r="D145" s="3">
        <v>2016</v>
      </c>
      <c r="E145" t="s">
        <v>6</v>
      </c>
      <c r="F145" t="s">
        <v>14</v>
      </c>
      <c r="G145" t="s">
        <v>17</v>
      </c>
      <c r="H145" s="2">
        <v>426864.59970999998</v>
      </c>
    </row>
    <row r="146" spans="1:8" x14ac:dyDescent="0.3">
      <c r="A146" t="s">
        <v>21</v>
      </c>
      <c r="B146" t="s">
        <v>13</v>
      </c>
      <c r="C146">
        <v>12</v>
      </c>
      <c r="D146" s="3">
        <v>2016</v>
      </c>
      <c r="E146" t="s">
        <v>6</v>
      </c>
      <c r="F146" t="s">
        <v>14</v>
      </c>
      <c r="G146" t="s">
        <v>17</v>
      </c>
      <c r="H146" s="2">
        <v>306945.06120200001</v>
      </c>
    </row>
    <row r="147" spans="1:8" x14ac:dyDescent="0.3">
      <c r="A147" t="s">
        <v>22</v>
      </c>
      <c r="B147" t="s">
        <v>13</v>
      </c>
      <c r="C147">
        <v>12</v>
      </c>
      <c r="D147" s="3">
        <v>2016</v>
      </c>
      <c r="E147" t="s">
        <v>6</v>
      </c>
      <c r="F147" t="s">
        <v>14</v>
      </c>
      <c r="G147" t="s">
        <v>17</v>
      </c>
      <c r="H147" s="2">
        <v>206482.72059899999</v>
      </c>
    </row>
    <row r="148" spans="1:8" x14ac:dyDescent="0.3">
      <c r="A148" t="s">
        <v>21</v>
      </c>
      <c r="B148" t="s">
        <v>13</v>
      </c>
      <c r="C148">
        <v>13</v>
      </c>
      <c r="D148" s="3">
        <v>2016</v>
      </c>
      <c r="E148" t="s">
        <v>6</v>
      </c>
      <c r="F148" t="s">
        <v>14</v>
      </c>
      <c r="G148" t="s">
        <v>17</v>
      </c>
      <c r="H148" s="2">
        <v>266978.287029</v>
      </c>
    </row>
    <row r="149" spans="1:8" x14ac:dyDescent="0.3">
      <c r="A149" t="s">
        <v>22</v>
      </c>
      <c r="B149" t="s">
        <v>13</v>
      </c>
      <c r="C149">
        <v>13</v>
      </c>
      <c r="D149" s="3">
        <v>2016</v>
      </c>
      <c r="E149" t="s">
        <v>6</v>
      </c>
      <c r="F149" t="s">
        <v>14</v>
      </c>
      <c r="G149" t="s">
        <v>17</v>
      </c>
      <c r="H149" s="2">
        <v>218579.63899000001</v>
      </c>
    </row>
    <row r="150" spans="1:8" x14ac:dyDescent="0.3">
      <c r="A150" t="s">
        <v>21</v>
      </c>
      <c r="B150" t="s">
        <v>13</v>
      </c>
      <c r="C150">
        <v>14</v>
      </c>
      <c r="D150" s="3">
        <v>2016</v>
      </c>
      <c r="E150" t="s">
        <v>6</v>
      </c>
      <c r="F150" t="s">
        <v>14</v>
      </c>
      <c r="G150" t="s">
        <v>17</v>
      </c>
      <c r="H150" s="2">
        <v>266394.15585699998</v>
      </c>
    </row>
    <row r="151" spans="1:8" x14ac:dyDescent="0.3">
      <c r="A151" t="s">
        <v>22</v>
      </c>
      <c r="B151" t="s">
        <v>13</v>
      </c>
      <c r="C151">
        <v>14</v>
      </c>
      <c r="D151" s="3">
        <v>2016</v>
      </c>
      <c r="E151" t="s">
        <v>6</v>
      </c>
      <c r="F151" t="s">
        <v>14</v>
      </c>
      <c r="G151" t="s">
        <v>17</v>
      </c>
      <c r="H151" s="2">
        <v>207044.138913</v>
      </c>
    </row>
    <row r="152" spans="1:8" x14ac:dyDescent="0.3">
      <c r="A152" t="s">
        <v>21</v>
      </c>
      <c r="B152" t="s">
        <v>13</v>
      </c>
      <c r="C152">
        <v>15</v>
      </c>
      <c r="D152" s="3">
        <v>2016</v>
      </c>
      <c r="E152" t="s">
        <v>6</v>
      </c>
      <c r="F152" t="s">
        <v>14</v>
      </c>
      <c r="G152" t="s">
        <v>17</v>
      </c>
      <c r="H152" s="2">
        <v>364813.37511899997</v>
      </c>
    </row>
    <row r="153" spans="1:8" x14ac:dyDescent="0.3">
      <c r="A153" t="s">
        <v>22</v>
      </c>
      <c r="B153" t="s">
        <v>13</v>
      </c>
      <c r="C153">
        <v>15</v>
      </c>
      <c r="D153" s="3">
        <v>2016</v>
      </c>
      <c r="E153" t="s">
        <v>6</v>
      </c>
      <c r="F153" t="s">
        <v>14</v>
      </c>
      <c r="G153" t="s">
        <v>17</v>
      </c>
      <c r="H153" s="2">
        <v>176903.916448</v>
      </c>
    </row>
    <row r="154" spans="1:8" x14ac:dyDescent="0.3">
      <c r="A154" t="s">
        <v>21</v>
      </c>
      <c r="B154" t="s">
        <v>13</v>
      </c>
      <c r="C154">
        <v>16</v>
      </c>
      <c r="D154" s="3">
        <v>2016</v>
      </c>
      <c r="E154" t="s">
        <v>6</v>
      </c>
      <c r="F154" t="s">
        <v>14</v>
      </c>
      <c r="G154" t="s">
        <v>17</v>
      </c>
      <c r="H154" s="2">
        <v>363467.09454600001</v>
      </c>
    </row>
    <row r="155" spans="1:8" x14ac:dyDescent="0.3">
      <c r="A155" t="s">
        <v>22</v>
      </c>
      <c r="B155" t="s">
        <v>13</v>
      </c>
      <c r="C155">
        <v>16</v>
      </c>
      <c r="D155" s="3">
        <v>2016</v>
      </c>
      <c r="E155" t="s">
        <v>6</v>
      </c>
      <c r="F155" t="s">
        <v>14</v>
      </c>
      <c r="G155" t="s">
        <v>17</v>
      </c>
      <c r="H155" s="2">
        <v>250187.30239699999</v>
      </c>
    </row>
    <row r="156" spans="1:8" x14ac:dyDescent="0.3">
      <c r="A156" t="s">
        <v>21</v>
      </c>
      <c r="B156" t="s">
        <v>13</v>
      </c>
      <c r="C156">
        <v>17</v>
      </c>
      <c r="D156" s="3">
        <v>2016</v>
      </c>
      <c r="E156" t="s">
        <v>6</v>
      </c>
      <c r="F156" t="s">
        <v>14</v>
      </c>
      <c r="G156" t="s">
        <v>17</v>
      </c>
      <c r="H156" s="2">
        <v>340202.00008299999</v>
      </c>
    </row>
    <row r="157" spans="1:8" x14ac:dyDescent="0.3">
      <c r="A157" t="s">
        <v>22</v>
      </c>
      <c r="B157" t="s">
        <v>13</v>
      </c>
      <c r="C157">
        <v>17</v>
      </c>
      <c r="D157" s="3">
        <v>2016</v>
      </c>
      <c r="E157" t="s">
        <v>6</v>
      </c>
      <c r="F157" t="s">
        <v>14</v>
      </c>
      <c r="G157" t="s">
        <v>17</v>
      </c>
      <c r="H157" s="2">
        <v>186125.34605699999</v>
      </c>
    </row>
    <row r="158" spans="1:8" x14ac:dyDescent="0.3">
      <c r="A158" t="s">
        <v>21</v>
      </c>
      <c r="B158" t="s">
        <v>13</v>
      </c>
      <c r="C158">
        <v>18</v>
      </c>
      <c r="D158" s="3">
        <v>2016</v>
      </c>
      <c r="E158" t="s">
        <v>6</v>
      </c>
      <c r="F158" t="s">
        <v>14</v>
      </c>
      <c r="G158" t="s">
        <v>17</v>
      </c>
      <c r="H158" s="2">
        <v>332143.484704</v>
      </c>
    </row>
    <row r="159" spans="1:8" x14ac:dyDescent="0.3">
      <c r="A159" t="s">
        <v>22</v>
      </c>
      <c r="B159" t="s">
        <v>13</v>
      </c>
      <c r="C159">
        <v>18</v>
      </c>
      <c r="D159" s="3">
        <v>2016</v>
      </c>
      <c r="E159" t="s">
        <v>6</v>
      </c>
      <c r="F159" t="s">
        <v>14</v>
      </c>
      <c r="G159" t="s">
        <v>17</v>
      </c>
      <c r="H159" s="2">
        <v>272851.86095900001</v>
      </c>
    </row>
    <row r="160" spans="1:8" x14ac:dyDescent="0.3">
      <c r="A160" t="s">
        <v>21</v>
      </c>
      <c r="B160" t="s">
        <v>13</v>
      </c>
      <c r="C160">
        <v>19</v>
      </c>
      <c r="D160" s="3">
        <v>2016</v>
      </c>
      <c r="E160" t="s">
        <v>6</v>
      </c>
      <c r="F160" t="s">
        <v>14</v>
      </c>
      <c r="G160" t="s">
        <v>17</v>
      </c>
      <c r="H160" s="2">
        <v>240894.906988</v>
      </c>
    </row>
    <row r="161" spans="1:8" x14ac:dyDescent="0.3">
      <c r="A161" t="s">
        <v>22</v>
      </c>
      <c r="B161" t="s">
        <v>13</v>
      </c>
      <c r="C161">
        <v>19</v>
      </c>
      <c r="D161" s="3">
        <v>2016</v>
      </c>
      <c r="E161" t="s">
        <v>6</v>
      </c>
      <c r="F161" t="s">
        <v>14</v>
      </c>
      <c r="G161" t="s">
        <v>17</v>
      </c>
      <c r="H161" s="2">
        <v>258289.93520899999</v>
      </c>
    </row>
    <row r="162" spans="1:8" x14ac:dyDescent="0.3">
      <c r="A162" t="s">
        <v>21</v>
      </c>
      <c r="B162" t="s">
        <v>13</v>
      </c>
      <c r="C162">
        <v>20</v>
      </c>
      <c r="D162" s="3">
        <v>2016</v>
      </c>
      <c r="E162" t="s">
        <v>6</v>
      </c>
      <c r="F162" t="s">
        <v>14</v>
      </c>
      <c r="G162" t="s">
        <v>17</v>
      </c>
      <c r="H162" s="2">
        <v>277100.86874599999</v>
      </c>
    </row>
    <row r="163" spans="1:8" x14ac:dyDescent="0.3">
      <c r="A163" t="s">
        <v>22</v>
      </c>
      <c r="B163" t="s">
        <v>13</v>
      </c>
      <c r="C163">
        <v>20</v>
      </c>
      <c r="D163" s="3">
        <v>2016</v>
      </c>
      <c r="E163" t="s">
        <v>6</v>
      </c>
      <c r="F163" t="s">
        <v>14</v>
      </c>
      <c r="G163" t="s">
        <v>17</v>
      </c>
      <c r="H163" s="2">
        <v>181676.48169099999</v>
      </c>
    </row>
    <row r="164" spans="1:8" x14ac:dyDescent="0.3">
      <c r="A164" t="s">
        <v>21</v>
      </c>
      <c r="B164" t="s">
        <v>13</v>
      </c>
      <c r="C164">
        <v>21</v>
      </c>
      <c r="D164" s="3">
        <v>2016</v>
      </c>
      <c r="E164" t="s">
        <v>6</v>
      </c>
      <c r="F164" t="s">
        <v>14</v>
      </c>
      <c r="G164" t="s">
        <v>17</v>
      </c>
      <c r="H164" s="2">
        <v>267663.666424</v>
      </c>
    </row>
    <row r="165" spans="1:8" x14ac:dyDescent="0.3">
      <c r="A165" t="s">
        <v>22</v>
      </c>
      <c r="B165" t="s">
        <v>13</v>
      </c>
      <c r="C165">
        <v>21</v>
      </c>
      <c r="D165" s="3">
        <v>2016</v>
      </c>
      <c r="E165" t="s">
        <v>6</v>
      </c>
      <c r="F165" t="s">
        <v>14</v>
      </c>
      <c r="G165" t="s">
        <v>17</v>
      </c>
      <c r="H165" s="2">
        <v>175138.784556</v>
      </c>
    </row>
    <row r="166" spans="1:8" x14ac:dyDescent="0.3">
      <c r="A166" t="s">
        <v>21</v>
      </c>
      <c r="B166" t="s">
        <v>13</v>
      </c>
      <c r="C166">
        <v>22</v>
      </c>
      <c r="D166" s="3">
        <v>2016</v>
      </c>
      <c r="E166" t="s">
        <v>6</v>
      </c>
      <c r="F166" t="s">
        <v>14</v>
      </c>
      <c r="G166" t="s">
        <v>17</v>
      </c>
      <c r="H166" s="2">
        <v>336106.082093</v>
      </c>
    </row>
    <row r="167" spans="1:8" x14ac:dyDescent="0.3">
      <c r="A167" t="s">
        <v>22</v>
      </c>
      <c r="B167" t="s">
        <v>13</v>
      </c>
      <c r="C167">
        <v>22</v>
      </c>
      <c r="D167" s="3">
        <v>2016</v>
      </c>
      <c r="E167" t="s">
        <v>6</v>
      </c>
      <c r="F167" t="s">
        <v>14</v>
      </c>
      <c r="G167" t="s">
        <v>17</v>
      </c>
      <c r="H167" s="2">
        <v>257255.12559899999</v>
      </c>
    </row>
    <row r="168" spans="1:8" x14ac:dyDescent="0.3">
      <c r="A168" t="s">
        <v>21</v>
      </c>
      <c r="B168" t="s">
        <v>13</v>
      </c>
      <c r="C168">
        <v>23</v>
      </c>
      <c r="D168" s="3">
        <v>2016</v>
      </c>
      <c r="E168" t="s">
        <v>6</v>
      </c>
      <c r="F168" t="s">
        <v>14</v>
      </c>
      <c r="G168" t="s">
        <v>17</v>
      </c>
      <c r="H168" s="2">
        <v>338418.07576699997</v>
      </c>
    </row>
    <row r="169" spans="1:8" x14ac:dyDescent="0.3">
      <c r="A169" t="s">
        <v>22</v>
      </c>
      <c r="B169" t="s">
        <v>13</v>
      </c>
      <c r="C169">
        <v>23</v>
      </c>
      <c r="D169" s="3">
        <v>2016</v>
      </c>
      <c r="E169" t="s">
        <v>6</v>
      </c>
      <c r="F169" t="s">
        <v>14</v>
      </c>
      <c r="G169" t="s">
        <v>17</v>
      </c>
      <c r="H169" s="2">
        <v>242391.59370900001</v>
      </c>
    </row>
    <row r="170" spans="1:8" x14ac:dyDescent="0.3">
      <c r="A170" t="s">
        <v>21</v>
      </c>
      <c r="B170" t="s">
        <v>13</v>
      </c>
      <c r="C170">
        <v>24</v>
      </c>
      <c r="D170" s="3">
        <v>2016</v>
      </c>
      <c r="E170" t="s">
        <v>6</v>
      </c>
      <c r="F170" t="s">
        <v>14</v>
      </c>
      <c r="G170" t="s">
        <v>17</v>
      </c>
      <c r="H170" s="2">
        <v>355862.23126500001</v>
      </c>
    </row>
    <row r="171" spans="1:8" x14ac:dyDescent="0.3">
      <c r="A171" t="s">
        <v>22</v>
      </c>
      <c r="B171" t="s">
        <v>13</v>
      </c>
      <c r="C171">
        <v>24</v>
      </c>
      <c r="D171" s="3">
        <v>2016</v>
      </c>
      <c r="E171" t="s">
        <v>6</v>
      </c>
      <c r="F171" t="s">
        <v>14</v>
      </c>
      <c r="G171" t="s">
        <v>17</v>
      </c>
      <c r="H171" s="2">
        <v>231820.14080699999</v>
      </c>
    </row>
    <row r="172" spans="1:8" x14ac:dyDescent="0.3">
      <c r="A172" t="s">
        <v>21</v>
      </c>
      <c r="B172" t="s">
        <v>13</v>
      </c>
      <c r="C172">
        <v>25</v>
      </c>
      <c r="D172" s="3">
        <v>2016</v>
      </c>
      <c r="E172" t="s">
        <v>6</v>
      </c>
      <c r="F172" t="s">
        <v>14</v>
      </c>
      <c r="G172" t="s">
        <v>17</v>
      </c>
      <c r="H172" s="2">
        <v>294111.71698600001</v>
      </c>
    </row>
    <row r="173" spans="1:8" x14ac:dyDescent="0.3">
      <c r="A173" t="s">
        <v>22</v>
      </c>
      <c r="B173" t="s">
        <v>13</v>
      </c>
      <c r="C173">
        <v>25</v>
      </c>
      <c r="D173" s="3">
        <v>2016</v>
      </c>
      <c r="E173" t="s">
        <v>6</v>
      </c>
      <c r="F173" t="s">
        <v>14</v>
      </c>
      <c r="G173" t="s">
        <v>17</v>
      </c>
      <c r="H173" s="2">
        <v>254341.49621499999</v>
      </c>
    </row>
    <row r="174" spans="1:8" x14ac:dyDescent="0.3">
      <c r="A174" t="s">
        <v>21</v>
      </c>
      <c r="B174" t="s">
        <v>13</v>
      </c>
      <c r="C174">
        <v>26</v>
      </c>
      <c r="D174" s="3">
        <v>2016</v>
      </c>
      <c r="E174" t="s">
        <v>6</v>
      </c>
      <c r="F174" t="s">
        <v>14</v>
      </c>
      <c r="G174" t="s">
        <v>17</v>
      </c>
      <c r="H174" s="2">
        <v>268192.639731</v>
      </c>
    </row>
    <row r="175" spans="1:8" x14ac:dyDescent="0.3">
      <c r="A175" t="s">
        <v>22</v>
      </c>
      <c r="B175" t="s">
        <v>13</v>
      </c>
      <c r="C175">
        <v>26</v>
      </c>
      <c r="D175" s="3">
        <v>2016</v>
      </c>
      <c r="E175" t="s">
        <v>6</v>
      </c>
      <c r="F175" t="s">
        <v>14</v>
      </c>
      <c r="G175" t="s">
        <v>17</v>
      </c>
      <c r="H175" s="2">
        <v>225673.617153</v>
      </c>
    </row>
    <row r="176" spans="1:8" x14ac:dyDescent="0.3">
      <c r="A176" t="s">
        <v>21</v>
      </c>
      <c r="B176" t="s">
        <v>13</v>
      </c>
      <c r="C176">
        <v>27</v>
      </c>
      <c r="D176" s="3">
        <v>2016</v>
      </c>
      <c r="E176" t="s">
        <v>6</v>
      </c>
      <c r="F176" t="s">
        <v>14</v>
      </c>
      <c r="G176" t="s">
        <v>17</v>
      </c>
      <c r="H176" s="2">
        <v>232491.09354900001</v>
      </c>
    </row>
    <row r="177" spans="1:8" x14ac:dyDescent="0.3">
      <c r="A177" t="s">
        <v>22</v>
      </c>
      <c r="B177" t="s">
        <v>13</v>
      </c>
      <c r="C177">
        <v>27</v>
      </c>
      <c r="D177" s="3">
        <v>2016</v>
      </c>
      <c r="E177" t="s">
        <v>6</v>
      </c>
      <c r="F177" t="s">
        <v>14</v>
      </c>
      <c r="G177" t="s">
        <v>17</v>
      </c>
      <c r="H177" s="2">
        <v>178868.06141299999</v>
      </c>
    </row>
    <row r="178" spans="1:8" x14ac:dyDescent="0.3">
      <c r="A178" t="s">
        <v>21</v>
      </c>
      <c r="B178" t="s">
        <v>13</v>
      </c>
      <c r="C178">
        <v>28</v>
      </c>
      <c r="D178" s="3">
        <v>2016</v>
      </c>
      <c r="E178" t="s">
        <v>6</v>
      </c>
      <c r="F178" t="s">
        <v>14</v>
      </c>
      <c r="G178" t="s">
        <v>17</v>
      </c>
      <c r="H178" s="2">
        <v>229708.38845699999</v>
      </c>
    </row>
    <row r="179" spans="1:8" x14ac:dyDescent="0.3">
      <c r="A179" t="s">
        <v>22</v>
      </c>
      <c r="B179" t="s">
        <v>13</v>
      </c>
      <c r="C179">
        <v>28</v>
      </c>
      <c r="D179" s="3">
        <v>2016</v>
      </c>
      <c r="E179" t="s">
        <v>6</v>
      </c>
      <c r="F179" t="s">
        <v>14</v>
      </c>
      <c r="G179" t="s">
        <v>17</v>
      </c>
      <c r="H179" s="2">
        <v>203375.82315800001</v>
      </c>
    </row>
    <row r="180" spans="1:8" x14ac:dyDescent="0.3">
      <c r="A180" t="s">
        <v>21</v>
      </c>
      <c r="B180" t="s">
        <v>13</v>
      </c>
      <c r="C180">
        <v>29</v>
      </c>
      <c r="D180" s="3">
        <v>2016</v>
      </c>
      <c r="E180" t="s">
        <v>6</v>
      </c>
      <c r="F180" t="s">
        <v>14</v>
      </c>
      <c r="G180" t="s">
        <v>17</v>
      </c>
      <c r="H180" s="2">
        <v>222672.45374200001</v>
      </c>
    </row>
    <row r="181" spans="1:8" x14ac:dyDescent="0.3">
      <c r="A181" t="s">
        <v>22</v>
      </c>
      <c r="B181" t="s">
        <v>13</v>
      </c>
      <c r="C181">
        <v>29</v>
      </c>
      <c r="D181" s="3">
        <v>2016</v>
      </c>
      <c r="E181" t="s">
        <v>6</v>
      </c>
      <c r="F181" t="s">
        <v>14</v>
      </c>
      <c r="G181" t="s">
        <v>17</v>
      </c>
      <c r="H181" s="2">
        <v>229041.04118299999</v>
      </c>
    </row>
    <row r="182" spans="1:8" x14ac:dyDescent="0.3">
      <c r="A182" t="s">
        <v>21</v>
      </c>
      <c r="B182" t="s">
        <v>13</v>
      </c>
      <c r="C182">
        <v>30</v>
      </c>
      <c r="D182" s="3">
        <v>2016</v>
      </c>
      <c r="E182" t="s">
        <v>6</v>
      </c>
      <c r="F182" t="s">
        <v>14</v>
      </c>
      <c r="G182" t="s">
        <v>17</v>
      </c>
      <c r="H182" s="2">
        <v>423534.66360199999</v>
      </c>
    </row>
    <row r="183" spans="1:8" x14ac:dyDescent="0.3">
      <c r="A183" t="s">
        <v>22</v>
      </c>
      <c r="B183" t="s">
        <v>13</v>
      </c>
      <c r="C183">
        <v>30</v>
      </c>
      <c r="D183" s="3">
        <v>2016</v>
      </c>
      <c r="E183" t="s">
        <v>6</v>
      </c>
      <c r="F183" t="s">
        <v>14</v>
      </c>
      <c r="G183" t="s">
        <v>17</v>
      </c>
      <c r="H183" s="2">
        <v>268797.42735100002</v>
      </c>
    </row>
    <row r="184" spans="1:8" x14ac:dyDescent="0.3">
      <c r="A184" t="s">
        <v>21</v>
      </c>
      <c r="B184" t="s">
        <v>13</v>
      </c>
      <c r="C184">
        <v>31</v>
      </c>
      <c r="D184" s="3">
        <v>2016</v>
      </c>
      <c r="E184" t="s">
        <v>6</v>
      </c>
      <c r="F184" t="s">
        <v>14</v>
      </c>
      <c r="G184" t="s">
        <v>17</v>
      </c>
      <c r="H184" s="2">
        <v>351702.48744400003</v>
      </c>
    </row>
    <row r="185" spans="1:8" x14ac:dyDescent="0.3">
      <c r="A185" t="s">
        <v>22</v>
      </c>
      <c r="B185" t="s">
        <v>13</v>
      </c>
      <c r="C185">
        <v>31</v>
      </c>
      <c r="D185" s="3">
        <v>2016</v>
      </c>
      <c r="E185" t="s">
        <v>6</v>
      </c>
      <c r="F185" t="s">
        <v>14</v>
      </c>
      <c r="G185" t="s">
        <v>17</v>
      </c>
      <c r="H185" s="2">
        <v>262453.62166800001</v>
      </c>
    </row>
    <row r="186" spans="1:8" x14ac:dyDescent="0.3">
      <c r="A186" t="s">
        <v>21</v>
      </c>
      <c r="B186" t="s">
        <v>20</v>
      </c>
      <c r="C186">
        <v>1</v>
      </c>
      <c r="D186" s="3">
        <v>2017</v>
      </c>
      <c r="E186" t="s">
        <v>6</v>
      </c>
      <c r="F186" t="s">
        <v>14</v>
      </c>
      <c r="G186" t="s">
        <v>17</v>
      </c>
      <c r="H186" s="2">
        <v>433711.95522800001</v>
      </c>
    </row>
    <row r="187" spans="1:8" x14ac:dyDescent="0.3">
      <c r="A187" t="s">
        <v>22</v>
      </c>
      <c r="B187" t="s">
        <v>20</v>
      </c>
      <c r="C187">
        <v>1</v>
      </c>
      <c r="D187" s="3">
        <v>2017</v>
      </c>
      <c r="E187" t="s">
        <v>6</v>
      </c>
      <c r="F187" t="s">
        <v>14</v>
      </c>
      <c r="G187" t="s">
        <v>17</v>
      </c>
      <c r="H187" s="2">
        <v>187318.265545</v>
      </c>
    </row>
    <row r="188" spans="1:8" x14ac:dyDescent="0.3">
      <c r="A188" t="s">
        <v>21</v>
      </c>
      <c r="B188" t="s">
        <v>20</v>
      </c>
      <c r="C188">
        <v>2</v>
      </c>
      <c r="D188" s="3">
        <v>2017</v>
      </c>
      <c r="E188" t="s">
        <v>6</v>
      </c>
      <c r="F188" t="s">
        <v>14</v>
      </c>
      <c r="G188" t="s">
        <v>17</v>
      </c>
      <c r="H188" s="2">
        <v>557908.87784099998</v>
      </c>
    </row>
    <row r="189" spans="1:8" x14ac:dyDescent="0.3">
      <c r="A189" t="s">
        <v>22</v>
      </c>
      <c r="B189" t="s">
        <v>20</v>
      </c>
      <c r="C189">
        <v>2</v>
      </c>
      <c r="D189" s="3">
        <v>2017</v>
      </c>
      <c r="E189" t="s">
        <v>6</v>
      </c>
      <c r="F189" t="s">
        <v>14</v>
      </c>
      <c r="G189" t="s">
        <v>17</v>
      </c>
      <c r="H189" s="2">
        <v>248301.62506399999</v>
      </c>
    </row>
    <row r="190" spans="1:8" x14ac:dyDescent="0.3">
      <c r="A190" t="s">
        <v>21</v>
      </c>
      <c r="B190" t="s">
        <v>20</v>
      </c>
      <c r="C190">
        <v>3</v>
      </c>
      <c r="D190" s="3">
        <v>2017</v>
      </c>
      <c r="E190" t="s">
        <v>6</v>
      </c>
      <c r="F190" t="s">
        <v>14</v>
      </c>
      <c r="G190" t="s">
        <v>17</v>
      </c>
      <c r="H190" s="2">
        <v>566072.90749600006</v>
      </c>
    </row>
    <row r="191" spans="1:8" x14ac:dyDescent="0.3">
      <c r="A191" t="s">
        <v>22</v>
      </c>
      <c r="B191" t="s">
        <v>20</v>
      </c>
      <c r="C191">
        <v>3</v>
      </c>
      <c r="D191" s="3">
        <v>2017</v>
      </c>
      <c r="E191" t="s">
        <v>6</v>
      </c>
      <c r="F191" t="s">
        <v>14</v>
      </c>
      <c r="G191" t="s">
        <v>17</v>
      </c>
      <c r="H191" s="2">
        <v>259331.56786099999</v>
      </c>
    </row>
    <row r="192" spans="1:8" x14ac:dyDescent="0.3">
      <c r="A192" t="s">
        <v>21</v>
      </c>
      <c r="B192" t="s">
        <v>20</v>
      </c>
      <c r="C192">
        <v>4</v>
      </c>
      <c r="D192" s="3">
        <v>2017</v>
      </c>
      <c r="E192" t="s">
        <v>6</v>
      </c>
      <c r="F192" t="s">
        <v>14</v>
      </c>
      <c r="G192" t="s">
        <v>17</v>
      </c>
      <c r="H192" s="2">
        <v>545171.99352400005</v>
      </c>
    </row>
    <row r="193" spans="1:8" x14ac:dyDescent="0.3">
      <c r="A193" t="s">
        <v>22</v>
      </c>
      <c r="B193" t="s">
        <v>20</v>
      </c>
      <c r="C193">
        <v>4</v>
      </c>
      <c r="D193" s="3">
        <v>2017</v>
      </c>
      <c r="E193" t="s">
        <v>6</v>
      </c>
      <c r="F193" t="s">
        <v>14</v>
      </c>
      <c r="G193" t="s">
        <v>17</v>
      </c>
      <c r="H193" s="2">
        <v>201355.18983600001</v>
      </c>
    </row>
    <row r="194" spans="1:8" x14ac:dyDescent="0.3">
      <c r="A194" t="s">
        <v>21</v>
      </c>
      <c r="B194" t="s">
        <v>20</v>
      </c>
      <c r="C194">
        <v>5</v>
      </c>
      <c r="D194" s="3">
        <v>2017</v>
      </c>
      <c r="E194" t="s">
        <v>6</v>
      </c>
      <c r="F194" t="s">
        <v>14</v>
      </c>
      <c r="G194" t="s">
        <v>17</v>
      </c>
      <c r="H194" s="2">
        <v>546864.40089699998</v>
      </c>
    </row>
    <row r="195" spans="1:8" x14ac:dyDescent="0.3">
      <c r="A195" t="s">
        <v>22</v>
      </c>
      <c r="B195" t="s">
        <v>20</v>
      </c>
      <c r="C195">
        <v>5</v>
      </c>
      <c r="D195" s="3">
        <v>2017</v>
      </c>
      <c r="E195" t="s">
        <v>6</v>
      </c>
      <c r="F195" t="s">
        <v>14</v>
      </c>
      <c r="G195" t="s">
        <v>17</v>
      </c>
      <c r="H195" s="2">
        <v>219259.51049399999</v>
      </c>
    </row>
    <row r="196" spans="1:8" x14ac:dyDescent="0.3">
      <c r="A196" t="s">
        <v>21</v>
      </c>
      <c r="B196" t="s">
        <v>20</v>
      </c>
      <c r="C196">
        <v>6</v>
      </c>
      <c r="D196" s="3">
        <v>2017</v>
      </c>
      <c r="E196" t="s">
        <v>6</v>
      </c>
      <c r="F196" t="s">
        <v>14</v>
      </c>
      <c r="G196" t="s">
        <v>17</v>
      </c>
      <c r="H196" s="2">
        <v>469790.616431</v>
      </c>
    </row>
    <row r="197" spans="1:8" x14ac:dyDescent="0.3">
      <c r="A197" t="s">
        <v>22</v>
      </c>
      <c r="B197" t="s">
        <v>20</v>
      </c>
      <c r="C197">
        <v>6</v>
      </c>
      <c r="D197" s="3">
        <v>2017</v>
      </c>
      <c r="E197" t="s">
        <v>6</v>
      </c>
      <c r="F197" t="s">
        <v>14</v>
      </c>
      <c r="G197" t="s">
        <v>17</v>
      </c>
      <c r="H197" s="2">
        <v>211093.900635</v>
      </c>
    </row>
    <row r="198" spans="1:8" x14ac:dyDescent="0.3">
      <c r="A198" t="s">
        <v>21</v>
      </c>
      <c r="B198" t="s">
        <v>20</v>
      </c>
      <c r="C198">
        <v>7</v>
      </c>
      <c r="D198" s="3">
        <v>2017</v>
      </c>
      <c r="E198" t="s">
        <v>6</v>
      </c>
      <c r="F198" t="s">
        <v>14</v>
      </c>
      <c r="G198" t="s">
        <v>17</v>
      </c>
      <c r="H198" s="2">
        <v>428023.05501700001</v>
      </c>
    </row>
    <row r="199" spans="1:8" x14ac:dyDescent="0.3">
      <c r="A199" t="s">
        <v>22</v>
      </c>
      <c r="B199" t="s">
        <v>20</v>
      </c>
      <c r="C199">
        <v>7</v>
      </c>
      <c r="D199" s="3">
        <v>2017</v>
      </c>
      <c r="E199" t="s">
        <v>6</v>
      </c>
      <c r="F199" t="s">
        <v>14</v>
      </c>
      <c r="G199" t="s">
        <v>17</v>
      </c>
      <c r="H199" s="2">
        <v>223105.82192700001</v>
      </c>
    </row>
    <row r="200" spans="1:8" x14ac:dyDescent="0.3">
      <c r="A200" t="s">
        <v>21</v>
      </c>
      <c r="B200" t="s">
        <v>20</v>
      </c>
      <c r="C200">
        <v>8</v>
      </c>
      <c r="D200" s="3">
        <v>2017</v>
      </c>
      <c r="E200" t="s">
        <v>6</v>
      </c>
      <c r="F200" t="s">
        <v>14</v>
      </c>
      <c r="G200" t="s">
        <v>17</v>
      </c>
      <c r="H200" s="2">
        <v>426074.47600199998</v>
      </c>
    </row>
    <row r="201" spans="1:8" x14ac:dyDescent="0.3">
      <c r="A201" t="s">
        <v>22</v>
      </c>
      <c r="B201" t="s">
        <v>20</v>
      </c>
      <c r="C201">
        <v>8</v>
      </c>
      <c r="D201" s="3">
        <v>2017</v>
      </c>
      <c r="E201" t="s">
        <v>6</v>
      </c>
      <c r="F201" t="s">
        <v>14</v>
      </c>
      <c r="G201" t="s">
        <v>17</v>
      </c>
      <c r="H201" s="2">
        <v>182588.51953600001</v>
      </c>
    </row>
    <row r="202" spans="1:8" x14ac:dyDescent="0.3">
      <c r="A202" t="s">
        <v>21</v>
      </c>
      <c r="B202" t="s">
        <v>20</v>
      </c>
      <c r="C202">
        <v>9</v>
      </c>
      <c r="D202" s="3">
        <v>2017</v>
      </c>
      <c r="E202" t="s">
        <v>6</v>
      </c>
      <c r="F202" t="s">
        <v>14</v>
      </c>
      <c r="G202" t="s">
        <v>17</v>
      </c>
      <c r="H202" s="2">
        <v>564886.16196199995</v>
      </c>
    </row>
    <row r="203" spans="1:8" x14ac:dyDescent="0.3">
      <c r="A203" t="s">
        <v>22</v>
      </c>
      <c r="B203" t="s">
        <v>20</v>
      </c>
      <c r="C203">
        <v>9</v>
      </c>
      <c r="D203" s="3">
        <v>2017</v>
      </c>
      <c r="E203" t="s">
        <v>6</v>
      </c>
      <c r="F203" t="s">
        <v>14</v>
      </c>
      <c r="G203" t="s">
        <v>17</v>
      </c>
      <c r="H203" s="2">
        <v>210674.40791499999</v>
      </c>
    </row>
    <row r="204" spans="1:8" x14ac:dyDescent="0.3">
      <c r="A204" t="s">
        <v>21</v>
      </c>
      <c r="B204" t="s">
        <v>20</v>
      </c>
      <c r="C204">
        <v>10</v>
      </c>
      <c r="D204" s="3">
        <v>2017</v>
      </c>
      <c r="E204" t="s">
        <v>6</v>
      </c>
      <c r="F204" t="s">
        <v>14</v>
      </c>
      <c r="G204" t="s">
        <v>17</v>
      </c>
      <c r="H204" s="2">
        <v>510001.03984400001</v>
      </c>
    </row>
    <row r="205" spans="1:8" x14ac:dyDescent="0.3">
      <c r="A205" t="s">
        <v>22</v>
      </c>
      <c r="B205" t="s">
        <v>20</v>
      </c>
      <c r="C205">
        <v>10</v>
      </c>
      <c r="D205" s="3">
        <v>2017</v>
      </c>
      <c r="E205" t="s">
        <v>6</v>
      </c>
      <c r="F205" t="s">
        <v>14</v>
      </c>
      <c r="G205" t="s">
        <v>17</v>
      </c>
      <c r="H205" s="2">
        <v>254221.225076</v>
      </c>
    </row>
    <row r="206" spans="1:8" x14ac:dyDescent="0.3">
      <c r="A206" t="s">
        <v>21</v>
      </c>
      <c r="B206" t="s">
        <v>20</v>
      </c>
      <c r="C206">
        <v>11</v>
      </c>
      <c r="D206" s="3">
        <v>2017</v>
      </c>
      <c r="E206" t="s">
        <v>6</v>
      </c>
      <c r="F206" t="s">
        <v>14</v>
      </c>
      <c r="G206" t="s">
        <v>17</v>
      </c>
      <c r="H206" s="2">
        <v>505367.12878700002</v>
      </c>
    </row>
    <row r="207" spans="1:8" x14ac:dyDescent="0.3">
      <c r="A207" t="s">
        <v>22</v>
      </c>
      <c r="B207" t="s">
        <v>20</v>
      </c>
      <c r="C207">
        <v>11</v>
      </c>
      <c r="D207" s="3">
        <v>2017</v>
      </c>
      <c r="E207" t="s">
        <v>6</v>
      </c>
      <c r="F207" t="s">
        <v>14</v>
      </c>
      <c r="G207" t="s">
        <v>17</v>
      </c>
      <c r="H207" s="2">
        <v>234473.74808700001</v>
      </c>
    </row>
    <row r="208" spans="1:8" x14ac:dyDescent="0.3">
      <c r="A208" t="s">
        <v>21</v>
      </c>
      <c r="B208" t="s">
        <v>20</v>
      </c>
      <c r="C208">
        <v>12</v>
      </c>
      <c r="D208" s="3">
        <v>2017</v>
      </c>
      <c r="E208" t="s">
        <v>6</v>
      </c>
      <c r="F208" t="s">
        <v>14</v>
      </c>
      <c r="G208" t="s">
        <v>17</v>
      </c>
      <c r="H208" s="2">
        <v>498596.99530800001</v>
      </c>
    </row>
    <row r="209" spans="1:8" x14ac:dyDescent="0.3">
      <c r="A209" t="s">
        <v>22</v>
      </c>
      <c r="B209" t="s">
        <v>20</v>
      </c>
      <c r="C209">
        <v>12</v>
      </c>
      <c r="D209" s="3">
        <v>2017</v>
      </c>
      <c r="E209" t="s">
        <v>6</v>
      </c>
      <c r="F209" t="s">
        <v>14</v>
      </c>
      <c r="G209" t="s">
        <v>17</v>
      </c>
      <c r="H209" s="2">
        <v>227546.50430599999</v>
      </c>
    </row>
    <row r="210" spans="1:8" x14ac:dyDescent="0.3">
      <c r="A210" t="s">
        <v>21</v>
      </c>
      <c r="B210" t="s">
        <v>20</v>
      </c>
      <c r="C210">
        <v>13</v>
      </c>
      <c r="D210" s="3">
        <v>2017</v>
      </c>
      <c r="E210" t="s">
        <v>6</v>
      </c>
      <c r="F210" t="s">
        <v>14</v>
      </c>
      <c r="G210" t="s">
        <v>17</v>
      </c>
      <c r="H210" s="2">
        <v>522885.93641000002</v>
      </c>
    </row>
    <row r="211" spans="1:8" x14ac:dyDescent="0.3">
      <c r="A211" t="s">
        <v>22</v>
      </c>
      <c r="B211" t="s">
        <v>20</v>
      </c>
      <c r="C211">
        <v>13</v>
      </c>
      <c r="D211" s="3">
        <v>2017</v>
      </c>
      <c r="E211" t="s">
        <v>6</v>
      </c>
      <c r="F211" t="s">
        <v>14</v>
      </c>
      <c r="G211" t="s">
        <v>17</v>
      </c>
      <c r="H211" s="2">
        <v>223426.18903099999</v>
      </c>
    </row>
    <row r="212" spans="1:8" x14ac:dyDescent="0.3">
      <c r="A212" t="s">
        <v>21</v>
      </c>
      <c r="B212" t="s">
        <v>20</v>
      </c>
      <c r="C212">
        <v>14</v>
      </c>
      <c r="D212" s="3">
        <v>2017</v>
      </c>
      <c r="E212" t="s">
        <v>6</v>
      </c>
      <c r="F212" t="s">
        <v>14</v>
      </c>
      <c r="G212" t="s">
        <v>17</v>
      </c>
      <c r="H212" s="2">
        <v>465961.53063599998</v>
      </c>
    </row>
    <row r="213" spans="1:8" x14ac:dyDescent="0.3">
      <c r="A213" t="s">
        <v>22</v>
      </c>
      <c r="B213" t="s">
        <v>20</v>
      </c>
      <c r="C213">
        <v>14</v>
      </c>
      <c r="D213" s="3">
        <v>2017</v>
      </c>
      <c r="E213" t="s">
        <v>6</v>
      </c>
      <c r="F213" t="s">
        <v>14</v>
      </c>
      <c r="G213" t="s">
        <v>17</v>
      </c>
      <c r="H213" s="2">
        <v>179568.07041300001</v>
      </c>
    </row>
    <row r="214" spans="1:8" x14ac:dyDescent="0.3">
      <c r="A214" t="s">
        <v>21</v>
      </c>
      <c r="B214" t="s">
        <v>20</v>
      </c>
      <c r="C214">
        <v>15</v>
      </c>
      <c r="D214" s="3">
        <v>2017</v>
      </c>
      <c r="E214" t="s">
        <v>6</v>
      </c>
      <c r="F214" t="s">
        <v>14</v>
      </c>
      <c r="G214" t="s">
        <v>17</v>
      </c>
      <c r="H214" s="2">
        <v>385923.05903300003</v>
      </c>
    </row>
    <row r="215" spans="1:8" x14ac:dyDescent="0.3">
      <c r="A215" t="s">
        <v>22</v>
      </c>
      <c r="B215" t="s">
        <v>20</v>
      </c>
      <c r="C215">
        <v>15</v>
      </c>
      <c r="D215" s="3">
        <v>2017</v>
      </c>
      <c r="E215" t="s">
        <v>6</v>
      </c>
      <c r="F215" t="s">
        <v>14</v>
      </c>
      <c r="G215" t="s">
        <v>17</v>
      </c>
      <c r="H215" s="2">
        <v>158591.08154700001</v>
      </c>
    </row>
    <row r="216" spans="1:8" x14ac:dyDescent="0.3">
      <c r="A216" t="s">
        <v>21</v>
      </c>
      <c r="B216" t="s">
        <v>20</v>
      </c>
      <c r="C216">
        <v>16</v>
      </c>
      <c r="D216" s="3">
        <v>2017</v>
      </c>
      <c r="E216" t="s">
        <v>6</v>
      </c>
      <c r="F216" t="s">
        <v>14</v>
      </c>
      <c r="G216" t="s">
        <v>17</v>
      </c>
      <c r="H216" s="2">
        <v>532651.24678699998</v>
      </c>
    </row>
    <row r="217" spans="1:8" x14ac:dyDescent="0.3">
      <c r="A217" t="s">
        <v>22</v>
      </c>
      <c r="B217" t="s">
        <v>20</v>
      </c>
      <c r="C217">
        <v>16</v>
      </c>
      <c r="D217" s="3">
        <v>2017</v>
      </c>
      <c r="E217" t="s">
        <v>6</v>
      </c>
      <c r="F217" t="s">
        <v>14</v>
      </c>
      <c r="G217" t="s">
        <v>17</v>
      </c>
      <c r="H217" s="2">
        <v>214716.86646200001</v>
      </c>
    </row>
    <row r="218" spans="1:8" x14ac:dyDescent="0.3">
      <c r="A218" t="s">
        <v>21</v>
      </c>
      <c r="B218" t="s">
        <v>20</v>
      </c>
      <c r="C218">
        <v>17</v>
      </c>
      <c r="D218" s="3">
        <v>2017</v>
      </c>
      <c r="E218" t="s">
        <v>6</v>
      </c>
      <c r="F218" t="s">
        <v>14</v>
      </c>
      <c r="G218" t="s">
        <v>17</v>
      </c>
      <c r="H218" s="2">
        <v>461544.56747299997</v>
      </c>
    </row>
    <row r="219" spans="1:8" x14ac:dyDescent="0.3">
      <c r="A219" t="s">
        <v>22</v>
      </c>
      <c r="B219" t="s">
        <v>20</v>
      </c>
      <c r="C219">
        <v>17</v>
      </c>
      <c r="D219" s="3">
        <v>2017</v>
      </c>
      <c r="E219" t="s">
        <v>6</v>
      </c>
      <c r="F219" t="s">
        <v>14</v>
      </c>
      <c r="G219" t="s">
        <v>17</v>
      </c>
      <c r="H219" s="2">
        <v>175675.46310200001</v>
      </c>
    </row>
    <row r="220" spans="1:8" x14ac:dyDescent="0.3">
      <c r="A220" t="s">
        <v>21</v>
      </c>
      <c r="B220" t="s">
        <v>20</v>
      </c>
      <c r="C220">
        <v>18</v>
      </c>
      <c r="D220" s="3">
        <v>2017</v>
      </c>
      <c r="E220" t="s">
        <v>6</v>
      </c>
      <c r="F220" t="s">
        <v>14</v>
      </c>
      <c r="G220" t="s">
        <v>17</v>
      </c>
      <c r="H220" s="2">
        <v>469102.89329199999</v>
      </c>
    </row>
    <row r="221" spans="1:8" x14ac:dyDescent="0.3">
      <c r="A221" t="s">
        <v>22</v>
      </c>
      <c r="B221" t="s">
        <v>20</v>
      </c>
      <c r="C221">
        <v>18</v>
      </c>
      <c r="D221" s="3">
        <v>2017</v>
      </c>
      <c r="E221" t="s">
        <v>6</v>
      </c>
      <c r="F221" t="s">
        <v>14</v>
      </c>
      <c r="G221" t="s">
        <v>17</v>
      </c>
      <c r="H221" s="2">
        <v>220625.210143</v>
      </c>
    </row>
    <row r="222" spans="1:8" x14ac:dyDescent="0.3">
      <c r="A222" t="s">
        <v>21</v>
      </c>
      <c r="B222" t="s">
        <v>20</v>
      </c>
      <c r="C222">
        <v>19</v>
      </c>
      <c r="D222" s="3">
        <v>2017</v>
      </c>
      <c r="E222" t="s">
        <v>6</v>
      </c>
      <c r="F222" t="s">
        <v>14</v>
      </c>
      <c r="G222" t="s">
        <v>17</v>
      </c>
      <c r="H222" s="2">
        <v>483101.42798099999</v>
      </c>
    </row>
    <row r="223" spans="1:8" x14ac:dyDescent="0.3">
      <c r="A223" t="s">
        <v>22</v>
      </c>
      <c r="B223" t="s">
        <v>20</v>
      </c>
      <c r="C223">
        <v>19</v>
      </c>
      <c r="D223" s="3">
        <v>2017</v>
      </c>
      <c r="E223" t="s">
        <v>6</v>
      </c>
      <c r="F223" t="s">
        <v>14</v>
      </c>
      <c r="G223" t="s">
        <v>17</v>
      </c>
      <c r="H223" s="2">
        <v>232024.363752</v>
      </c>
    </row>
    <row r="224" spans="1:8" x14ac:dyDescent="0.3">
      <c r="A224" t="s">
        <v>21</v>
      </c>
      <c r="B224" t="s">
        <v>20</v>
      </c>
      <c r="C224">
        <v>20</v>
      </c>
      <c r="D224" s="3">
        <v>2017</v>
      </c>
      <c r="E224" t="s">
        <v>6</v>
      </c>
      <c r="F224" t="s">
        <v>14</v>
      </c>
      <c r="G224" t="s">
        <v>17</v>
      </c>
      <c r="H224" s="2">
        <v>450273.052119</v>
      </c>
    </row>
    <row r="225" spans="1:8" x14ac:dyDescent="0.3">
      <c r="A225" t="s">
        <v>22</v>
      </c>
      <c r="B225" t="s">
        <v>20</v>
      </c>
      <c r="C225">
        <v>20</v>
      </c>
      <c r="D225" s="3">
        <v>2017</v>
      </c>
      <c r="E225" t="s">
        <v>6</v>
      </c>
      <c r="F225" t="s">
        <v>14</v>
      </c>
      <c r="G225" t="s">
        <v>17</v>
      </c>
      <c r="H225" s="2">
        <v>200885.31966400001</v>
      </c>
    </row>
    <row r="226" spans="1:8" x14ac:dyDescent="0.3">
      <c r="A226" t="s">
        <v>21</v>
      </c>
      <c r="B226" t="s">
        <v>20</v>
      </c>
      <c r="C226">
        <v>21</v>
      </c>
      <c r="D226" s="3">
        <v>2017</v>
      </c>
      <c r="E226" t="s">
        <v>6</v>
      </c>
      <c r="F226" t="s">
        <v>14</v>
      </c>
      <c r="G226" t="s">
        <v>17</v>
      </c>
      <c r="H226" s="2">
        <v>420718.470913</v>
      </c>
    </row>
    <row r="227" spans="1:8" x14ac:dyDescent="0.3">
      <c r="A227" t="s">
        <v>22</v>
      </c>
      <c r="B227" t="s">
        <v>20</v>
      </c>
      <c r="C227">
        <v>21</v>
      </c>
      <c r="D227" s="3">
        <v>2017</v>
      </c>
      <c r="E227" t="s">
        <v>6</v>
      </c>
      <c r="F227" t="s">
        <v>14</v>
      </c>
      <c r="G227" t="s">
        <v>17</v>
      </c>
      <c r="H227" s="2">
        <v>203209.46958899999</v>
      </c>
    </row>
    <row r="228" spans="1:8" x14ac:dyDescent="0.3">
      <c r="A228" t="s">
        <v>21</v>
      </c>
      <c r="B228" t="s">
        <v>20</v>
      </c>
      <c r="C228">
        <v>22</v>
      </c>
      <c r="D228" s="3">
        <v>2017</v>
      </c>
      <c r="E228" t="s">
        <v>6</v>
      </c>
      <c r="F228" t="s">
        <v>14</v>
      </c>
      <c r="G228" t="s">
        <v>17</v>
      </c>
      <c r="H228" s="2">
        <v>474389.16761399998</v>
      </c>
    </row>
    <row r="229" spans="1:8" x14ac:dyDescent="0.3">
      <c r="A229" t="s">
        <v>22</v>
      </c>
      <c r="B229" t="s">
        <v>20</v>
      </c>
      <c r="C229">
        <v>22</v>
      </c>
      <c r="D229" s="3">
        <v>2017</v>
      </c>
      <c r="E229" t="s">
        <v>6</v>
      </c>
      <c r="F229" t="s">
        <v>14</v>
      </c>
      <c r="G229" t="s">
        <v>17</v>
      </c>
      <c r="H229" s="2">
        <v>174903.45381800001</v>
      </c>
    </row>
    <row r="230" spans="1:8" x14ac:dyDescent="0.3">
      <c r="A230" t="s">
        <v>21</v>
      </c>
      <c r="B230" t="s">
        <v>20</v>
      </c>
      <c r="C230">
        <v>23</v>
      </c>
      <c r="D230" s="3">
        <v>2017</v>
      </c>
      <c r="E230" t="s">
        <v>6</v>
      </c>
      <c r="F230" t="s">
        <v>14</v>
      </c>
      <c r="G230" t="s">
        <v>17</v>
      </c>
      <c r="H230" s="2">
        <v>586005.02578100003</v>
      </c>
    </row>
    <row r="231" spans="1:8" x14ac:dyDescent="0.3">
      <c r="A231" t="s">
        <v>22</v>
      </c>
      <c r="B231" t="s">
        <v>20</v>
      </c>
      <c r="C231">
        <v>23</v>
      </c>
      <c r="D231" s="3">
        <v>2017</v>
      </c>
      <c r="E231" t="s">
        <v>6</v>
      </c>
      <c r="F231" t="s">
        <v>14</v>
      </c>
      <c r="G231" t="s">
        <v>17</v>
      </c>
      <c r="H231" s="2">
        <v>189893.85041799999</v>
      </c>
    </row>
    <row r="232" spans="1:8" x14ac:dyDescent="0.3">
      <c r="A232" t="s">
        <v>21</v>
      </c>
      <c r="B232" t="s">
        <v>20</v>
      </c>
      <c r="C232">
        <v>24</v>
      </c>
      <c r="D232" s="3">
        <v>2017</v>
      </c>
      <c r="E232" t="s">
        <v>6</v>
      </c>
      <c r="F232" t="s">
        <v>14</v>
      </c>
      <c r="G232" t="s">
        <v>17</v>
      </c>
      <c r="H232" s="2">
        <v>545756.59046700003</v>
      </c>
    </row>
    <row r="233" spans="1:8" x14ac:dyDescent="0.3">
      <c r="A233" t="s">
        <v>22</v>
      </c>
      <c r="B233" t="s">
        <v>20</v>
      </c>
      <c r="C233">
        <v>24</v>
      </c>
      <c r="D233" s="3">
        <v>2017</v>
      </c>
      <c r="E233" t="s">
        <v>6</v>
      </c>
      <c r="F233" t="s">
        <v>14</v>
      </c>
      <c r="G233" t="s">
        <v>17</v>
      </c>
      <c r="H233" s="2">
        <v>205293.72670200001</v>
      </c>
    </row>
    <row r="234" spans="1:8" x14ac:dyDescent="0.3">
      <c r="A234" t="s">
        <v>21</v>
      </c>
      <c r="B234" t="s">
        <v>20</v>
      </c>
      <c r="C234">
        <v>25</v>
      </c>
      <c r="D234" s="3">
        <v>2017</v>
      </c>
      <c r="E234" t="s">
        <v>6</v>
      </c>
      <c r="F234" t="s">
        <v>14</v>
      </c>
      <c r="G234" t="s">
        <v>17</v>
      </c>
      <c r="H234" s="2">
        <v>428315.81212999998</v>
      </c>
    </row>
    <row r="235" spans="1:8" x14ac:dyDescent="0.3">
      <c r="A235" t="s">
        <v>22</v>
      </c>
      <c r="B235" t="s">
        <v>20</v>
      </c>
      <c r="C235">
        <v>25</v>
      </c>
      <c r="D235" s="3">
        <v>2017</v>
      </c>
      <c r="E235" t="s">
        <v>6</v>
      </c>
      <c r="F235" t="s">
        <v>14</v>
      </c>
      <c r="G235" t="s">
        <v>17</v>
      </c>
      <c r="H235" s="2">
        <v>238301.310387</v>
      </c>
    </row>
    <row r="236" spans="1:8" x14ac:dyDescent="0.3">
      <c r="A236" t="s">
        <v>21</v>
      </c>
      <c r="B236" t="s">
        <v>20</v>
      </c>
      <c r="C236">
        <v>26</v>
      </c>
      <c r="D236" s="3">
        <v>2017</v>
      </c>
      <c r="E236" t="s">
        <v>6</v>
      </c>
      <c r="F236" t="s">
        <v>14</v>
      </c>
      <c r="G236" t="s">
        <v>17</v>
      </c>
      <c r="H236" s="2">
        <v>514420.42075799999</v>
      </c>
    </row>
    <row r="237" spans="1:8" x14ac:dyDescent="0.3">
      <c r="A237" t="s">
        <v>22</v>
      </c>
      <c r="B237" t="s">
        <v>20</v>
      </c>
      <c r="C237">
        <v>26</v>
      </c>
      <c r="D237" s="3">
        <v>2017</v>
      </c>
      <c r="E237" t="s">
        <v>6</v>
      </c>
      <c r="F237" t="s">
        <v>14</v>
      </c>
      <c r="G237" t="s">
        <v>17</v>
      </c>
      <c r="H237" s="2">
        <v>161991.46998699999</v>
      </c>
    </row>
    <row r="238" spans="1:8" x14ac:dyDescent="0.3">
      <c r="A238" t="s">
        <v>21</v>
      </c>
      <c r="B238" t="s">
        <v>20</v>
      </c>
      <c r="C238">
        <v>27</v>
      </c>
      <c r="D238" s="3">
        <v>2017</v>
      </c>
      <c r="E238" t="s">
        <v>6</v>
      </c>
      <c r="F238" t="s">
        <v>14</v>
      </c>
      <c r="G238" t="s">
        <v>17</v>
      </c>
      <c r="H238" s="2">
        <v>445153.27146199998</v>
      </c>
    </row>
    <row r="239" spans="1:8" x14ac:dyDescent="0.3">
      <c r="A239" t="s">
        <v>22</v>
      </c>
      <c r="B239" t="s">
        <v>20</v>
      </c>
      <c r="C239">
        <v>27</v>
      </c>
      <c r="D239" s="3">
        <v>2017</v>
      </c>
      <c r="E239" t="s">
        <v>6</v>
      </c>
      <c r="F239" t="s">
        <v>14</v>
      </c>
      <c r="G239" t="s">
        <v>17</v>
      </c>
      <c r="H239" s="2">
        <v>146545.43509000001</v>
      </c>
    </row>
    <row r="240" spans="1:8" x14ac:dyDescent="0.3">
      <c r="A240" t="s">
        <v>21</v>
      </c>
      <c r="B240" t="s">
        <v>20</v>
      </c>
      <c r="C240">
        <v>28</v>
      </c>
      <c r="D240" s="3">
        <v>2017</v>
      </c>
      <c r="E240" t="s">
        <v>6</v>
      </c>
      <c r="F240" t="s">
        <v>14</v>
      </c>
      <c r="G240" t="s">
        <v>17</v>
      </c>
      <c r="H240" s="2">
        <v>410614.32001800003</v>
      </c>
    </row>
    <row r="241" spans="1:8" x14ac:dyDescent="0.3">
      <c r="A241" t="s">
        <v>22</v>
      </c>
      <c r="B241" t="s">
        <v>20</v>
      </c>
      <c r="C241">
        <v>28</v>
      </c>
      <c r="D241" s="3">
        <v>2017</v>
      </c>
      <c r="E241" t="s">
        <v>6</v>
      </c>
      <c r="F241" t="s">
        <v>14</v>
      </c>
      <c r="G241" t="s">
        <v>17</v>
      </c>
      <c r="H241" s="2">
        <v>147487.86438099999</v>
      </c>
    </row>
    <row r="242" spans="1:8" x14ac:dyDescent="0.3">
      <c r="A242" t="s">
        <v>21</v>
      </c>
      <c r="B242" t="s">
        <v>20</v>
      </c>
      <c r="C242">
        <v>29</v>
      </c>
      <c r="D242" s="3">
        <v>2017</v>
      </c>
      <c r="E242" t="s">
        <v>6</v>
      </c>
      <c r="F242" t="s">
        <v>14</v>
      </c>
      <c r="G242" t="s">
        <v>17</v>
      </c>
      <c r="H242" s="2">
        <v>437179.762239</v>
      </c>
    </row>
    <row r="243" spans="1:8" x14ac:dyDescent="0.3">
      <c r="A243" t="s">
        <v>22</v>
      </c>
      <c r="B243" t="s">
        <v>20</v>
      </c>
      <c r="C243">
        <v>29</v>
      </c>
      <c r="D243" s="3">
        <v>2017</v>
      </c>
      <c r="E243" t="s">
        <v>6</v>
      </c>
      <c r="F243" t="s">
        <v>14</v>
      </c>
      <c r="G243" t="s">
        <v>17</v>
      </c>
      <c r="H243" s="2">
        <v>116832.44384399999</v>
      </c>
    </row>
    <row r="244" spans="1:8" x14ac:dyDescent="0.3">
      <c r="A244" t="s">
        <v>21</v>
      </c>
      <c r="B244" t="s">
        <v>20</v>
      </c>
      <c r="C244">
        <v>30</v>
      </c>
      <c r="D244" s="3">
        <v>2017</v>
      </c>
      <c r="E244" t="s">
        <v>6</v>
      </c>
      <c r="F244" t="s">
        <v>14</v>
      </c>
      <c r="G244" t="s">
        <v>17</v>
      </c>
      <c r="H244" s="2">
        <v>502925.024332</v>
      </c>
    </row>
    <row r="245" spans="1:8" x14ac:dyDescent="0.3">
      <c r="A245" t="s">
        <v>22</v>
      </c>
      <c r="B245" t="s">
        <v>20</v>
      </c>
      <c r="C245">
        <v>30</v>
      </c>
      <c r="D245" s="3">
        <v>2017</v>
      </c>
      <c r="E245" t="s">
        <v>6</v>
      </c>
      <c r="F245" t="s">
        <v>14</v>
      </c>
      <c r="G245" t="s">
        <v>17</v>
      </c>
      <c r="H245" s="2">
        <v>169142.01107099999</v>
      </c>
    </row>
    <row r="246" spans="1:8" x14ac:dyDescent="0.3">
      <c r="A246" t="s">
        <v>21</v>
      </c>
      <c r="B246" t="s">
        <v>20</v>
      </c>
      <c r="C246">
        <v>31</v>
      </c>
      <c r="D246" s="3">
        <v>2017</v>
      </c>
      <c r="E246" t="s">
        <v>6</v>
      </c>
      <c r="F246" t="s">
        <v>14</v>
      </c>
      <c r="G246" t="s">
        <v>17</v>
      </c>
      <c r="H246" s="2">
        <v>499005.47798199998</v>
      </c>
    </row>
    <row r="247" spans="1:8" x14ac:dyDescent="0.3">
      <c r="A247" t="s">
        <v>22</v>
      </c>
      <c r="B247" t="s">
        <v>20</v>
      </c>
      <c r="C247">
        <v>31</v>
      </c>
      <c r="D247" s="3">
        <v>2017</v>
      </c>
      <c r="E247" t="s">
        <v>6</v>
      </c>
      <c r="F247" t="s">
        <v>14</v>
      </c>
      <c r="G247" t="s">
        <v>17</v>
      </c>
      <c r="H247" s="2">
        <v>182775.108454</v>
      </c>
    </row>
    <row r="248" spans="1:8" x14ac:dyDescent="0.3">
      <c r="A248" t="s">
        <v>21</v>
      </c>
      <c r="B248" t="s">
        <v>19</v>
      </c>
      <c r="C248">
        <v>1</v>
      </c>
      <c r="D248" s="3">
        <v>2017</v>
      </c>
      <c r="E248" t="s">
        <v>6</v>
      </c>
      <c r="F248" t="s">
        <v>14</v>
      </c>
      <c r="G248" t="s">
        <v>17</v>
      </c>
      <c r="H248" s="2">
        <v>426807.28333800001</v>
      </c>
    </row>
    <row r="249" spans="1:8" x14ac:dyDescent="0.3">
      <c r="A249" t="s">
        <v>22</v>
      </c>
      <c r="B249" t="s">
        <v>19</v>
      </c>
      <c r="C249">
        <v>1</v>
      </c>
      <c r="D249" s="3">
        <v>2017</v>
      </c>
      <c r="E249" t="s">
        <v>6</v>
      </c>
      <c r="F249" t="s">
        <v>14</v>
      </c>
      <c r="G249" t="s">
        <v>17</v>
      </c>
      <c r="H249" s="2">
        <v>204008.15885499999</v>
      </c>
    </row>
    <row r="250" spans="1:8" x14ac:dyDescent="0.3">
      <c r="A250" t="s">
        <v>21</v>
      </c>
      <c r="B250" t="s">
        <v>19</v>
      </c>
      <c r="C250">
        <v>2</v>
      </c>
      <c r="D250" s="3">
        <v>2017</v>
      </c>
      <c r="E250" t="s">
        <v>6</v>
      </c>
      <c r="F250" t="s">
        <v>14</v>
      </c>
      <c r="G250" t="s">
        <v>17</v>
      </c>
      <c r="H250" s="2">
        <v>369480.30310999998</v>
      </c>
    </row>
    <row r="251" spans="1:8" x14ac:dyDescent="0.3">
      <c r="A251" t="s">
        <v>22</v>
      </c>
      <c r="B251" t="s">
        <v>19</v>
      </c>
      <c r="C251">
        <v>2</v>
      </c>
      <c r="D251" s="3">
        <v>2017</v>
      </c>
      <c r="E251" t="s">
        <v>6</v>
      </c>
      <c r="F251" t="s">
        <v>14</v>
      </c>
      <c r="G251" t="s">
        <v>17</v>
      </c>
      <c r="H251" s="2">
        <v>175154.032771</v>
      </c>
    </row>
    <row r="252" spans="1:8" x14ac:dyDescent="0.3">
      <c r="A252" t="s">
        <v>21</v>
      </c>
      <c r="B252" t="s">
        <v>19</v>
      </c>
      <c r="C252">
        <v>3</v>
      </c>
      <c r="D252" s="3">
        <v>2017</v>
      </c>
      <c r="E252" t="s">
        <v>6</v>
      </c>
      <c r="F252" t="s">
        <v>14</v>
      </c>
      <c r="G252" t="s">
        <v>17</v>
      </c>
      <c r="H252" s="2">
        <v>383553.57154099998</v>
      </c>
    </row>
    <row r="253" spans="1:8" x14ac:dyDescent="0.3">
      <c r="A253" t="s">
        <v>22</v>
      </c>
      <c r="B253" t="s">
        <v>19</v>
      </c>
      <c r="C253">
        <v>3</v>
      </c>
      <c r="D253" s="3">
        <v>2017</v>
      </c>
      <c r="E253" t="s">
        <v>6</v>
      </c>
      <c r="F253" t="s">
        <v>14</v>
      </c>
      <c r="G253" t="s">
        <v>17</v>
      </c>
      <c r="H253" s="2">
        <v>192463.015423</v>
      </c>
    </row>
    <row r="254" spans="1:8" x14ac:dyDescent="0.3">
      <c r="A254" t="s">
        <v>21</v>
      </c>
      <c r="B254" t="s">
        <v>19</v>
      </c>
      <c r="C254">
        <v>4</v>
      </c>
      <c r="D254" s="3">
        <v>2017</v>
      </c>
      <c r="E254" t="s">
        <v>6</v>
      </c>
      <c r="F254" t="s">
        <v>14</v>
      </c>
      <c r="G254" t="s">
        <v>17</v>
      </c>
      <c r="H254" s="2">
        <v>405239.90805199998</v>
      </c>
    </row>
    <row r="255" spans="1:8" x14ac:dyDescent="0.3">
      <c r="A255" t="s">
        <v>22</v>
      </c>
      <c r="B255" t="s">
        <v>19</v>
      </c>
      <c r="C255">
        <v>4</v>
      </c>
      <c r="D255" s="3">
        <v>2017</v>
      </c>
      <c r="E255" t="s">
        <v>6</v>
      </c>
      <c r="F255" t="s">
        <v>14</v>
      </c>
      <c r="G255" t="s">
        <v>17</v>
      </c>
      <c r="H255" s="2">
        <v>210373.56419199999</v>
      </c>
    </row>
    <row r="256" spans="1:8" x14ac:dyDescent="0.3">
      <c r="A256" t="s">
        <v>21</v>
      </c>
      <c r="B256" t="s">
        <v>19</v>
      </c>
      <c r="C256">
        <v>5</v>
      </c>
      <c r="D256" s="3">
        <v>2017</v>
      </c>
      <c r="E256" t="s">
        <v>6</v>
      </c>
      <c r="F256" t="s">
        <v>14</v>
      </c>
      <c r="G256" t="s">
        <v>17</v>
      </c>
      <c r="H256" s="2">
        <v>472495.57586799999</v>
      </c>
    </row>
    <row r="257" spans="1:8" x14ac:dyDescent="0.3">
      <c r="A257" t="s">
        <v>22</v>
      </c>
      <c r="B257" t="s">
        <v>19</v>
      </c>
      <c r="C257">
        <v>5</v>
      </c>
      <c r="D257" s="3">
        <v>2017</v>
      </c>
      <c r="E257" t="s">
        <v>6</v>
      </c>
      <c r="F257" t="s">
        <v>14</v>
      </c>
      <c r="G257" t="s">
        <v>17</v>
      </c>
      <c r="H257" s="2">
        <v>295970.896481</v>
      </c>
    </row>
    <row r="258" spans="1:8" x14ac:dyDescent="0.3">
      <c r="A258" t="s">
        <v>21</v>
      </c>
      <c r="B258" t="s">
        <v>19</v>
      </c>
      <c r="C258">
        <v>6</v>
      </c>
      <c r="D258" s="3">
        <v>2017</v>
      </c>
      <c r="E258" t="s">
        <v>6</v>
      </c>
      <c r="F258" t="s">
        <v>14</v>
      </c>
      <c r="G258" t="s">
        <v>17</v>
      </c>
      <c r="H258" s="2">
        <v>502343.82201800001</v>
      </c>
    </row>
    <row r="259" spans="1:8" x14ac:dyDescent="0.3">
      <c r="A259" t="s">
        <v>22</v>
      </c>
      <c r="B259" t="s">
        <v>19</v>
      </c>
      <c r="C259">
        <v>6</v>
      </c>
      <c r="D259" s="3">
        <v>2017</v>
      </c>
      <c r="E259" t="s">
        <v>6</v>
      </c>
      <c r="F259" t="s">
        <v>14</v>
      </c>
      <c r="G259" t="s">
        <v>17</v>
      </c>
      <c r="H259" s="2">
        <v>246711.60905299999</v>
      </c>
    </row>
    <row r="260" spans="1:8" x14ac:dyDescent="0.3">
      <c r="A260" t="s">
        <v>21</v>
      </c>
      <c r="B260" t="s">
        <v>19</v>
      </c>
      <c r="C260">
        <v>7</v>
      </c>
      <c r="D260" s="3">
        <v>2017</v>
      </c>
      <c r="E260" t="s">
        <v>6</v>
      </c>
      <c r="F260" t="s">
        <v>14</v>
      </c>
      <c r="G260" t="s">
        <v>17</v>
      </c>
      <c r="H260" s="2">
        <v>473843.20918900002</v>
      </c>
    </row>
    <row r="261" spans="1:8" x14ac:dyDescent="0.3">
      <c r="A261" t="s">
        <v>22</v>
      </c>
      <c r="B261" t="s">
        <v>19</v>
      </c>
      <c r="C261">
        <v>7</v>
      </c>
      <c r="D261" s="3">
        <v>2017</v>
      </c>
      <c r="E261" t="s">
        <v>6</v>
      </c>
      <c r="F261" t="s">
        <v>14</v>
      </c>
      <c r="G261" t="s">
        <v>17</v>
      </c>
      <c r="H261" s="2">
        <v>217018.672227</v>
      </c>
    </row>
    <row r="262" spans="1:8" x14ac:dyDescent="0.3">
      <c r="A262" t="s">
        <v>21</v>
      </c>
      <c r="B262" t="s">
        <v>19</v>
      </c>
      <c r="C262">
        <v>8</v>
      </c>
      <c r="D262" s="3">
        <v>2017</v>
      </c>
      <c r="E262" t="s">
        <v>6</v>
      </c>
      <c r="F262" t="s">
        <v>14</v>
      </c>
      <c r="G262" t="s">
        <v>17</v>
      </c>
      <c r="H262" s="2">
        <v>424408.51771099999</v>
      </c>
    </row>
    <row r="263" spans="1:8" x14ac:dyDescent="0.3">
      <c r="A263" t="s">
        <v>22</v>
      </c>
      <c r="B263" t="s">
        <v>19</v>
      </c>
      <c r="C263">
        <v>8</v>
      </c>
      <c r="D263" s="3">
        <v>2017</v>
      </c>
      <c r="E263" t="s">
        <v>6</v>
      </c>
      <c r="F263" t="s">
        <v>14</v>
      </c>
      <c r="G263" t="s">
        <v>17</v>
      </c>
      <c r="H263" s="2">
        <v>220574.11277099999</v>
      </c>
    </row>
    <row r="264" spans="1:8" x14ac:dyDescent="0.3">
      <c r="A264" t="s">
        <v>21</v>
      </c>
      <c r="B264" t="s">
        <v>19</v>
      </c>
      <c r="C264">
        <v>9</v>
      </c>
      <c r="D264" s="3">
        <v>2017</v>
      </c>
      <c r="E264" t="s">
        <v>6</v>
      </c>
      <c r="F264" t="s">
        <v>14</v>
      </c>
      <c r="G264" t="s">
        <v>17</v>
      </c>
      <c r="H264" s="2">
        <v>434391.71418100002</v>
      </c>
    </row>
    <row r="265" spans="1:8" x14ac:dyDescent="0.3">
      <c r="A265" t="s">
        <v>22</v>
      </c>
      <c r="B265" t="s">
        <v>19</v>
      </c>
      <c r="C265">
        <v>9</v>
      </c>
      <c r="D265" s="3">
        <v>2017</v>
      </c>
      <c r="E265" t="s">
        <v>6</v>
      </c>
      <c r="F265" t="s">
        <v>14</v>
      </c>
      <c r="G265" t="s">
        <v>17</v>
      </c>
      <c r="H265" s="2">
        <v>169904.57736200001</v>
      </c>
    </row>
    <row r="266" spans="1:8" x14ac:dyDescent="0.3">
      <c r="A266" t="s">
        <v>21</v>
      </c>
      <c r="B266" t="s">
        <v>19</v>
      </c>
      <c r="C266">
        <v>10</v>
      </c>
      <c r="D266" s="3">
        <v>2017</v>
      </c>
      <c r="E266" t="s">
        <v>6</v>
      </c>
      <c r="F266" t="s">
        <v>14</v>
      </c>
      <c r="G266" t="s">
        <v>17</v>
      </c>
      <c r="H266" s="2">
        <v>411398.49201699998</v>
      </c>
    </row>
    <row r="267" spans="1:8" x14ac:dyDescent="0.3">
      <c r="A267" t="s">
        <v>22</v>
      </c>
      <c r="B267" t="s">
        <v>19</v>
      </c>
      <c r="C267">
        <v>10</v>
      </c>
      <c r="D267" s="3">
        <v>2017</v>
      </c>
      <c r="E267" t="s">
        <v>6</v>
      </c>
      <c r="F267" t="s">
        <v>14</v>
      </c>
      <c r="G267" t="s">
        <v>17</v>
      </c>
      <c r="H267" s="2">
        <v>184533.299551</v>
      </c>
    </row>
    <row r="268" spans="1:8" x14ac:dyDescent="0.3">
      <c r="A268" t="s">
        <v>21</v>
      </c>
      <c r="B268" t="s">
        <v>19</v>
      </c>
      <c r="C268">
        <v>11</v>
      </c>
      <c r="D268" s="3">
        <v>2017</v>
      </c>
      <c r="E268" t="s">
        <v>6</v>
      </c>
      <c r="F268" t="s">
        <v>14</v>
      </c>
      <c r="G268" t="s">
        <v>17</v>
      </c>
      <c r="H268" s="2">
        <v>509090.99022899999</v>
      </c>
    </row>
    <row r="269" spans="1:8" x14ac:dyDescent="0.3">
      <c r="A269" t="s">
        <v>22</v>
      </c>
      <c r="B269" t="s">
        <v>19</v>
      </c>
      <c r="C269">
        <v>11</v>
      </c>
      <c r="D269" s="3">
        <v>2017</v>
      </c>
      <c r="E269" t="s">
        <v>6</v>
      </c>
      <c r="F269" t="s">
        <v>14</v>
      </c>
      <c r="G269" t="s">
        <v>17</v>
      </c>
      <c r="H269" s="2">
        <v>226945.37098899999</v>
      </c>
    </row>
    <row r="270" spans="1:8" x14ac:dyDescent="0.3">
      <c r="A270" t="s">
        <v>21</v>
      </c>
      <c r="B270" t="s">
        <v>19</v>
      </c>
      <c r="C270">
        <v>12</v>
      </c>
      <c r="D270" s="3">
        <v>2017</v>
      </c>
      <c r="E270" t="s">
        <v>6</v>
      </c>
      <c r="F270" t="s">
        <v>14</v>
      </c>
      <c r="G270" t="s">
        <v>17</v>
      </c>
      <c r="H270" s="2">
        <v>509512.55636300001</v>
      </c>
    </row>
    <row r="271" spans="1:8" x14ac:dyDescent="0.3">
      <c r="A271" t="s">
        <v>22</v>
      </c>
      <c r="B271" t="s">
        <v>19</v>
      </c>
      <c r="C271">
        <v>12</v>
      </c>
      <c r="D271" s="3">
        <v>2017</v>
      </c>
      <c r="E271" t="s">
        <v>6</v>
      </c>
      <c r="F271" t="s">
        <v>14</v>
      </c>
      <c r="G271" t="s">
        <v>17</v>
      </c>
      <c r="H271" s="2">
        <v>247410.344859</v>
      </c>
    </row>
    <row r="272" spans="1:8" x14ac:dyDescent="0.3">
      <c r="A272" t="s">
        <v>21</v>
      </c>
      <c r="B272" t="s">
        <v>19</v>
      </c>
      <c r="C272">
        <v>13</v>
      </c>
      <c r="D272" s="3">
        <v>2017</v>
      </c>
      <c r="E272" t="s">
        <v>6</v>
      </c>
      <c r="F272" t="s">
        <v>14</v>
      </c>
      <c r="G272" t="s">
        <v>17</v>
      </c>
      <c r="H272" s="2">
        <v>450882.25226099999</v>
      </c>
    </row>
    <row r="273" spans="1:8" x14ac:dyDescent="0.3">
      <c r="A273" t="s">
        <v>22</v>
      </c>
      <c r="B273" t="s">
        <v>19</v>
      </c>
      <c r="C273">
        <v>13</v>
      </c>
      <c r="D273" s="3">
        <v>2017</v>
      </c>
      <c r="E273" t="s">
        <v>6</v>
      </c>
      <c r="F273" t="s">
        <v>14</v>
      </c>
      <c r="G273" t="s">
        <v>17</v>
      </c>
      <c r="H273" s="2">
        <v>264928.52553599997</v>
      </c>
    </row>
    <row r="274" spans="1:8" x14ac:dyDescent="0.3">
      <c r="A274" t="s">
        <v>21</v>
      </c>
      <c r="B274" t="s">
        <v>19</v>
      </c>
      <c r="C274">
        <v>14</v>
      </c>
      <c r="D274" s="3">
        <v>2017</v>
      </c>
      <c r="E274" t="s">
        <v>6</v>
      </c>
      <c r="F274" t="s">
        <v>14</v>
      </c>
      <c r="G274" t="s">
        <v>17</v>
      </c>
      <c r="H274" s="2">
        <v>543294.90914799995</v>
      </c>
    </row>
    <row r="275" spans="1:8" x14ac:dyDescent="0.3">
      <c r="A275" t="s">
        <v>22</v>
      </c>
      <c r="B275" t="s">
        <v>19</v>
      </c>
      <c r="C275">
        <v>14</v>
      </c>
      <c r="D275" s="3">
        <v>2017</v>
      </c>
      <c r="E275" t="s">
        <v>6</v>
      </c>
      <c r="F275" t="s">
        <v>14</v>
      </c>
      <c r="G275" t="s">
        <v>17</v>
      </c>
      <c r="H275" s="2">
        <v>215934.63732499999</v>
      </c>
    </row>
    <row r="276" spans="1:8" x14ac:dyDescent="0.3">
      <c r="A276" t="s">
        <v>21</v>
      </c>
      <c r="B276" t="s">
        <v>19</v>
      </c>
      <c r="C276">
        <v>15</v>
      </c>
      <c r="D276" s="3">
        <v>2017</v>
      </c>
      <c r="E276" t="s">
        <v>6</v>
      </c>
      <c r="F276" t="s">
        <v>14</v>
      </c>
      <c r="G276" t="s">
        <v>17</v>
      </c>
      <c r="H276" s="2">
        <v>394315.98832900001</v>
      </c>
    </row>
    <row r="277" spans="1:8" x14ac:dyDescent="0.3">
      <c r="A277" t="s">
        <v>22</v>
      </c>
      <c r="B277" t="s">
        <v>19</v>
      </c>
      <c r="C277">
        <v>15</v>
      </c>
      <c r="D277" s="3">
        <v>2017</v>
      </c>
      <c r="E277" t="s">
        <v>6</v>
      </c>
      <c r="F277" t="s">
        <v>14</v>
      </c>
      <c r="G277" t="s">
        <v>17</v>
      </c>
      <c r="H277" s="2">
        <v>236208.69244899999</v>
      </c>
    </row>
    <row r="278" spans="1:8" x14ac:dyDescent="0.3">
      <c r="A278" t="s">
        <v>21</v>
      </c>
      <c r="B278" t="s">
        <v>19</v>
      </c>
      <c r="C278">
        <v>16</v>
      </c>
      <c r="D278" s="3">
        <v>2017</v>
      </c>
      <c r="E278" t="s">
        <v>6</v>
      </c>
      <c r="F278" t="s">
        <v>14</v>
      </c>
      <c r="G278" t="s">
        <v>17</v>
      </c>
      <c r="H278" s="2">
        <v>399150.03358500003</v>
      </c>
    </row>
    <row r="279" spans="1:8" x14ac:dyDescent="0.3">
      <c r="A279" t="s">
        <v>22</v>
      </c>
      <c r="B279" t="s">
        <v>19</v>
      </c>
      <c r="C279">
        <v>16</v>
      </c>
      <c r="D279" s="3">
        <v>2017</v>
      </c>
      <c r="E279" t="s">
        <v>6</v>
      </c>
      <c r="F279" t="s">
        <v>14</v>
      </c>
      <c r="G279" t="s">
        <v>17</v>
      </c>
      <c r="H279" s="2">
        <v>155971.92479399999</v>
      </c>
    </row>
    <row r="280" spans="1:8" x14ac:dyDescent="0.3">
      <c r="A280" t="s">
        <v>21</v>
      </c>
      <c r="B280" t="s">
        <v>19</v>
      </c>
      <c r="C280">
        <v>17</v>
      </c>
      <c r="D280" s="3">
        <v>2017</v>
      </c>
      <c r="E280" t="s">
        <v>6</v>
      </c>
      <c r="F280" t="s">
        <v>14</v>
      </c>
      <c r="G280" t="s">
        <v>17</v>
      </c>
      <c r="H280" s="2">
        <v>355661.26039800001</v>
      </c>
    </row>
    <row r="281" spans="1:8" x14ac:dyDescent="0.3">
      <c r="A281" t="s">
        <v>22</v>
      </c>
      <c r="B281" t="s">
        <v>19</v>
      </c>
      <c r="C281">
        <v>17</v>
      </c>
      <c r="D281" s="3">
        <v>2017</v>
      </c>
      <c r="E281" t="s">
        <v>6</v>
      </c>
      <c r="F281" t="s">
        <v>14</v>
      </c>
      <c r="G281" t="s">
        <v>17</v>
      </c>
      <c r="H281" s="2">
        <v>175462.39790800001</v>
      </c>
    </row>
    <row r="282" spans="1:8" x14ac:dyDescent="0.3">
      <c r="A282" t="s">
        <v>21</v>
      </c>
      <c r="B282" t="s">
        <v>19</v>
      </c>
      <c r="C282">
        <v>18</v>
      </c>
      <c r="D282" s="3">
        <v>2017</v>
      </c>
      <c r="E282" t="s">
        <v>6</v>
      </c>
      <c r="F282" t="s">
        <v>14</v>
      </c>
      <c r="G282" t="s">
        <v>17</v>
      </c>
      <c r="H282" s="2">
        <v>436126.18709899997</v>
      </c>
    </row>
    <row r="283" spans="1:8" x14ac:dyDescent="0.3">
      <c r="A283" t="s">
        <v>22</v>
      </c>
      <c r="B283" t="s">
        <v>19</v>
      </c>
      <c r="C283">
        <v>18</v>
      </c>
      <c r="D283" s="3">
        <v>2017</v>
      </c>
      <c r="E283" t="s">
        <v>6</v>
      </c>
      <c r="F283" t="s">
        <v>14</v>
      </c>
      <c r="G283" t="s">
        <v>17</v>
      </c>
      <c r="H283" s="2">
        <v>228319.95288600001</v>
      </c>
    </row>
    <row r="284" spans="1:8" x14ac:dyDescent="0.3">
      <c r="A284" t="s">
        <v>21</v>
      </c>
      <c r="B284" t="s">
        <v>19</v>
      </c>
      <c r="C284">
        <v>19</v>
      </c>
      <c r="D284" s="3">
        <v>2017</v>
      </c>
      <c r="E284" t="s">
        <v>6</v>
      </c>
      <c r="F284" t="s">
        <v>14</v>
      </c>
      <c r="G284" t="s">
        <v>17</v>
      </c>
      <c r="H284" s="2">
        <v>401295.21073499997</v>
      </c>
    </row>
    <row r="285" spans="1:8" x14ac:dyDescent="0.3">
      <c r="A285" t="s">
        <v>22</v>
      </c>
      <c r="B285" t="s">
        <v>19</v>
      </c>
      <c r="C285">
        <v>19</v>
      </c>
      <c r="D285" s="3">
        <v>2017</v>
      </c>
      <c r="E285" t="s">
        <v>6</v>
      </c>
      <c r="F285" t="s">
        <v>14</v>
      </c>
      <c r="G285" t="s">
        <v>17</v>
      </c>
      <c r="H285" s="2">
        <v>240189.91766000001</v>
      </c>
    </row>
    <row r="286" spans="1:8" x14ac:dyDescent="0.3">
      <c r="A286" t="s">
        <v>21</v>
      </c>
      <c r="B286" t="s">
        <v>19</v>
      </c>
      <c r="C286">
        <v>20</v>
      </c>
      <c r="D286" s="3">
        <v>2017</v>
      </c>
      <c r="E286" t="s">
        <v>6</v>
      </c>
      <c r="F286" t="s">
        <v>14</v>
      </c>
      <c r="G286" t="s">
        <v>17</v>
      </c>
      <c r="H286" s="2">
        <v>428987.64731999999</v>
      </c>
    </row>
    <row r="287" spans="1:8" x14ac:dyDescent="0.3">
      <c r="A287" t="s">
        <v>22</v>
      </c>
      <c r="B287" t="s">
        <v>19</v>
      </c>
      <c r="C287">
        <v>20</v>
      </c>
      <c r="D287" s="3">
        <v>2017</v>
      </c>
      <c r="E287" t="s">
        <v>6</v>
      </c>
      <c r="F287" t="s">
        <v>14</v>
      </c>
      <c r="G287" t="s">
        <v>17</v>
      </c>
      <c r="H287" s="2">
        <v>237838.714569</v>
      </c>
    </row>
    <row r="288" spans="1:8" x14ac:dyDescent="0.3">
      <c r="A288" t="s">
        <v>21</v>
      </c>
      <c r="B288" t="s">
        <v>19</v>
      </c>
      <c r="C288">
        <v>21</v>
      </c>
      <c r="D288" s="3">
        <v>2017</v>
      </c>
      <c r="E288" t="s">
        <v>6</v>
      </c>
      <c r="F288" t="s">
        <v>14</v>
      </c>
      <c r="G288" t="s">
        <v>17</v>
      </c>
      <c r="H288" s="2">
        <v>442591.99339900003</v>
      </c>
    </row>
    <row r="289" spans="1:8" x14ac:dyDescent="0.3">
      <c r="A289" t="s">
        <v>22</v>
      </c>
      <c r="B289" t="s">
        <v>19</v>
      </c>
      <c r="C289">
        <v>21</v>
      </c>
      <c r="D289" s="3">
        <v>2017</v>
      </c>
      <c r="E289" t="s">
        <v>6</v>
      </c>
      <c r="F289" t="s">
        <v>14</v>
      </c>
      <c r="G289" t="s">
        <v>17</v>
      </c>
      <c r="H289" s="2">
        <v>216373.077919</v>
      </c>
    </row>
    <row r="290" spans="1:8" x14ac:dyDescent="0.3">
      <c r="A290" t="s">
        <v>21</v>
      </c>
      <c r="B290" t="s">
        <v>19</v>
      </c>
      <c r="C290">
        <v>22</v>
      </c>
      <c r="D290" s="3">
        <v>2017</v>
      </c>
      <c r="E290" t="s">
        <v>6</v>
      </c>
      <c r="F290" t="s">
        <v>14</v>
      </c>
      <c r="G290" t="s">
        <v>17</v>
      </c>
      <c r="H290" s="2">
        <v>469985.679504</v>
      </c>
    </row>
    <row r="291" spans="1:8" x14ac:dyDescent="0.3">
      <c r="A291" t="s">
        <v>22</v>
      </c>
      <c r="B291" t="s">
        <v>19</v>
      </c>
      <c r="C291">
        <v>22</v>
      </c>
      <c r="D291" s="3">
        <v>2017</v>
      </c>
      <c r="E291" t="s">
        <v>6</v>
      </c>
      <c r="F291" t="s">
        <v>14</v>
      </c>
      <c r="G291" t="s">
        <v>17</v>
      </c>
      <c r="H291" s="2">
        <v>228975.02147499999</v>
      </c>
    </row>
    <row r="292" spans="1:8" x14ac:dyDescent="0.3">
      <c r="A292" t="s">
        <v>21</v>
      </c>
      <c r="B292" t="s">
        <v>19</v>
      </c>
      <c r="C292">
        <v>23</v>
      </c>
      <c r="D292" s="3">
        <v>2017</v>
      </c>
      <c r="E292" t="s">
        <v>6</v>
      </c>
      <c r="F292" t="s">
        <v>14</v>
      </c>
      <c r="G292" t="s">
        <v>17</v>
      </c>
      <c r="H292" s="2">
        <v>422420.46010000003</v>
      </c>
    </row>
    <row r="293" spans="1:8" x14ac:dyDescent="0.3">
      <c r="A293" t="s">
        <v>22</v>
      </c>
      <c r="B293" t="s">
        <v>19</v>
      </c>
      <c r="C293">
        <v>23</v>
      </c>
      <c r="D293" s="3">
        <v>2017</v>
      </c>
      <c r="E293" t="s">
        <v>6</v>
      </c>
      <c r="F293" t="s">
        <v>14</v>
      </c>
      <c r="G293" t="s">
        <v>17</v>
      </c>
      <c r="H293" s="2">
        <v>145994.283784</v>
      </c>
    </row>
    <row r="294" spans="1:8" x14ac:dyDescent="0.3">
      <c r="A294" t="s">
        <v>21</v>
      </c>
      <c r="B294" t="s">
        <v>19</v>
      </c>
      <c r="C294">
        <v>24</v>
      </c>
      <c r="D294" s="3">
        <v>2017</v>
      </c>
      <c r="E294" t="s">
        <v>6</v>
      </c>
      <c r="F294" t="s">
        <v>14</v>
      </c>
      <c r="G294" t="s">
        <v>17</v>
      </c>
      <c r="H294" s="2">
        <v>443400.68719800003</v>
      </c>
    </row>
    <row r="295" spans="1:8" x14ac:dyDescent="0.3">
      <c r="A295" t="s">
        <v>22</v>
      </c>
      <c r="B295" t="s">
        <v>19</v>
      </c>
      <c r="C295">
        <v>24</v>
      </c>
      <c r="D295" s="3">
        <v>2017</v>
      </c>
      <c r="E295" t="s">
        <v>6</v>
      </c>
      <c r="F295" t="s">
        <v>14</v>
      </c>
      <c r="G295" t="s">
        <v>17</v>
      </c>
      <c r="H295" s="2">
        <v>137003.86585100001</v>
      </c>
    </row>
    <row r="296" spans="1:8" x14ac:dyDescent="0.3">
      <c r="A296" t="s">
        <v>21</v>
      </c>
      <c r="B296" t="s">
        <v>19</v>
      </c>
      <c r="C296">
        <v>25</v>
      </c>
      <c r="D296" s="3">
        <v>2017</v>
      </c>
      <c r="E296" t="s">
        <v>6</v>
      </c>
      <c r="F296" t="s">
        <v>14</v>
      </c>
      <c r="G296" t="s">
        <v>17</v>
      </c>
      <c r="H296" s="2">
        <v>530563.13403299998</v>
      </c>
    </row>
    <row r="297" spans="1:8" x14ac:dyDescent="0.3">
      <c r="A297" t="s">
        <v>22</v>
      </c>
      <c r="B297" t="s">
        <v>19</v>
      </c>
      <c r="C297">
        <v>25</v>
      </c>
      <c r="D297" s="3">
        <v>2017</v>
      </c>
      <c r="E297" t="s">
        <v>6</v>
      </c>
      <c r="F297" t="s">
        <v>14</v>
      </c>
      <c r="G297" t="s">
        <v>17</v>
      </c>
      <c r="H297" s="2">
        <v>181148.19878000001</v>
      </c>
    </row>
    <row r="298" spans="1:8" x14ac:dyDescent="0.3">
      <c r="A298" t="s">
        <v>21</v>
      </c>
      <c r="B298" t="s">
        <v>19</v>
      </c>
      <c r="C298">
        <v>26</v>
      </c>
      <c r="D298" s="3">
        <v>2017</v>
      </c>
      <c r="E298" t="s">
        <v>6</v>
      </c>
      <c r="F298" t="s">
        <v>14</v>
      </c>
      <c r="G298" t="s">
        <v>17</v>
      </c>
      <c r="H298" s="2">
        <v>523653.17580000003</v>
      </c>
    </row>
    <row r="299" spans="1:8" x14ac:dyDescent="0.3">
      <c r="A299" t="s">
        <v>22</v>
      </c>
      <c r="B299" t="s">
        <v>19</v>
      </c>
      <c r="C299">
        <v>26</v>
      </c>
      <c r="D299" s="3">
        <v>2017</v>
      </c>
      <c r="E299" t="s">
        <v>6</v>
      </c>
      <c r="F299" t="s">
        <v>14</v>
      </c>
      <c r="G299" t="s">
        <v>17</v>
      </c>
      <c r="H299" s="2">
        <v>284120.11624399998</v>
      </c>
    </row>
    <row r="300" spans="1:8" x14ac:dyDescent="0.3">
      <c r="A300" t="s">
        <v>21</v>
      </c>
      <c r="B300" t="s">
        <v>19</v>
      </c>
      <c r="C300">
        <v>27</v>
      </c>
      <c r="D300" s="3">
        <v>2017</v>
      </c>
      <c r="E300" t="s">
        <v>6</v>
      </c>
      <c r="F300" t="s">
        <v>14</v>
      </c>
      <c r="G300" t="s">
        <v>17</v>
      </c>
      <c r="H300" s="2">
        <v>504996.18343799998</v>
      </c>
    </row>
    <row r="301" spans="1:8" x14ac:dyDescent="0.3">
      <c r="A301" t="s">
        <v>22</v>
      </c>
      <c r="B301" t="s">
        <v>19</v>
      </c>
      <c r="C301">
        <v>27</v>
      </c>
      <c r="D301" s="3">
        <v>2017</v>
      </c>
      <c r="E301" t="s">
        <v>6</v>
      </c>
      <c r="F301" t="s">
        <v>14</v>
      </c>
      <c r="G301" t="s">
        <v>17</v>
      </c>
      <c r="H301" s="2">
        <v>237005.45783500001</v>
      </c>
    </row>
    <row r="302" spans="1:8" x14ac:dyDescent="0.3">
      <c r="A302" t="s">
        <v>21</v>
      </c>
      <c r="B302" t="s">
        <v>19</v>
      </c>
      <c r="C302">
        <v>28</v>
      </c>
      <c r="D302" s="3">
        <v>2017</v>
      </c>
      <c r="E302" t="s">
        <v>6</v>
      </c>
      <c r="F302" t="s">
        <v>14</v>
      </c>
      <c r="G302" t="s">
        <v>17</v>
      </c>
      <c r="H302" s="2">
        <v>522554.82173899998</v>
      </c>
    </row>
    <row r="303" spans="1:8" x14ac:dyDescent="0.3">
      <c r="A303" t="s">
        <v>22</v>
      </c>
      <c r="B303" t="s">
        <v>19</v>
      </c>
      <c r="C303">
        <v>28</v>
      </c>
      <c r="D303" s="3">
        <v>2017</v>
      </c>
      <c r="E303" t="s">
        <v>6</v>
      </c>
      <c r="F303" t="s">
        <v>14</v>
      </c>
      <c r="G303" t="s">
        <v>17</v>
      </c>
      <c r="H303" s="2">
        <v>210389.346307</v>
      </c>
    </row>
    <row r="304" spans="1:8" x14ac:dyDescent="0.3">
      <c r="A304" t="s">
        <v>21</v>
      </c>
      <c r="B304" t="s">
        <v>19</v>
      </c>
      <c r="C304">
        <v>29</v>
      </c>
      <c r="D304" s="3">
        <v>2017</v>
      </c>
      <c r="E304" t="s">
        <v>6</v>
      </c>
      <c r="F304" t="s">
        <v>14</v>
      </c>
      <c r="G304" t="s">
        <v>17</v>
      </c>
      <c r="H304" s="2">
        <v>435131.52012399997</v>
      </c>
    </row>
    <row r="305" spans="1:8" x14ac:dyDescent="0.3">
      <c r="A305" t="s">
        <v>22</v>
      </c>
      <c r="B305" t="s">
        <v>19</v>
      </c>
      <c r="C305">
        <v>29</v>
      </c>
      <c r="D305" s="3">
        <v>2017</v>
      </c>
      <c r="E305" t="s">
        <v>6</v>
      </c>
      <c r="F305" t="s">
        <v>14</v>
      </c>
      <c r="G305" t="s">
        <v>17</v>
      </c>
      <c r="H305" s="2">
        <v>205768.39963199999</v>
      </c>
    </row>
    <row r="306" spans="1:8" x14ac:dyDescent="0.3">
      <c r="A306" t="s">
        <v>21</v>
      </c>
      <c r="B306" t="s">
        <v>19</v>
      </c>
      <c r="C306">
        <v>30</v>
      </c>
      <c r="D306" s="3">
        <v>2017</v>
      </c>
      <c r="E306" t="s">
        <v>6</v>
      </c>
      <c r="F306" t="s">
        <v>14</v>
      </c>
      <c r="G306" t="s">
        <v>17</v>
      </c>
      <c r="H306" s="2">
        <v>447137.65838099999</v>
      </c>
    </row>
    <row r="307" spans="1:8" x14ac:dyDescent="0.3">
      <c r="A307" t="s">
        <v>22</v>
      </c>
      <c r="B307" t="s">
        <v>19</v>
      </c>
      <c r="C307">
        <v>30</v>
      </c>
      <c r="D307" s="3">
        <v>2017</v>
      </c>
      <c r="E307" t="s">
        <v>6</v>
      </c>
      <c r="F307" t="s">
        <v>14</v>
      </c>
      <c r="G307" t="s">
        <v>17</v>
      </c>
      <c r="H307" s="2">
        <v>175963.32257300001</v>
      </c>
    </row>
    <row r="308" spans="1:8" x14ac:dyDescent="0.3">
      <c r="A308" t="s">
        <v>21</v>
      </c>
      <c r="B308" s="1" t="s">
        <v>13</v>
      </c>
      <c r="C308">
        <v>1</v>
      </c>
      <c r="D308" s="3">
        <v>2017</v>
      </c>
      <c r="E308" t="s">
        <v>6</v>
      </c>
      <c r="F308" t="s">
        <v>14</v>
      </c>
      <c r="G308" t="s">
        <v>17</v>
      </c>
      <c r="H308" s="1">
        <v>510099.78709100001</v>
      </c>
    </row>
    <row r="309" spans="1:8" x14ac:dyDescent="0.3">
      <c r="A309" t="s">
        <v>22</v>
      </c>
      <c r="B309" s="1" t="s">
        <v>13</v>
      </c>
      <c r="C309">
        <v>1</v>
      </c>
      <c r="D309" s="3">
        <v>2017</v>
      </c>
      <c r="E309" t="s">
        <v>6</v>
      </c>
      <c r="F309" t="s">
        <v>14</v>
      </c>
      <c r="G309" t="s">
        <v>17</v>
      </c>
      <c r="H309" s="1">
        <v>321305.4339</v>
      </c>
    </row>
    <row r="310" spans="1:8" x14ac:dyDescent="0.3">
      <c r="A310" t="s">
        <v>21</v>
      </c>
      <c r="B310" s="1" t="s">
        <v>13</v>
      </c>
      <c r="C310">
        <v>2</v>
      </c>
      <c r="D310" s="3">
        <v>2017</v>
      </c>
      <c r="E310" t="s">
        <v>6</v>
      </c>
      <c r="F310" t="s">
        <v>14</v>
      </c>
      <c r="G310" t="s">
        <v>17</v>
      </c>
      <c r="H310" s="1">
        <v>535660.81513200002</v>
      </c>
    </row>
    <row r="311" spans="1:8" x14ac:dyDescent="0.3">
      <c r="A311" t="s">
        <v>22</v>
      </c>
      <c r="B311" s="1" t="s">
        <v>13</v>
      </c>
      <c r="C311">
        <v>2</v>
      </c>
      <c r="D311" s="3">
        <v>2017</v>
      </c>
      <c r="E311" t="s">
        <v>6</v>
      </c>
      <c r="F311" t="s">
        <v>14</v>
      </c>
      <c r="G311" t="s">
        <v>17</v>
      </c>
      <c r="H311" s="1">
        <v>270897.16949100001</v>
      </c>
    </row>
    <row r="312" spans="1:8" x14ac:dyDescent="0.3">
      <c r="A312" t="s">
        <v>21</v>
      </c>
      <c r="B312" s="1" t="s">
        <v>13</v>
      </c>
      <c r="C312">
        <v>3</v>
      </c>
      <c r="D312" s="3">
        <v>2017</v>
      </c>
      <c r="E312" t="s">
        <v>6</v>
      </c>
      <c r="F312" t="s">
        <v>14</v>
      </c>
      <c r="G312" t="s">
        <v>17</v>
      </c>
      <c r="H312" s="1">
        <v>553512.59375899995</v>
      </c>
    </row>
    <row r="313" spans="1:8" x14ac:dyDescent="0.3">
      <c r="A313" t="s">
        <v>22</v>
      </c>
      <c r="B313" s="1" t="s">
        <v>13</v>
      </c>
      <c r="C313">
        <v>3</v>
      </c>
      <c r="D313" s="3">
        <v>2017</v>
      </c>
      <c r="E313" t="s">
        <v>6</v>
      </c>
      <c r="F313" t="s">
        <v>14</v>
      </c>
      <c r="G313" t="s">
        <v>17</v>
      </c>
      <c r="H313" s="1">
        <v>228638.60191900001</v>
      </c>
    </row>
    <row r="314" spans="1:8" x14ac:dyDescent="0.3">
      <c r="A314" t="s">
        <v>21</v>
      </c>
      <c r="B314" s="1" t="s">
        <v>13</v>
      </c>
      <c r="C314">
        <v>4</v>
      </c>
      <c r="D314" s="3">
        <v>2017</v>
      </c>
      <c r="E314" t="s">
        <v>6</v>
      </c>
      <c r="F314" t="s">
        <v>14</v>
      </c>
      <c r="G314" t="s">
        <v>17</v>
      </c>
      <c r="H314" s="1">
        <v>479089.06418300001</v>
      </c>
    </row>
    <row r="315" spans="1:8" x14ac:dyDescent="0.3">
      <c r="A315" t="s">
        <v>22</v>
      </c>
      <c r="B315" s="1" t="s">
        <v>13</v>
      </c>
      <c r="C315">
        <v>4</v>
      </c>
      <c r="D315" s="3">
        <v>2017</v>
      </c>
      <c r="E315" t="s">
        <v>6</v>
      </c>
      <c r="F315" t="s">
        <v>14</v>
      </c>
      <c r="G315" t="s">
        <v>17</v>
      </c>
      <c r="H315" s="1">
        <v>232205.55204800001</v>
      </c>
    </row>
    <row r="316" spans="1:8" x14ac:dyDescent="0.3">
      <c r="A316" t="s">
        <v>21</v>
      </c>
      <c r="B316" s="1" t="s">
        <v>13</v>
      </c>
      <c r="C316">
        <v>5</v>
      </c>
      <c r="D316" s="3">
        <v>2017</v>
      </c>
      <c r="E316" t="s">
        <v>6</v>
      </c>
      <c r="F316" t="s">
        <v>14</v>
      </c>
      <c r="G316" t="s">
        <v>17</v>
      </c>
      <c r="H316" s="1">
        <v>441256.51437500003</v>
      </c>
    </row>
    <row r="317" spans="1:8" x14ac:dyDescent="0.3">
      <c r="A317" t="s">
        <v>22</v>
      </c>
      <c r="B317" s="1" t="s">
        <v>13</v>
      </c>
      <c r="C317">
        <v>5</v>
      </c>
      <c r="D317" s="3">
        <v>2017</v>
      </c>
      <c r="E317" t="s">
        <v>6</v>
      </c>
      <c r="F317" t="s">
        <v>14</v>
      </c>
      <c r="G317" t="s">
        <v>17</v>
      </c>
      <c r="H317" s="1">
        <v>189133.47747300001</v>
      </c>
    </row>
    <row r="318" spans="1:8" x14ac:dyDescent="0.3">
      <c r="A318" t="s">
        <v>21</v>
      </c>
      <c r="B318" s="1" t="s">
        <v>13</v>
      </c>
      <c r="C318">
        <v>6</v>
      </c>
      <c r="D318" s="3">
        <v>2017</v>
      </c>
      <c r="E318" t="s">
        <v>6</v>
      </c>
      <c r="F318" t="s">
        <v>14</v>
      </c>
      <c r="G318" t="s">
        <v>17</v>
      </c>
      <c r="H318" s="1">
        <v>403036.03297900001</v>
      </c>
    </row>
    <row r="319" spans="1:8" x14ac:dyDescent="0.3">
      <c r="A319" t="s">
        <v>22</v>
      </c>
      <c r="B319" s="1" t="s">
        <v>13</v>
      </c>
      <c r="C319">
        <v>6</v>
      </c>
      <c r="D319" s="3">
        <v>2017</v>
      </c>
      <c r="E319" t="s">
        <v>6</v>
      </c>
      <c r="F319" t="s">
        <v>14</v>
      </c>
      <c r="G319" t="s">
        <v>17</v>
      </c>
      <c r="H319" s="1">
        <v>221500.41555899999</v>
      </c>
    </row>
    <row r="320" spans="1:8" x14ac:dyDescent="0.3">
      <c r="A320" t="s">
        <v>21</v>
      </c>
      <c r="B320" t="s">
        <v>13</v>
      </c>
      <c r="C320">
        <v>7</v>
      </c>
      <c r="D320" s="3">
        <v>2017</v>
      </c>
      <c r="E320" t="s">
        <v>6</v>
      </c>
      <c r="F320" t="s">
        <v>14</v>
      </c>
      <c r="G320" t="s">
        <v>17</v>
      </c>
      <c r="H320" s="2">
        <v>492551.95889200002</v>
      </c>
    </row>
    <row r="321" spans="1:8" x14ac:dyDescent="0.3">
      <c r="A321" t="s">
        <v>22</v>
      </c>
      <c r="B321" t="s">
        <v>13</v>
      </c>
      <c r="C321">
        <v>7</v>
      </c>
      <c r="D321" s="3">
        <v>2017</v>
      </c>
      <c r="E321" t="s">
        <v>6</v>
      </c>
      <c r="F321" t="s">
        <v>14</v>
      </c>
      <c r="G321" t="s">
        <v>17</v>
      </c>
      <c r="H321" s="2">
        <v>251758.92048100001</v>
      </c>
    </row>
    <row r="322" spans="1:8" x14ac:dyDescent="0.3">
      <c r="A322" t="s">
        <v>21</v>
      </c>
      <c r="B322" t="s">
        <v>13</v>
      </c>
      <c r="C322">
        <v>8</v>
      </c>
      <c r="D322" s="3">
        <v>2017</v>
      </c>
      <c r="E322" t="s">
        <v>6</v>
      </c>
      <c r="F322" t="s">
        <v>14</v>
      </c>
      <c r="G322" t="s">
        <v>17</v>
      </c>
      <c r="H322" s="2">
        <v>629222.13775200001</v>
      </c>
    </row>
    <row r="323" spans="1:8" x14ac:dyDescent="0.3">
      <c r="A323" t="s">
        <v>22</v>
      </c>
      <c r="B323" t="s">
        <v>13</v>
      </c>
      <c r="C323">
        <v>8</v>
      </c>
      <c r="D323" s="3">
        <v>2017</v>
      </c>
      <c r="E323" t="s">
        <v>6</v>
      </c>
      <c r="F323" t="s">
        <v>14</v>
      </c>
      <c r="G323" t="s">
        <v>17</v>
      </c>
      <c r="H323" s="2">
        <v>313221.62680899998</v>
      </c>
    </row>
    <row r="324" spans="1:8" x14ac:dyDescent="0.3">
      <c r="A324" t="s">
        <v>21</v>
      </c>
      <c r="B324" t="s">
        <v>13</v>
      </c>
      <c r="C324">
        <v>9</v>
      </c>
      <c r="D324" s="3">
        <v>2017</v>
      </c>
      <c r="E324" t="s">
        <v>6</v>
      </c>
      <c r="F324" t="s">
        <v>14</v>
      </c>
      <c r="G324" t="s">
        <v>17</v>
      </c>
      <c r="H324" s="2">
        <v>478142.52360199997</v>
      </c>
    </row>
    <row r="325" spans="1:8" x14ac:dyDescent="0.3">
      <c r="A325" t="s">
        <v>22</v>
      </c>
      <c r="B325" t="s">
        <v>13</v>
      </c>
      <c r="C325">
        <v>9</v>
      </c>
      <c r="D325" s="3">
        <v>2017</v>
      </c>
      <c r="E325" t="s">
        <v>6</v>
      </c>
      <c r="F325" t="s">
        <v>14</v>
      </c>
      <c r="G325" t="s">
        <v>17</v>
      </c>
      <c r="H325" s="2">
        <v>256028.85402100001</v>
      </c>
    </row>
    <row r="326" spans="1:8" x14ac:dyDescent="0.3">
      <c r="A326" t="s">
        <v>21</v>
      </c>
      <c r="B326" t="s">
        <v>13</v>
      </c>
      <c r="C326">
        <v>10</v>
      </c>
      <c r="D326" s="3">
        <v>2017</v>
      </c>
      <c r="E326" t="s">
        <v>6</v>
      </c>
      <c r="F326" t="s">
        <v>14</v>
      </c>
      <c r="G326" t="s">
        <v>17</v>
      </c>
      <c r="H326" s="2">
        <v>485468.07519</v>
      </c>
    </row>
    <row r="327" spans="1:8" x14ac:dyDescent="0.3">
      <c r="A327" t="s">
        <v>22</v>
      </c>
      <c r="B327" t="s">
        <v>13</v>
      </c>
      <c r="C327">
        <v>10</v>
      </c>
      <c r="D327" s="3">
        <v>2017</v>
      </c>
      <c r="E327" t="s">
        <v>6</v>
      </c>
      <c r="F327" t="s">
        <v>14</v>
      </c>
      <c r="G327" t="s">
        <v>17</v>
      </c>
      <c r="H327" s="2">
        <v>234832.73937699999</v>
      </c>
    </row>
    <row r="328" spans="1:8" x14ac:dyDescent="0.3">
      <c r="A328" t="s">
        <v>21</v>
      </c>
      <c r="B328" t="s">
        <v>13</v>
      </c>
      <c r="C328">
        <v>11</v>
      </c>
      <c r="D328" s="3">
        <v>2017</v>
      </c>
      <c r="E328" t="s">
        <v>6</v>
      </c>
      <c r="F328" t="s">
        <v>14</v>
      </c>
      <c r="G328" t="s">
        <v>17</v>
      </c>
      <c r="H328" s="2">
        <v>477373.26764699997</v>
      </c>
    </row>
    <row r="329" spans="1:8" x14ac:dyDescent="0.3">
      <c r="A329" t="s">
        <v>22</v>
      </c>
      <c r="B329" t="s">
        <v>13</v>
      </c>
      <c r="C329">
        <v>11</v>
      </c>
      <c r="D329" s="3">
        <v>2017</v>
      </c>
      <c r="E329" t="s">
        <v>6</v>
      </c>
      <c r="F329" t="s">
        <v>14</v>
      </c>
      <c r="G329" t="s">
        <v>17</v>
      </c>
      <c r="H329" s="2">
        <v>240420.602927</v>
      </c>
    </row>
    <row r="330" spans="1:8" x14ac:dyDescent="0.3">
      <c r="A330" t="s">
        <v>21</v>
      </c>
      <c r="B330" t="s">
        <v>13</v>
      </c>
      <c r="C330">
        <v>12</v>
      </c>
      <c r="D330" s="3">
        <v>2017</v>
      </c>
      <c r="E330" t="s">
        <v>6</v>
      </c>
      <c r="F330" t="s">
        <v>14</v>
      </c>
      <c r="G330" t="s">
        <v>17</v>
      </c>
      <c r="H330" s="2">
        <v>328619.47120199999</v>
      </c>
    </row>
    <row r="331" spans="1:8" x14ac:dyDescent="0.3">
      <c r="A331" t="s">
        <v>22</v>
      </c>
      <c r="B331" t="s">
        <v>13</v>
      </c>
      <c r="C331">
        <v>12</v>
      </c>
      <c r="D331" s="3">
        <v>2017</v>
      </c>
      <c r="E331" t="s">
        <v>6</v>
      </c>
      <c r="F331" t="s">
        <v>14</v>
      </c>
      <c r="G331" t="s">
        <v>17</v>
      </c>
      <c r="H331" s="2">
        <v>178262.142505</v>
      </c>
    </row>
    <row r="332" spans="1:8" x14ac:dyDescent="0.3">
      <c r="A332" t="s">
        <v>21</v>
      </c>
      <c r="B332" t="s">
        <v>13</v>
      </c>
      <c r="C332">
        <v>13</v>
      </c>
      <c r="D332" s="3">
        <v>2017</v>
      </c>
      <c r="E332" t="s">
        <v>6</v>
      </c>
      <c r="F332" t="s">
        <v>14</v>
      </c>
      <c r="G332" t="s">
        <v>17</v>
      </c>
      <c r="H332" s="2">
        <v>337487.88138799998</v>
      </c>
    </row>
    <row r="333" spans="1:8" x14ac:dyDescent="0.3">
      <c r="A333" t="s">
        <v>22</v>
      </c>
      <c r="B333" t="s">
        <v>13</v>
      </c>
      <c r="C333">
        <v>13</v>
      </c>
      <c r="D333" s="3">
        <v>2017</v>
      </c>
      <c r="E333" t="s">
        <v>6</v>
      </c>
      <c r="F333" t="s">
        <v>14</v>
      </c>
      <c r="G333" t="s">
        <v>17</v>
      </c>
      <c r="H333" s="2">
        <v>171799.85665199999</v>
      </c>
    </row>
    <row r="334" spans="1:8" x14ac:dyDescent="0.3">
      <c r="A334" t="s">
        <v>21</v>
      </c>
      <c r="B334" t="s">
        <v>13</v>
      </c>
      <c r="C334">
        <v>14</v>
      </c>
      <c r="D334" s="3">
        <v>2017</v>
      </c>
      <c r="E334" t="s">
        <v>6</v>
      </c>
      <c r="F334" t="s">
        <v>14</v>
      </c>
      <c r="G334" t="s">
        <v>17</v>
      </c>
      <c r="H334" s="2">
        <v>547435.69489200006</v>
      </c>
    </row>
    <row r="335" spans="1:8" x14ac:dyDescent="0.3">
      <c r="A335" t="s">
        <v>22</v>
      </c>
      <c r="B335" t="s">
        <v>13</v>
      </c>
      <c r="C335">
        <v>14</v>
      </c>
      <c r="D335" s="3">
        <v>2017</v>
      </c>
      <c r="E335" t="s">
        <v>6</v>
      </c>
      <c r="F335" t="s">
        <v>14</v>
      </c>
      <c r="G335" t="s">
        <v>17</v>
      </c>
      <c r="H335" s="2">
        <v>226443.60917800001</v>
      </c>
    </row>
    <row r="336" spans="1:8" x14ac:dyDescent="0.3">
      <c r="A336" t="s">
        <v>21</v>
      </c>
      <c r="B336" t="s">
        <v>13</v>
      </c>
      <c r="C336">
        <v>15</v>
      </c>
      <c r="D336" s="3">
        <v>2017</v>
      </c>
      <c r="E336" t="s">
        <v>6</v>
      </c>
      <c r="F336" t="s">
        <v>14</v>
      </c>
      <c r="G336" t="s">
        <v>17</v>
      </c>
      <c r="H336" s="2">
        <v>498637.62653299997</v>
      </c>
    </row>
    <row r="337" spans="1:8" x14ac:dyDescent="0.3">
      <c r="A337" t="s">
        <v>22</v>
      </c>
      <c r="B337" t="s">
        <v>13</v>
      </c>
      <c r="C337">
        <v>15</v>
      </c>
      <c r="D337" s="3">
        <v>2017</v>
      </c>
      <c r="E337" t="s">
        <v>6</v>
      </c>
      <c r="F337" t="s">
        <v>14</v>
      </c>
      <c r="G337" t="s">
        <v>17</v>
      </c>
      <c r="H337" s="2">
        <v>276741.00949500001</v>
      </c>
    </row>
    <row r="338" spans="1:8" x14ac:dyDescent="0.3">
      <c r="A338" t="s">
        <v>21</v>
      </c>
      <c r="B338" t="s">
        <v>13</v>
      </c>
      <c r="C338">
        <v>16</v>
      </c>
      <c r="D338" s="3">
        <v>2017</v>
      </c>
      <c r="E338" t="s">
        <v>6</v>
      </c>
      <c r="F338" t="s">
        <v>14</v>
      </c>
      <c r="G338" t="s">
        <v>17</v>
      </c>
      <c r="H338" s="2">
        <v>482354.76291799999</v>
      </c>
    </row>
    <row r="339" spans="1:8" x14ac:dyDescent="0.3">
      <c r="A339" t="s">
        <v>22</v>
      </c>
      <c r="B339" t="s">
        <v>13</v>
      </c>
      <c r="C339">
        <v>16</v>
      </c>
      <c r="D339" s="3">
        <v>2017</v>
      </c>
      <c r="E339" t="s">
        <v>6</v>
      </c>
      <c r="F339" t="s">
        <v>14</v>
      </c>
      <c r="G339" t="s">
        <v>17</v>
      </c>
      <c r="H339" s="2">
        <v>203320.84388599999</v>
      </c>
    </row>
    <row r="340" spans="1:8" x14ac:dyDescent="0.3">
      <c r="A340" t="s">
        <v>21</v>
      </c>
      <c r="B340" t="s">
        <v>13</v>
      </c>
      <c r="C340">
        <v>17</v>
      </c>
      <c r="D340" s="3">
        <v>2017</v>
      </c>
      <c r="E340" t="s">
        <v>6</v>
      </c>
      <c r="F340" t="s">
        <v>14</v>
      </c>
      <c r="G340" t="s">
        <v>17</v>
      </c>
      <c r="H340" s="2">
        <v>434474.19843500003</v>
      </c>
    </row>
    <row r="341" spans="1:8" x14ac:dyDescent="0.3">
      <c r="A341" t="s">
        <v>22</v>
      </c>
      <c r="B341" t="s">
        <v>13</v>
      </c>
      <c r="C341">
        <v>17</v>
      </c>
      <c r="D341" s="3">
        <v>2017</v>
      </c>
      <c r="E341" t="s">
        <v>6</v>
      </c>
      <c r="F341" t="s">
        <v>14</v>
      </c>
      <c r="G341" t="s">
        <v>17</v>
      </c>
      <c r="H341" s="2">
        <v>213440.500229</v>
      </c>
    </row>
    <row r="342" spans="1:8" x14ac:dyDescent="0.3">
      <c r="A342" t="s">
        <v>21</v>
      </c>
      <c r="B342" t="s">
        <v>13</v>
      </c>
      <c r="C342">
        <v>18</v>
      </c>
      <c r="D342" s="3">
        <v>2017</v>
      </c>
      <c r="E342" t="s">
        <v>6</v>
      </c>
      <c r="F342" t="s">
        <v>14</v>
      </c>
      <c r="G342" t="s">
        <v>17</v>
      </c>
      <c r="H342" s="2">
        <v>427018.48288899998</v>
      </c>
    </row>
    <row r="343" spans="1:8" x14ac:dyDescent="0.3">
      <c r="A343" t="s">
        <v>22</v>
      </c>
      <c r="B343" t="s">
        <v>13</v>
      </c>
      <c r="C343">
        <v>18</v>
      </c>
      <c r="D343" s="3">
        <v>2017</v>
      </c>
      <c r="E343" t="s">
        <v>6</v>
      </c>
      <c r="F343" t="s">
        <v>14</v>
      </c>
      <c r="G343" t="s">
        <v>17</v>
      </c>
      <c r="H343" s="2">
        <v>218231.13033099999</v>
      </c>
    </row>
    <row r="344" spans="1:8" x14ac:dyDescent="0.3">
      <c r="A344" t="s">
        <v>21</v>
      </c>
      <c r="B344" t="s">
        <v>13</v>
      </c>
      <c r="C344">
        <v>19</v>
      </c>
      <c r="D344" s="3">
        <v>2017</v>
      </c>
      <c r="E344" t="s">
        <v>6</v>
      </c>
      <c r="F344" t="s">
        <v>14</v>
      </c>
      <c r="G344" t="s">
        <v>17</v>
      </c>
      <c r="H344" s="2">
        <v>394529.177845</v>
      </c>
    </row>
    <row r="345" spans="1:8" x14ac:dyDescent="0.3">
      <c r="A345" t="s">
        <v>22</v>
      </c>
      <c r="B345" t="s">
        <v>13</v>
      </c>
      <c r="C345">
        <v>19</v>
      </c>
      <c r="D345" s="3">
        <v>2017</v>
      </c>
      <c r="E345" t="s">
        <v>6</v>
      </c>
      <c r="F345" t="s">
        <v>14</v>
      </c>
      <c r="G345" t="s">
        <v>17</v>
      </c>
      <c r="H345" s="2">
        <v>196607.63651099999</v>
      </c>
    </row>
    <row r="346" spans="1:8" x14ac:dyDescent="0.3">
      <c r="A346" t="s">
        <v>21</v>
      </c>
      <c r="B346" t="s">
        <v>13</v>
      </c>
      <c r="C346">
        <v>20</v>
      </c>
      <c r="D346" s="3">
        <v>2017</v>
      </c>
      <c r="E346" t="s">
        <v>6</v>
      </c>
      <c r="F346" t="s">
        <v>14</v>
      </c>
      <c r="G346" t="s">
        <v>17</v>
      </c>
      <c r="H346" s="2">
        <v>355163.74299499998</v>
      </c>
    </row>
    <row r="347" spans="1:8" x14ac:dyDescent="0.3">
      <c r="A347" t="s">
        <v>22</v>
      </c>
      <c r="B347" t="s">
        <v>13</v>
      </c>
      <c r="C347">
        <v>20</v>
      </c>
      <c r="D347" s="3">
        <v>2017</v>
      </c>
      <c r="E347" t="s">
        <v>6</v>
      </c>
      <c r="F347" t="s">
        <v>14</v>
      </c>
      <c r="G347" t="s">
        <v>17</v>
      </c>
      <c r="H347" s="2">
        <v>141961.79923</v>
      </c>
    </row>
    <row r="348" spans="1:8" x14ac:dyDescent="0.3">
      <c r="A348" t="s">
        <v>21</v>
      </c>
      <c r="B348" t="s">
        <v>13</v>
      </c>
      <c r="C348">
        <v>21</v>
      </c>
      <c r="D348" s="3">
        <v>2017</v>
      </c>
      <c r="E348" t="s">
        <v>6</v>
      </c>
      <c r="F348" t="s">
        <v>14</v>
      </c>
      <c r="G348" t="s">
        <v>17</v>
      </c>
      <c r="H348" s="2">
        <v>374493.10269199999</v>
      </c>
    </row>
    <row r="349" spans="1:8" x14ac:dyDescent="0.3">
      <c r="A349" t="s">
        <v>22</v>
      </c>
      <c r="B349" t="s">
        <v>13</v>
      </c>
      <c r="C349">
        <v>21</v>
      </c>
      <c r="D349" s="3">
        <v>2017</v>
      </c>
      <c r="E349" t="s">
        <v>6</v>
      </c>
      <c r="F349" t="s">
        <v>14</v>
      </c>
      <c r="G349" t="s">
        <v>17</v>
      </c>
      <c r="H349" s="2">
        <v>228161.650685</v>
      </c>
    </row>
    <row r="350" spans="1:8" x14ac:dyDescent="0.3">
      <c r="A350" t="s">
        <v>21</v>
      </c>
      <c r="B350" t="s">
        <v>13</v>
      </c>
      <c r="C350">
        <v>22</v>
      </c>
      <c r="D350" s="3">
        <v>2017</v>
      </c>
      <c r="E350" t="s">
        <v>6</v>
      </c>
      <c r="F350" t="s">
        <v>14</v>
      </c>
      <c r="G350" t="s">
        <v>17</v>
      </c>
      <c r="H350" s="2">
        <v>424113.31283000001</v>
      </c>
    </row>
    <row r="351" spans="1:8" x14ac:dyDescent="0.3">
      <c r="A351" t="s">
        <v>22</v>
      </c>
      <c r="B351" t="s">
        <v>13</v>
      </c>
      <c r="C351">
        <v>22</v>
      </c>
      <c r="D351" s="3">
        <v>2017</v>
      </c>
      <c r="E351" t="s">
        <v>6</v>
      </c>
      <c r="F351" t="s">
        <v>14</v>
      </c>
      <c r="G351" t="s">
        <v>17</v>
      </c>
      <c r="H351" s="2">
        <v>210309.462123</v>
      </c>
    </row>
    <row r="352" spans="1:8" x14ac:dyDescent="0.3">
      <c r="A352" t="s">
        <v>21</v>
      </c>
      <c r="B352" t="s">
        <v>13</v>
      </c>
      <c r="C352">
        <v>23</v>
      </c>
      <c r="D352" s="3">
        <v>2017</v>
      </c>
      <c r="E352" t="s">
        <v>6</v>
      </c>
      <c r="F352" t="s">
        <v>14</v>
      </c>
      <c r="G352" t="s">
        <v>17</v>
      </c>
      <c r="H352" s="2">
        <v>439627.71570900001</v>
      </c>
    </row>
    <row r="353" spans="1:8" x14ac:dyDescent="0.3">
      <c r="A353" t="s">
        <v>22</v>
      </c>
      <c r="B353" t="s">
        <v>13</v>
      </c>
      <c r="C353">
        <v>23</v>
      </c>
      <c r="D353" s="3">
        <v>2017</v>
      </c>
      <c r="E353" t="s">
        <v>6</v>
      </c>
      <c r="F353" t="s">
        <v>14</v>
      </c>
      <c r="G353" t="s">
        <v>17</v>
      </c>
      <c r="H353" s="2">
        <v>237842.64279099999</v>
      </c>
    </row>
    <row r="354" spans="1:8" x14ac:dyDescent="0.3">
      <c r="A354" t="s">
        <v>21</v>
      </c>
      <c r="B354" t="s">
        <v>13</v>
      </c>
      <c r="C354">
        <v>24</v>
      </c>
      <c r="D354" s="3">
        <v>2017</v>
      </c>
      <c r="E354" t="s">
        <v>6</v>
      </c>
      <c r="F354" t="s">
        <v>14</v>
      </c>
      <c r="G354" t="s">
        <v>17</v>
      </c>
      <c r="H354" s="2">
        <v>379707.96095500002</v>
      </c>
    </row>
    <row r="355" spans="1:8" x14ac:dyDescent="0.3">
      <c r="A355" t="s">
        <v>22</v>
      </c>
      <c r="B355" t="s">
        <v>13</v>
      </c>
      <c r="C355">
        <v>24</v>
      </c>
      <c r="D355" s="3">
        <v>2017</v>
      </c>
      <c r="E355" t="s">
        <v>6</v>
      </c>
      <c r="F355" t="s">
        <v>14</v>
      </c>
      <c r="G355" t="s">
        <v>17</v>
      </c>
      <c r="H355" s="2">
        <v>215540.18903099999</v>
      </c>
    </row>
    <row r="356" spans="1:8" x14ac:dyDescent="0.3">
      <c r="A356" t="s">
        <v>21</v>
      </c>
      <c r="B356" t="s">
        <v>13</v>
      </c>
      <c r="C356">
        <v>25</v>
      </c>
      <c r="D356" s="3">
        <v>2017</v>
      </c>
      <c r="E356" t="s">
        <v>6</v>
      </c>
      <c r="F356" t="s">
        <v>14</v>
      </c>
      <c r="G356" t="s">
        <v>17</v>
      </c>
      <c r="H356" s="2">
        <v>469831.756964</v>
      </c>
    </row>
    <row r="357" spans="1:8" x14ac:dyDescent="0.3">
      <c r="A357" t="s">
        <v>22</v>
      </c>
      <c r="B357" t="s">
        <v>13</v>
      </c>
      <c r="C357">
        <v>25</v>
      </c>
      <c r="D357" s="3">
        <v>2017</v>
      </c>
      <c r="E357" t="s">
        <v>6</v>
      </c>
      <c r="F357" t="s">
        <v>14</v>
      </c>
      <c r="G357" t="s">
        <v>17</v>
      </c>
      <c r="H357" s="2">
        <v>172648.31614099999</v>
      </c>
    </row>
    <row r="358" spans="1:8" x14ac:dyDescent="0.3">
      <c r="A358" t="s">
        <v>21</v>
      </c>
      <c r="B358" t="s">
        <v>13</v>
      </c>
      <c r="C358">
        <v>26</v>
      </c>
      <c r="D358" s="3">
        <v>2017</v>
      </c>
      <c r="E358" t="s">
        <v>6</v>
      </c>
      <c r="F358" t="s">
        <v>14</v>
      </c>
      <c r="G358" t="s">
        <v>17</v>
      </c>
      <c r="H358" s="2">
        <v>316528.43872600002</v>
      </c>
    </row>
    <row r="359" spans="1:8" x14ac:dyDescent="0.3">
      <c r="A359" t="s">
        <v>22</v>
      </c>
      <c r="B359" t="s">
        <v>13</v>
      </c>
      <c r="C359">
        <v>26</v>
      </c>
      <c r="D359" s="3">
        <v>2017</v>
      </c>
      <c r="E359" t="s">
        <v>6</v>
      </c>
      <c r="F359" t="s">
        <v>14</v>
      </c>
      <c r="G359" t="s">
        <v>17</v>
      </c>
      <c r="H359" s="2">
        <v>167201.023816</v>
      </c>
    </row>
    <row r="360" spans="1:8" x14ac:dyDescent="0.3">
      <c r="A360" t="s">
        <v>21</v>
      </c>
      <c r="B360" t="s">
        <v>13</v>
      </c>
      <c r="C360">
        <v>27</v>
      </c>
      <c r="D360" s="3">
        <v>2017</v>
      </c>
      <c r="E360" t="s">
        <v>6</v>
      </c>
      <c r="F360" t="s">
        <v>14</v>
      </c>
      <c r="G360" t="s">
        <v>17</v>
      </c>
      <c r="H360" s="2">
        <v>287578.73474699998</v>
      </c>
    </row>
    <row r="361" spans="1:8" x14ac:dyDescent="0.3">
      <c r="A361" t="s">
        <v>22</v>
      </c>
      <c r="B361" t="s">
        <v>13</v>
      </c>
      <c r="C361">
        <v>27</v>
      </c>
      <c r="D361" s="3">
        <v>2017</v>
      </c>
      <c r="E361" t="s">
        <v>6</v>
      </c>
      <c r="F361" t="s">
        <v>14</v>
      </c>
      <c r="G361" t="s">
        <v>17</v>
      </c>
      <c r="H361" s="2">
        <v>124881.722777</v>
      </c>
    </row>
    <row r="362" spans="1:8" x14ac:dyDescent="0.3">
      <c r="A362" t="s">
        <v>21</v>
      </c>
      <c r="B362" t="s">
        <v>13</v>
      </c>
      <c r="C362">
        <v>28</v>
      </c>
      <c r="D362" s="3">
        <v>2017</v>
      </c>
      <c r="E362" t="s">
        <v>6</v>
      </c>
      <c r="F362" t="s">
        <v>14</v>
      </c>
      <c r="G362" t="s">
        <v>17</v>
      </c>
      <c r="H362" s="2">
        <v>370258.89795100002</v>
      </c>
    </row>
    <row r="363" spans="1:8" x14ac:dyDescent="0.3">
      <c r="A363" t="s">
        <v>22</v>
      </c>
      <c r="B363" t="s">
        <v>13</v>
      </c>
      <c r="C363">
        <v>28</v>
      </c>
      <c r="D363" s="3">
        <v>2017</v>
      </c>
      <c r="E363" t="s">
        <v>6</v>
      </c>
      <c r="F363" t="s">
        <v>14</v>
      </c>
      <c r="G363" t="s">
        <v>17</v>
      </c>
      <c r="H363" s="2">
        <v>214160.334833</v>
      </c>
    </row>
    <row r="364" spans="1:8" x14ac:dyDescent="0.3">
      <c r="A364" t="s">
        <v>21</v>
      </c>
      <c r="B364" t="s">
        <v>13</v>
      </c>
      <c r="C364">
        <v>29</v>
      </c>
      <c r="D364" s="3">
        <v>2017</v>
      </c>
      <c r="E364" t="s">
        <v>6</v>
      </c>
      <c r="F364" t="s">
        <v>14</v>
      </c>
      <c r="G364" t="s">
        <v>17</v>
      </c>
      <c r="H364" s="2">
        <v>407019.51689700002</v>
      </c>
    </row>
    <row r="365" spans="1:8" x14ac:dyDescent="0.3">
      <c r="A365" t="s">
        <v>22</v>
      </c>
      <c r="B365" t="s">
        <v>13</v>
      </c>
      <c r="C365">
        <v>29</v>
      </c>
      <c r="D365" s="3">
        <v>2017</v>
      </c>
      <c r="E365" t="s">
        <v>6</v>
      </c>
      <c r="F365" t="s">
        <v>14</v>
      </c>
      <c r="G365" t="s">
        <v>17</v>
      </c>
      <c r="H365" s="2">
        <v>193471.725921</v>
      </c>
    </row>
    <row r="366" spans="1:8" x14ac:dyDescent="0.3">
      <c r="A366" t="s">
        <v>21</v>
      </c>
      <c r="B366" t="s">
        <v>13</v>
      </c>
      <c r="C366">
        <v>30</v>
      </c>
      <c r="D366" s="3">
        <v>2017</v>
      </c>
      <c r="E366" t="s">
        <v>6</v>
      </c>
      <c r="F366" t="s">
        <v>14</v>
      </c>
      <c r="G366" t="s">
        <v>17</v>
      </c>
      <c r="H366" s="2">
        <v>455470.67560900003</v>
      </c>
    </row>
    <row r="367" spans="1:8" x14ac:dyDescent="0.3">
      <c r="A367" t="s">
        <v>22</v>
      </c>
      <c r="B367" t="s">
        <v>13</v>
      </c>
      <c r="C367">
        <v>30</v>
      </c>
      <c r="D367" s="3">
        <v>2017</v>
      </c>
      <c r="E367" t="s">
        <v>6</v>
      </c>
      <c r="F367" t="s">
        <v>14</v>
      </c>
      <c r="G367" t="s">
        <v>17</v>
      </c>
      <c r="H367" s="2">
        <v>163530.315718</v>
      </c>
    </row>
    <row r="368" spans="1:8" x14ac:dyDescent="0.3">
      <c r="A368" t="s">
        <v>21</v>
      </c>
      <c r="B368" t="s">
        <v>13</v>
      </c>
      <c r="C368">
        <v>31</v>
      </c>
      <c r="D368" s="3">
        <v>2017</v>
      </c>
      <c r="E368" t="s">
        <v>6</v>
      </c>
      <c r="F368" t="s">
        <v>14</v>
      </c>
      <c r="G368" t="s">
        <v>17</v>
      </c>
      <c r="H368" s="2">
        <v>413328.32493499998</v>
      </c>
    </row>
    <row r="369" spans="1:8" x14ac:dyDescent="0.3">
      <c r="A369" t="s">
        <v>22</v>
      </c>
      <c r="B369" t="s">
        <v>13</v>
      </c>
      <c r="C369">
        <v>31</v>
      </c>
      <c r="D369" s="3">
        <v>2017</v>
      </c>
      <c r="E369" t="s">
        <v>6</v>
      </c>
      <c r="F369" t="s">
        <v>14</v>
      </c>
      <c r="G369" t="s">
        <v>17</v>
      </c>
      <c r="H369" s="2">
        <v>204643.26921999999</v>
      </c>
    </row>
    <row r="370" spans="1:8" x14ac:dyDescent="0.3">
      <c r="A370" t="s">
        <v>21</v>
      </c>
      <c r="B370" t="s">
        <v>20</v>
      </c>
      <c r="C370">
        <v>1</v>
      </c>
      <c r="D370" s="3">
        <v>2016</v>
      </c>
      <c r="E370" t="s">
        <v>6</v>
      </c>
      <c r="F370" t="s">
        <v>18</v>
      </c>
      <c r="G370" t="s">
        <v>23</v>
      </c>
      <c r="H370" s="2">
        <v>177587.74077800001</v>
      </c>
    </row>
    <row r="371" spans="1:8" x14ac:dyDescent="0.3">
      <c r="A371" t="s">
        <v>22</v>
      </c>
      <c r="B371" t="s">
        <v>20</v>
      </c>
      <c r="C371">
        <v>1</v>
      </c>
      <c r="D371" s="3">
        <v>2016</v>
      </c>
      <c r="E371" t="s">
        <v>6</v>
      </c>
      <c r="F371" t="s">
        <v>18</v>
      </c>
      <c r="G371" t="s">
        <v>23</v>
      </c>
      <c r="H371" s="2">
        <v>44088.213728000002</v>
      </c>
    </row>
    <row r="372" spans="1:8" x14ac:dyDescent="0.3">
      <c r="A372" t="s">
        <v>21</v>
      </c>
      <c r="B372" t="s">
        <v>20</v>
      </c>
      <c r="C372">
        <v>2</v>
      </c>
      <c r="D372" s="3">
        <v>2016</v>
      </c>
      <c r="E372" t="s">
        <v>6</v>
      </c>
      <c r="F372" t="s">
        <v>18</v>
      </c>
      <c r="G372" t="s">
        <v>23</v>
      </c>
      <c r="H372" s="2">
        <v>77518.834348999997</v>
      </c>
    </row>
    <row r="373" spans="1:8" x14ac:dyDescent="0.3">
      <c r="A373" t="s">
        <v>22</v>
      </c>
      <c r="B373" t="s">
        <v>20</v>
      </c>
      <c r="C373">
        <v>2</v>
      </c>
      <c r="D373" s="3">
        <v>2016</v>
      </c>
      <c r="E373" t="s">
        <v>6</v>
      </c>
      <c r="F373" t="s">
        <v>18</v>
      </c>
      <c r="G373" t="s">
        <v>23</v>
      </c>
      <c r="H373" s="2">
        <v>25096.432236000001</v>
      </c>
    </row>
    <row r="374" spans="1:8" x14ac:dyDescent="0.3">
      <c r="A374" t="s">
        <v>21</v>
      </c>
      <c r="B374" t="s">
        <v>20</v>
      </c>
      <c r="C374">
        <v>3</v>
      </c>
      <c r="D374" s="3">
        <v>2016</v>
      </c>
      <c r="E374" t="s">
        <v>6</v>
      </c>
      <c r="F374" t="s">
        <v>18</v>
      </c>
      <c r="G374" t="s">
        <v>23</v>
      </c>
      <c r="H374" s="2">
        <v>61617.284810999998</v>
      </c>
    </row>
    <row r="375" spans="1:8" x14ac:dyDescent="0.3">
      <c r="A375" t="s">
        <v>22</v>
      </c>
      <c r="B375" t="s">
        <v>20</v>
      </c>
      <c r="C375">
        <v>3</v>
      </c>
      <c r="D375" s="3">
        <v>2016</v>
      </c>
      <c r="E375" t="s">
        <v>6</v>
      </c>
      <c r="F375" t="s">
        <v>18</v>
      </c>
      <c r="G375" t="s">
        <v>23</v>
      </c>
      <c r="H375" s="2">
        <v>42031.742557999998</v>
      </c>
    </row>
    <row r="376" spans="1:8" x14ac:dyDescent="0.3">
      <c r="A376" t="s">
        <v>21</v>
      </c>
      <c r="B376" t="s">
        <v>20</v>
      </c>
      <c r="C376">
        <v>4</v>
      </c>
      <c r="D376" s="3">
        <v>2016</v>
      </c>
      <c r="E376" t="s">
        <v>6</v>
      </c>
      <c r="F376" t="s">
        <v>18</v>
      </c>
      <c r="G376" t="s">
        <v>23</v>
      </c>
      <c r="H376" s="2">
        <v>88269.408949000004</v>
      </c>
    </row>
    <row r="377" spans="1:8" x14ac:dyDescent="0.3">
      <c r="A377" t="s">
        <v>22</v>
      </c>
      <c r="B377" t="s">
        <v>20</v>
      </c>
      <c r="C377">
        <v>4</v>
      </c>
      <c r="D377" s="3">
        <v>2016</v>
      </c>
      <c r="E377" t="s">
        <v>6</v>
      </c>
      <c r="F377" t="s">
        <v>18</v>
      </c>
      <c r="G377" t="s">
        <v>23</v>
      </c>
      <c r="H377" s="2">
        <v>28544.20321</v>
      </c>
    </row>
    <row r="378" spans="1:8" x14ac:dyDescent="0.3">
      <c r="A378" t="s">
        <v>21</v>
      </c>
      <c r="B378" t="s">
        <v>20</v>
      </c>
      <c r="C378">
        <v>5</v>
      </c>
      <c r="D378" s="3">
        <v>2016</v>
      </c>
      <c r="E378" t="s">
        <v>6</v>
      </c>
      <c r="F378" t="s">
        <v>18</v>
      </c>
      <c r="G378" t="s">
        <v>23</v>
      </c>
      <c r="H378" s="2">
        <v>59344.437148999998</v>
      </c>
    </row>
    <row r="379" spans="1:8" x14ac:dyDescent="0.3">
      <c r="A379" t="s">
        <v>22</v>
      </c>
      <c r="B379" t="s">
        <v>20</v>
      </c>
      <c r="C379">
        <v>5</v>
      </c>
      <c r="D379" s="3">
        <v>2016</v>
      </c>
      <c r="E379" t="s">
        <v>6</v>
      </c>
      <c r="F379" t="s">
        <v>18</v>
      </c>
      <c r="G379" t="s">
        <v>23</v>
      </c>
      <c r="H379" s="2">
        <v>22697.514373000002</v>
      </c>
    </row>
    <row r="380" spans="1:8" x14ac:dyDescent="0.3">
      <c r="A380" t="s">
        <v>21</v>
      </c>
      <c r="B380" t="s">
        <v>20</v>
      </c>
      <c r="C380">
        <v>6</v>
      </c>
      <c r="D380" s="3">
        <v>2016</v>
      </c>
      <c r="E380" t="s">
        <v>6</v>
      </c>
      <c r="F380" t="s">
        <v>18</v>
      </c>
      <c r="G380" t="s">
        <v>23</v>
      </c>
      <c r="H380" s="2">
        <v>117697.10481999999</v>
      </c>
    </row>
    <row r="381" spans="1:8" x14ac:dyDescent="0.3">
      <c r="A381" t="s">
        <v>22</v>
      </c>
      <c r="B381" t="s">
        <v>20</v>
      </c>
      <c r="C381">
        <v>6</v>
      </c>
      <c r="D381" s="3">
        <v>2016</v>
      </c>
      <c r="E381" t="s">
        <v>6</v>
      </c>
      <c r="F381" t="s">
        <v>18</v>
      </c>
      <c r="G381" t="s">
        <v>23</v>
      </c>
      <c r="H381" s="2">
        <v>51283.681325999998</v>
      </c>
    </row>
    <row r="382" spans="1:8" x14ac:dyDescent="0.3">
      <c r="A382" t="s">
        <v>21</v>
      </c>
      <c r="B382" t="s">
        <v>20</v>
      </c>
      <c r="C382">
        <v>7</v>
      </c>
      <c r="D382" s="3">
        <v>2016</v>
      </c>
      <c r="E382" t="s">
        <v>6</v>
      </c>
      <c r="F382" t="s">
        <v>18</v>
      </c>
      <c r="G382" t="s">
        <v>23</v>
      </c>
      <c r="H382" s="2">
        <v>101458.50051300001</v>
      </c>
    </row>
    <row r="383" spans="1:8" x14ac:dyDescent="0.3">
      <c r="A383" t="s">
        <v>22</v>
      </c>
      <c r="B383" t="s">
        <v>20</v>
      </c>
      <c r="C383">
        <v>7</v>
      </c>
      <c r="D383" s="3">
        <v>2016</v>
      </c>
      <c r="E383" t="s">
        <v>6</v>
      </c>
      <c r="F383" t="s">
        <v>18</v>
      </c>
      <c r="G383" t="s">
        <v>23</v>
      </c>
      <c r="H383" s="2">
        <v>43365.705794000001</v>
      </c>
    </row>
    <row r="384" spans="1:8" x14ac:dyDescent="0.3">
      <c r="A384" t="s">
        <v>21</v>
      </c>
      <c r="B384" t="s">
        <v>20</v>
      </c>
      <c r="C384">
        <v>8</v>
      </c>
      <c r="D384" s="3">
        <v>2016</v>
      </c>
      <c r="E384" t="s">
        <v>6</v>
      </c>
      <c r="F384" t="s">
        <v>18</v>
      </c>
      <c r="G384" t="s">
        <v>23</v>
      </c>
      <c r="H384" s="2">
        <v>170087.83716900001</v>
      </c>
    </row>
    <row r="385" spans="1:8" x14ac:dyDescent="0.3">
      <c r="A385" t="s">
        <v>22</v>
      </c>
      <c r="B385" t="s">
        <v>20</v>
      </c>
      <c r="C385">
        <v>8</v>
      </c>
      <c r="D385" s="3">
        <v>2016</v>
      </c>
      <c r="E385" t="s">
        <v>6</v>
      </c>
      <c r="F385" t="s">
        <v>18</v>
      </c>
      <c r="G385" t="s">
        <v>23</v>
      </c>
      <c r="H385" s="2">
        <v>57083.705772000001</v>
      </c>
    </row>
    <row r="386" spans="1:8" x14ac:dyDescent="0.3">
      <c r="A386" t="s">
        <v>21</v>
      </c>
      <c r="B386" t="s">
        <v>20</v>
      </c>
      <c r="C386">
        <v>9</v>
      </c>
      <c r="D386" s="3">
        <v>2016</v>
      </c>
      <c r="E386" t="s">
        <v>6</v>
      </c>
      <c r="F386" t="s">
        <v>18</v>
      </c>
      <c r="G386" t="s">
        <v>23</v>
      </c>
      <c r="H386" s="2">
        <v>65602.022490000003</v>
      </c>
    </row>
    <row r="387" spans="1:8" x14ac:dyDescent="0.3">
      <c r="A387" t="s">
        <v>22</v>
      </c>
      <c r="B387" t="s">
        <v>20</v>
      </c>
      <c r="C387">
        <v>9</v>
      </c>
      <c r="D387" s="3">
        <v>2016</v>
      </c>
      <c r="E387" t="s">
        <v>6</v>
      </c>
      <c r="F387" t="s">
        <v>18</v>
      </c>
      <c r="G387" t="s">
        <v>23</v>
      </c>
      <c r="H387" s="2">
        <v>18037.637652000001</v>
      </c>
    </row>
    <row r="388" spans="1:8" x14ac:dyDescent="0.3">
      <c r="A388" t="s">
        <v>21</v>
      </c>
      <c r="B388" t="s">
        <v>20</v>
      </c>
      <c r="C388">
        <v>10</v>
      </c>
      <c r="D388" s="3">
        <v>2016</v>
      </c>
      <c r="E388" t="s">
        <v>6</v>
      </c>
      <c r="F388" t="s">
        <v>18</v>
      </c>
      <c r="G388" t="s">
        <v>23</v>
      </c>
      <c r="H388" s="2">
        <v>59977.222948000002</v>
      </c>
    </row>
    <row r="389" spans="1:8" x14ac:dyDescent="0.3">
      <c r="A389" t="s">
        <v>22</v>
      </c>
      <c r="B389" t="s">
        <v>20</v>
      </c>
      <c r="C389">
        <v>10</v>
      </c>
      <c r="D389" s="3">
        <v>2016</v>
      </c>
      <c r="E389" t="s">
        <v>6</v>
      </c>
      <c r="F389" t="s">
        <v>18</v>
      </c>
      <c r="G389" t="s">
        <v>23</v>
      </c>
      <c r="H389" s="2">
        <v>16037.978772</v>
      </c>
    </row>
    <row r="390" spans="1:8" x14ac:dyDescent="0.3">
      <c r="A390" t="s">
        <v>21</v>
      </c>
      <c r="B390" t="s">
        <v>20</v>
      </c>
      <c r="C390">
        <v>11</v>
      </c>
      <c r="D390" s="3">
        <v>2016</v>
      </c>
      <c r="E390" t="s">
        <v>6</v>
      </c>
      <c r="F390" t="s">
        <v>18</v>
      </c>
      <c r="G390" t="s">
        <v>23</v>
      </c>
      <c r="H390" s="2">
        <v>138114.67796999999</v>
      </c>
    </row>
    <row r="391" spans="1:8" x14ac:dyDescent="0.3">
      <c r="A391" t="s">
        <v>22</v>
      </c>
      <c r="B391" t="s">
        <v>20</v>
      </c>
      <c r="C391">
        <v>11</v>
      </c>
      <c r="D391" s="3">
        <v>2016</v>
      </c>
      <c r="E391" t="s">
        <v>6</v>
      </c>
      <c r="F391" t="s">
        <v>18</v>
      </c>
      <c r="G391" t="s">
        <v>23</v>
      </c>
      <c r="H391" s="2">
        <v>22477.630389000002</v>
      </c>
    </row>
    <row r="392" spans="1:8" x14ac:dyDescent="0.3">
      <c r="A392" t="s">
        <v>21</v>
      </c>
      <c r="B392" t="s">
        <v>20</v>
      </c>
      <c r="C392">
        <v>12</v>
      </c>
      <c r="D392" s="3">
        <v>2016</v>
      </c>
      <c r="E392" t="s">
        <v>6</v>
      </c>
      <c r="F392" t="s">
        <v>18</v>
      </c>
      <c r="G392" t="s">
        <v>23</v>
      </c>
      <c r="H392" s="2">
        <v>77649.176040000006</v>
      </c>
    </row>
    <row r="393" spans="1:8" x14ac:dyDescent="0.3">
      <c r="A393" t="s">
        <v>22</v>
      </c>
      <c r="B393" t="s">
        <v>20</v>
      </c>
      <c r="C393">
        <v>12</v>
      </c>
      <c r="D393" s="3">
        <v>2016</v>
      </c>
      <c r="E393" t="s">
        <v>6</v>
      </c>
      <c r="F393" t="s">
        <v>18</v>
      </c>
      <c r="G393" t="s">
        <v>23</v>
      </c>
      <c r="H393" s="2">
        <v>34208.588602999997</v>
      </c>
    </row>
    <row r="394" spans="1:8" x14ac:dyDescent="0.3">
      <c r="A394" t="s">
        <v>21</v>
      </c>
      <c r="B394" t="s">
        <v>20</v>
      </c>
      <c r="C394">
        <v>13</v>
      </c>
      <c r="D394" s="3">
        <v>2016</v>
      </c>
      <c r="E394" t="s">
        <v>6</v>
      </c>
      <c r="F394" t="s">
        <v>18</v>
      </c>
      <c r="G394" t="s">
        <v>23</v>
      </c>
      <c r="H394" s="2">
        <v>105753.5344</v>
      </c>
    </row>
    <row r="395" spans="1:8" x14ac:dyDescent="0.3">
      <c r="A395" t="s">
        <v>22</v>
      </c>
      <c r="B395" t="s">
        <v>20</v>
      </c>
      <c r="C395">
        <v>13</v>
      </c>
      <c r="D395" s="3">
        <v>2016</v>
      </c>
      <c r="E395" t="s">
        <v>6</v>
      </c>
      <c r="F395" t="s">
        <v>18</v>
      </c>
      <c r="G395" t="s">
        <v>23</v>
      </c>
      <c r="H395" s="2">
        <v>21407.905968999999</v>
      </c>
    </row>
    <row r="396" spans="1:8" x14ac:dyDescent="0.3">
      <c r="A396" t="s">
        <v>21</v>
      </c>
      <c r="B396" t="s">
        <v>20</v>
      </c>
      <c r="C396">
        <v>14</v>
      </c>
      <c r="D396" s="3">
        <v>2016</v>
      </c>
      <c r="E396" t="s">
        <v>6</v>
      </c>
      <c r="F396" t="s">
        <v>18</v>
      </c>
      <c r="G396" t="s">
        <v>23</v>
      </c>
      <c r="H396" s="2">
        <v>63065.264670999997</v>
      </c>
    </row>
    <row r="397" spans="1:8" x14ac:dyDescent="0.3">
      <c r="A397" t="s">
        <v>22</v>
      </c>
      <c r="B397" t="s">
        <v>20</v>
      </c>
      <c r="C397">
        <v>14</v>
      </c>
      <c r="D397" s="3">
        <v>2016</v>
      </c>
      <c r="E397" t="s">
        <v>6</v>
      </c>
      <c r="F397" t="s">
        <v>18</v>
      </c>
      <c r="G397" t="s">
        <v>23</v>
      </c>
      <c r="H397" s="2">
        <v>20268.295029000001</v>
      </c>
    </row>
    <row r="398" spans="1:8" x14ac:dyDescent="0.3">
      <c r="A398" t="s">
        <v>21</v>
      </c>
      <c r="B398" t="s">
        <v>20</v>
      </c>
      <c r="C398">
        <v>15</v>
      </c>
      <c r="D398" s="3">
        <v>2016</v>
      </c>
      <c r="E398" t="s">
        <v>6</v>
      </c>
      <c r="F398" t="s">
        <v>18</v>
      </c>
      <c r="G398" t="s">
        <v>23</v>
      </c>
      <c r="H398" s="2">
        <v>85907.933854999996</v>
      </c>
    </row>
    <row r="399" spans="1:8" x14ac:dyDescent="0.3">
      <c r="A399" t="s">
        <v>22</v>
      </c>
      <c r="B399" t="s">
        <v>20</v>
      </c>
      <c r="C399">
        <v>15</v>
      </c>
      <c r="D399" s="3">
        <v>2016</v>
      </c>
      <c r="E399" t="s">
        <v>6</v>
      </c>
      <c r="F399" t="s">
        <v>18</v>
      </c>
      <c r="G399" t="s">
        <v>23</v>
      </c>
      <c r="H399" s="2">
        <v>24330.163906999998</v>
      </c>
    </row>
    <row r="400" spans="1:8" x14ac:dyDescent="0.3">
      <c r="A400" t="s">
        <v>21</v>
      </c>
      <c r="B400" t="s">
        <v>20</v>
      </c>
      <c r="C400">
        <v>16</v>
      </c>
      <c r="D400" s="3">
        <v>2016</v>
      </c>
      <c r="E400" t="s">
        <v>6</v>
      </c>
      <c r="F400" t="s">
        <v>18</v>
      </c>
      <c r="G400" t="s">
        <v>23</v>
      </c>
      <c r="H400" s="2">
        <v>57438.719370999999</v>
      </c>
    </row>
    <row r="401" spans="1:8" x14ac:dyDescent="0.3">
      <c r="A401" t="s">
        <v>22</v>
      </c>
      <c r="B401" t="s">
        <v>20</v>
      </c>
      <c r="C401">
        <v>16</v>
      </c>
      <c r="D401" s="3">
        <v>2016</v>
      </c>
      <c r="E401" t="s">
        <v>6</v>
      </c>
      <c r="F401" t="s">
        <v>18</v>
      </c>
      <c r="G401" t="s">
        <v>23</v>
      </c>
      <c r="H401" s="2">
        <v>17444.952530999999</v>
      </c>
    </row>
    <row r="402" spans="1:8" x14ac:dyDescent="0.3">
      <c r="A402" t="s">
        <v>21</v>
      </c>
      <c r="B402" t="s">
        <v>20</v>
      </c>
      <c r="C402">
        <v>17</v>
      </c>
      <c r="D402" s="3">
        <v>2016</v>
      </c>
      <c r="E402" t="s">
        <v>6</v>
      </c>
      <c r="F402" t="s">
        <v>18</v>
      </c>
      <c r="G402" t="s">
        <v>23</v>
      </c>
      <c r="H402" s="2">
        <v>92691.969152999998</v>
      </c>
    </row>
    <row r="403" spans="1:8" x14ac:dyDescent="0.3">
      <c r="A403" t="s">
        <v>22</v>
      </c>
      <c r="B403" t="s">
        <v>20</v>
      </c>
      <c r="C403">
        <v>17</v>
      </c>
      <c r="D403" s="3">
        <v>2016</v>
      </c>
      <c r="E403" t="s">
        <v>6</v>
      </c>
      <c r="F403" t="s">
        <v>18</v>
      </c>
      <c r="G403" t="s">
        <v>23</v>
      </c>
      <c r="H403" s="2">
        <v>18195.309368999999</v>
      </c>
    </row>
    <row r="404" spans="1:8" x14ac:dyDescent="0.3">
      <c r="A404" t="s">
        <v>21</v>
      </c>
      <c r="B404" t="s">
        <v>20</v>
      </c>
      <c r="C404">
        <v>18</v>
      </c>
      <c r="D404" s="3">
        <v>2016</v>
      </c>
      <c r="E404" t="s">
        <v>6</v>
      </c>
      <c r="F404" t="s">
        <v>18</v>
      </c>
      <c r="G404" t="s">
        <v>23</v>
      </c>
      <c r="H404" s="2">
        <v>90129.502529000005</v>
      </c>
    </row>
    <row r="405" spans="1:8" x14ac:dyDescent="0.3">
      <c r="A405" t="s">
        <v>22</v>
      </c>
      <c r="B405" t="s">
        <v>20</v>
      </c>
      <c r="C405">
        <v>18</v>
      </c>
      <c r="D405" s="3">
        <v>2016</v>
      </c>
      <c r="E405" t="s">
        <v>6</v>
      </c>
      <c r="F405" t="s">
        <v>18</v>
      </c>
      <c r="G405" t="s">
        <v>23</v>
      </c>
      <c r="H405" s="2">
        <v>28489.879506000001</v>
      </c>
    </row>
    <row r="406" spans="1:8" x14ac:dyDescent="0.3">
      <c r="A406" t="s">
        <v>21</v>
      </c>
      <c r="B406" t="s">
        <v>20</v>
      </c>
      <c r="C406">
        <v>19</v>
      </c>
      <c r="D406" s="3">
        <v>2016</v>
      </c>
      <c r="E406" t="s">
        <v>6</v>
      </c>
      <c r="F406" t="s">
        <v>18</v>
      </c>
      <c r="G406" t="s">
        <v>23</v>
      </c>
      <c r="H406" s="2">
        <v>167842.31663300001</v>
      </c>
    </row>
    <row r="407" spans="1:8" x14ac:dyDescent="0.3">
      <c r="A407" t="s">
        <v>22</v>
      </c>
      <c r="B407" t="s">
        <v>20</v>
      </c>
      <c r="C407">
        <v>19</v>
      </c>
      <c r="D407" s="3">
        <v>2016</v>
      </c>
      <c r="E407" t="s">
        <v>6</v>
      </c>
      <c r="F407" t="s">
        <v>18</v>
      </c>
      <c r="G407" t="s">
        <v>23</v>
      </c>
      <c r="H407" s="2">
        <v>29843.884556000001</v>
      </c>
    </row>
    <row r="408" spans="1:8" x14ac:dyDescent="0.3">
      <c r="A408" t="s">
        <v>21</v>
      </c>
      <c r="B408" t="s">
        <v>20</v>
      </c>
      <c r="C408">
        <v>20</v>
      </c>
      <c r="D408" s="3">
        <v>2016</v>
      </c>
      <c r="E408" t="s">
        <v>6</v>
      </c>
      <c r="F408" t="s">
        <v>18</v>
      </c>
      <c r="G408" t="s">
        <v>23</v>
      </c>
      <c r="H408" s="2">
        <v>83454.592827999993</v>
      </c>
    </row>
    <row r="409" spans="1:8" x14ac:dyDescent="0.3">
      <c r="A409" t="s">
        <v>22</v>
      </c>
      <c r="B409" t="s">
        <v>20</v>
      </c>
      <c r="C409">
        <v>20</v>
      </c>
      <c r="D409" s="3">
        <v>2016</v>
      </c>
      <c r="E409" t="s">
        <v>6</v>
      </c>
      <c r="F409" t="s">
        <v>18</v>
      </c>
      <c r="G409" t="s">
        <v>23</v>
      </c>
      <c r="H409" s="2">
        <v>17610.181376</v>
      </c>
    </row>
    <row r="410" spans="1:8" x14ac:dyDescent="0.3">
      <c r="A410" t="s">
        <v>21</v>
      </c>
      <c r="B410" t="s">
        <v>20</v>
      </c>
      <c r="C410">
        <v>21</v>
      </c>
      <c r="D410" s="3">
        <v>2016</v>
      </c>
      <c r="E410" t="s">
        <v>6</v>
      </c>
      <c r="F410" t="s">
        <v>18</v>
      </c>
      <c r="G410" t="s">
        <v>23</v>
      </c>
      <c r="H410" s="2">
        <v>72935.455631999997</v>
      </c>
    </row>
    <row r="411" spans="1:8" x14ac:dyDescent="0.3">
      <c r="A411" t="s">
        <v>22</v>
      </c>
      <c r="B411" t="s">
        <v>20</v>
      </c>
      <c r="C411">
        <v>21</v>
      </c>
      <c r="D411" s="3">
        <v>2016</v>
      </c>
      <c r="E411" t="s">
        <v>6</v>
      </c>
      <c r="F411" t="s">
        <v>18</v>
      </c>
      <c r="G411" t="s">
        <v>23</v>
      </c>
      <c r="H411" s="2">
        <v>88269.959461999999</v>
      </c>
    </row>
    <row r="412" spans="1:8" x14ac:dyDescent="0.3">
      <c r="A412" t="s">
        <v>21</v>
      </c>
      <c r="B412" t="s">
        <v>20</v>
      </c>
      <c r="C412">
        <v>22</v>
      </c>
      <c r="D412" s="3">
        <v>2016</v>
      </c>
      <c r="E412" t="s">
        <v>6</v>
      </c>
      <c r="F412" t="s">
        <v>18</v>
      </c>
      <c r="G412" t="s">
        <v>23</v>
      </c>
      <c r="H412" s="2">
        <v>86578.434735000003</v>
      </c>
    </row>
    <row r="413" spans="1:8" x14ac:dyDescent="0.3">
      <c r="A413" t="s">
        <v>22</v>
      </c>
      <c r="B413" t="s">
        <v>20</v>
      </c>
      <c r="C413">
        <v>22</v>
      </c>
      <c r="D413" s="3">
        <v>2016</v>
      </c>
      <c r="E413" t="s">
        <v>6</v>
      </c>
      <c r="F413" t="s">
        <v>18</v>
      </c>
      <c r="G413" t="s">
        <v>23</v>
      </c>
      <c r="H413" s="2">
        <v>58463.670979000002</v>
      </c>
    </row>
    <row r="414" spans="1:8" x14ac:dyDescent="0.3">
      <c r="A414" t="s">
        <v>21</v>
      </c>
      <c r="B414" t="s">
        <v>20</v>
      </c>
      <c r="C414">
        <v>23</v>
      </c>
      <c r="D414" s="3">
        <v>2016</v>
      </c>
      <c r="E414" t="s">
        <v>6</v>
      </c>
      <c r="F414" t="s">
        <v>18</v>
      </c>
      <c r="G414" t="s">
        <v>23</v>
      </c>
      <c r="H414" s="2">
        <v>39102.049977000002</v>
      </c>
    </row>
    <row r="415" spans="1:8" x14ac:dyDescent="0.3">
      <c r="A415" t="s">
        <v>22</v>
      </c>
      <c r="B415" t="s">
        <v>20</v>
      </c>
      <c r="C415">
        <v>23</v>
      </c>
      <c r="D415" s="3">
        <v>2016</v>
      </c>
      <c r="E415" t="s">
        <v>6</v>
      </c>
      <c r="F415" t="s">
        <v>18</v>
      </c>
      <c r="G415" t="s">
        <v>23</v>
      </c>
      <c r="H415" s="2">
        <v>10595.463422000001</v>
      </c>
    </row>
    <row r="416" spans="1:8" x14ac:dyDescent="0.3">
      <c r="A416" t="s">
        <v>21</v>
      </c>
      <c r="B416" t="s">
        <v>20</v>
      </c>
      <c r="C416">
        <v>24</v>
      </c>
      <c r="D416" s="3">
        <v>2016</v>
      </c>
      <c r="E416" t="s">
        <v>6</v>
      </c>
      <c r="F416" t="s">
        <v>18</v>
      </c>
      <c r="G416" t="s">
        <v>23</v>
      </c>
      <c r="H416" s="2">
        <v>95742.259558999998</v>
      </c>
    </row>
    <row r="417" spans="1:8" x14ac:dyDescent="0.3">
      <c r="A417" t="s">
        <v>22</v>
      </c>
      <c r="B417" t="s">
        <v>20</v>
      </c>
      <c r="C417">
        <v>24</v>
      </c>
      <c r="D417" s="3">
        <v>2016</v>
      </c>
      <c r="E417" t="s">
        <v>6</v>
      </c>
      <c r="F417" t="s">
        <v>18</v>
      </c>
      <c r="G417" t="s">
        <v>23</v>
      </c>
      <c r="H417" s="2">
        <v>11184.258763</v>
      </c>
    </row>
    <row r="418" spans="1:8" x14ac:dyDescent="0.3">
      <c r="A418" t="s">
        <v>21</v>
      </c>
      <c r="B418" t="s">
        <v>20</v>
      </c>
      <c r="C418">
        <v>25</v>
      </c>
      <c r="D418" s="3">
        <v>2016</v>
      </c>
      <c r="E418" t="s">
        <v>6</v>
      </c>
      <c r="F418" t="s">
        <v>18</v>
      </c>
      <c r="G418" t="s">
        <v>23</v>
      </c>
      <c r="H418" s="2">
        <v>59897.199474000001</v>
      </c>
    </row>
    <row r="419" spans="1:8" x14ac:dyDescent="0.3">
      <c r="A419" t="s">
        <v>22</v>
      </c>
      <c r="B419" t="s">
        <v>20</v>
      </c>
      <c r="C419">
        <v>25</v>
      </c>
      <c r="D419" s="3">
        <v>2016</v>
      </c>
      <c r="E419" t="s">
        <v>6</v>
      </c>
      <c r="F419" t="s">
        <v>18</v>
      </c>
      <c r="G419" t="s">
        <v>23</v>
      </c>
      <c r="H419" s="2">
        <v>53423.708759000001</v>
      </c>
    </row>
    <row r="420" spans="1:8" x14ac:dyDescent="0.3">
      <c r="A420" t="s">
        <v>21</v>
      </c>
      <c r="B420" t="s">
        <v>20</v>
      </c>
      <c r="C420">
        <v>26</v>
      </c>
      <c r="D420" s="3">
        <v>2016</v>
      </c>
      <c r="E420" t="s">
        <v>6</v>
      </c>
      <c r="F420" t="s">
        <v>18</v>
      </c>
      <c r="G420" t="s">
        <v>23</v>
      </c>
      <c r="H420" s="2">
        <v>66740.472139999998</v>
      </c>
    </row>
    <row r="421" spans="1:8" x14ac:dyDescent="0.3">
      <c r="A421" t="s">
        <v>22</v>
      </c>
      <c r="B421" t="s">
        <v>20</v>
      </c>
      <c r="C421">
        <v>26</v>
      </c>
      <c r="D421" s="3">
        <v>2016</v>
      </c>
      <c r="E421" t="s">
        <v>6</v>
      </c>
      <c r="F421" t="s">
        <v>18</v>
      </c>
      <c r="G421" t="s">
        <v>23</v>
      </c>
      <c r="H421" s="2">
        <v>29319.674661000001</v>
      </c>
    </row>
    <row r="422" spans="1:8" x14ac:dyDescent="0.3">
      <c r="A422" t="s">
        <v>21</v>
      </c>
      <c r="B422" t="s">
        <v>20</v>
      </c>
      <c r="C422">
        <v>27</v>
      </c>
      <c r="D422" s="3">
        <v>2016</v>
      </c>
      <c r="E422" t="s">
        <v>6</v>
      </c>
      <c r="F422" t="s">
        <v>18</v>
      </c>
      <c r="G422" t="s">
        <v>23</v>
      </c>
      <c r="H422" s="2">
        <v>68951.293397000001</v>
      </c>
    </row>
    <row r="423" spans="1:8" x14ac:dyDescent="0.3">
      <c r="A423" t="s">
        <v>22</v>
      </c>
      <c r="B423" t="s">
        <v>20</v>
      </c>
      <c r="C423">
        <v>27</v>
      </c>
      <c r="D423" s="3">
        <v>2016</v>
      </c>
      <c r="E423" t="s">
        <v>6</v>
      </c>
      <c r="F423" t="s">
        <v>18</v>
      </c>
      <c r="G423" t="s">
        <v>23</v>
      </c>
      <c r="H423" s="2">
        <v>32655.155374999998</v>
      </c>
    </row>
    <row r="424" spans="1:8" x14ac:dyDescent="0.3">
      <c r="A424" t="s">
        <v>21</v>
      </c>
      <c r="B424" t="s">
        <v>20</v>
      </c>
      <c r="C424">
        <v>28</v>
      </c>
      <c r="D424" s="3">
        <v>2016</v>
      </c>
      <c r="E424" t="s">
        <v>6</v>
      </c>
      <c r="F424" t="s">
        <v>18</v>
      </c>
      <c r="G424" t="s">
        <v>23</v>
      </c>
      <c r="H424" s="2">
        <v>82830.610234000007</v>
      </c>
    </row>
    <row r="425" spans="1:8" x14ac:dyDescent="0.3">
      <c r="A425" t="s">
        <v>22</v>
      </c>
      <c r="B425" t="s">
        <v>20</v>
      </c>
      <c r="C425">
        <v>28</v>
      </c>
      <c r="D425" s="3">
        <v>2016</v>
      </c>
      <c r="E425" t="s">
        <v>6</v>
      </c>
      <c r="F425" t="s">
        <v>18</v>
      </c>
      <c r="G425" t="s">
        <v>23</v>
      </c>
      <c r="H425" s="2">
        <v>22319.987254</v>
      </c>
    </row>
    <row r="426" spans="1:8" x14ac:dyDescent="0.3">
      <c r="A426" t="s">
        <v>21</v>
      </c>
      <c r="B426" t="s">
        <v>20</v>
      </c>
      <c r="C426">
        <v>29</v>
      </c>
      <c r="D426" s="3">
        <v>2016</v>
      </c>
      <c r="E426" t="s">
        <v>6</v>
      </c>
      <c r="F426" t="s">
        <v>18</v>
      </c>
      <c r="G426" t="s">
        <v>23</v>
      </c>
      <c r="H426" s="2">
        <v>69994.536932999996</v>
      </c>
    </row>
    <row r="427" spans="1:8" x14ac:dyDescent="0.3">
      <c r="A427" t="s">
        <v>22</v>
      </c>
      <c r="B427" t="s">
        <v>20</v>
      </c>
      <c r="C427">
        <v>29</v>
      </c>
      <c r="D427" s="3">
        <v>2016</v>
      </c>
      <c r="E427" t="s">
        <v>6</v>
      </c>
      <c r="F427" t="s">
        <v>18</v>
      </c>
      <c r="G427" t="s">
        <v>23</v>
      </c>
      <c r="H427" s="2">
        <v>29728.568934999999</v>
      </c>
    </row>
    <row r="428" spans="1:8" x14ac:dyDescent="0.3">
      <c r="A428" t="s">
        <v>21</v>
      </c>
      <c r="B428" t="s">
        <v>20</v>
      </c>
      <c r="C428">
        <v>30</v>
      </c>
      <c r="D428" s="3">
        <v>2016</v>
      </c>
      <c r="E428" t="s">
        <v>6</v>
      </c>
      <c r="F428" t="s">
        <v>18</v>
      </c>
      <c r="G428" t="s">
        <v>23</v>
      </c>
      <c r="H428" s="2">
        <v>55433.720511</v>
      </c>
    </row>
    <row r="429" spans="1:8" x14ac:dyDescent="0.3">
      <c r="A429" t="s">
        <v>22</v>
      </c>
      <c r="B429" t="s">
        <v>20</v>
      </c>
      <c r="C429">
        <v>30</v>
      </c>
      <c r="D429" s="3">
        <v>2016</v>
      </c>
      <c r="E429" t="s">
        <v>6</v>
      </c>
      <c r="F429" t="s">
        <v>18</v>
      </c>
      <c r="G429" t="s">
        <v>23</v>
      </c>
      <c r="H429" s="2">
        <v>23170.408686999999</v>
      </c>
    </row>
    <row r="430" spans="1:8" x14ac:dyDescent="0.3">
      <c r="A430" t="s">
        <v>21</v>
      </c>
      <c r="B430" t="s">
        <v>20</v>
      </c>
      <c r="C430">
        <v>31</v>
      </c>
      <c r="D430" s="3">
        <v>2016</v>
      </c>
      <c r="E430" t="s">
        <v>6</v>
      </c>
      <c r="F430" t="s">
        <v>18</v>
      </c>
      <c r="G430" t="s">
        <v>23</v>
      </c>
      <c r="H430" s="2">
        <v>54872.877479000002</v>
      </c>
    </row>
    <row r="431" spans="1:8" x14ac:dyDescent="0.3">
      <c r="A431" t="s">
        <v>22</v>
      </c>
      <c r="B431" t="s">
        <v>20</v>
      </c>
      <c r="C431">
        <v>31</v>
      </c>
      <c r="D431" s="3">
        <v>2016</v>
      </c>
      <c r="E431" t="s">
        <v>6</v>
      </c>
      <c r="F431" t="s">
        <v>18</v>
      </c>
      <c r="G431" t="s">
        <v>23</v>
      </c>
      <c r="H431" s="2">
        <v>16321.505045</v>
      </c>
    </row>
    <row r="432" spans="1:8" x14ac:dyDescent="0.3">
      <c r="A432" t="s">
        <v>21</v>
      </c>
      <c r="B432" t="s">
        <v>19</v>
      </c>
      <c r="C432">
        <v>1</v>
      </c>
      <c r="D432" s="3">
        <v>2016</v>
      </c>
      <c r="E432" t="s">
        <v>6</v>
      </c>
      <c r="F432" t="s">
        <v>18</v>
      </c>
      <c r="G432" t="s">
        <v>23</v>
      </c>
      <c r="H432" s="2">
        <v>83283.649516999998</v>
      </c>
    </row>
    <row r="433" spans="1:8" x14ac:dyDescent="0.3">
      <c r="A433" t="s">
        <v>22</v>
      </c>
      <c r="B433" t="s">
        <v>19</v>
      </c>
      <c r="C433">
        <v>1</v>
      </c>
      <c r="D433" s="3">
        <v>2016</v>
      </c>
      <c r="E433" t="s">
        <v>6</v>
      </c>
      <c r="F433" t="s">
        <v>18</v>
      </c>
      <c r="G433" t="s">
        <v>23</v>
      </c>
      <c r="H433" s="2">
        <v>41521.491945000002</v>
      </c>
    </row>
    <row r="434" spans="1:8" x14ac:dyDescent="0.3">
      <c r="A434" t="s">
        <v>21</v>
      </c>
      <c r="B434" t="s">
        <v>19</v>
      </c>
      <c r="C434">
        <v>2</v>
      </c>
      <c r="D434" s="3">
        <v>2016</v>
      </c>
      <c r="E434" t="s">
        <v>6</v>
      </c>
      <c r="F434" t="s">
        <v>18</v>
      </c>
      <c r="G434" t="s">
        <v>23</v>
      </c>
      <c r="H434" s="2">
        <v>82853.933298999997</v>
      </c>
    </row>
    <row r="435" spans="1:8" x14ac:dyDescent="0.3">
      <c r="A435" t="s">
        <v>22</v>
      </c>
      <c r="B435" t="s">
        <v>19</v>
      </c>
      <c r="C435">
        <v>2</v>
      </c>
      <c r="D435" s="3">
        <v>2016</v>
      </c>
      <c r="E435" t="s">
        <v>6</v>
      </c>
      <c r="F435" t="s">
        <v>18</v>
      </c>
      <c r="G435" t="s">
        <v>23</v>
      </c>
      <c r="H435" s="2">
        <v>45184.503055000001</v>
      </c>
    </row>
    <row r="436" spans="1:8" x14ac:dyDescent="0.3">
      <c r="A436" t="s">
        <v>21</v>
      </c>
      <c r="B436" t="s">
        <v>19</v>
      </c>
      <c r="C436">
        <v>3</v>
      </c>
      <c r="D436" s="3">
        <v>2016</v>
      </c>
      <c r="E436" t="s">
        <v>6</v>
      </c>
      <c r="F436" t="s">
        <v>18</v>
      </c>
      <c r="G436" t="s">
        <v>23</v>
      </c>
      <c r="H436" s="2">
        <v>96419.521882999994</v>
      </c>
    </row>
    <row r="437" spans="1:8" x14ac:dyDescent="0.3">
      <c r="A437" t="s">
        <v>22</v>
      </c>
      <c r="B437" t="s">
        <v>19</v>
      </c>
      <c r="C437">
        <v>3</v>
      </c>
      <c r="D437" s="3">
        <v>2016</v>
      </c>
      <c r="E437" t="s">
        <v>6</v>
      </c>
      <c r="F437" t="s">
        <v>18</v>
      </c>
      <c r="G437" t="s">
        <v>23</v>
      </c>
      <c r="H437" s="2">
        <v>36082.628190000003</v>
      </c>
    </row>
    <row r="438" spans="1:8" x14ac:dyDescent="0.3">
      <c r="A438" t="s">
        <v>21</v>
      </c>
      <c r="B438" t="s">
        <v>19</v>
      </c>
      <c r="C438">
        <v>4</v>
      </c>
      <c r="D438" s="3">
        <v>2016</v>
      </c>
      <c r="E438" t="s">
        <v>6</v>
      </c>
      <c r="F438" t="s">
        <v>18</v>
      </c>
      <c r="G438" t="s">
        <v>23</v>
      </c>
      <c r="H438" s="2">
        <v>81199.618132000003</v>
      </c>
    </row>
    <row r="439" spans="1:8" x14ac:dyDescent="0.3">
      <c r="A439" t="s">
        <v>22</v>
      </c>
      <c r="B439" t="s">
        <v>19</v>
      </c>
      <c r="C439">
        <v>4</v>
      </c>
      <c r="D439" s="3">
        <v>2016</v>
      </c>
      <c r="E439" t="s">
        <v>6</v>
      </c>
      <c r="F439" t="s">
        <v>18</v>
      </c>
      <c r="G439" t="s">
        <v>23</v>
      </c>
      <c r="H439" s="2">
        <v>43902.448781999999</v>
      </c>
    </row>
    <row r="440" spans="1:8" x14ac:dyDescent="0.3">
      <c r="A440" t="s">
        <v>21</v>
      </c>
      <c r="B440" t="s">
        <v>19</v>
      </c>
      <c r="C440">
        <v>5</v>
      </c>
      <c r="D440" s="3">
        <v>2016</v>
      </c>
      <c r="E440" t="s">
        <v>6</v>
      </c>
      <c r="F440" t="s">
        <v>18</v>
      </c>
      <c r="G440" t="s">
        <v>23</v>
      </c>
      <c r="H440" s="2">
        <v>76476.465937999994</v>
      </c>
    </row>
    <row r="441" spans="1:8" x14ac:dyDescent="0.3">
      <c r="A441" t="s">
        <v>22</v>
      </c>
      <c r="B441" t="s">
        <v>19</v>
      </c>
      <c r="C441">
        <v>5</v>
      </c>
      <c r="D441" s="3">
        <v>2016</v>
      </c>
      <c r="E441" t="s">
        <v>6</v>
      </c>
      <c r="F441" t="s">
        <v>18</v>
      </c>
      <c r="G441" t="s">
        <v>23</v>
      </c>
      <c r="H441" s="2">
        <v>54146.450595000002</v>
      </c>
    </row>
    <row r="442" spans="1:8" x14ac:dyDescent="0.3">
      <c r="A442" t="s">
        <v>21</v>
      </c>
      <c r="B442" t="s">
        <v>19</v>
      </c>
      <c r="C442">
        <v>6</v>
      </c>
      <c r="D442" s="3">
        <v>2016</v>
      </c>
      <c r="E442" t="s">
        <v>6</v>
      </c>
      <c r="F442" t="s">
        <v>18</v>
      </c>
      <c r="G442" t="s">
        <v>23</v>
      </c>
      <c r="H442" s="2">
        <v>144127.73170599999</v>
      </c>
    </row>
    <row r="443" spans="1:8" x14ac:dyDescent="0.3">
      <c r="A443" t="s">
        <v>22</v>
      </c>
      <c r="B443" t="s">
        <v>19</v>
      </c>
      <c r="C443">
        <v>6</v>
      </c>
      <c r="D443" s="3">
        <v>2016</v>
      </c>
      <c r="E443" t="s">
        <v>6</v>
      </c>
      <c r="F443" t="s">
        <v>18</v>
      </c>
      <c r="G443" t="s">
        <v>23</v>
      </c>
      <c r="H443" s="2">
        <v>37876.939359000004</v>
      </c>
    </row>
    <row r="444" spans="1:8" x14ac:dyDescent="0.3">
      <c r="A444" t="s">
        <v>21</v>
      </c>
      <c r="B444" t="s">
        <v>19</v>
      </c>
      <c r="C444">
        <v>7</v>
      </c>
      <c r="D444" s="3">
        <v>2016</v>
      </c>
      <c r="E444" t="s">
        <v>6</v>
      </c>
      <c r="F444" t="s">
        <v>18</v>
      </c>
      <c r="G444" t="s">
        <v>23</v>
      </c>
      <c r="H444" s="2">
        <v>90758.119208000004</v>
      </c>
    </row>
    <row r="445" spans="1:8" x14ac:dyDescent="0.3">
      <c r="A445" t="s">
        <v>22</v>
      </c>
      <c r="B445" t="s">
        <v>19</v>
      </c>
      <c r="C445">
        <v>7</v>
      </c>
      <c r="D445" s="3">
        <v>2016</v>
      </c>
      <c r="E445" t="s">
        <v>6</v>
      </c>
      <c r="F445" t="s">
        <v>18</v>
      </c>
      <c r="G445" t="s">
        <v>23</v>
      </c>
      <c r="H445" s="2">
        <v>38237.774352</v>
      </c>
    </row>
    <row r="446" spans="1:8" x14ac:dyDescent="0.3">
      <c r="A446" t="s">
        <v>21</v>
      </c>
      <c r="B446" t="s">
        <v>19</v>
      </c>
      <c r="C446">
        <v>8</v>
      </c>
      <c r="D446" s="3">
        <v>2016</v>
      </c>
      <c r="E446" t="s">
        <v>6</v>
      </c>
      <c r="F446" t="s">
        <v>18</v>
      </c>
      <c r="G446" t="s">
        <v>23</v>
      </c>
      <c r="H446" s="2">
        <v>73537.328836999994</v>
      </c>
    </row>
    <row r="447" spans="1:8" x14ac:dyDescent="0.3">
      <c r="A447" t="s">
        <v>22</v>
      </c>
      <c r="B447" t="s">
        <v>19</v>
      </c>
      <c r="C447">
        <v>8</v>
      </c>
      <c r="D447" s="3">
        <v>2016</v>
      </c>
      <c r="E447" t="s">
        <v>6</v>
      </c>
      <c r="F447" t="s">
        <v>18</v>
      </c>
      <c r="G447" t="s">
        <v>23</v>
      </c>
      <c r="H447" s="2">
        <v>53233.235771</v>
      </c>
    </row>
    <row r="448" spans="1:8" x14ac:dyDescent="0.3">
      <c r="A448" t="s">
        <v>21</v>
      </c>
      <c r="B448" t="s">
        <v>19</v>
      </c>
      <c r="C448">
        <v>9</v>
      </c>
      <c r="D448" s="3">
        <v>2016</v>
      </c>
      <c r="E448" t="s">
        <v>6</v>
      </c>
      <c r="F448" t="s">
        <v>18</v>
      </c>
      <c r="G448" t="s">
        <v>23</v>
      </c>
      <c r="H448" s="2">
        <v>87042.057763000004</v>
      </c>
    </row>
    <row r="449" spans="1:8" x14ac:dyDescent="0.3">
      <c r="A449" t="s">
        <v>22</v>
      </c>
      <c r="B449" t="s">
        <v>19</v>
      </c>
      <c r="C449">
        <v>9</v>
      </c>
      <c r="D449" s="3">
        <v>2016</v>
      </c>
      <c r="E449" t="s">
        <v>6</v>
      </c>
      <c r="F449" t="s">
        <v>18</v>
      </c>
      <c r="G449" t="s">
        <v>23</v>
      </c>
      <c r="H449" s="2">
        <v>50559.484346999998</v>
      </c>
    </row>
    <row r="450" spans="1:8" x14ac:dyDescent="0.3">
      <c r="A450" t="s">
        <v>21</v>
      </c>
      <c r="B450" t="s">
        <v>19</v>
      </c>
      <c r="C450">
        <v>10</v>
      </c>
      <c r="D450" s="3">
        <v>2016</v>
      </c>
      <c r="E450" t="s">
        <v>6</v>
      </c>
      <c r="F450" t="s">
        <v>18</v>
      </c>
      <c r="G450" t="s">
        <v>23</v>
      </c>
      <c r="H450" s="2">
        <v>142682.440489</v>
      </c>
    </row>
    <row r="451" spans="1:8" x14ac:dyDescent="0.3">
      <c r="A451" t="s">
        <v>22</v>
      </c>
      <c r="B451" t="s">
        <v>19</v>
      </c>
      <c r="C451">
        <v>10</v>
      </c>
      <c r="D451" s="3">
        <v>2016</v>
      </c>
      <c r="E451" t="s">
        <v>6</v>
      </c>
      <c r="F451" t="s">
        <v>18</v>
      </c>
      <c r="G451" t="s">
        <v>23</v>
      </c>
      <c r="H451" s="2">
        <v>31540.947746000002</v>
      </c>
    </row>
    <row r="452" spans="1:8" x14ac:dyDescent="0.3">
      <c r="A452" t="s">
        <v>21</v>
      </c>
      <c r="B452" t="s">
        <v>19</v>
      </c>
      <c r="C452">
        <v>11</v>
      </c>
      <c r="D452" s="3">
        <v>2016</v>
      </c>
      <c r="E452" t="s">
        <v>6</v>
      </c>
      <c r="F452" t="s">
        <v>18</v>
      </c>
      <c r="G452" t="s">
        <v>23</v>
      </c>
      <c r="H452" s="2">
        <v>62581.128573000002</v>
      </c>
    </row>
    <row r="453" spans="1:8" x14ac:dyDescent="0.3">
      <c r="A453" t="s">
        <v>22</v>
      </c>
      <c r="B453" t="s">
        <v>19</v>
      </c>
      <c r="C453">
        <v>11</v>
      </c>
      <c r="D453" s="3">
        <v>2016</v>
      </c>
      <c r="E453" t="s">
        <v>6</v>
      </c>
      <c r="F453" t="s">
        <v>18</v>
      </c>
      <c r="G453" t="s">
        <v>23</v>
      </c>
      <c r="H453" s="2">
        <v>37428.879762999997</v>
      </c>
    </row>
    <row r="454" spans="1:8" x14ac:dyDescent="0.3">
      <c r="A454" t="s">
        <v>21</v>
      </c>
      <c r="B454" t="s">
        <v>19</v>
      </c>
      <c r="C454">
        <v>12</v>
      </c>
      <c r="D454" s="3">
        <v>2016</v>
      </c>
      <c r="E454" t="s">
        <v>6</v>
      </c>
      <c r="F454" t="s">
        <v>18</v>
      </c>
      <c r="G454" t="s">
        <v>23</v>
      </c>
      <c r="H454" s="2">
        <v>60330.678750999999</v>
      </c>
    </row>
    <row r="455" spans="1:8" x14ac:dyDescent="0.3">
      <c r="A455" t="s">
        <v>22</v>
      </c>
      <c r="B455" t="s">
        <v>19</v>
      </c>
      <c r="C455">
        <v>12</v>
      </c>
      <c r="D455" s="3">
        <v>2016</v>
      </c>
      <c r="E455" t="s">
        <v>6</v>
      </c>
      <c r="F455" t="s">
        <v>18</v>
      </c>
      <c r="G455" t="s">
        <v>23</v>
      </c>
      <c r="H455" s="2">
        <v>51406.635197000003</v>
      </c>
    </row>
    <row r="456" spans="1:8" x14ac:dyDescent="0.3">
      <c r="A456" t="s">
        <v>21</v>
      </c>
      <c r="B456" t="s">
        <v>19</v>
      </c>
      <c r="C456">
        <v>13</v>
      </c>
      <c r="D456" s="3">
        <v>2016</v>
      </c>
      <c r="E456" t="s">
        <v>6</v>
      </c>
      <c r="F456" t="s">
        <v>18</v>
      </c>
      <c r="G456" t="s">
        <v>23</v>
      </c>
      <c r="H456" s="2">
        <v>104731.962359</v>
      </c>
    </row>
    <row r="457" spans="1:8" x14ac:dyDescent="0.3">
      <c r="A457" t="s">
        <v>22</v>
      </c>
      <c r="B457" t="s">
        <v>19</v>
      </c>
      <c r="C457">
        <v>13</v>
      </c>
      <c r="D457" s="3">
        <v>2016</v>
      </c>
      <c r="E457" t="s">
        <v>6</v>
      </c>
      <c r="F457" t="s">
        <v>18</v>
      </c>
      <c r="G457" t="s">
        <v>23</v>
      </c>
      <c r="H457" s="2">
        <v>55378.756164999999</v>
      </c>
    </row>
    <row r="458" spans="1:8" x14ac:dyDescent="0.3">
      <c r="A458" t="s">
        <v>21</v>
      </c>
      <c r="B458" t="s">
        <v>19</v>
      </c>
      <c r="C458">
        <v>14</v>
      </c>
      <c r="D458" s="3">
        <v>2016</v>
      </c>
      <c r="E458" t="s">
        <v>6</v>
      </c>
      <c r="F458" t="s">
        <v>18</v>
      </c>
      <c r="G458" t="s">
        <v>23</v>
      </c>
      <c r="H458" s="2">
        <v>113031.989655</v>
      </c>
    </row>
    <row r="459" spans="1:8" x14ac:dyDescent="0.3">
      <c r="A459" t="s">
        <v>22</v>
      </c>
      <c r="B459" t="s">
        <v>19</v>
      </c>
      <c r="C459">
        <v>14</v>
      </c>
      <c r="D459" s="3">
        <v>2016</v>
      </c>
      <c r="E459" t="s">
        <v>6</v>
      </c>
      <c r="F459" t="s">
        <v>18</v>
      </c>
      <c r="G459" t="s">
        <v>23</v>
      </c>
      <c r="H459" s="2">
        <v>56478.297018999998</v>
      </c>
    </row>
    <row r="460" spans="1:8" x14ac:dyDescent="0.3">
      <c r="A460" t="s">
        <v>21</v>
      </c>
      <c r="B460" t="s">
        <v>19</v>
      </c>
      <c r="C460">
        <v>15</v>
      </c>
      <c r="D460" s="3">
        <v>2016</v>
      </c>
      <c r="E460" t="s">
        <v>6</v>
      </c>
      <c r="F460" t="s">
        <v>18</v>
      </c>
      <c r="G460" t="s">
        <v>23</v>
      </c>
      <c r="H460" s="2">
        <v>66550.194594999994</v>
      </c>
    </row>
    <row r="461" spans="1:8" x14ac:dyDescent="0.3">
      <c r="A461" t="s">
        <v>22</v>
      </c>
      <c r="B461" t="s">
        <v>19</v>
      </c>
      <c r="C461">
        <v>15</v>
      </c>
      <c r="D461" s="3">
        <v>2016</v>
      </c>
      <c r="E461" t="s">
        <v>6</v>
      </c>
      <c r="F461" t="s">
        <v>18</v>
      </c>
      <c r="G461" t="s">
        <v>23</v>
      </c>
      <c r="H461" s="2">
        <v>25203.109686</v>
      </c>
    </row>
    <row r="462" spans="1:8" x14ac:dyDescent="0.3">
      <c r="A462" t="s">
        <v>21</v>
      </c>
      <c r="B462" t="s">
        <v>19</v>
      </c>
      <c r="C462">
        <v>16</v>
      </c>
      <c r="D462" s="3">
        <v>2016</v>
      </c>
      <c r="E462" t="s">
        <v>6</v>
      </c>
      <c r="F462" t="s">
        <v>18</v>
      </c>
      <c r="G462" t="s">
        <v>23</v>
      </c>
      <c r="H462" s="2">
        <v>55993.907906</v>
      </c>
    </row>
    <row r="463" spans="1:8" x14ac:dyDescent="0.3">
      <c r="A463" t="s">
        <v>22</v>
      </c>
      <c r="B463" t="s">
        <v>19</v>
      </c>
      <c r="C463">
        <v>16</v>
      </c>
      <c r="D463" s="3">
        <v>2016</v>
      </c>
      <c r="E463" t="s">
        <v>6</v>
      </c>
      <c r="F463" t="s">
        <v>18</v>
      </c>
      <c r="G463" t="s">
        <v>23</v>
      </c>
      <c r="H463" s="2">
        <v>31805.576402999999</v>
      </c>
    </row>
    <row r="464" spans="1:8" x14ac:dyDescent="0.3">
      <c r="A464" t="s">
        <v>21</v>
      </c>
      <c r="B464" t="s">
        <v>19</v>
      </c>
      <c r="C464">
        <v>17</v>
      </c>
      <c r="D464" s="3">
        <v>2016</v>
      </c>
      <c r="E464" t="s">
        <v>6</v>
      </c>
      <c r="F464" t="s">
        <v>18</v>
      </c>
      <c r="G464" t="s">
        <v>23</v>
      </c>
      <c r="H464" s="2">
        <v>78936.588671999998</v>
      </c>
    </row>
    <row r="465" spans="1:8" x14ac:dyDescent="0.3">
      <c r="A465" t="s">
        <v>22</v>
      </c>
      <c r="B465" t="s">
        <v>19</v>
      </c>
      <c r="C465">
        <v>17</v>
      </c>
      <c r="D465" s="3">
        <v>2016</v>
      </c>
      <c r="E465" t="s">
        <v>6</v>
      </c>
      <c r="F465" t="s">
        <v>18</v>
      </c>
      <c r="G465" t="s">
        <v>23</v>
      </c>
      <c r="H465" s="2">
        <v>27693.956690999999</v>
      </c>
    </row>
    <row r="466" spans="1:8" x14ac:dyDescent="0.3">
      <c r="A466" t="s">
        <v>21</v>
      </c>
      <c r="B466" t="s">
        <v>19</v>
      </c>
      <c r="C466">
        <v>18</v>
      </c>
      <c r="D466" s="3">
        <v>2016</v>
      </c>
      <c r="E466" t="s">
        <v>6</v>
      </c>
      <c r="F466" t="s">
        <v>18</v>
      </c>
      <c r="G466" t="s">
        <v>23</v>
      </c>
      <c r="H466" s="2">
        <v>73729.785795000003</v>
      </c>
    </row>
    <row r="467" spans="1:8" x14ac:dyDescent="0.3">
      <c r="A467" t="s">
        <v>22</v>
      </c>
      <c r="B467" t="s">
        <v>19</v>
      </c>
      <c r="C467">
        <v>18</v>
      </c>
      <c r="D467" s="3">
        <v>2016</v>
      </c>
      <c r="E467" t="s">
        <v>6</v>
      </c>
      <c r="F467" t="s">
        <v>18</v>
      </c>
      <c r="G467" t="s">
        <v>23</v>
      </c>
      <c r="H467" s="2">
        <v>28012.348174999999</v>
      </c>
    </row>
    <row r="468" spans="1:8" x14ac:dyDescent="0.3">
      <c r="A468" t="s">
        <v>21</v>
      </c>
      <c r="B468" t="s">
        <v>19</v>
      </c>
      <c r="C468">
        <v>19</v>
      </c>
      <c r="D468" s="3">
        <v>2016</v>
      </c>
      <c r="E468" t="s">
        <v>6</v>
      </c>
      <c r="F468" t="s">
        <v>18</v>
      </c>
      <c r="G468" t="s">
        <v>23</v>
      </c>
      <c r="H468" s="2">
        <v>85598.831900999998</v>
      </c>
    </row>
    <row r="469" spans="1:8" x14ac:dyDescent="0.3">
      <c r="A469" t="s">
        <v>22</v>
      </c>
      <c r="B469" t="s">
        <v>19</v>
      </c>
      <c r="C469">
        <v>19</v>
      </c>
      <c r="D469" s="3">
        <v>2016</v>
      </c>
      <c r="E469" t="s">
        <v>6</v>
      </c>
      <c r="F469" t="s">
        <v>18</v>
      </c>
      <c r="G469" t="s">
        <v>23</v>
      </c>
      <c r="H469" s="2">
        <v>24483.976998999999</v>
      </c>
    </row>
    <row r="470" spans="1:8" x14ac:dyDescent="0.3">
      <c r="A470" t="s">
        <v>21</v>
      </c>
      <c r="B470" t="s">
        <v>19</v>
      </c>
      <c r="C470">
        <v>20</v>
      </c>
      <c r="D470" s="3">
        <v>2016</v>
      </c>
      <c r="E470" t="s">
        <v>6</v>
      </c>
      <c r="F470" t="s">
        <v>18</v>
      </c>
      <c r="G470" t="s">
        <v>23</v>
      </c>
      <c r="H470" s="2">
        <v>60015.287608999999</v>
      </c>
    </row>
    <row r="471" spans="1:8" x14ac:dyDescent="0.3">
      <c r="A471" t="s">
        <v>22</v>
      </c>
      <c r="B471" t="s">
        <v>19</v>
      </c>
      <c r="C471">
        <v>20</v>
      </c>
      <c r="D471" s="3">
        <v>2016</v>
      </c>
      <c r="E471" t="s">
        <v>6</v>
      </c>
      <c r="F471" t="s">
        <v>18</v>
      </c>
      <c r="G471" t="s">
        <v>23</v>
      </c>
      <c r="H471" s="2">
        <v>36913.710120000003</v>
      </c>
    </row>
    <row r="472" spans="1:8" x14ac:dyDescent="0.3">
      <c r="A472" t="s">
        <v>21</v>
      </c>
      <c r="B472" t="s">
        <v>19</v>
      </c>
      <c r="C472">
        <v>21</v>
      </c>
      <c r="D472" s="3">
        <v>2016</v>
      </c>
      <c r="E472" t="s">
        <v>6</v>
      </c>
      <c r="F472" t="s">
        <v>18</v>
      </c>
      <c r="G472" t="s">
        <v>23</v>
      </c>
      <c r="H472" s="2">
        <v>128699.012741</v>
      </c>
    </row>
    <row r="473" spans="1:8" x14ac:dyDescent="0.3">
      <c r="A473" t="s">
        <v>22</v>
      </c>
      <c r="B473" t="s">
        <v>19</v>
      </c>
      <c r="C473">
        <v>21</v>
      </c>
      <c r="D473" s="3">
        <v>2016</v>
      </c>
      <c r="E473" t="s">
        <v>6</v>
      </c>
      <c r="F473" t="s">
        <v>18</v>
      </c>
      <c r="G473" t="s">
        <v>23</v>
      </c>
      <c r="H473" s="2">
        <v>42500.413992000002</v>
      </c>
    </row>
    <row r="474" spans="1:8" x14ac:dyDescent="0.3">
      <c r="A474" t="s">
        <v>21</v>
      </c>
      <c r="B474" t="s">
        <v>19</v>
      </c>
      <c r="C474">
        <v>22</v>
      </c>
      <c r="D474" s="3">
        <v>2016</v>
      </c>
      <c r="E474" t="s">
        <v>6</v>
      </c>
      <c r="F474" t="s">
        <v>18</v>
      </c>
      <c r="G474" t="s">
        <v>23</v>
      </c>
      <c r="H474" s="2">
        <v>70377.353235999995</v>
      </c>
    </row>
    <row r="475" spans="1:8" x14ac:dyDescent="0.3">
      <c r="A475" t="s">
        <v>22</v>
      </c>
      <c r="B475" t="s">
        <v>19</v>
      </c>
      <c r="C475">
        <v>22</v>
      </c>
      <c r="D475" s="3">
        <v>2016</v>
      </c>
      <c r="E475" t="s">
        <v>6</v>
      </c>
      <c r="F475" t="s">
        <v>18</v>
      </c>
      <c r="G475" t="s">
        <v>23</v>
      </c>
      <c r="H475" s="2">
        <v>36669.380738</v>
      </c>
    </row>
    <row r="476" spans="1:8" x14ac:dyDescent="0.3">
      <c r="A476" t="s">
        <v>21</v>
      </c>
      <c r="B476" t="s">
        <v>19</v>
      </c>
      <c r="C476">
        <v>23</v>
      </c>
      <c r="D476" s="3">
        <v>2016</v>
      </c>
      <c r="E476" t="s">
        <v>6</v>
      </c>
      <c r="F476" t="s">
        <v>18</v>
      </c>
      <c r="G476" t="s">
        <v>23</v>
      </c>
      <c r="H476" s="2">
        <v>97182.938316</v>
      </c>
    </row>
    <row r="477" spans="1:8" x14ac:dyDescent="0.3">
      <c r="A477" t="s">
        <v>22</v>
      </c>
      <c r="B477" t="s">
        <v>19</v>
      </c>
      <c r="C477">
        <v>23</v>
      </c>
      <c r="D477" s="3">
        <v>2016</v>
      </c>
      <c r="E477" t="s">
        <v>6</v>
      </c>
      <c r="F477" t="s">
        <v>18</v>
      </c>
      <c r="G477" t="s">
        <v>23</v>
      </c>
      <c r="H477" s="2">
        <v>34106.537594000001</v>
      </c>
    </row>
    <row r="478" spans="1:8" x14ac:dyDescent="0.3">
      <c r="A478" t="s">
        <v>21</v>
      </c>
      <c r="B478" t="s">
        <v>19</v>
      </c>
      <c r="C478">
        <v>24</v>
      </c>
      <c r="D478" s="3">
        <v>2016</v>
      </c>
      <c r="E478" t="s">
        <v>6</v>
      </c>
      <c r="F478" t="s">
        <v>18</v>
      </c>
      <c r="G478" t="s">
        <v>23</v>
      </c>
      <c r="H478" s="2">
        <v>51452.682760000003</v>
      </c>
    </row>
    <row r="479" spans="1:8" x14ac:dyDescent="0.3">
      <c r="A479" t="s">
        <v>22</v>
      </c>
      <c r="B479" t="s">
        <v>19</v>
      </c>
      <c r="C479">
        <v>24</v>
      </c>
      <c r="D479" s="3">
        <v>2016</v>
      </c>
      <c r="E479" t="s">
        <v>6</v>
      </c>
      <c r="F479" t="s">
        <v>18</v>
      </c>
      <c r="G479" t="s">
        <v>23</v>
      </c>
      <c r="H479" s="2">
        <v>37796.687089999999</v>
      </c>
    </row>
    <row r="480" spans="1:8" x14ac:dyDescent="0.3">
      <c r="A480" t="s">
        <v>21</v>
      </c>
      <c r="B480" t="s">
        <v>19</v>
      </c>
      <c r="C480">
        <v>25</v>
      </c>
      <c r="D480" s="3">
        <v>2016</v>
      </c>
      <c r="E480" t="s">
        <v>6</v>
      </c>
      <c r="F480" t="s">
        <v>18</v>
      </c>
      <c r="G480" t="s">
        <v>23</v>
      </c>
      <c r="H480" s="2">
        <v>49727.079083999997</v>
      </c>
    </row>
    <row r="481" spans="1:8" x14ac:dyDescent="0.3">
      <c r="A481" t="s">
        <v>22</v>
      </c>
      <c r="B481" t="s">
        <v>19</v>
      </c>
      <c r="C481">
        <v>25</v>
      </c>
      <c r="D481" s="3">
        <v>2016</v>
      </c>
      <c r="E481" t="s">
        <v>6</v>
      </c>
      <c r="F481" t="s">
        <v>18</v>
      </c>
      <c r="G481" t="s">
        <v>23</v>
      </c>
      <c r="H481" s="2">
        <v>16305.763731999999</v>
      </c>
    </row>
    <row r="482" spans="1:8" x14ac:dyDescent="0.3">
      <c r="A482" t="s">
        <v>21</v>
      </c>
      <c r="B482" t="s">
        <v>19</v>
      </c>
      <c r="C482">
        <v>26</v>
      </c>
      <c r="D482" s="3">
        <v>2016</v>
      </c>
      <c r="E482" t="s">
        <v>6</v>
      </c>
      <c r="F482" t="s">
        <v>18</v>
      </c>
      <c r="G482" t="s">
        <v>23</v>
      </c>
      <c r="H482" s="2">
        <v>35802.720322000001</v>
      </c>
    </row>
    <row r="483" spans="1:8" x14ac:dyDescent="0.3">
      <c r="A483" t="s">
        <v>22</v>
      </c>
      <c r="B483" t="s">
        <v>19</v>
      </c>
      <c r="C483">
        <v>26</v>
      </c>
      <c r="D483" s="3">
        <v>2016</v>
      </c>
      <c r="E483" t="s">
        <v>6</v>
      </c>
      <c r="F483" t="s">
        <v>18</v>
      </c>
      <c r="G483" t="s">
        <v>23</v>
      </c>
      <c r="H483" s="2">
        <v>25556.838971000001</v>
      </c>
    </row>
    <row r="484" spans="1:8" x14ac:dyDescent="0.3">
      <c r="A484" t="s">
        <v>21</v>
      </c>
      <c r="B484" t="s">
        <v>19</v>
      </c>
      <c r="C484">
        <v>27</v>
      </c>
      <c r="D484" s="3">
        <v>2016</v>
      </c>
      <c r="E484" t="s">
        <v>6</v>
      </c>
      <c r="F484" t="s">
        <v>18</v>
      </c>
      <c r="G484" t="s">
        <v>23</v>
      </c>
      <c r="H484" s="2">
        <v>69238.170243999994</v>
      </c>
    </row>
    <row r="485" spans="1:8" x14ac:dyDescent="0.3">
      <c r="A485" t="s">
        <v>22</v>
      </c>
      <c r="B485" t="s">
        <v>19</v>
      </c>
      <c r="C485">
        <v>27</v>
      </c>
      <c r="D485" s="3">
        <v>2016</v>
      </c>
      <c r="E485" t="s">
        <v>6</v>
      </c>
      <c r="F485" t="s">
        <v>18</v>
      </c>
      <c r="G485" t="s">
        <v>23</v>
      </c>
      <c r="H485" s="2">
        <v>59664.840342000003</v>
      </c>
    </row>
    <row r="486" spans="1:8" x14ac:dyDescent="0.3">
      <c r="A486" t="s">
        <v>21</v>
      </c>
      <c r="B486" t="s">
        <v>19</v>
      </c>
      <c r="C486">
        <v>28</v>
      </c>
      <c r="D486" s="3">
        <v>2016</v>
      </c>
      <c r="E486" t="s">
        <v>6</v>
      </c>
      <c r="F486" t="s">
        <v>18</v>
      </c>
      <c r="G486" t="s">
        <v>23</v>
      </c>
      <c r="H486" s="2">
        <v>98552.743621999995</v>
      </c>
    </row>
    <row r="487" spans="1:8" x14ac:dyDescent="0.3">
      <c r="A487" t="s">
        <v>22</v>
      </c>
      <c r="B487" t="s">
        <v>19</v>
      </c>
      <c r="C487">
        <v>28</v>
      </c>
      <c r="D487" s="3">
        <v>2016</v>
      </c>
      <c r="E487" t="s">
        <v>6</v>
      </c>
      <c r="F487" t="s">
        <v>18</v>
      </c>
      <c r="G487" t="s">
        <v>23</v>
      </c>
      <c r="H487" s="2">
        <v>40237.784822000001</v>
      </c>
    </row>
    <row r="488" spans="1:8" x14ac:dyDescent="0.3">
      <c r="A488" t="s">
        <v>21</v>
      </c>
      <c r="B488" t="s">
        <v>19</v>
      </c>
      <c r="C488">
        <v>29</v>
      </c>
      <c r="D488" s="3">
        <v>2016</v>
      </c>
      <c r="E488" t="s">
        <v>6</v>
      </c>
      <c r="F488" t="s">
        <v>18</v>
      </c>
      <c r="G488" t="s">
        <v>23</v>
      </c>
      <c r="H488" s="2">
        <v>66887.462434000001</v>
      </c>
    </row>
    <row r="489" spans="1:8" x14ac:dyDescent="0.3">
      <c r="A489" t="s">
        <v>22</v>
      </c>
      <c r="B489" t="s">
        <v>19</v>
      </c>
      <c r="C489">
        <v>29</v>
      </c>
      <c r="D489" s="3">
        <v>2016</v>
      </c>
      <c r="E489" t="s">
        <v>6</v>
      </c>
      <c r="F489" t="s">
        <v>18</v>
      </c>
      <c r="G489" t="s">
        <v>23</v>
      </c>
      <c r="H489" s="2">
        <v>37678.978834000001</v>
      </c>
    </row>
    <row r="490" spans="1:8" x14ac:dyDescent="0.3">
      <c r="A490" t="s">
        <v>21</v>
      </c>
      <c r="B490" t="s">
        <v>19</v>
      </c>
      <c r="C490">
        <v>30</v>
      </c>
      <c r="D490" s="3">
        <v>2016</v>
      </c>
      <c r="E490" t="s">
        <v>6</v>
      </c>
      <c r="F490" t="s">
        <v>18</v>
      </c>
      <c r="G490" t="s">
        <v>23</v>
      </c>
      <c r="H490" s="2">
        <v>91529.629556</v>
      </c>
    </row>
    <row r="491" spans="1:8" x14ac:dyDescent="0.3">
      <c r="A491" t="s">
        <v>22</v>
      </c>
      <c r="B491" t="s">
        <v>19</v>
      </c>
      <c r="C491">
        <v>30</v>
      </c>
      <c r="D491" s="3">
        <v>2016</v>
      </c>
      <c r="E491" t="s">
        <v>6</v>
      </c>
      <c r="F491" t="s">
        <v>18</v>
      </c>
      <c r="G491" t="s">
        <v>23</v>
      </c>
      <c r="H491" s="2">
        <v>58594.838094999999</v>
      </c>
    </row>
    <row r="492" spans="1:8" x14ac:dyDescent="0.3">
      <c r="A492" t="s">
        <v>21</v>
      </c>
      <c r="B492" t="s">
        <v>13</v>
      </c>
      <c r="C492">
        <v>1</v>
      </c>
      <c r="D492" s="3">
        <v>2016</v>
      </c>
      <c r="E492" t="s">
        <v>6</v>
      </c>
      <c r="F492" t="s">
        <v>18</v>
      </c>
      <c r="G492" t="s">
        <v>23</v>
      </c>
      <c r="H492" s="2">
        <v>50739.358639999999</v>
      </c>
    </row>
    <row r="493" spans="1:8" x14ac:dyDescent="0.3">
      <c r="A493" t="s">
        <v>22</v>
      </c>
      <c r="B493" t="s">
        <v>13</v>
      </c>
      <c r="C493">
        <v>1</v>
      </c>
      <c r="D493" s="3">
        <v>2016</v>
      </c>
      <c r="E493" t="s">
        <v>6</v>
      </c>
      <c r="F493" t="s">
        <v>18</v>
      </c>
      <c r="G493" t="s">
        <v>23</v>
      </c>
      <c r="H493" s="2">
        <v>47519.782448999998</v>
      </c>
    </row>
    <row r="494" spans="1:8" x14ac:dyDescent="0.3">
      <c r="A494" t="s">
        <v>21</v>
      </c>
      <c r="B494" t="s">
        <v>13</v>
      </c>
      <c r="C494">
        <v>2</v>
      </c>
      <c r="D494" s="3">
        <v>2016</v>
      </c>
      <c r="E494" t="s">
        <v>6</v>
      </c>
      <c r="F494" t="s">
        <v>18</v>
      </c>
      <c r="G494" t="s">
        <v>23</v>
      </c>
      <c r="H494" s="2">
        <v>115811.815951</v>
      </c>
    </row>
    <row r="495" spans="1:8" x14ac:dyDescent="0.3">
      <c r="A495" t="s">
        <v>22</v>
      </c>
      <c r="B495" t="s">
        <v>13</v>
      </c>
      <c r="C495">
        <v>2</v>
      </c>
      <c r="D495" s="3">
        <v>2016</v>
      </c>
      <c r="E495" t="s">
        <v>6</v>
      </c>
      <c r="F495" t="s">
        <v>18</v>
      </c>
      <c r="G495" t="s">
        <v>23</v>
      </c>
      <c r="H495" s="2">
        <v>40370.201824000003</v>
      </c>
    </row>
    <row r="496" spans="1:8" x14ac:dyDescent="0.3">
      <c r="A496" t="s">
        <v>21</v>
      </c>
      <c r="B496" t="s">
        <v>13</v>
      </c>
      <c r="C496">
        <v>3</v>
      </c>
      <c r="D496" s="3">
        <v>2016</v>
      </c>
      <c r="E496" t="s">
        <v>6</v>
      </c>
      <c r="F496" t="s">
        <v>18</v>
      </c>
      <c r="G496" t="s">
        <v>23</v>
      </c>
      <c r="H496" s="2">
        <v>152625.19876200001</v>
      </c>
    </row>
    <row r="497" spans="1:8" x14ac:dyDescent="0.3">
      <c r="A497" t="s">
        <v>22</v>
      </c>
      <c r="B497" t="s">
        <v>13</v>
      </c>
      <c r="C497">
        <v>3</v>
      </c>
      <c r="D497" s="3">
        <v>2016</v>
      </c>
      <c r="E497" t="s">
        <v>6</v>
      </c>
      <c r="F497" t="s">
        <v>18</v>
      </c>
      <c r="G497" t="s">
        <v>23</v>
      </c>
      <c r="H497" s="2">
        <v>65806.469249999995</v>
      </c>
    </row>
    <row r="498" spans="1:8" x14ac:dyDescent="0.3">
      <c r="A498" t="s">
        <v>21</v>
      </c>
      <c r="B498" t="s">
        <v>13</v>
      </c>
      <c r="C498">
        <v>4</v>
      </c>
      <c r="D498" s="3">
        <v>2016</v>
      </c>
      <c r="E498" t="s">
        <v>6</v>
      </c>
      <c r="F498" t="s">
        <v>18</v>
      </c>
      <c r="G498" t="s">
        <v>23</v>
      </c>
      <c r="H498" s="2">
        <v>113338.814864</v>
      </c>
    </row>
    <row r="499" spans="1:8" x14ac:dyDescent="0.3">
      <c r="A499" t="s">
        <v>22</v>
      </c>
      <c r="B499" t="s">
        <v>13</v>
      </c>
      <c r="C499">
        <v>4</v>
      </c>
      <c r="D499" s="3">
        <v>2016</v>
      </c>
      <c r="E499" t="s">
        <v>6</v>
      </c>
      <c r="F499" t="s">
        <v>18</v>
      </c>
      <c r="G499" t="s">
        <v>23</v>
      </c>
      <c r="H499" s="2">
        <v>36637.484698</v>
      </c>
    </row>
    <row r="500" spans="1:8" x14ac:dyDescent="0.3">
      <c r="A500" t="s">
        <v>21</v>
      </c>
      <c r="B500" t="s">
        <v>13</v>
      </c>
      <c r="C500">
        <v>5</v>
      </c>
      <c r="D500" s="3">
        <v>2016</v>
      </c>
      <c r="E500" t="s">
        <v>6</v>
      </c>
      <c r="F500" t="s">
        <v>18</v>
      </c>
      <c r="G500" t="s">
        <v>23</v>
      </c>
      <c r="H500" s="2">
        <v>62396.168503000001</v>
      </c>
    </row>
    <row r="501" spans="1:8" x14ac:dyDescent="0.3">
      <c r="A501" t="s">
        <v>22</v>
      </c>
      <c r="B501" t="s">
        <v>13</v>
      </c>
      <c r="C501">
        <v>5</v>
      </c>
      <c r="D501" s="3">
        <v>2016</v>
      </c>
      <c r="E501" t="s">
        <v>6</v>
      </c>
      <c r="F501" t="s">
        <v>18</v>
      </c>
      <c r="G501" t="s">
        <v>23</v>
      </c>
      <c r="H501" s="2">
        <v>53852.177704000002</v>
      </c>
    </row>
    <row r="502" spans="1:8" x14ac:dyDescent="0.3">
      <c r="A502" t="s">
        <v>21</v>
      </c>
      <c r="B502" t="s">
        <v>13</v>
      </c>
      <c r="C502">
        <v>6</v>
      </c>
      <c r="D502" s="3">
        <v>2016</v>
      </c>
      <c r="E502" t="s">
        <v>6</v>
      </c>
      <c r="F502" t="s">
        <v>18</v>
      </c>
      <c r="G502" t="s">
        <v>23</v>
      </c>
      <c r="H502" s="2">
        <v>103921.862072</v>
      </c>
    </row>
    <row r="503" spans="1:8" x14ac:dyDescent="0.3">
      <c r="A503" t="s">
        <v>22</v>
      </c>
      <c r="B503" t="s">
        <v>13</v>
      </c>
      <c r="C503">
        <v>6</v>
      </c>
      <c r="D503" s="3">
        <v>2016</v>
      </c>
      <c r="E503" t="s">
        <v>6</v>
      </c>
      <c r="F503" t="s">
        <v>18</v>
      </c>
      <c r="G503" t="s">
        <v>23</v>
      </c>
      <c r="H503" s="2">
        <v>42850.901353000001</v>
      </c>
    </row>
    <row r="504" spans="1:8" x14ac:dyDescent="0.3">
      <c r="A504" t="s">
        <v>21</v>
      </c>
      <c r="B504" t="s">
        <v>13</v>
      </c>
      <c r="C504">
        <v>7</v>
      </c>
      <c r="D504" s="3">
        <v>2016</v>
      </c>
      <c r="E504" t="s">
        <v>6</v>
      </c>
      <c r="F504" t="s">
        <v>18</v>
      </c>
      <c r="G504" t="s">
        <v>23</v>
      </c>
      <c r="H504" s="2">
        <v>43500.861606999999</v>
      </c>
    </row>
    <row r="505" spans="1:8" x14ac:dyDescent="0.3">
      <c r="A505" t="s">
        <v>22</v>
      </c>
      <c r="B505" t="s">
        <v>13</v>
      </c>
      <c r="C505">
        <v>7</v>
      </c>
      <c r="D505" s="3">
        <v>2016</v>
      </c>
      <c r="E505" t="s">
        <v>6</v>
      </c>
      <c r="F505" t="s">
        <v>18</v>
      </c>
      <c r="G505" t="s">
        <v>23</v>
      </c>
      <c r="H505" s="2">
        <v>35314.359491000003</v>
      </c>
    </row>
    <row r="506" spans="1:8" x14ac:dyDescent="0.3">
      <c r="A506" t="s">
        <v>21</v>
      </c>
      <c r="B506" t="s">
        <v>13</v>
      </c>
      <c r="C506">
        <v>8</v>
      </c>
      <c r="D506" s="3">
        <v>2016</v>
      </c>
      <c r="E506" t="s">
        <v>6</v>
      </c>
      <c r="F506" t="s">
        <v>18</v>
      </c>
      <c r="G506" t="s">
        <v>23</v>
      </c>
      <c r="H506" s="2">
        <v>74102.140211000005</v>
      </c>
    </row>
    <row r="507" spans="1:8" x14ac:dyDescent="0.3">
      <c r="A507" t="s">
        <v>22</v>
      </c>
      <c r="B507" t="s">
        <v>13</v>
      </c>
      <c r="C507">
        <v>8</v>
      </c>
      <c r="D507" s="3">
        <v>2016</v>
      </c>
      <c r="E507" t="s">
        <v>6</v>
      </c>
      <c r="F507" t="s">
        <v>18</v>
      </c>
      <c r="G507" t="s">
        <v>23</v>
      </c>
      <c r="H507" s="2">
        <v>40726.621400000004</v>
      </c>
    </row>
    <row r="508" spans="1:8" x14ac:dyDescent="0.3">
      <c r="A508" t="s">
        <v>21</v>
      </c>
      <c r="B508" t="s">
        <v>13</v>
      </c>
      <c r="C508">
        <v>9</v>
      </c>
      <c r="D508" s="3">
        <v>2016</v>
      </c>
      <c r="E508" t="s">
        <v>6</v>
      </c>
      <c r="F508" t="s">
        <v>18</v>
      </c>
      <c r="G508" t="s">
        <v>23</v>
      </c>
      <c r="H508" s="2">
        <v>94954.213229999994</v>
      </c>
    </row>
    <row r="509" spans="1:8" x14ac:dyDescent="0.3">
      <c r="A509" t="s">
        <v>22</v>
      </c>
      <c r="B509" t="s">
        <v>13</v>
      </c>
      <c r="C509">
        <v>9</v>
      </c>
      <c r="D509" s="3">
        <v>2016</v>
      </c>
      <c r="E509" t="s">
        <v>6</v>
      </c>
      <c r="F509" t="s">
        <v>18</v>
      </c>
      <c r="G509" t="s">
        <v>23</v>
      </c>
      <c r="H509" s="2">
        <v>53219.578677999998</v>
      </c>
    </row>
    <row r="510" spans="1:8" x14ac:dyDescent="0.3">
      <c r="A510" t="s">
        <v>21</v>
      </c>
      <c r="B510" t="s">
        <v>13</v>
      </c>
      <c r="C510">
        <v>10</v>
      </c>
      <c r="D510" s="3">
        <v>2016</v>
      </c>
      <c r="E510" t="s">
        <v>6</v>
      </c>
      <c r="F510" t="s">
        <v>18</v>
      </c>
      <c r="G510" t="s">
        <v>23</v>
      </c>
      <c r="H510" s="2">
        <v>68096.530218</v>
      </c>
    </row>
    <row r="511" spans="1:8" x14ac:dyDescent="0.3">
      <c r="A511" t="s">
        <v>22</v>
      </c>
      <c r="B511" t="s">
        <v>13</v>
      </c>
      <c r="C511">
        <v>10</v>
      </c>
      <c r="D511" s="3">
        <v>2016</v>
      </c>
      <c r="E511" t="s">
        <v>6</v>
      </c>
      <c r="F511" t="s">
        <v>18</v>
      </c>
      <c r="G511" t="s">
        <v>23</v>
      </c>
      <c r="H511" s="2">
        <v>44242.942489000001</v>
      </c>
    </row>
    <row r="512" spans="1:8" x14ac:dyDescent="0.3">
      <c r="A512" t="s">
        <v>21</v>
      </c>
      <c r="B512" t="s">
        <v>13</v>
      </c>
      <c r="C512">
        <v>11</v>
      </c>
      <c r="D512" s="3">
        <v>2016</v>
      </c>
      <c r="E512" t="s">
        <v>6</v>
      </c>
      <c r="F512" t="s">
        <v>18</v>
      </c>
      <c r="G512" t="s">
        <v>23</v>
      </c>
      <c r="H512" s="2">
        <v>240379.11802600001</v>
      </c>
    </row>
    <row r="513" spans="1:8" x14ac:dyDescent="0.3">
      <c r="A513" t="s">
        <v>22</v>
      </c>
      <c r="B513" t="s">
        <v>13</v>
      </c>
      <c r="C513">
        <v>11</v>
      </c>
      <c r="D513" s="3">
        <v>2016</v>
      </c>
      <c r="E513" t="s">
        <v>6</v>
      </c>
      <c r="F513" t="s">
        <v>18</v>
      </c>
      <c r="G513" t="s">
        <v>23</v>
      </c>
      <c r="H513" s="2">
        <v>45542.552947999997</v>
      </c>
    </row>
    <row r="514" spans="1:8" x14ac:dyDescent="0.3">
      <c r="A514" t="s">
        <v>21</v>
      </c>
      <c r="B514" t="s">
        <v>13</v>
      </c>
      <c r="C514">
        <v>12</v>
      </c>
      <c r="D514" s="3">
        <v>2016</v>
      </c>
      <c r="E514" t="s">
        <v>6</v>
      </c>
      <c r="F514" t="s">
        <v>18</v>
      </c>
      <c r="G514" t="s">
        <v>23</v>
      </c>
      <c r="H514" s="2">
        <v>90306.037337999995</v>
      </c>
    </row>
    <row r="515" spans="1:8" x14ac:dyDescent="0.3">
      <c r="A515" t="s">
        <v>22</v>
      </c>
      <c r="B515" t="s">
        <v>13</v>
      </c>
      <c r="C515">
        <v>12</v>
      </c>
      <c r="D515" s="3">
        <v>2016</v>
      </c>
      <c r="E515" t="s">
        <v>6</v>
      </c>
      <c r="F515" t="s">
        <v>18</v>
      </c>
      <c r="G515" t="s">
        <v>23</v>
      </c>
      <c r="H515" s="2">
        <v>35786.891112999998</v>
      </c>
    </row>
    <row r="516" spans="1:8" x14ac:dyDescent="0.3">
      <c r="A516" t="s">
        <v>21</v>
      </c>
      <c r="B516" t="s">
        <v>13</v>
      </c>
      <c r="C516">
        <v>13</v>
      </c>
      <c r="D516" s="3">
        <v>2016</v>
      </c>
      <c r="E516" t="s">
        <v>6</v>
      </c>
      <c r="F516" t="s">
        <v>18</v>
      </c>
      <c r="G516" t="s">
        <v>23</v>
      </c>
      <c r="H516" s="2">
        <v>123324.57485400001</v>
      </c>
    </row>
    <row r="517" spans="1:8" x14ac:dyDescent="0.3">
      <c r="A517" t="s">
        <v>22</v>
      </c>
      <c r="B517" t="s">
        <v>13</v>
      </c>
      <c r="C517">
        <v>13</v>
      </c>
      <c r="D517" s="3">
        <v>2016</v>
      </c>
      <c r="E517" t="s">
        <v>6</v>
      </c>
      <c r="F517" t="s">
        <v>18</v>
      </c>
      <c r="G517" t="s">
        <v>23</v>
      </c>
      <c r="H517" s="2">
        <v>42657.745453000003</v>
      </c>
    </row>
    <row r="518" spans="1:8" x14ac:dyDescent="0.3">
      <c r="A518" t="s">
        <v>21</v>
      </c>
      <c r="B518" t="s">
        <v>13</v>
      </c>
      <c r="C518">
        <v>14</v>
      </c>
      <c r="D518" s="3">
        <v>2016</v>
      </c>
      <c r="E518" t="s">
        <v>6</v>
      </c>
      <c r="F518" t="s">
        <v>18</v>
      </c>
      <c r="G518" t="s">
        <v>23</v>
      </c>
      <c r="H518" s="2">
        <v>79183.803969000001</v>
      </c>
    </row>
    <row r="519" spans="1:8" x14ac:dyDescent="0.3">
      <c r="A519" t="s">
        <v>22</v>
      </c>
      <c r="B519" t="s">
        <v>13</v>
      </c>
      <c r="C519">
        <v>14</v>
      </c>
      <c r="D519" s="3">
        <v>2016</v>
      </c>
      <c r="E519" t="s">
        <v>6</v>
      </c>
      <c r="F519" t="s">
        <v>18</v>
      </c>
      <c r="G519" t="s">
        <v>23</v>
      </c>
      <c r="H519" s="2">
        <v>17946.498208000001</v>
      </c>
    </row>
    <row r="520" spans="1:8" x14ac:dyDescent="0.3">
      <c r="A520" t="s">
        <v>21</v>
      </c>
      <c r="B520" t="s">
        <v>13</v>
      </c>
      <c r="C520">
        <v>15</v>
      </c>
      <c r="D520" s="3">
        <v>2016</v>
      </c>
      <c r="E520" t="s">
        <v>6</v>
      </c>
      <c r="F520" t="s">
        <v>18</v>
      </c>
      <c r="G520" t="s">
        <v>23</v>
      </c>
      <c r="H520" s="2">
        <v>92237.038350000003</v>
      </c>
    </row>
    <row r="521" spans="1:8" x14ac:dyDescent="0.3">
      <c r="A521" t="s">
        <v>22</v>
      </c>
      <c r="B521" t="s">
        <v>13</v>
      </c>
      <c r="C521">
        <v>15</v>
      </c>
      <c r="D521" s="3">
        <v>2016</v>
      </c>
      <c r="E521" t="s">
        <v>6</v>
      </c>
      <c r="F521" t="s">
        <v>18</v>
      </c>
      <c r="G521" t="s">
        <v>23</v>
      </c>
      <c r="H521" s="2">
        <v>37061.570135000002</v>
      </c>
    </row>
    <row r="522" spans="1:8" x14ac:dyDescent="0.3">
      <c r="A522" t="s">
        <v>21</v>
      </c>
      <c r="B522" t="s">
        <v>13</v>
      </c>
      <c r="C522">
        <v>16</v>
      </c>
      <c r="D522" s="3">
        <v>2016</v>
      </c>
      <c r="E522" t="s">
        <v>6</v>
      </c>
      <c r="F522" t="s">
        <v>18</v>
      </c>
      <c r="G522" t="s">
        <v>23</v>
      </c>
      <c r="H522" s="2">
        <v>72476.700853999995</v>
      </c>
    </row>
    <row r="523" spans="1:8" x14ac:dyDescent="0.3">
      <c r="A523" t="s">
        <v>22</v>
      </c>
      <c r="B523" t="s">
        <v>13</v>
      </c>
      <c r="C523">
        <v>16</v>
      </c>
      <c r="D523" s="3">
        <v>2016</v>
      </c>
      <c r="E523" t="s">
        <v>6</v>
      </c>
      <c r="F523" t="s">
        <v>18</v>
      </c>
      <c r="G523" t="s">
        <v>23</v>
      </c>
      <c r="H523" s="2">
        <v>39141.313704</v>
      </c>
    </row>
    <row r="524" spans="1:8" x14ac:dyDescent="0.3">
      <c r="A524" t="s">
        <v>21</v>
      </c>
      <c r="B524" t="s">
        <v>13</v>
      </c>
      <c r="C524">
        <v>17</v>
      </c>
      <c r="D524" s="3">
        <v>2016</v>
      </c>
      <c r="E524" t="s">
        <v>6</v>
      </c>
      <c r="F524" t="s">
        <v>18</v>
      </c>
      <c r="G524" t="s">
        <v>23</v>
      </c>
      <c r="H524" s="2">
        <v>108719.025283</v>
      </c>
    </row>
    <row r="525" spans="1:8" x14ac:dyDescent="0.3">
      <c r="A525" t="s">
        <v>22</v>
      </c>
      <c r="B525" t="s">
        <v>13</v>
      </c>
      <c r="C525">
        <v>17</v>
      </c>
      <c r="D525" s="3">
        <v>2016</v>
      </c>
      <c r="E525" t="s">
        <v>6</v>
      </c>
      <c r="F525" t="s">
        <v>18</v>
      </c>
      <c r="G525" t="s">
        <v>23</v>
      </c>
      <c r="H525" s="2">
        <v>59086.131249999999</v>
      </c>
    </row>
    <row r="526" spans="1:8" x14ac:dyDescent="0.3">
      <c r="A526" t="s">
        <v>21</v>
      </c>
      <c r="B526" t="s">
        <v>13</v>
      </c>
      <c r="C526">
        <v>18</v>
      </c>
      <c r="D526" s="3">
        <v>2016</v>
      </c>
      <c r="E526" t="s">
        <v>6</v>
      </c>
      <c r="F526" t="s">
        <v>18</v>
      </c>
      <c r="G526" t="s">
        <v>23</v>
      </c>
      <c r="H526" s="2">
        <v>82644.085795999999</v>
      </c>
    </row>
    <row r="527" spans="1:8" x14ac:dyDescent="0.3">
      <c r="A527" t="s">
        <v>22</v>
      </c>
      <c r="B527" t="s">
        <v>13</v>
      </c>
      <c r="C527">
        <v>18</v>
      </c>
      <c r="D527" s="3">
        <v>2016</v>
      </c>
      <c r="E527" t="s">
        <v>6</v>
      </c>
      <c r="F527" t="s">
        <v>18</v>
      </c>
      <c r="G527" t="s">
        <v>23</v>
      </c>
      <c r="H527" s="2">
        <v>40450.097665000001</v>
      </c>
    </row>
    <row r="528" spans="1:8" x14ac:dyDescent="0.3">
      <c r="A528" t="s">
        <v>21</v>
      </c>
      <c r="B528" t="s">
        <v>13</v>
      </c>
      <c r="C528">
        <v>19</v>
      </c>
      <c r="D528" s="3">
        <v>2016</v>
      </c>
      <c r="E528" t="s">
        <v>6</v>
      </c>
      <c r="F528" t="s">
        <v>18</v>
      </c>
      <c r="G528" t="s">
        <v>23</v>
      </c>
      <c r="H528" s="2">
        <v>96924.757670000006</v>
      </c>
    </row>
    <row r="529" spans="1:8" x14ac:dyDescent="0.3">
      <c r="A529" t="s">
        <v>22</v>
      </c>
      <c r="B529" t="s">
        <v>13</v>
      </c>
      <c r="C529">
        <v>19</v>
      </c>
      <c r="D529" s="3">
        <v>2016</v>
      </c>
      <c r="E529" t="s">
        <v>6</v>
      </c>
      <c r="F529" t="s">
        <v>18</v>
      </c>
      <c r="G529" t="s">
        <v>23</v>
      </c>
      <c r="H529" s="2">
        <v>48551.129796000001</v>
      </c>
    </row>
    <row r="530" spans="1:8" x14ac:dyDescent="0.3">
      <c r="A530" t="s">
        <v>21</v>
      </c>
      <c r="B530" t="s">
        <v>13</v>
      </c>
      <c r="C530">
        <v>20</v>
      </c>
      <c r="D530" s="3">
        <v>2016</v>
      </c>
      <c r="E530" t="s">
        <v>6</v>
      </c>
      <c r="F530" t="s">
        <v>18</v>
      </c>
      <c r="G530" t="s">
        <v>23</v>
      </c>
      <c r="H530" s="2">
        <v>81323.861445999995</v>
      </c>
    </row>
    <row r="531" spans="1:8" x14ac:dyDescent="0.3">
      <c r="A531" t="s">
        <v>22</v>
      </c>
      <c r="B531" t="s">
        <v>13</v>
      </c>
      <c r="C531">
        <v>20</v>
      </c>
      <c r="D531" s="3">
        <v>2016</v>
      </c>
      <c r="E531" t="s">
        <v>6</v>
      </c>
      <c r="F531" t="s">
        <v>18</v>
      </c>
      <c r="G531" t="s">
        <v>23</v>
      </c>
      <c r="H531" s="2">
        <v>53340.941012000003</v>
      </c>
    </row>
    <row r="532" spans="1:8" x14ac:dyDescent="0.3">
      <c r="A532" t="s">
        <v>21</v>
      </c>
      <c r="B532" t="s">
        <v>13</v>
      </c>
      <c r="C532">
        <v>21</v>
      </c>
      <c r="D532" s="3">
        <v>2016</v>
      </c>
      <c r="E532" t="s">
        <v>6</v>
      </c>
      <c r="F532" t="s">
        <v>18</v>
      </c>
      <c r="G532" t="s">
        <v>23</v>
      </c>
      <c r="H532" s="2">
        <v>123904.02223800001</v>
      </c>
    </row>
    <row r="533" spans="1:8" x14ac:dyDescent="0.3">
      <c r="A533" t="s">
        <v>22</v>
      </c>
      <c r="B533" t="s">
        <v>13</v>
      </c>
      <c r="C533">
        <v>21</v>
      </c>
      <c r="D533" s="3">
        <v>2016</v>
      </c>
      <c r="E533" t="s">
        <v>6</v>
      </c>
      <c r="F533" t="s">
        <v>18</v>
      </c>
      <c r="G533" t="s">
        <v>23</v>
      </c>
      <c r="H533" s="2">
        <v>37048.241383</v>
      </c>
    </row>
    <row r="534" spans="1:8" x14ac:dyDescent="0.3">
      <c r="A534" t="s">
        <v>21</v>
      </c>
      <c r="B534" t="s">
        <v>13</v>
      </c>
      <c r="C534">
        <v>22</v>
      </c>
      <c r="D534" s="3">
        <v>2016</v>
      </c>
      <c r="E534" t="s">
        <v>6</v>
      </c>
      <c r="F534" t="s">
        <v>18</v>
      </c>
      <c r="G534" t="s">
        <v>23</v>
      </c>
      <c r="H534" s="2">
        <v>103588.99814500001</v>
      </c>
    </row>
    <row r="535" spans="1:8" x14ac:dyDescent="0.3">
      <c r="A535" t="s">
        <v>22</v>
      </c>
      <c r="B535" t="s">
        <v>13</v>
      </c>
      <c r="C535">
        <v>22</v>
      </c>
      <c r="D535" s="3">
        <v>2016</v>
      </c>
      <c r="E535" t="s">
        <v>6</v>
      </c>
      <c r="F535" t="s">
        <v>18</v>
      </c>
      <c r="G535" t="s">
        <v>23</v>
      </c>
      <c r="H535" s="2">
        <v>58288.587161000003</v>
      </c>
    </row>
    <row r="536" spans="1:8" x14ac:dyDescent="0.3">
      <c r="A536" t="s">
        <v>21</v>
      </c>
      <c r="B536" t="s">
        <v>13</v>
      </c>
      <c r="C536">
        <v>23</v>
      </c>
      <c r="D536" s="3">
        <v>2016</v>
      </c>
      <c r="E536" t="s">
        <v>6</v>
      </c>
      <c r="F536" t="s">
        <v>18</v>
      </c>
      <c r="G536" t="s">
        <v>23</v>
      </c>
      <c r="H536" s="2">
        <v>620556.17450099997</v>
      </c>
    </row>
    <row r="537" spans="1:8" x14ac:dyDescent="0.3">
      <c r="A537" t="s">
        <v>22</v>
      </c>
      <c r="B537" t="s">
        <v>13</v>
      </c>
      <c r="C537">
        <v>23</v>
      </c>
      <c r="D537" s="3">
        <v>2016</v>
      </c>
      <c r="E537" t="s">
        <v>6</v>
      </c>
      <c r="F537" t="s">
        <v>18</v>
      </c>
      <c r="G537" t="s">
        <v>23</v>
      </c>
      <c r="H537" s="2">
        <v>41452.861369999999</v>
      </c>
    </row>
    <row r="538" spans="1:8" x14ac:dyDescent="0.3">
      <c r="A538" t="s">
        <v>21</v>
      </c>
      <c r="B538" t="s">
        <v>13</v>
      </c>
      <c r="C538">
        <v>24</v>
      </c>
      <c r="D538" s="3">
        <v>2016</v>
      </c>
      <c r="E538" t="s">
        <v>6</v>
      </c>
      <c r="F538" t="s">
        <v>18</v>
      </c>
      <c r="G538" t="s">
        <v>23</v>
      </c>
      <c r="H538" s="2">
        <v>104326.27751</v>
      </c>
    </row>
    <row r="539" spans="1:8" x14ac:dyDescent="0.3">
      <c r="A539" t="s">
        <v>22</v>
      </c>
      <c r="B539" t="s">
        <v>13</v>
      </c>
      <c r="C539">
        <v>24</v>
      </c>
      <c r="D539" s="3">
        <v>2016</v>
      </c>
      <c r="E539" t="s">
        <v>6</v>
      </c>
      <c r="F539" t="s">
        <v>18</v>
      </c>
      <c r="G539" t="s">
        <v>23</v>
      </c>
      <c r="H539" s="2">
        <v>51851.874415999999</v>
      </c>
    </row>
    <row r="540" spans="1:8" x14ac:dyDescent="0.3">
      <c r="A540" t="s">
        <v>21</v>
      </c>
      <c r="B540" t="s">
        <v>13</v>
      </c>
      <c r="C540">
        <v>25</v>
      </c>
      <c r="D540" s="3">
        <v>2016</v>
      </c>
      <c r="E540" t="s">
        <v>6</v>
      </c>
      <c r="F540" t="s">
        <v>18</v>
      </c>
      <c r="G540" t="s">
        <v>23</v>
      </c>
      <c r="H540" s="2">
        <v>111173.04942900001</v>
      </c>
    </row>
    <row r="541" spans="1:8" x14ac:dyDescent="0.3">
      <c r="A541" t="s">
        <v>22</v>
      </c>
      <c r="B541" t="s">
        <v>13</v>
      </c>
      <c r="C541">
        <v>25</v>
      </c>
      <c r="D541" s="3">
        <v>2016</v>
      </c>
      <c r="E541" t="s">
        <v>6</v>
      </c>
      <c r="F541" t="s">
        <v>18</v>
      </c>
      <c r="G541" t="s">
        <v>23</v>
      </c>
      <c r="H541" s="2">
        <v>39206.849882000002</v>
      </c>
    </row>
    <row r="542" spans="1:8" x14ac:dyDescent="0.3">
      <c r="A542" t="s">
        <v>21</v>
      </c>
      <c r="B542" t="s">
        <v>13</v>
      </c>
      <c r="C542">
        <v>26</v>
      </c>
      <c r="D542" s="3">
        <v>2016</v>
      </c>
      <c r="E542" t="s">
        <v>6</v>
      </c>
      <c r="F542" t="s">
        <v>18</v>
      </c>
      <c r="G542" t="s">
        <v>23</v>
      </c>
      <c r="H542" s="2">
        <v>167527.12940000001</v>
      </c>
    </row>
    <row r="543" spans="1:8" x14ac:dyDescent="0.3">
      <c r="A543" t="s">
        <v>22</v>
      </c>
      <c r="B543" t="s">
        <v>13</v>
      </c>
      <c r="C543">
        <v>26</v>
      </c>
      <c r="D543" s="3">
        <v>2016</v>
      </c>
      <c r="E543" t="s">
        <v>6</v>
      </c>
      <c r="F543" t="s">
        <v>18</v>
      </c>
      <c r="G543" t="s">
        <v>23</v>
      </c>
      <c r="H543" s="2">
        <v>44273.482094999999</v>
      </c>
    </row>
    <row r="544" spans="1:8" x14ac:dyDescent="0.3">
      <c r="A544" t="s">
        <v>21</v>
      </c>
      <c r="B544" t="s">
        <v>13</v>
      </c>
      <c r="C544">
        <v>27</v>
      </c>
      <c r="D544" s="3">
        <v>2016</v>
      </c>
      <c r="E544" t="s">
        <v>6</v>
      </c>
      <c r="F544" t="s">
        <v>18</v>
      </c>
      <c r="G544" t="s">
        <v>23</v>
      </c>
      <c r="H544" s="2">
        <v>87856.031877000001</v>
      </c>
    </row>
    <row r="545" spans="1:8" x14ac:dyDescent="0.3">
      <c r="A545" t="s">
        <v>22</v>
      </c>
      <c r="B545" t="s">
        <v>13</v>
      </c>
      <c r="C545">
        <v>27</v>
      </c>
      <c r="D545" s="3">
        <v>2016</v>
      </c>
      <c r="E545" t="s">
        <v>6</v>
      </c>
      <c r="F545" t="s">
        <v>18</v>
      </c>
      <c r="G545" t="s">
        <v>23</v>
      </c>
      <c r="H545" s="2">
        <v>18137.877041</v>
      </c>
    </row>
    <row r="546" spans="1:8" x14ac:dyDescent="0.3">
      <c r="A546" t="s">
        <v>21</v>
      </c>
      <c r="B546" t="s">
        <v>13</v>
      </c>
      <c r="C546">
        <v>28</v>
      </c>
      <c r="D546" s="3">
        <v>2016</v>
      </c>
      <c r="E546" t="s">
        <v>6</v>
      </c>
      <c r="F546" t="s">
        <v>18</v>
      </c>
      <c r="G546" t="s">
        <v>23</v>
      </c>
      <c r="H546" s="2">
        <v>97888.257322999998</v>
      </c>
    </row>
    <row r="547" spans="1:8" x14ac:dyDescent="0.3">
      <c r="A547" t="s">
        <v>22</v>
      </c>
      <c r="B547" t="s">
        <v>13</v>
      </c>
      <c r="C547">
        <v>28</v>
      </c>
      <c r="D547" s="3">
        <v>2016</v>
      </c>
      <c r="E547" t="s">
        <v>6</v>
      </c>
      <c r="F547" t="s">
        <v>18</v>
      </c>
      <c r="G547" t="s">
        <v>23</v>
      </c>
      <c r="H547" s="2">
        <v>41836.712224000003</v>
      </c>
    </row>
    <row r="548" spans="1:8" x14ac:dyDescent="0.3">
      <c r="A548" t="s">
        <v>21</v>
      </c>
      <c r="B548" t="s">
        <v>13</v>
      </c>
      <c r="C548">
        <v>29</v>
      </c>
      <c r="D548" s="3">
        <v>2016</v>
      </c>
      <c r="E548" t="s">
        <v>6</v>
      </c>
      <c r="F548" t="s">
        <v>18</v>
      </c>
      <c r="G548" t="s">
        <v>23</v>
      </c>
      <c r="H548" s="2">
        <v>72411.712213000006</v>
      </c>
    </row>
    <row r="549" spans="1:8" x14ac:dyDescent="0.3">
      <c r="A549" t="s">
        <v>22</v>
      </c>
      <c r="B549" t="s">
        <v>13</v>
      </c>
      <c r="C549">
        <v>29</v>
      </c>
      <c r="D549" s="3">
        <v>2016</v>
      </c>
      <c r="E549" t="s">
        <v>6</v>
      </c>
      <c r="F549" t="s">
        <v>18</v>
      </c>
      <c r="G549" t="s">
        <v>23</v>
      </c>
      <c r="H549" s="2">
        <v>49186.426109</v>
      </c>
    </row>
    <row r="550" spans="1:8" x14ac:dyDescent="0.3">
      <c r="A550" t="s">
        <v>21</v>
      </c>
      <c r="B550" t="s">
        <v>13</v>
      </c>
      <c r="C550">
        <v>30</v>
      </c>
      <c r="D550" s="3">
        <v>2016</v>
      </c>
      <c r="E550" t="s">
        <v>6</v>
      </c>
      <c r="F550" t="s">
        <v>18</v>
      </c>
      <c r="G550" t="s">
        <v>23</v>
      </c>
      <c r="H550" s="2">
        <v>132817.545518</v>
      </c>
    </row>
    <row r="551" spans="1:8" x14ac:dyDescent="0.3">
      <c r="A551" t="s">
        <v>22</v>
      </c>
      <c r="B551" t="s">
        <v>13</v>
      </c>
      <c r="C551">
        <v>30</v>
      </c>
      <c r="D551" s="3">
        <v>2016</v>
      </c>
      <c r="E551" t="s">
        <v>6</v>
      </c>
      <c r="F551" t="s">
        <v>18</v>
      </c>
      <c r="G551" t="s">
        <v>23</v>
      </c>
      <c r="H551" s="2">
        <v>75673.474077000006</v>
      </c>
    </row>
    <row r="552" spans="1:8" x14ac:dyDescent="0.3">
      <c r="A552" t="s">
        <v>21</v>
      </c>
      <c r="B552" t="s">
        <v>13</v>
      </c>
      <c r="C552">
        <v>31</v>
      </c>
      <c r="D552" s="3">
        <v>2016</v>
      </c>
      <c r="E552" t="s">
        <v>6</v>
      </c>
      <c r="F552" t="s">
        <v>18</v>
      </c>
      <c r="G552" t="s">
        <v>23</v>
      </c>
      <c r="H552" s="2">
        <v>66558.756080000006</v>
      </c>
    </row>
    <row r="553" spans="1:8" x14ac:dyDescent="0.3">
      <c r="A553" t="s">
        <v>22</v>
      </c>
      <c r="B553" t="s">
        <v>13</v>
      </c>
      <c r="C553">
        <v>31</v>
      </c>
      <c r="D553" s="3">
        <v>2016</v>
      </c>
      <c r="E553" t="s">
        <v>6</v>
      </c>
      <c r="F553" t="s">
        <v>18</v>
      </c>
      <c r="G553" t="s">
        <v>23</v>
      </c>
      <c r="H553" s="2">
        <v>43430.026507000002</v>
      </c>
    </row>
    <row r="554" spans="1:8" x14ac:dyDescent="0.3">
      <c r="A554" t="s">
        <v>21</v>
      </c>
      <c r="B554" t="s">
        <v>20</v>
      </c>
      <c r="C554">
        <v>1</v>
      </c>
      <c r="D554" s="3">
        <v>2017</v>
      </c>
      <c r="E554" t="s">
        <v>6</v>
      </c>
      <c r="F554" t="s">
        <v>18</v>
      </c>
      <c r="G554" t="s">
        <v>23</v>
      </c>
      <c r="H554" s="2">
        <v>152406.70430899999</v>
      </c>
    </row>
    <row r="555" spans="1:8" x14ac:dyDescent="0.3">
      <c r="A555" t="s">
        <v>22</v>
      </c>
      <c r="B555" t="s">
        <v>20</v>
      </c>
      <c r="C555">
        <v>1</v>
      </c>
      <c r="D555" s="3">
        <v>2017</v>
      </c>
      <c r="E555" t="s">
        <v>6</v>
      </c>
      <c r="F555" t="s">
        <v>18</v>
      </c>
      <c r="G555" t="s">
        <v>23</v>
      </c>
      <c r="H555" s="2">
        <v>32391.889116999999</v>
      </c>
    </row>
    <row r="556" spans="1:8" x14ac:dyDescent="0.3">
      <c r="A556" t="s">
        <v>21</v>
      </c>
      <c r="B556" t="s">
        <v>20</v>
      </c>
      <c r="C556">
        <v>2</v>
      </c>
      <c r="D556" s="3">
        <v>2017</v>
      </c>
      <c r="E556" t="s">
        <v>6</v>
      </c>
      <c r="F556" t="s">
        <v>18</v>
      </c>
      <c r="G556" t="s">
        <v>23</v>
      </c>
      <c r="H556" s="2">
        <v>137858.10221800001</v>
      </c>
    </row>
    <row r="557" spans="1:8" x14ac:dyDescent="0.3">
      <c r="A557" t="s">
        <v>22</v>
      </c>
      <c r="B557" t="s">
        <v>20</v>
      </c>
      <c r="C557">
        <v>2</v>
      </c>
      <c r="D557" s="3">
        <v>2017</v>
      </c>
      <c r="E557" t="s">
        <v>6</v>
      </c>
      <c r="F557" t="s">
        <v>18</v>
      </c>
      <c r="G557" t="s">
        <v>23</v>
      </c>
      <c r="H557" s="2">
        <v>65625.680233000006</v>
      </c>
    </row>
    <row r="558" spans="1:8" x14ac:dyDescent="0.3">
      <c r="A558" t="s">
        <v>21</v>
      </c>
      <c r="B558" t="s">
        <v>20</v>
      </c>
      <c r="C558">
        <v>3</v>
      </c>
      <c r="D558" s="3">
        <v>2017</v>
      </c>
      <c r="E558" t="s">
        <v>6</v>
      </c>
      <c r="F558" t="s">
        <v>18</v>
      </c>
      <c r="G558" t="s">
        <v>23</v>
      </c>
      <c r="H558" s="2">
        <v>154128.98368899999</v>
      </c>
    </row>
    <row r="559" spans="1:8" x14ac:dyDescent="0.3">
      <c r="A559" t="s">
        <v>22</v>
      </c>
      <c r="B559" t="s">
        <v>20</v>
      </c>
      <c r="C559">
        <v>3</v>
      </c>
      <c r="D559" s="3">
        <v>2017</v>
      </c>
      <c r="E559" t="s">
        <v>6</v>
      </c>
      <c r="F559" t="s">
        <v>18</v>
      </c>
      <c r="G559" t="s">
        <v>23</v>
      </c>
      <c r="H559" s="2">
        <v>45737.797989999999</v>
      </c>
    </row>
    <row r="560" spans="1:8" x14ac:dyDescent="0.3">
      <c r="A560" t="s">
        <v>21</v>
      </c>
      <c r="B560" t="s">
        <v>20</v>
      </c>
      <c r="C560">
        <v>4</v>
      </c>
      <c r="D560" s="3">
        <v>2017</v>
      </c>
      <c r="E560" t="s">
        <v>6</v>
      </c>
      <c r="F560" t="s">
        <v>18</v>
      </c>
      <c r="G560" t="s">
        <v>23</v>
      </c>
      <c r="H560" s="2">
        <v>138688.804191</v>
      </c>
    </row>
    <row r="561" spans="1:8" x14ac:dyDescent="0.3">
      <c r="A561" t="s">
        <v>22</v>
      </c>
      <c r="B561" t="s">
        <v>20</v>
      </c>
      <c r="C561">
        <v>4</v>
      </c>
      <c r="D561" s="3">
        <v>2017</v>
      </c>
      <c r="E561" t="s">
        <v>6</v>
      </c>
      <c r="F561" t="s">
        <v>18</v>
      </c>
      <c r="G561" t="s">
        <v>23</v>
      </c>
      <c r="H561" s="2">
        <v>48826.907896999997</v>
      </c>
    </row>
    <row r="562" spans="1:8" x14ac:dyDescent="0.3">
      <c r="A562" t="s">
        <v>21</v>
      </c>
      <c r="B562" t="s">
        <v>20</v>
      </c>
      <c r="C562">
        <v>5</v>
      </c>
      <c r="D562" s="3">
        <v>2017</v>
      </c>
      <c r="E562" t="s">
        <v>6</v>
      </c>
      <c r="F562" t="s">
        <v>18</v>
      </c>
      <c r="G562" t="s">
        <v>23</v>
      </c>
      <c r="H562" s="2">
        <v>138188.90207400001</v>
      </c>
    </row>
    <row r="563" spans="1:8" x14ac:dyDescent="0.3">
      <c r="A563" t="s">
        <v>22</v>
      </c>
      <c r="B563" t="s">
        <v>20</v>
      </c>
      <c r="C563">
        <v>5</v>
      </c>
      <c r="D563" s="3">
        <v>2017</v>
      </c>
      <c r="E563" t="s">
        <v>6</v>
      </c>
      <c r="F563" t="s">
        <v>18</v>
      </c>
      <c r="G563" t="s">
        <v>23</v>
      </c>
      <c r="H563" s="2">
        <v>25703.521505000001</v>
      </c>
    </row>
    <row r="564" spans="1:8" x14ac:dyDescent="0.3">
      <c r="A564" t="s">
        <v>21</v>
      </c>
      <c r="B564" t="s">
        <v>20</v>
      </c>
      <c r="C564">
        <v>6</v>
      </c>
      <c r="D564" s="3">
        <v>2017</v>
      </c>
      <c r="E564" t="s">
        <v>6</v>
      </c>
      <c r="F564" t="s">
        <v>18</v>
      </c>
      <c r="G564" t="s">
        <v>23</v>
      </c>
      <c r="H564" s="2">
        <v>134882.905287</v>
      </c>
    </row>
    <row r="565" spans="1:8" x14ac:dyDescent="0.3">
      <c r="A565" t="s">
        <v>22</v>
      </c>
      <c r="B565" t="s">
        <v>20</v>
      </c>
      <c r="C565">
        <v>6</v>
      </c>
      <c r="D565" s="3">
        <v>2017</v>
      </c>
      <c r="E565" t="s">
        <v>6</v>
      </c>
      <c r="F565" t="s">
        <v>18</v>
      </c>
      <c r="G565" t="s">
        <v>23</v>
      </c>
      <c r="H565" s="2">
        <v>58627.347323000002</v>
      </c>
    </row>
    <row r="566" spans="1:8" x14ac:dyDescent="0.3">
      <c r="A566" t="s">
        <v>21</v>
      </c>
      <c r="B566" t="s">
        <v>20</v>
      </c>
      <c r="C566">
        <v>7</v>
      </c>
      <c r="D566" s="3">
        <v>2017</v>
      </c>
      <c r="E566" t="s">
        <v>6</v>
      </c>
      <c r="F566" t="s">
        <v>18</v>
      </c>
      <c r="G566" t="s">
        <v>23</v>
      </c>
      <c r="H566" s="2">
        <v>128507.25172299999</v>
      </c>
    </row>
    <row r="567" spans="1:8" x14ac:dyDescent="0.3">
      <c r="A567" t="s">
        <v>22</v>
      </c>
      <c r="B567" t="s">
        <v>20</v>
      </c>
      <c r="C567">
        <v>7</v>
      </c>
      <c r="D567" s="3">
        <v>2017</v>
      </c>
      <c r="E567" t="s">
        <v>6</v>
      </c>
      <c r="F567" t="s">
        <v>18</v>
      </c>
      <c r="G567" t="s">
        <v>23</v>
      </c>
      <c r="H567" s="2">
        <v>38779.868487</v>
      </c>
    </row>
    <row r="568" spans="1:8" x14ac:dyDescent="0.3">
      <c r="A568" t="s">
        <v>21</v>
      </c>
      <c r="B568" t="s">
        <v>20</v>
      </c>
      <c r="C568">
        <v>8</v>
      </c>
      <c r="D568" s="3">
        <v>2017</v>
      </c>
      <c r="E568" t="s">
        <v>6</v>
      </c>
      <c r="F568" t="s">
        <v>18</v>
      </c>
      <c r="G568" t="s">
        <v>23</v>
      </c>
      <c r="H568" s="2">
        <v>142356.413252</v>
      </c>
    </row>
    <row r="569" spans="1:8" x14ac:dyDescent="0.3">
      <c r="A569" t="s">
        <v>22</v>
      </c>
      <c r="B569" t="s">
        <v>20</v>
      </c>
      <c r="C569">
        <v>8</v>
      </c>
      <c r="D569" s="3">
        <v>2017</v>
      </c>
      <c r="E569" t="s">
        <v>6</v>
      </c>
      <c r="F569" t="s">
        <v>18</v>
      </c>
      <c r="G569" t="s">
        <v>23</v>
      </c>
      <c r="H569" s="2">
        <v>45509.943743999997</v>
      </c>
    </row>
    <row r="570" spans="1:8" x14ac:dyDescent="0.3">
      <c r="A570" t="s">
        <v>21</v>
      </c>
      <c r="B570" t="s">
        <v>20</v>
      </c>
      <c r="C570">
        <v>9</v>
      </c>
      <c r="D570" s="3">
        <v>2017</v>
      </c>
      <c r="E570" t="s">
        <v>6</v>
      </c>
      <c r="F570" t="s">
        <v>18</v>
      </c>
      <c r="G570" t="s">
        <v>23</v>
      </c>
      <c r="H570" s="2">
        <v>113347.00926200001</v>
      </c>
    </row>
    <row r="571" spans="1:8" x14ac:dyDescent="0.3">
      <c r="A571" t="s">
        <v>22</v>
      </c>
      <c r="B571" t="s">
        <v>20</v>
      </c>
      <c r="C571">
        <v>9</v>
      </c>
      <c r="D571" s="3">
        <v>2017</v>
      </c>
      <c r="E571" t="s">
        <v>6</v>
      </c>
      <c r="F571" t="s">
        <v>18</v>
      </c>
      <c r="G571" t="s">
        <v>23</v>
      </c>
      <c r="H571" s="2">
        <v>44047.035714999998</v>
      </c>
    </row>
    <row r="572" spans="1:8" x14ac:dyDescent="0.3">
      <c r="A572" t="s">
        <v>21</v>
      </c>
      <c r="B572" t="s">
        <v>20</v>
      </c>
      <c r="C572">
        <v>10</v>
      </c>
      <c r="D572" s="3">
        <v>2017</v>
      </c>
      <c r="E572" t="s">
        <v>6</v>
      </c>
      <c r="F572" t="s">
        <v>18</v>
      </c>
      <c r="G572" t="s">
        <v>23</v>
      </c>
      <c r="H572" s="2">
        <v>130307.433781</v>
      </c>
    </row>
    <row r="573" spans="1:8" x14ac:dyDescent="0.3">
      <c r="A573" t="s">
        <v>22</v>
      </c>
      <c r="B573" t="s">
        <v>20</v>
      </c>
      <c r="C573">
        <v>10</v>
      </c>
      <c r="D573" s="3">
        <v>2017</v>
      </c>
      <c r="E573" t="s">
        <v>6</v>
      </c>
      <c r="F573" t="s">
        <v>18</v>
      </c>
      <c r="G573" t="s">
        <v>23</v>
      </c>
      <c r="H573" s="2">
        <v>51602.026301999998</v>
      </c>
    </row>
    <row r="574" spans="1:8" x14ac:dyDescent="0.3">
      <c r="A574" t="s">
        <v>21</v>
      </c>
      <c r="B574" t="s">
        <v>20</v>
      </c>
      <c r="C574">
        <v>11</v>
      </c>
      <c r="D574" s="3">
        <v>2017</v>
      </c>
      <c r="E574" t="s">
        <v>6</v>
      </c>
      <c r="F574" t="s">
        <v>18</v>
      </c>
      <c r="G574" t="s">
        <v>23</v>
      </c>
      <c r="H574" s="2">
        <v>154900.56351499999</v>
      </c>
    </row>
    <row r="575" spans="1:8" x14ac:dyDescent="0.3">
      <c r="A575" t="s">
        <v>22</v>
      </c>
      <c r="B575" t="s">
        <v>20</v>
      </c>
      <c r="C575">
        <v>11</v>
      </c>
      <c r="D575" s="3">
        <v>2017</v>
      </c>
      <c r="E575" t="s">
        <v>6</v>
      </c>
      <c r="F575" t="s">
        <v>18</v>
      </c>
      <c r="G575" t="s">
        <v>23</v>
      </c>
      <c r="H575" s="2">
        <v>67201.514808000007</v>
      </c>
    </row>
    <row r="576" spans="1:8" x14ac:dyDescent="0.3">
      <c r="A576" t="s">
        <v>21</v>
      </c>
      <c r="B576" t="s">
        <v>20</v>
      </c>
      <c r="C576">
        <v>12</v>
      </c>
      <c r="D576" s="3">
        <v>2017</v>
      </c>
      <c r="E576" t="s">
        <v>6</v>
      </c>
      <c r="F576" t="s">
        <v>18</v>
      </c>
      <c r="G576" t="s">
        <v>23</v>
      </c>
      <c r="H576" s="2">
        <v>122054.672748</v>
      </c>
    </row>
    <row r="577" spans="1:8" x14ac:dyDescent="0.3">
      <c r="A577" t="s">
        <v>22</v>
      </c>
      <c r="B577" t="s">
        <v>20</v>
      </c>
      <c r="C577">
        <v>12</v>
      </c>
      <c r="D577" s="3">
        <v>2017</v>
      </c>
      <c r="E577" t="s">
        <v>6</v>
      </c>
      <c r="F577" t="s">
        <v>18</v>
      </c>
      <c r="G577" t="s">
        <v>23</v>
      </c>
      <c r="H577" s="2">
        <v>66473.895067000005</v>
      </c>
    </row>
    <row r="578" spans="1:8" x14ac:dyDescent="0.3">
      <c r="A578" t="s">
        <v>21</v>
      </c>
      <c r="B578" t="s">
        <v>20</v>
      </c>
      <c r="C578">
        <v>13</v>
      </c>
      <c r="D578" s="3">
        <v>2017</v>
      </c>
      <c r="E578" t="s">
        <v>6</v>
      </c>
      <c r="F578" t="s">
        <v>18</v>
      </c>
      <c r="G578" t="s">
        <v>23</v>
      </c>
      <c r="H578" s="2">
        <v>208148.26764199999</v>
      </c>
    </row>
    <row r="579" spans="1:8" x14ac:dyDescent="0.3">
      <c r="A579" t="s">
        <v>22</v>
      </c>
      <c r="B579" t="s">
        <v>20</v>
      </c>
      <c r="C579">
        <v>13</v>
      </c>
      <c r="D579" s="3">
        <v>2017</v>
      </c>
      <c r="E579" t="s">
        <v>6</v>
      </c>
      <c r="F579" t="s">
        <v>18</v>
      </c>
      <c r="G579" t="s">
        <v>23</v>
      </c>
      <c r="H579" s="2">
        <v>89728.761562999993</v>
      </c>
    </row>
    <row r="580" spans="1:8" x14ac:dyDescent="0.3">
      <c r="A580" t="s">
        <v>21</v>
      </c>
      <c r="B580" t="s">
        <v>20</v>
      </c>
      <c r="C580">
        <v>14</v>
      </c>
      <c r="D580" s="3">
        <v>2017</v>
      </c>
      <c r="E580" t="s">
        <v>6</v>
      </c>
      <c r="F580" t="s">
        <v>18</v>
      </c>
      <c r="G580" t="s">
        <v>23</v>
      </c>
      <c r="H580" s="2">
        <v>171855.105595</v>
      </c>
    </row>
    <row r="581" spans="1:8" x14ac:dyDescent="0.3">
      <c r="A581" t="s">
        <v>22</v>
      </c>
      <c r="B581" t="s">
        <v>20</v>
      </c>
      <c r="C581">
        <v>14</v>
      </c>
      <c r="D581" s="3">
        <v>2017</v>
      </c>
      <c r="E581" t="s">
        <v>6</v>
      </c>
      <c r="F581" t="s">
        <v>18</v>
      </c>
      <c r="G581" t="s">
        <v>23</v>
      </c>
      <c r="H581" s="2">
        <v>47032.800642000002</v>
      </c>
    </row>
    <row r="582" spans="1:8" x14ac:dyDescent="0.3">
      <c r="A582" t="s">
        <v>21</v>
      </c>
      <c r="B582" t="s">
        <v>20</v>
      </c>
      <c r="C582">
        <v>15</v>
      </c>
      <c r="D582" s="3">
        <v>2017</v>
      </c>
      <c r="E582" t="s">
        <v>6</v>
      </c>
      <c r="F582" t="s">
        <v>18</v>
      </c>
      <c r="G582" t="s">
        <v>23</v>
      </c>
      <c r="H582" s="2">
        <v>157966.246488</v>
      </c>
    </row>
    <row r="583" spans="1:8" x14ac:dyDescent="0.3">
      <c r="A583" t="s">
        <v>22</v>
      </c>
      <c r="B583" t="s">
        <v>20</v>
      </c>
      <c r="C583">
        <v>15</v>
      </c>
      <c r="D583" s="3">
        <v>2017</v>
      </c>
      <c r="E583" t="s">
        <v>6</v>
      </c>
      <c r="F583" t="s">
        <v>18</v>
      </c>
      <c r="G583" t="s">
        <v>23</v>
      </c>
      <c r="H583" s="2">
        <v>35401.209765</v>
      </c>
    </row>
    <row r="584" spans="1:8" x14ac:dyDescent="0.3">
      <c r="A584" t="s">
        <v>21</v>
      </c>
      <c r="B584" t="s">
        <v>20</v>
      </c>
      <c r="C584">
        <v>16</v>
      </c>
      <c r="D584" s="3">
        <v>2017</v>
      </c>
      <c r="E584" t="s">
        <v>6</v>
      </c>
      <c r="F584" t="s">
        <v>18</v>
      </c>
      <c r="G584" t="s">
        <v>23</v>
      </c>
      <c r="H584" s="2">
        <v>125585.07797</v>
      </c>
    </row>
    <row r="585" spans="1:8" x14ac:dyDescent="0.3">
      <c r="A585" t="s">
        <v>22</v>
      </c>
      <c r="B585" t="s">
        <v>20</v>
      </c>
      <c r="C585">
        <v>16</v>
      </c>
      <c r="D585" s="3">
        <v>2017</v>
      </c>
      <c r="E585" t="s">
        <v>6</v>
      </c>
      <c r="F585" t="s">
        <v>18</v>
      </c>
      <c r="G585" t="s">
        <v>23</v>
      </c>
      <c r="H585" s="2">
        <v>62680.401542</v>
      </c>
    </row>
    <row r="586" spans="1:8" x14ac:dyDescent="0.3">
      <c r="A586" t="s">
        <v>21</v>
      </c>
      <c r="B586" t="s">
        <v>20</v>
      </c>
      <c r="C586">
        <v>17</v>
      </c>
      <c r="D586" s="3">
        <v>2017</v>
      </c>
      <c r="E586" t="s">
        <v>6</v>
      </c>
      <c r="F586" t="s">
        <v>18</v>
      </c>
      <c r="G586" t="s">
        <v>23</v>
      </c>
      <c r="H586" s="2">
        <v>197425.12654900001</v>
      </c>
    </row>
    <row r="587" spans="1:8" x14ac:dyDescent="0.3">
      <c r="A587" t="s">
        <v>22</v>
      </c>
      <c r="B587" t="s">
        <v>20</v>
      </c>
      <c r="C587">
        <v>17</v>
      </c>
      <c r="D587" s="3">
        <v>2017</v>
      </c>
      <c r="E587" t="s">
        <v>6</v>
      </c>
      <c r="F587" t="s">
        <v>18</v>
      </c>
      <c r="G587" t="s">
        <v>23</v>
      </c>
      <c r="H587" s="2">
        <v>68297.322887000002</v>
      </c>
    </row>
    <row r="588" spans="1:8" x14ac:dyDescent="0.3">
      <c r="A588" t="s">
        <v>21</v>
      </c>
      <c r="B588" t="s">
        <v>20</v>
      </c>
      <c r="C588">
        <v>18</v>
      </c>
      <c r="D588" s="3">
        <v>2017</v>
      </c>
      <c r="E588" t="s">
        <v>6</v>
      </c>
      <c r="F588" t="s">
        <v>18</v>
      </c>
      <c r="G588" t="s">
        <v>23</v>
      </c>
      <c r="H588" s="2">
        <v>200732.09709900001</v>
      </c>
    </row>
    <row r="589" spans="1:8" x14ac:dyDescent="0.3">
      <c r="A589" t="s">
        <v>22</v>
      </c>
      <c r="B589" t="s">
        <v>20</v>
      </c>
      <c r="C589">
        <v>18</v>
      </c>
      <c r="D589" s="3">
        <v>2017</v>
      </c>
      <c r="E589" t="s">
        <v>6</v>
      </c>
      <c r="F589" t="s">
        <v>18</v>
      </c>
      <c r="G589" t="s">
        <v>23</v>
      </c>
      <c r="H589" s="2">
        <v>76866.036567999996</v>
      </c>
    </row>
    <row r="590" spans="1:8" x14ac:dyDescent="0.3">
      <c r="A590" t="s">
        <v>21</v>
      </c>
      <c r="B590" t="s">
        <v>20</v>
      </c>
      <c r="C590">
        <v>19</v>
      </c>
      <c r="D590" s="3">
        <v>2017</v>
      </c>
      <c r="E590" t="s">
        <v>6</v>
      </c>
      <c r="F590" t="s">
        <v>18</v>
      </c>
      <c r="G590" t="s">
        <v>23</v>
      </c>
      <c r="H590" s="2">
        <v>140224.909392</v>
      </c>
    </row>
    <row r="591" spans="1:8" x14ac:dyDescent="0.3">
      <c r="A591" t="s">
        <v>22</v>
      </c>
      <c r="B591" t="s">
        <v>20</v>
      </c>
      <c r="C591">
        <v>19</v>
      </c>
      <c r="D591" s="3">
        <v>2017</v>
      </c>
      <c r="E591" t="s">
        <v>6</v>
      </c>
      <c r="F591" t="s">
        <v>18</v>
      </c>
      <c r="G591" t="s">
        <v>23</v>
      </c>
      <c r="H591" s="2">
        <v>82164.054153999998</v>
      </c>
    </row>
    <row r="592" spans="1:8" x14ac:dyDescent="0.3">
      <c r="A592" t="s">
        <v>21</v>
      </c>
      <c r="B592" t="s">
        <v>20</v>
      </c>
      <c r="C592">
        <v>20</v>
      </c>
      <c r="D592" s="3">
        <v>2017</v>
      </c>
      <c r="E592" t="s">
        <v>6</v>
      </c>
      <c r="F592" t="s">
        <v>18</v>
      </c>
      <c r="G592" t="s">
        <v>23</v>
      </c>
      <c r="H592" s="2">
        <v>166452.25382499999</v>
      </c>
    </row>
    <row r="593" spans="1:8" x14ac:dyDescent="0.3">
      <c r="A593" t="s">
        <v>22</v>
      </c>
      <c r="B593" t="s">
        <v>20</v>
      </c>
      <c r="C593">
        <v>20</v>
      </c>
      <c r="D593" s="3">
        <v>2017</v>
      </c>
      <c r="E593" t="s">
        <v>6</v>
      </c>
      <c r="F593" t="s">
        <v>18</v>
      </c>
      <c r="G593" t="s">
        <v>23</v>
      </c>
      <c r="H593" s="2">
        <v>51286.557497000002</v>
      </c>
    </row>
    <row r="594" spans="1:8" x14ac:dyDescent="0.3">
      <c r="A594" t="s">
        <v>21</v>
      </c>
      <c r="B594" t="s">
        <v>20</v>
      </c>
      <c r="C594">
        <v>21</v>
      </c>
      <c r="D594" s="3">
        <v>2017</v>
      </c>
      <c r="E594" t="s">
        <v>6</v>
      </c>
      <c r="F594" t="s">
        <v>18</v>
      </c>
      <c r="G594" t="s">
        <v>23</v>
      </c>
      <c r="H594" s="2">
        <v>99437.982281999997</v>
      </c>
    </row>
    <row r="595" spans="1:8" x14ac:dyDescent="0.3">
      <c r="A595" t="s">
        <v>22</v>
      </c>
      <c r="B595" t="s">
        <v>20</v>
      </c>
      <c r="C595">
        <v>21</v>
      </c>
      <c r="D595" s="3">
        <v>2017</v>
      </c>
      <c r="E595" t="s">
        <v>6</v>
      </c>
      <c r="F595" t="s">
        <v>18</v>
      </c>
      <c r="G595" t="s">
        <v>23</v>
      </c>
      <c r="H595" s="2">
        <v>47010.887131000003</v>
      </c>
    </row>
    <row r="596" spans="1:8" x14ac:dyDescent="0.3">
      <c r="A596" t="s">
        <v>21</v>
      </c>
      <c r="B596" t="s">
        <v>20</v>
      </c>
      <c r="C596">
        <v>22</v>
      </c>
      <c r="D596" s="3">
        <v>2017</v>
      </c>
      <c r="E596" t="s">
        <v>6</v>
      </c>
      <c r="F596" t="s">
        <v>18</v>
      </c>
      <c r="G596" t="s">
        <v>23</v>
      </c>
      <c r="H596" s="2">
        <v>171313.642223</v>
      </c>
    </row>
    <row r="597" spans="1:8" x14ac:dyDescent="0.3">
      <c r="A597" t="s">
        <v>22</v>
      </c>
      <c r="B597" t="s">
        <v>20</v>
      </c>
      <c r="C597">
        <v>22</v>
      </c>
      <c r="D597" s="3">
        <v>2017</v>
      </c>
      <c r="E597" t="s">
        <v>6</v>
      </c>
      <c r="F597" t="s">
        <v>18</v>
      </c>
      <c r="G597" t="s">
        <v>23</v>
      </c>
      <c r="H597" s="2">
        <v>40370.532239</v>
      </c>
    </row>
    <row r="598" spans="1:8" x14ac:dyDescent="0.3">
      <c r="A598" t="s">
        <v>21</v>
      </c>
      <c r="B598" t="s">
        <v>20</v>
      </c>
      <c r="C598">
        <v>23</v>
      </c>
      <c r="D598" s="3">
        <v>2017</v>
      </c>
      <c r="E598" t="s">
        <v>6</v>
      </c>
      <c r="F598" t="s">
        <v>18</v>
      </c>
      <c r="G598" t="s">
        <v>23</v>
      </c>
      <c r="H598" s="2">
        <v>165059.18162799999</v>
      </c>
    </row>
    <row r="599" spans="1:8" x14ac:dyDescent="0.3">
      <c r="A599" t="s">
        <v>22</v>
      </c>
      <c r="B599" t="s">
        <v>20</v>
      </c>
      <c r="C599">
        <v>23</v>
      </c>
      <c r="D599" s="3">
        <v>2017</v>
      </c>
      <c r="E599" t="s">
        <v>6</v>
      </c>
      <c r="F599" t="s">
        <v>18</v>
      </c>
      <c r="G599" t="s">
        <v>23</v>
      </c>
      <c r="H599" s="2">
        <v>68265.997136999998</v>
      </c>
    </row>
    <row r="600" spans="1:8" x14ac:dyDescent="0.3">
      <c r="A600" t="s">
        <v>21</v>
      </c>
      <c r="B600" t="s">
        <v>20</v>
      </c>
      <c r="C600">
        <v>24</v>
      </c>
      <c r="D600" s="3">
        <v>2017</v>
      </c>
      <c r="E600" t="s">
        <v>6</v>
      </c>
      <c r="F600" t="s">
        <v>18</v>
      </c>
      <c r="G600" t="s">
        <v>23</v>
      </c>
      <c r="H600" s="2">
        <v>326688.09469300002</v>
      </c>
    </row>
    <row r="601" spans="1:8" x14ac:dyDescent="0.3">
      <c r="A601" t="s">
        <v>22</v>
      </c>
      <c r="B601" t="s">
        <v>20</v>
      </c>
      <c r="C601">
        <v>24</v>
      </c>
      <c r="D601" s="3">
        <v>2017</v>
      </c>
      <c r="E601" t="s">
        <v>6</v>
      </c>
      <c r="F601" t="s">
        <v>18</v>
      </c>
      <c r="G601" t="s">
        <v>23</v>
      </c>
      <c r="H601" s="2">
        <v>76627.714548999997</v>
      </c>
    </row>
    <row r="602" spans="1:8" x14ac:dyDescent="0.3">
      <c r="A602" t="s">
        <v>21</v>
      </c>
      <c r="B602" t="s">
        <v>20</v>
      </c>
      <c r="C602">
        <v>25</v>
      </c>
      <c r="D602" s="3">
        <v>2017</v>
      </c>
      <c r="E602" t="s">
        <v>6</v>
      </c>
      <c r="F602" t="s">
        <v>18</v>
      </c>
      <c r="G602" t="s">
        <v>23</v>
      </c>
      <c r="H602" s="2">
        <v>118503.944687</v>
      </c>
    </row>
    <row r="603" spans="1:8" x14ac:dyDescent="0.3">
      <c r="A603" t="s">
        <v>22</v>
      </c>
      <c r="B603" t="s">
        <v>20</v>
      </c>
      <c r="C603">
        <v>25</v>
      </c>
      <c r="D603" s="3">
        <v>2017</v>
      </c>
      <c r="E603" t="s">
        <v>6</v>
      </c>
      <c r="F603" t="s">
        <v>18</v>
      </c>
      <c r="G603" t="s">
        <v>23</v>
      </c>
      <c r="H603" s="2">
        <v>46824.469804</v>
      </c>
    </row>
    <row r="604" spans="1:8" x14ac:dyDescent="0.3">
      <c r="A604" t="s">
        <v>21</v>
      </c>
      <c r="B604" t="s">
        <v>20</v>
      </c>
      <c r="C604">
        <v>26</v>
      </c>
      <c r="D604" s="3">
        <v>2017</v>
      </c>
      <c r="E604" t="s">
        <v>6</v>
      </c>
      <c r="F604" t="s">
        <v>18</v>
      </c>
      <c r="G604" t="s">
        <v>23</v>
      </c>
      <c r="H604" s="2">
        <v>136941.71231</v>
      </c>
    </row>
    <row r="605" spans="1:8" x14ac:dyDescent="0.3">
      <c r="A605" t="s">
        <v>22</v>
      </c>
      <c r="B605" t="s">
        <v>20</v>
      </c>
      <c r="C605">
        <v>26</v>
      </c>
      <c r="D605" s="3">
        <v>2017</v>
      </c>
      <c r="E605" t="s">
        <v>6</v>
      </c>
      <c r="F605" t="s">
        <v>18</v>
      </c>
      <c r="G605" t="s">
        <v>23</v>
      </c>
      <c r="H605" s="2">
        <v>59638.594735999999</v>
      </c>
    </row>
    <row r="606" spans="1:8" x14ac:dyDescent="0.3">
      <c r="A606" t="s">
        <v>21</v>
      </c>
      <c r="B606" t="s">
        <v>20</v>
      </c>
      <c r="C606">
        <v>27</v>
      </c>
      <c r="D606" s="3">
        <v>2017</v>
      </c>
      <c r="E606" t="s">
        <v>6</v>
      </c>
      <c r="F606" t="s">
        <v>18</v>
      </c>
      <c r="G606" t="s">
        <v>23</v>
      </c>
      <c r="H606" s="2">
        <v>167132.92797600001</v>
      </c>
    </row>
    <row r="607" spans="1:8" x14ac:dyDescent="0.3">
      <c r="A607" t="s">
        <v>22</v>
      </c>
      <c r="B607" t="s">
        <v>20</v>
      </c>
      <c r="C607">
        <v>27</v>
      </c>
      <c r="D607" s="3">
        <v>2017</v>
      </c>
      <c r="E607" t="s">
        <v>6</v>
      </c>
      <c r="F607" t="s">
        <v>18</v>
      </c>
      <c r="G607" t="s">
        <v>23</v>
      </c>
      <c r="H607" s="2">
        <v>116900.434387</v>
      </c>
    </row>
    <row r="608" spans="1:8" x14ac:dyDescent="0.3">
      <c r="A608" t="s">
        <v>21</v>
      </c>
      <c r="B608" t="s">
        <v>20</v>
      </c>
      <c r="C608">
        <v>28</v>
      </c>
      <c r="D608" s="3">
        <v>2017</v>
      </c>
      <c r="E608" t="s">
        <v>6</v>
      </c>
      <c r="F608" t="s">
        <v>18</v>
      </c>
      <c r="G608" t="s">
        <v>23</v>
      </c>
      <c r="H608" s="2">
        <v>170705.246231</v>
      </c>
    </row>
    <row r="609" spans="1:8" x14ac:dyDescent="0.3">
      <c r="A609" t="s">
        <v>22</v>
      </c>
      <c r="B609" t="s">
        <v>20</v>
      </c>
      <c r="C609">
        <v>28</v>
      </c>
      <c r="D609" s="3">
        <v>2017</v>
      </c>
      <c r="E609" t="s">
        <v>6</v>
      </c>
      <c r="F609" t="s">
        <v>18</v>
      </c>
      <c r="G609" t="s">
        <v>23</v>
      </c>
      <c r="H609" s="2">
        <v>91983.530476</v>
      </c>
    </row>
    <row r="610" spans="1:8" x14ac:dyDescent="0.3">
      <c r="A610" t="s">
        <v>21</v>
      </c>
      <c r="B610" t="s">
        <v>20</v>
      </c>
      <c r="C610">
        <v>29</v>
      </c>
      <c r="D610" s="3">
        <v>2017</v>
      </c>
      <c r="E610" t="s">
        <v>6</v>
      </c>
      <c r="F610" t="s">
        <v>18</v>
      </c>
      <c r="G610" t="s">
        <v>23</v>
      </c>
      <c r="H610" s="2">
        <v>149179.72588000001</v>
      </c>
    </row>
    <row r="611" spans="1:8" x14ac:dyDescent="0.3">
      <c r="A611" t="s">
        <v>22</v>
      </c>
      <c r="B611" t="s">
        <v>20</v>
      </c>
      <c r="C611">
        <v>29</v>
      </c>
      <c r="D611" s="3">
        <v>2017</v>
      </c>
      <c r="E611" t="s">
        <v>6</v>
      </c>
      <c r="F611" t="s">
        <v>18</v>
      </c>
      <c r="G611" t="s">
        <v>23</v>
      </c>
      <c r="H611" s="2">
        <v>43244.976360000001</v>
      </c>
    </row>
    <row r="612" spans="1:8" x14ac:dyDescent="0.3">
      <c r="A612" t="s">
        <v>21</v>
      </c>
      <c r="B612" t="s">
        <v>20</v>
      </c>
      <c r="C612">
        <v>30</v>
      </c>
      <c r="D612" s="3">
        <v>2017</v>
      </c>
      <c r="E612" t="s">
        <v>6</v>
      </c>
      <c r="F612" t="s">
        <v>18</v>
      </c>
      <c r="G612" t="s">
        <v>23</v>
      </c>
      <c r="H612" s="2">
        <v>111744.15918800001</v>
      </c>
    </row>
    <row r="613" spans="1:8" x14ac:dyDescent="0.3">
      <c r="A613" t="s">
        <v>22</v>
      </c>
      <c r="B613" t="s">
        <v>20</v>
      </c>
      <c r="C613">
        <v>30</v>
      </c>
      <c r="D613" s="3">
        <v>2017</v>
      </c>
      <c r="E613" t="s">
        <v>6</v>
      </c>
      <c r="F613" t="s">
        <v>18</v>
      </c>
      <c r="G613" t="s">
        <v>23</v>
      </c>
      <c r="H613" s="2">
        <v>45943.608087000001</v>
      </c>
    </row>
    <row r="614" spans="1:8" x14ac:dyDescent="0.3">
      <c r="A614" t="s">
        <v>21</v>
      </c>
      <c r="B614" s="1" t="s">
        <v>20</v>
      </c>
      <c r="C614">
        <v>31</v>
      </c>
      <c r="D614" s="3">
        <v>2017</v>
      </c>
      <c r="E614" t="s">
        <v>6</v>
      </c>
      <c r="F614" t="s">
        <v>18</v>
      </c>
      <c r="G614" t="s">
        <v>23</v>
      </c>
      <c r="H614" s="1">
        <v>141537.530994</v>
      </c>
    </row>
    <row r="615" spans="1:8" x14ac:dyDescent="0.3">
      <c r="A615" t="s">
        <v>22</v>
      </c>
      <c r="B615" s="1" t="s">
        <v>20</v>
      </c>
      <c r="C615">
        <v>31</v>
      </c>
      <c r="D615" s="3">
        <v>2017</v>
      </c>
      <c r="E615" t="s">
        <v>6</v>
      </c>
      <c r="F615" t="s">
        <v>18</v>
      </c>
      <c r="G615" t="s">
        <v>23</v>
      </c>
      <c r="H615" s="1">
        <v>101580.876271</v>
      </c>
    </row>
    <row r="616" spans="1:8" x14ac:dyDescent="0.3">
      <c r="A616" t="s">
        <v>21</v>
      </c>
      <c r="B616" s="1" t="s">
        <v>19</v>
      </c>
      <c r="C616">
        <v>1</v>
      </c>
      <c r="D616" s="3">
        <v>2017</v>
      </c>
      <c r="E616" t="s">
        <v>6</v>
      </c>
      <c r="F616" t="s">
        <v>18</v>
      </c>
      <c r="G616" t="s">
        <v>23</v>
      </c>
      <c r="H616" s="1">
        <v>103966.112957</v>
      </c>
    </row>
    <row r="617" spans="1:8" x14ac:dyDescent="0.3">
      <c r="A617" t="s">
        <v>22</v>
      </c>
      <c r="B617" s="1" t="s">
        <v>19</v>
      </c>
      <c r="C617">
        <v>1</v>
      </c>
      <c r="D617" s="3">
        <v>2017</v>
      </c>
      <c r="E617" t="s">
        <v>6</v>
      </c>
      <c r="F617" t="s">
        <v>18</v>
      </c>
      <c r="G617" t="s">
        <v>23</v>
      </c>
      <c r="H617" s="1">
        <v>43060.074816</v>
      </c>
    </row>
    <row r="618" spans="1:8" x14ac:dyDescent="0.3">
      <c r="A618" t="s">
        <v>21</v>
      </c>
      <c r="B618" s="1" t="s">
        <v>19</v>
      </c>
      <c r="C618">
        <v>2</v>
      </c>
      <c r="D618" s="3">
        <v>2017</v>
      </c>
      <c r="E618" t="s">
        <v>6</v>
      </c>
      <c r="F618" t="s">
        <v>18</v>
      </c>
      <c r="G618" t="s">
        <v>23</v>
      </c>
      <c r="H618" s="1">
        <v>73145.301993999994</v>
      </c>
    </row>
    <row r="619" spans="1:8" x14ac:dyDescent="0.3">
      <c r="A619" t="s">
        <v>22</v>
      </c>
      <c r="B619" s="1" t="s">
        <v>19</v>
      </c>
      <c r="C619">
        <v>2</v>
      </c>
      <c r="D619" s="3">
        <v>2017</v>
      </c>
      <c r="E619" t="s">
        <v>6</v>
      </c>
      <c r="F619" t="s">
        <v>18</v>
      </c>
      <c r="G619" t="s">
        <v>23</v>
      </c>
      <c r="H619" s="1">
        <v>28724.910279</v>
      </c>
    </row>
    <row r="620" spans="1:8" x14ac:dyDescent="0.3">
      <c r="A620" t="s">
        <v>21</v>
      </c>
      <c r="B620" s="1" t="s">
        <v>19</v>
      </c>
      <c r="C620">
        <v>3</v>
      </c>
      <c r="D620" s="3">
        <v>2017</v>
      </c>
      <c r="E620" t="s">
        <v>6</v>
      </c>
      <c r="F620" t="s">
        <v>18</v>
      </c>
      <c r="G620" t="s">
        <v>23</v>
      </c>
      <c r="H620" s="1">
        <v>99560.679344000004</v>
      </c>
    </row>
    <row r="621" spans="1:8" x14ac:dyDescent="0.3">
      <c r="A621" t="s">
        <v>22</v>
      </c>
      <c r="B621" s="1" t="s">
        <v>19</v>
      </c>
      <c r="C621">
        <v>3</v>
      </c>
      <c r="D621" s="3">
        <v>2017</v>
      </c>
      <c r="E621" t="s">
        <v>6</v>
      </c>
      <c r="F621" t="s">
        <v>18</v>
      </c>
      <c r="G621" t="s">
        <v>23</v>
      </c>
      <c r="H621" s="1">
        <v>29146.456453999999</v>
      </c>
    </row>
    <row r="622" spans="1:8" x14ac:dyDescent="0.3">
      <c r="A622" t="s">
        <v>21</v>
      </c>
      <c r="B622" s="1" t="s">
        <v>19</v>
      </c>
      <c r="C622">
        <v>4</v>
      </c>
      <c r="D622" s="3">
        <v>2017</v>
      </c>
      <c r="E622" t="s">
        <v>6</v>
      </c>
      <c r="F622" t="s">
        <v>18</v>
      </c>
      <c r="G622" t="s">
        <v>23</v>
      </c>
      <c r="H622" s="1">
        <v>120950.775182</v>
      </c>
    </row>
    <row r="623" spans="1:8" x14ac:dyDescent="0.3">
      <c r="A623" t="s">
        <v>22</v>
      </c>
      <c r="B623" s="1" t="s">
        <v>19</v>
      </c>
      <c r="C623">
        <v>4</v>
      </c>
      <c r="D623" s="3">
        <v>2017</v>
      </c>
      <c r="E623" t="s">
        <v>6</v>
      </c>
      <c r="F623" t="s">
        <v>18</v>
      </c>
      <c r="G623" t="s">
        <v>23</v>
      </c>
      <c r="H623" s="1">
        <v>28733.095013999999</v>
      </c>
    </row>
    <row r="624" spans="1:8" x14ac:dyDescent="0.3">
      <c r="A624" t="s">
        <v>21</v>
      </c>
      <c r="B624" s="1" t="s">
        <v>19</v>
      </c>
      <c r="C624">
        <v>5</v>
      </c>
      <c r="D624" s="3">
        <v>2017</v>
      </c>
      <c r="E624" t="s">
        <v>6</v>
      </c>
      <c r="F624" t="s">
        <v>18</v>
      </c>
      <c r="G624" t="s">
        <v>23</v>
      </c>
      <c r="H624" s="1">
        <v>111288.287667</v>
      </c>
    </row>
    <row r="625" spans="1:8" x14ac:dyDescent="0.3">
      <c r="A625" t="s">
        <v>22</v>
      </c>
      <c r="B625" s="1" t="s">
        <v>19</v>
      </c>
      <c r="C625">
        <v>5</v>
      </c>
      <c r="D625" s="3">
        <v>2017</v>
      </c>
      <c r="E625" t="s">
        <v>6</v>
      </c>
      <c r="F625" t="s">
        <v>18</v>
      </c>
      <c r="G625" t="s">
        <v>23</v>
      </c>
      <c r="H625" s="1">
        <v>40032.404466</v>
      </c>
    </row>
    <row r="626" spans="1:8" x14ac:dyDescent="0.3">
      <c r="A626" t="s">
        <v>21</v>
      </c>
      <c r="B626" t="s">
        <v>19</v>
      </c>
      <c r="C626">
        <v>6</v>
      </c>
      <c r="D626" s="3">
        <v>2017</v>
      </c>
      <c r="E626" t="s">
        <v>6</v>
      </c>
      <c r="F626" t="s">
        <v>18</v>
      </c>
      <c r="G626" t="s">
        <v>23</v>
      </c>
      <c r="H626" s="2">
        <v>135460.226547</v>
      </c>
    </row>
    <row r="627" spans="1:8" x14ac:dyDescent="0.3">
      <c r="A627" t="s">
        <v>22</v>
      </c>
      <c r="B627" t="s">
        <v>19</v>
      </c>
      <c r="C627">
        <v>6</v>
      </c>
      <c r="D627" s="3">
        <v>2017</v>
      </c>
      <c r="E627" t="s">
        <v>6</v>
      </c>
      <c r="F627" t="s">
        <v>18</v>
      </c>
      <c r="G627" t="s">
        <v>23</v>
      </c>
      <c r="H627" s="2">
        <v>47791.730025999997</v>
      </c>
    </row>
    <row r="628" spans="1:8" x14ac:dyDescent="0.3">
      <c r="A628" t="s">
        <v>21</v>
      </c>
      <c r="B628" t="s">
        <v>19</v>
      </c>
      <c r="C628">
        <v>7</v>
      </c>
      <c r="D628" s="3">
        <v>2017</v>
      </c>
      <c r="E628" t="s">
        <v>6</v>
      </c>
      <c r="F628" t="s">
        <v>18</v>
      </c>
      <c r="G628" t="s">
        <v>23</v>
      </c>
      <c r="H628" s="2">
        <v>121569.577494</v>
      </c>
    </row>
    <row r="629" spans="1:8" x14ac:dyDescent="0.3">
      <c r="A629" t="s">
        <v>22</v>
      </c>
      <c r="B629" t="s">
        <v>19</v>
      </c>
      <c r="C629">
        <v>7</v>
      </c>
      <c r="D629" s="3">
        <v>2017</v>
      </c>
      <c r="E629" t="s">
        <v>6</v>
      </c>
      <c r="F629" t="s">
        <v>18</v>
      </c>
      <c r="G629" t="s">
        <v>23</v>
      </c>
      <c r="H629" s="2">
        <v>47789.085696000002</v>
      </c>
    </row>
    <row r="630" spans="1:8" x14ac:dyDescent="0.3">
      <c r="A630" t="s">
        <v>21</v>
      </c>
      <c r="B630" t="s">
        <v>19</v>
      </c>
      <c r="C630">
        <v>8</v>
      </c>
      <c r="D630" s="3">
        <v>2017</v>
      </c>
      <c r="E630" t="s">
        <v>6</v>
      </c>
      <c r="F630" t="s">
        <v>18</v>
      </c>
      <c r="G630" t="s">
        <v>23</v>
      </c>
      <c r="H630" s="2">
        <v>153534.72863299999</v>
      </c>
    </row>
    <row r="631" spans="1:8" x14ac:dyDescent="0.3">
      <c r="A631" t="s">
        <v>22</v>
      </c>
      <c r="B631" t="s">
        <v>19</v>
      </c>
      <c r="C631">
        <v>8</v>
      </c>
      <c r="D631" s="3">
        <v>2017</v>
      </c>
      <c r="E631" t="s">
        <v>6</v>
      </c>
      <c r="F631" t="s">
        <v>18</v>
      </c>
      <c r="G631" t="s">
        <v>23</v>
      </c>
      <c r="H631" s="2">
        <v>53078.841804000003</v>
      </c>
    </row>
    <row r="632" spans="1:8" x14ac:dyDescent="0.3">
      <c r="A632" t="s">
        <v>21</v>
      </c>
      <c r="B632" t="s">
        <v>19</v>
      </c>
      <c r="C632">
        <v>9</v>
      </c>
      <c r="D632" s="3">
        <v>2017</v>
      </c>
      <c r="E632" t="s">
        <v>6</v>
      </c>
      <c r="F632" t="s">
        <v>18</v>
      </c>
      <c r="G632" t="s">
        <v>23</v>
      </c>
      <c r="H632" s="2">
        <v>183674.27645100001</v>
      </c>
    </row>
    <row r="633" spans="1:8" x14ac:dyDescent="0.3">
      <c r="A633" t="s">
        <v>22</v>
      </c>
      <c r="B633" t="s">
        <v>19</v>
      </c>
      <c r="C633">
        <v>9</v>
      </c>
      <c r="D633" s="3">
        <v>2017</v>
      </c>
      <c r="E633" t="s">
        <v>6</v>
      </c>
      <c r="F633" t="s">
        <v>18</v>
      </c>
      <c r="G633" t="s">
        <v>23</v>
      </c>
      <c r="H633" s="2">
        <v>19506.712054</v>
      </c>
    </row>
    <row r="634" spans="1:8" x14ac:dyDescent="0.3">
      <c r="A634" t="s">
        <v>21</v>
      </c>
      <c r="B634" t="s">
        <v>19</v>
      </c>
      <c r="C634">
        <v>10</v>
      </c>
      <c r="D634" s="3">
        <v>2017</v>
      </c>
      <c r="E634" t="s">
        <v>6</v>
      </c>
      <c r="F634" t="s">
        <v>18</v>
      </c>
      <c r="G634" t="s">
        <v>23</v>
      </c>
      <c r="H634" s="2">
        <v>82908.804067000005</v>
      </c>
    </row>
    <row r="635" spans="1:8" x14ac:dyDescent="0.3">
      <c r="A635" t="s">
        <v>22</v>
      </c>
      <c r="B635" t="s">
        <v>19</v>
      </c>
      <c r="C635">
        <v>10</v>
      </c>
      <c r="D635" s="3">
        <v>2017</v>
      </c>
      <c r="E635" t="s">
        <v>6</v>
      </c>
      <c r="F635" t="s">
        <v>18</v>
      </c>
      <c r="G635" t="s">
        <v>23</v>
      </c>
      <c r="H635" s="2">
        <v>43257.685504000001</v>
      </c>
    </row>
    <row r="636" spans="1:8" x14ac:dyDescent="0.3">
      <c r="A636" t="s">
        <v>21</v>
      </c>
      <c r="B636" t="s">
        <v>19</v>
      </c>
      <c r="C636">
        <v>11</v>
      </c>
      <c r="D636" s="3">
        <v>2017</v>
      </c>
      <c r="E636" t="s">
        <v>6</v>
      </c>
      <c r="F636" t="s">
        <v>18</v>
      </c>
      <c r="G636" t="s">
        <v>23</v>
      </c>
      <c r="H636" s="2">
        <v>109126.81315</v>
      </c>
    </row>
    <row r="637" spans="1:8" x14ac:dyDescent="0.3">
      <c r="A637" t="s">
        <v>22</v>
      </c>
      <c r="B637" t="s">
        <v>19</v>
      </c>
      <c r="C637">
        <v>11</v>
      </c>
      <c r="D637" s="3">
        <v>2017</v>
      </c>
      <c r="E637" t="s">
        <v>6</v>
      </c>
      <c r="F637" t="s">
        <v>18</v>
      </c>
      <c r="G637" t="s">
        <v>23</v>
      </c>
      <c r="H637" s="2">
        <v>62470.044847999998</v>
      </c>
    </row>
    <row r="638" spans="1:8" x14ac:dyDescent="0.3">
      <c r="A638" t="s">
        <v>21</v>
      </c>
      <c r="B638" t="s">
        <v>19</v>
      </c>
      <c r="C638">
        <v>12</v>
      </c>
      <c r="D638" s="3">
        <v>2017</v>
      </c>
      <c r="E638" t="s">
        <v>6</v>
      </c>
      <c r="F638" t="s">
        <v>18</v>
      </c>
      <c r="G638" t="s">
        <v>23</v>
      </c>
      <c r="H638" s="2">
        <v>171911.09125699999</v>
      </c>
    </row>
    <row r="639" spans="1:8" x14ac:dyDescent="0.3">
      <c r="A639" t="s">
        <v>22</v>
      </c>
      <c r="B639" t="s">
        <v>19</v>
      </c>
      <c r="C639">
        <v>12</v>
      </c>
      <c r="D639" s="3">
        <v>2017</v>
      </c>
      <c r="E639" t="s">
        <v>6</v>
      </c>
      <c r="F639" t="s">
        <v>18</v>
      </c>
      <c r="G639" t="s">
        <v>23</v>
      </c>
      <c r="H639" s="2">
        <v>42031.392269999997</v>
      </c>
    </row>
    <row r="640" spans="1:8" x14ac:dyDescent="0.3">
      <c r="A640" t="s">
        <v>21</v>
      </c>
      <c r="B640" t="s">
        <v>19</v>
      </c>
      <c r="C640">
        <v>13</v>
      </c>
      <c r="D640" s="3">
        <v>2017</v>
      </c>
      <c r="E640" t="s">
        <v>6</v>
      </c>
      <c r="F640" t="s">
        <v>18</v>
      </c>
      <c r="G640" t="s">
        <v>23</v>
      </c>
      <c r="H640" s="2">
        <v>148425.46294500001</v>
      </c>
    </row>
    <row r="641" spans="1:8" x14ac:dyDescent="0.3">
      <c r="A641" t="s">
        <v>22</v>
      </c>
      <c r="B641" t="s">
        <v>19</v>
      </c>
      <c r="C641">
        <v>13</v>
      </c>
      <c r="D641" s="3">
        <v>2017</v>
      </c>
      <c r="E641" t="s">
        <v>6</v>
      </c>
      <c r="F641" t="s">
        <v>18</v>
      </c>
      <c r="G641" t="s">
        <v>23</v>
      </c>
      <c r="H641" s="2">
        <v>45660.378703000002</v>
      </c>
    </row>
    <row r="642" spans="1:8" x14ac:dyDescent="0.3">
      <c r="A642" t="s">
        <v>21</v>
      </c>
      <c r="B642" t="s">
        <v>19</v>
      </c>
      <c r="C642">
        <v>14</v>
      </c>
      <c r="D642" s="3">
        <v>2017</v>
      </c>
      <c r="E642" t="s">
        <v>6</v>
      </c>
      <c r="F642" t="s">
        <v>18</v>
      </c>
      <c r="G642" t="s">
        <v>23</v>
      </c>
      <c r="H642" s="2">
        <v>108807.31409299999</v>
      </c>
    </row>
    <row r="643" spans="1:8" x14ac:dyDescent="0.3">
      <c r="A643" t="s">
        <v>22</v>
      </c>
      <c r="B643" t="s">
        <v>19</v>
      </c>
      <c r="C643">
        <v>14</v>
      </c>
      <c r="D643" s="3">
        <v>2017</v>
      </c>
      <c r="E643" t="s">
        <v>6</v>
      </c>
      <c r="F643" t="s">
        <v>18</v>
      </c>
      <c r="G643" t="s">
        <v>23</v>
      </c>
      <c r="H643" s="2">
        <v>26646.998243999999</v>
      </c>
    </row>
    <row r="644" spans="1:8" x14ac:dyDescent="0.3">
      <c r="A644" t="s">
        <v>21</v>
      </c>
      <c r="B644" t="s">
        <v>19</v>
      </c>
      <c r="C644">
        <v>15</v>
      </c>
      <c r="D644" s="3">
        <v>2017</v>
      </c>
      <c r="E644" t="s">
        <v>6</v>
      </c>
      <c r="F644" t="s">
        <v>18</v>
      </c>
      <c r="G644" t="s">
        <v>23</v>
      </c>
      <c r="H644" s="2">
        <v>144367.44437499999</v>
      </c>
    </row>
    <row r="645" spans="1:8" x14ac:dyDescent="0.3">
      <c r="A645" t="s">
        <v>22</v>
      </c>
      <c r="B645" t="s">
        <v>19</v>
      </c>
      <c r="C645">
        <v>15</v>
      </c>
      <c r="D645" s="3">
        <v>2017</v>
      </c>
      <c r="E645" t="s">
        <v>6</v>
      </c>
      <c r="F645" t="s">
        <v>18</v>
      </c>
      <c r="G645" t="s">
        <v>23</v>
      </c>
      <c r="H645" s="2">
        <v>29837.942319999998</v>
      </c>
    </row>
    <row r="646" spans="1:8" x14ac:dyDescent="0.3">
      <c r="A646" t="s">
        <v>21</v>
      </c>
      <c r="B646" t="s">
        <v>19</v>
      </c>
      <c r="C646">
        <v>16</v>
      </c>
      <c r="D646" s="3">
        <v>2017</v>
      </c>
      <c r="E646" t="s">
        <v>6</v>
      </c>
      <c r="F646" t="s">
        <v>18</v>
      </c>
      <c r="G646" t="s">
        <v>23</v>
      </c>
      <c r="H646" s="2">
        <v>231244.797938</v>
      </c>
    </row>
    <row r="647" spans="1:8" x14ac:dyDescent="0.3">
      <c r="A647" t="s">
        <v>22</v>
      </c>
      <c r="B647" t="s">
        <v>19</v>
      </c>
      <c r="C647">
        <v>16</v>
      </c>
      <c r="D647" s="3">
        <v>2017</v>
      </c>
      <c r="E647" t="s">
        <v>6</v>
      </c>
      <c r="F647" t="s">
        <v>18</v>
      </c>
      <c r="G647" t="s">
        <v>23</v>
      </c>
      <c r="H647" s="2">
        <v>23286.614955000001</v>
      </c>
    </row>
    <row r="648" spans="1:8" x14ac:dyDescent="0.3">
      <c r="A648" t="s">
        <v>21</v>
      </c>
      <c r="B648" t="s">
        <v>19</v>
      </c>
      <c r="C648">
        <v>17</v>
      </c>
      <c r="D648" s="3">
        <v>2017</v>
      </c>
      <c r="E648" t="s">
        <v>6</v>
      </c>
      <c r="F648" t="s">
        <v>18</v>
      </c>
      <c r="G648" t="s">
        <v>23</v>
      </c>
      <c r="H648" s="2">
        <v>111498.05895000001</v>
      </c>
    </row>
    <row r="649" spans="1:8" x14ac:dyDescent="0.3">
      <c r="A649" t="s">
        <v>22</v>
      </c>
      <c r="B649" t="s">
        <v>19</v>
      </c>
      <c r="C649">
        <v>17</v>
      </c>
      <c r="D649" s="3">
        <v>2017</v>
      </c>
      <c r="E649" t="s">
        <v>6</v>
      </c>
      <c r="F649" t="s">
        <v>18</v>
      </c>
      <c r="G649" t="s">
        <v>23</v>
      </c>
      <c r="H649" s="2">
        <v>36932.912214000004</v>
      </c>
    </row>
    <row r="650" spans="1:8" x14ac:dyDescent="0.3">
      <c r="A650" t="s">
        <v>21</v>
      </c>
      <c r="B650" t="s">
        <v>19</v>
      </c>
      <c r="C650">
        <v>18</v>
      </c>
      <c r="D650" s="3">
        <v>2017</v>
      </c>
      <c r="E650" t="s">
        <v>6</v>
      </c>
      <c r="F650" t="s">
        <v>18</v>
      </c>
      <c r="G650" t="s">
        <v>23</v>
      </c>
      <c r="H650" s="2">
        <v>128570.919802</v>
      </c>
    </row>
    <row r="651" spans="1:8" x14ac:dyDescent="0.3">
      <c r="A651" t="s">
        <v>22</v>
      </c>
      <c r="B651" t="s">
        <v>19</v>
      </c>
      <c r="C651">
        <v>18</v>
      </c>
      <c r="D651" s="3">
        <v>2017</v>
      </c>
      <c r="E651" t="s">
        <v>6</v>
      </c>
      <c r="F651" t="s">
        <v>18</v>
      </c>
      <c r="G651" t="s">
        <v>23</v>
      </c>
      <c r="H651" s="2">
        <v>36182.008410000002</v>
      </c>
    </row>
    <row r="652" spans="1:8" x14ac:dyDescent="0.3">
      <c r="A652" t="s">
        <v>21</v>
      </c>
      <c r="B652" t="s">
        <v>19</v>
      </c>
      <c r="C652">
        <v>19</v>
      </c>
      <c r="D652" s="3">
        <v>2017</v>
      </c>
      <c r="E652" t="s">
        <v>6</v>
      </c>
      <c r="F652" t="s">
        <v>18</v>
      </c>
      <c r="G652" t="s">
        <v>23</v>
      </c>
      <c r="H652" s="2">
        <v>170188.12382899999</v>
      </c>
    </row>
    <row r="653" spans="1:8" x14ac:dyDescent="0.3">
      <c r="A653" t="s">
        <v>22</v>
      </c>
      <c r="B653" t="s">
        <v>19</v>
      </c>
      <c r="C653">
        <v>19</v>
      </c>
      <c r="D653" s="3">
        <v>2017</v>
      </c>
      <c r="E653" t="s">
        <v>6</v>
      </c>
      <c r="F653" t="s">
        <v>18</v>
      </c>
      <c r="G653" t="s">
        <v>23</v>
      </c>
      <c r="H653" s="2">
        <v>28042.879130000001</v>
      </c>
    </row>
    <row r="654" spans="1:8" x14ac:dyDescent="0.3">
      <c r="A654" t="s">
        <v>21</v>
      </c>
      <c r="B654" t="s">
        <v>19</v>
      </c>
      <c r="C654">
        <v>20</v>
      </c>
      <c r="D654" s="3">
        <v>2017</v>
      </c>
      <c r="E654" t="s">
        <v>6</v>
      </c>
      <c r="F654" t="s">
        <v>18</v>
      </c>
      <c r="G654" t="s">
        <v>23</v>
      </c>
      <c r="H654" s="2">
        <v>165782.11062200001</v>
      </c>
    </row>
    <row r="655" spans="1:8" x14ac:dyDescent="0.3">
      <c r="A655" t="s">
        <v>22</v>
      </c>
      <c r="B655" t="s">
        <v>19</v>
      </c>
      <c r="C655">
        <v>20</v>
      </c>
      <c r="D655" s="3">
        <v>2017</v>
      </c>
      <c r="E655" t="s">
        <v>6</v>
      </c>
      <c r="F655" t="s">
        <v>18</v>
      </c>
      <c r="G655" t="s">
        <v>23</v>
      </c>
      <c r="H655" s="2">
        <v>40159.127073000003</v>
      </c>
    </row>
    <row r="656" spans="1:8" x14ac:dyDescent="0.3">
      <c r="A656" t="s">
        <v>21</v>
      </c>
      <c r="B656" t="s">
        <v>19</v>
      </c>
      <c r="C656">
        <v>21</v>
      </c>
      <c r="D656" s="3">
        <v>2017</v>
      </c>
      <c r="E656" t="s">
        <v>6</v>
      </c>
      <c r="F656" t="s">
        <v>18</v>
      </c>
      <c r="G656" t="s">
        <v>23</v>
      </c>
      <c r="H656" s="2">
        <v>111565.899509</v>
      </c>
    </row>
    <row r="657" spans="1:8" x14ac:dyDescent="0.3">
      <c r="A657" t="s">
        <v>22</v>
      </c>
      <c r="B657" t="s">
        <v>19</v>
      </c>
      <c r="C657">
        <v>21</v>
      </c>
      <c r="D657" s="3">
        <v>2017</v>
      </c>
      <c r="E657" t="s">
        <v>6</v>
      </c>
      <c r="F657" t="s">
        <v>18</v>
      </c>
      <c r="G657" t="s">
        <v>23</v>
      </c>
      <c r="H657" s="2">
        <v>53892.538114000003</v>
      </c>
    </row>
    <row r="658" spans="1:8" x14ac:dyDescent="0.3">
      <c r="A658" t="s">
        <v>21</v>
      </c>
      <c r="B658" t="s">
        <v>19</v>
      </c>
      <c r="C658">
        <v>22</v>
      </c>
      <c r="D658" s="3">
        <v>2017</v>
      </c>
      <c r="E658" t="s">
        <v>6</v>
      </c>
      <c r="F658" t="s">
        <v>18</v>
      </c>
      <c r="G658" t="s">
        <v>23</v>
      </c>
      <c r="H658" s="2">
        <v>308102.31000300002</v>
      </c>
    </row>
    <row r="659" spans="1:8" x14ac:dyDescent="0.3">
      <c r="A659" t="s">
        <v>22</v>
      </c>
      <c r="B659" t="s">
        <v>19</v>
      </c>
      <c r="C659">
        <v>22</v>
      </c>
      <c r="D659" s="3">
        <v>2017</v>
      </c>
      <c r="E659" t="s">
        <v>6</v>
      </c>
      <c r="F659" t="s">
        <v>18</v>
      </c>
      <c r="G659" t="s">
        <v>23</v>
      </c>
      <c r="H659" s="2">
        <v>33757.008508999999</v>
      </c>
    </row>
    <row r="660" spans="1:8" x14ac:dyDescent="0.3">
      <c r="A660" t="s">
        <v>21</v>
      </c>
      <c r="B660" t="s">
        <v>19</v>
      </c>
      <c r="C660">
        <v>23</v>
      </c>
      <c r="D660" s="3">
        <v>2017</v>
      </c>
      <c r="E660" t="s">
        <v>6</v>
      </c>
      <c r="F660" t="s">
        <v>18</v>
      </c>
      <c r="G660" t="s">
        <v>23</v>
      </c>
      <c r="H660" s="2">
        <v>117042.04990100001</v>
      </c>
    </row>
    <row r="661" spans="1:8" x14ac:dyDescent="0.3">
      <c r="A661" t="s">
        <v>22</v>
      </c>
      <c r="B661" t="s">
        <v>19</v>
      </c>
      <c r="C661">
        <v>23</v>
      </c>
      <c r="D661" s="3">
        <v>2017</v>
      </c>
      <c r="E661" t="s">
        <v>6</v>
      </c>
      <c r="F661" t="s">
        <v>18</v>
      </c>
      <c r="G661" t="s">
        <v>23</v>
      </c>
      <c r="H661" s="2">
        <v>25221.709988999999</v>
      </c>
    </row>
    <row r="662" spans="1:8" x14ac:dyDescent="0.3">
      <c r="A662" t="s">
        <v>21</v>
      </c>
      <c r="B662" t="s">
        <v>19</v>
      </c>
      <c r="C662">
        <v>24</v>
      </c>
      <c r="D662" s="3">
        <v>2017</v>
      </c>
      <c r="E662" t="s">
        <v>6</v>
      </c>
      <c r="F662" t="s">
        <v>18</v>
      </c>
      <c r="G662" t="s">
        <v>23</v>
      </c>
      <c r="H662" s="2">
        <v>130386.687878</v>
      </c>
    </row>
    <row r="663" spans="1:8" x14ac:dyDescent="0.3">
      <c r="A663" t="s">
        <v>22</v>
      </c>
      <c r="B663" t="s">
        <v>19</v>
      </c>
      <c r="C663">
        <v>24</v>
      </c>
      <c r="D663" s="3">
        <v>2017</v>
      </c>
      <c r="E663" t="s">
        <v>6</v>
      </c>
      <c r="F663" t="s">
        <v>18</v>
      </c>
      <c r="G663" t="s">
        <v>23</v>
      </c>
      <c r="H663" s="2">
        <v>37630.962783000003</v>
      </c>
    </row>
    <row r="664" spans="1:8" x14ac:dyDescent="0.3">
      <c r="A664" t="s">
        <v>21</v>
      </c>
      <c r="B664" t="s">
        <v>19</v>
      </c>
      <c r="C664">
        <v>25</v>
      </c>
      <c r="D664" s="3">
        <v>2017</v>
      </c>
      <c r="E664" t="s">
        <v>6</v>
      </c>
      <c r="F664" t="s">
        <v>18</v>
      </c>
      <c r="G664" t="s">
        <v>23</v>
      </c>
      <c r="H664" s="2">
        <v>187970.60719499999</v>
      </c>
    </row>
    <row r="665" spans="1:8" x14ac:dyDescent="0.3">
      <c r="A665" t="s">
        <v>22</v>
      </c>
      <c r="B665" t="s">
        <v>19</v>
      </c>
      <c r="C665">
        <v>25</v>
      </c>
      <c r="D665" s="3">
        <v>2017</v>
      </c>
      <c r="E665" t="s">
        <v>6</v>
      </c>
      <c r="F665" t="s">
        <v>18</v>
      </c>
      <c r="G665" t="s">
        <v>23</v>
      </c>
      <c r="H665" s="2">
        <v>52165.285858000003</v>
      </c>
    </row>
    <row r="666" spans="1:8" x14ac:dyDescent="0.3">
      <c r="A666" t="s">
        <v>21</v>
      </c>
      <c r="B666" t="s">
        <v>19</v>
      </c>
      <c r="C666">
        <v>26</v>
      </c>
      <c r="D666" s="3">
        <v>2017</v>
      </c>
      <c r="E666" t="s">
        <v>6</v>
      </c>
      <c r="F666" t="s">
        <v>18</v>
      </c>
      <c r="G666" t="s">
        <v>23</v>
      </c>
      <c r="H666" s="2">
        <v>194901.478669</v>
      </c>
    </row>
    <row r="667" spans="1:8" x14ac:dyDescent="0.3">
      <c r="A667" t="s">
        <v>22</v>
      </c>
      <c r="B667" t="s">
        <v>19</v>
      </c>
      <c r="C667">
        <v>26</v>
      </c>
      <c r="D667" s="3">
        <v>2017</v>
      </c>
      <c r="E667" t="s">
        <v>6</v>
      </c>
      <c r="F667" t="s">
        <v>18</v>
      </c>
      <c r="G667" t="s">
        <v>23</v>
      </c>
      <c r="H667" s="2">
        <v>47409.128162000001</v>
      </c>
    </row>
    <row r="668" spans="1:8" x14ac:dyDescent="0.3">
      <c r="A668" t="s">
        <v>21</v>
      </c>
      <c r="B668" t="s">
        <v>19</v>
      </c>
      <c r="C668">
        <v>27</v>
      </c>
      <c r="D668" s="3">
        <v>2017</v>
      </c>
      <c r="E668" t="s">
        <v>6</v>
      </c>
      <c r="F668" t="s">
        <v>18</v>
      </c>
      <c r="G668" t="s">
        <v>23</v>
      </c>
      <c r="H668" s="2">
        <v>146858.27523</v>
      </c>
    </row>
    <row r="669" spans="1:8" x14ac:dyDescent="0.3">
      <c r="A669" t="s">
        <v>22</v>
      </c>
      <c r="B669" t="s">
        <v>19</v>
      </c>
      <c r="C669">
        <v>27</v>
      </c>
      <c r="D669" s="3">
        <v>2017</v>
      </c>
      <c r="E669" t="s">
        <v>6</v>
      </c>
      <c r="F669" t="s">
        <v>18</v>
      </c>
      <c r="G669" t="s">
        <v>23</v>
      </c>
      <c r="H669" s="2">
        <v>53534.799804000002</v>
      </c>
    </row>
    <row r="670" spans="1:8" x14ac:dyDescent="0.3">
      <c r="A670" t="s">
        <v>21</v>
      </c>
      <c r="B670" t="s">
        <v>19</v>
      </c>
      <c r="C670">
        <v>28</v>
      </c>
      <c r="D670" s="3">
        <v>2017</v>
      </c>
      <c r="E670" t="s">
        <v>6</v>
      </c>
      <c r="F670" t="s">
        <v>18</v>
      </c>
      <c r="G670" t="s">
        <v>23</v>
      </c>
      <c r="H670" s="2">
        <v>125086.581053</v>
      </c>
    </row>
    <row r="671" spans="1:8" x14ac:dyDescent="0.3">
      <c r="A671" t="s">
        <v>22</v>
      </c>
      <c r="B671" t="s">
        <v>19</v>
      </c>
      <c r="C671">
        <v>28</v>
      </c>
      <c r="D671" s="3">
        <v>2017</v>
      </c>
      <c r="E671" t="s">
        <v>6</v>
      </c>
      <c r="F671" t="s">
        <v>18</v>
      </c>
      <c r="G671" t="s">
        <v>23</v>
      </c>
      <c r="H671" s="2">
        <v>46659.132493999998</v>
      </c>
    </row>
    <row r="672" spans="1:8" x14ac:dyDescent="0.3">
      <c r="A672" t="s">
        <v>21</v>
      </c>
      <c r="B672" t="s">
        <v>19</v>
      </c>
      <c r="C672">
        <v>29</v>
      </c>
      <c r="D672" s="3">
        <v>2017</v>
      </c>
      <c r="E672" t="s">
        <v>6</v>
      </c>
      <c r="F672" t="s">
        <v>18</v>
      </c>
      <c r="G672" t="s">
        <v>23</v>
      </c>
      <c r="H672" s="2">
        <v>126439.221315</v>
      </c>
    </row>
    <row r="673" spans="1:8" x14ac:dyDescent="0.3">
      <c r="A673" t="s">
        <v>22</v>
      </c>
      <c r="B673" t="s">
        <v>19</v>
      </c>
      <c r="C673">
        <v>29</v>
      </c>
      <c r="D673" s="3">
        <v>2017</v>
      </c>
      <c r="E673" t="s">
        <v>6</v>
      </c>
      <c r="F673" t="s">
        <v>18</v>
      </c>
      <c r="G673" t="s">
        <v>23</v>
      </c>
      <c r="H673" s="2">
        <v>43146.571065999997</v>
      </c>
    </row>
    <row r="674" spans="1:8" x14ac:dyDescent="0.3">
      <c r="A674" t="s">
        <v>21</v>
      </c>
      <c r="B674" t="s">
        <v>19</v>
      </c>
      <c r="C674">
        <v>30</v>
      </c>
      <c r="D674" s="3">
        <v>2017</v>
      </c>
      <c r="E674" t="s">
        <v>6</v>
      </c>
      <c r="F674" t="s">
        <v>18</v>
      </c>
      <c r="G674" t="s">
        <v>23</v>
      </c>
      <c r="H674" s="2">
        <v>156009.98751899999</v>
      </c>
    </row>
    <row r="675" spans="1:8" x14ac:dyDescent="0.3">
      <c r="A675" t="s">
        <v>22</v>
      </c>
      <c r="B675" t="s">
        <v>19</v>
      </c>
      <c r="C675">
        <v>30</v>
      </c>
      <c r="D675" s="3">
        <v>2017</v>
      </c>
      <c r="E675" t="s">
        <v>6</v>
      </c>
      <c r="F675" t="s">
        <v>18</v>
      </c>
      <c r="G675" t="s">
        <v>23</v>
      </c>
      <c r="H675" s="2">
        <v>32285.692520000001</v>
      </c>
    </row>
    <row r="676" spans="1:8" x14ac:dyDescent="0.3">
      <c r="A676" t="s">
        <v>21</v>
      </c>
      <c r="B676" t="s">
        <v>13</v>
      </c>
      <c r="C676">
        <v>1</v>
      </c>
      <c r="D676" s="3">
        <v>2017</v>
      </c>
      <c r="E676" t="s">
        <v>6</v>
      </c>
      <c r="F676" t="s">
        <v>18</v>
      </c>
      <c r="G676" t="s">
        <v>23</v>
      </c>
      <c r="H676" s="2">
        <v>209152.18606899999</v>
      </c>
    </row>
    <row r="677" spans="1:8" x14ac:dyDescent="0.3">
      <c r="A677" t="s">
        <v>22</v>
      </c>
      <c r="B677" t="s">
        <v>13</v>
      </c>
      <c r="C677">
        <v>1</v>
      </c>
      <c r="D677" s="3">
        <v>2017</v>
      </c>
      <c r="E677" t="s">
        <v>6</v>
      </c>
      <c r="F677" t="s">
        <v>18</v>
      </c>
      <c r="G677" t="s">
        <v>23</v>
      </c>
      <c r="H677" s="2">
        <v>34471.260722999999</v>
      </c>
    </row>
    <row r="678" spans="1:8" x14ac:dyDescent="0.3">
      <c r="A678" t="s">
        <v>21</v>
      </c>
      <c r="B678" t="s">
        <v>13</v>
      </c>
      <c r="C678">
        <v>2</v>
      </c>
      <c r="D678" s="3">
        <v>2017</v>
      </c>
      <c r="E678" t="s">
        <v>6</v>
      </c>
      <c r="F678" t="s">
        <v>18</v>
      </c>
      <c r="G678" t="s">
        <v>23</v>
      </c>
      <c r="H678" s="2">
        <v>187066.62270199999</v>
      </c>
    </row>
    <row r="679" spans="1:8" x14ac:dyDescent="0.3">
      <c r="A679" t="s">
        <v>22</v>
      </c>
      <c r="B679" t="s">
        <v>13</v>
      </c>
      <c r="C679">
        <v>2</v>
      </c>
      <c r="D679" s="3">
        <v>2017</v>
      </c>
      <c r="E679" t="s">
        <v>6</v>
      </c>
      <c r="F679" t="s">
        <v>18</v>
      </c>
      <c r="G679" t="s">
        <v>23</v>
      </c>
      <c r="H679" s="2">
        <v>33865.936907000003</v>
      </c>
    </row>
    <row r="680" spans="1:8" x14ac:dyDescent="0.3">
      <c r="A680" t="s">
        <v>21</v>
      </c>
      <c r="B680" t="s">
        <v>13</v>
      </c>
      <c r="C680">
        <v>3</v>
      </c>
      <c r="D680" s="3">
        <v>2017</v>
      </c>
      <c r="E680" t="s">
        <v>6</v>
      </c>
      <c r="F680" t="s">
        <v>18</v>
      </c>
      <c r="G680" t="s">
        <v>23</v>
      </c>
      <c r="H680" s="2">
        <v>184339.509162</v>
      </c>
    </row>
    <row r="681" spans="1:8" x14ac:dyDescent="0.3">
      <c r="A681" t="s">
        <v>22</v>
      </c>
      <c r="B681" t="s">
        <v>13</v>
      </c>
      <c r="C681">
        <v>3</v>
      </c>
      <c r="D681" s="3">
        <v>2017</v>
      </c>
      <c r="E681" t="s">
        <v>6</v>
      </c>
      <c r="F681" t="s">
        <v>18</v>
      </c>
      <c r="G681" t="s">
        <v>23</v>
      </c>
      <c r="H681" s="2">
        <v>29629.316180999998</v>
      </c>
    </row>
    <row r="682" spans="1:8" x14ac:dyDescent="0.3">
      <c r="A682" t="s">
        <v>21</v>
      </c>
      <c r="B682" t="s">
        <v>13</v>
      </c>
      <c r="C682">
        <v>4</v>
      </c>
      <c r="D682" s="3">
        <v>2017</v>
      </c>
      <c r="E682" t="s">
        <v>6</v>
      </c>
      <c r="F682" t="s">
        <v>18</v>
      </c>
      <c r="G682" t="s">
        <v>23</v>
      </c>
      <c r="H682" s="2">
        <v>140360.05842300001</v>
      </c>
    </row>
    <row r="683" spans="1:8" x14ac:dyDescent="0.3">
      <c r="A683" t="s">
        <v>22</v>
      </c>
      <c r="B683" t="s">
        <v>13</v>
      </c>
      <c r="C683">
        <v>4</v>
      </c>
      <c r="D683" s="3">
        <v>2017</v>
      </c>
      <c r="E683" t="s">
        <v>6</v>
      </c>
      <c r="F683" t="s">
        <v>18</v>
      </c>
      <c r="G683" t="s">
        <v>23</v>
      </c>
      <c r="H683" s="2">
        <v>51389.820591000003</v>
      </c>
    </row>
    <row r="684" spans="1:8" x14ac:dyDescent="0.3">
      <c r="A684" t="s">
        <v>21</v>
      </c>
      <c r="B684" t="s">
        <v>13</v>
      </c>
      <c r="C684">
        <v>5</v>
      </c>
      <c r="D684" s="3">
        <v>2017</v>
      </c>
      <c r="E684" t="s">
        <v>6</v>
      </c>
      <c r="F684" t="s">
        <v>18</v>
      </c>
      <c r="G684" t="s">
        <v>23</v>
      </c>
      <c r="H684" s="2">
        <v>124663.549233</v>
      </c>
    </row>
    <row r="685" spans="1:8" x14ac:dyDescent="0.3">
      <c r="A685" t="s">
        <v>22</v>
      </c>
      <c r="B685" t="s">
        <v>13</v>
      </c>
      <c r="C685">
        <v>5</v>
      </c>
      <c r="D685" s="3">
        <v>2017</v>
      </c>
      <c r="E685" t="s">
        <v>6</v>
      </c>
      <c r="F685" t="s">
        <v>18</v>
      </c>
      <c r="G685" t="s">
        <v>23</v>
      </c>
      <c r="H685" s="2">
        <v>16431.801897000001</v>
      </c>
    </row>
    <row r="686" spans="1:8" x14ac:dyDescent="0.3">
      <c r="A686" t="s">
        <v>21</v>
      </c>
      <c r="B686" t="s">
        <v>13</v>
      </c>
      <c r="C686">
        <v>6</v>
      </c>
      <c r="D686" s="3">
        <v>2017</v>
      </c>
      <c r="E686" t="s">
        <v>6</v>
      </c>
      <c r="F686" t="s">
        <v>18</v>
      </c>
      <c r="G686" t="s">
        <v>23</v>
      </c>
      <c r="H686" s="2">
        <v>105503.95787899999</v>
      </c>
    </row>
    <row r="687" spans="1:8" x14ac:dyDescent="0.3">
      <c r="A687" t="s">
        <v>22</v>
      </c>
      <c r="B687" t="s">
        <v>13</v>
      </c>
      <c r="C687">
        <v>6</v>
      </c>
      <c r="D687" s="3">
        <v>2017</v>
      </c>
      <c r="E687" t="s">
        <v>6</v>
      </c>
      <c r="F687" t="s">
        <v>18</v>
      </c>
      <c r="G687" t="s">
        <v>23</v>
      </c>
      <c r="H687" s="2">
        <v>37332.371851999997</v>
      </c>
    </row>
    <row r="688" spans="1:8" x14ac:dyDescent="0.3">
      <c r="A688" t="s">
        <v>21</v>
      </c>
      <c r="B688" t="s">
        <v>13</v>
      </c>
      <c r="C688">
        <v>7</v>
      </c>
      <c r="D688" s="3">
        <v>2017</v>
      </c>
      <c r="E688" t="s">
        <v>6</v>
      </c>
      <c r="F688" t="s">
        <v>18</v>
      </c>
      <c r="G688" t="s">
        <v>23</v>
      </c>
      <c r="H688" s="2">
        <v>140192.246782</v>
      </c>
    </row>
    <row r="689" spans="1:8" x14ac:dyDescent="0.3">
      <c r="A689" t="s">
        <v>22</v>
      </c>
      <c r="B689" t="s">
        <v>13</v>
      </c>
      <c r="C689">
        <v>7</v>
      </c>
      <c r="D689" s="3">
        <v>2017</v>
      </c>
      <c r="E689" t="s">
        <v>6</v>
      </c>
      <c r="F689" t="s">
        <v>18</v>
      </c>
      <c r="G689" t="s">
        <v>23</v>
      </c>
      <c r="H689" s="2">
        <v>24008.205841999999</v>
      </c>
    </row>
    <row r="690" spans="1:8" x14ac:dyDescent="0.3">
      <c r="A690" t="s">
        <v>21</v>
      </c>
      <c r="B690" t="s">
        <v>13</v>
      </c>
      <c r="C690">
        <v>8</v>
      </c>
      <c r="D690" s="3">
        <v>2017</v>
      </c>
      <c r="E690" t="s">
        <v>6</v>
      </c>
      <c r="F690" t="s">
        <v>18</v>
      </c>
      <c r="G690" t="s">
        <v>23</v>
      </c>
      <c r="H690" s="2">
        <v>114219.741093</v>
      </c>
    </row>
    <row r="691" spans="1:8" x14ac:dyDescent="0.3">
      <c r="A691" t="s">
        <v>22</v>
      </c>
      <c r="B691" t="s">
        <v>13</v>
      </c>
      <c r="C691">
        <v>8</v>
      </c>
      <c r="D691" s="3">
        <v>2017</v>
      </c>
      <c r="E691" t="s">
        <v>6</v>
      </c>
      <c r="F691" t="s">
        <v>18</v>
      </c>
      <c r="G691" t="s">
        <v>23</v>
      </c>
      <c r="H691" s="2">
        <v>37573.538366000001</v>
      </c>
    </row>
    <row r="692" spans="1:8" x14ac:dyDescent="0.3">
      <c r="A692" t="s">
        <v>21</v>
      </c>
      <c r="B692" t="s">
        <v>13</v>
      </c>
      <c r="C692">
        <v>9</v>
      </c>
      <c r="D692" s="3">
        <v>2017</v>
      </c>
      <c r="E692" t="s">
        <v>6</v>
      </c>
      <c r="F692" t="s">
        <v>18</v>
      </c>
      <c r="G692" t="s">
        <v>23</v>
      </c>
      <c r="H692" s="2">
        <v>147770.170977</v>
      </c>
    </row>
    <row r="693" spans="1:8" x14ac:dyDescent="0.3">
      <c r="A693" t="s">
        <v>22</v>
      </c>
      <c r="B693" t="s">
        <v>13</v>
      </c>
      <c r="C693">
        <v>9</v>
      </c>
      <c r="D693" s="3">
        <v>2017</v>
      </c>
      <c r="E693" t="s">
        <v>6</v>
      </c>
      <c r="F693" t="s">
        <v>18</v>
      </c>
      <c r="G693" t="s">
        <v>23</v>
      </c>
      <c r="H693" s="2">
        <v>24484.115676000001</v>
      </c>
    </row>
    <row r="694" spans="1:8" x14ac:dyDescent="0.3">
      <c r="A694" t="s">
        <v>21</v>
      </c>
      <c r="B694" t="s">
        <v>13</v>
      </c>
      <c r="C694">
        <v>10</v>
      </c>
      <c r="D694" s="3">
        <v>2017</v>
      </c>
      <c r="E694" t="s">
        <v>6</v>
      </c>
      <c r="F694" t="s">
        <v>18</v>
      </c>
      <c r="G694" t="s">
        <v>23</v>
      </c>
      <c r="H694" s="2">
        <v>155399.84832200001</v>
      </c>
    </row>
    <row r="695" spans="1:8" x14ac:dyDescent="0.3">
      <c r="A695" t="s">
        <v>22</v>
      </c>
      <c r="B695" t="s">
        <v>13</v>
      </c>
      <c r="C695">
        <v>10</v>
      </c>
      <c r="D695" s="3">
        <v>2017</v>
      </c>
      <c r="E695" t="s">
        <v>6</v>
      </c>
      <c r="F695" t="s">
        <v>18</v>
      </c>
      <c r="G695" t="s">
        <v>23</v>
      </c>
      <c r="H695" s="2">
        <v>35717.016343000003</v>
      </c>
    </row>
    <row r="696" spans="1:8" x14ac:dyDescent="0.3">
      <c r="A696" t="s">
        <v>21</v>
      </c>
      <c r="B696" t="s">
        <v>13</v>
      </c>
      <c r="C696">
        <v>11</v>
      </c>
      <c r="D696" s="3">
        <v>2017</v>
      </c>
      <c r="E696" t="s">
        <v>6</v>
      </c>
      <c r="F696" t="s">
        <v>18</v>
      </c>
      <c r="G696" t="s">
        <v>23</v>
      </c>
      <c r="H696" s="2">
        <v>108271.01906399999</v>
      </c>
    </row>
    <row r="697" spans="1:8" x14ac:dyDescent="0.3">
      <c r="A697" t="s">
        <v>22</v>
      </c>
      <c r="B697" t="s">
        <v>13</v>
      </c>
      <c r="C697">
        <v>11</v>
      </c>
      <c r="D697" s="3">
        <v>2017</v>
      </c>
      <c r="E697" t="s">
        <v>6</v>
      </c>
      <c r="F697" t="s">
        <v>18</v>
      </c>
      <c r="G697" t="s">
        <v>23</v>
      </c>
      <c r="H697" s="2">
        <v>34787.099715999997</v>
      </c>
    </row>
    <row r="698" spans="1:8" x14ac:dyDescent="0.3">
      <c r="A698" t="s">
        <v>21</v>
      </c>
      <c r="B698" t="s">
        <v>13</v>
      </c>
      <c r="C698">
        <v>12</v>
      </c>
      <c r="D698" s="3">
        <v>2017</v>
      </c>
      <c r="E698" t="s">
        <v>6</v>
      </c>
      <c r="F698" t="s">
        <v>18</v>
      </c>
      <c r="G698" t="s">
        <v>23</v>
      </c>
      <c r="H698" s="2">
        <v>129842.262988</v>
      </c>
    </row>
    <row r="699" spans="1:8" x14ac:dyDescent="0.3">
      <c r="A699" t="s">
        <v>22</v>
      </c>
      <c r="B699" t="s">
        <v>13</v>
      </c>
      <c r="C699">
        <v>12</v>
      </c>
      <c r="D699" s="3">
        <v>2017</v>
      </c>
      <c r="E699" t="s">
        <v>6</v>
      </c>
      <c r="F699" t="s">
        <v>18</v>
      </c>
      <c r="G699" t="s">
        <v>23</v>
      </c>
      <c r="H699" s="2">
        <v>22379.260575</v>
      </c>
    </row>
    <row r="700" spans="1:8" x14ac:dyDescent="0.3">
      <c r="A700" t="s">
        <v>21</v>
      </c>
      <c r="B700" t="s">
        <v>13</v>
      </c>
      <c r="C700">
        <v>13</v>
      </c>
      <c r="D700" s="3">
        <v>2017</v>
      </c>
      <c r="E700" t="s">
        <v>6</v>
      </c>
      <c r="F700" t="s">
        <v>18</v>
      </c>
      <c r="G700" t="s">
        <v>23</v>
      </c>
      <c r="H700" s="2">
        <v>122803.919566</v>
      </c>
    </row>
    <row r="701" spans="1:8" x14ac:dyDescent="0.3">
      <c r="A701" t="s">
        <v>22</v>
      </c>
      <c r="B701" t="s">
        <v>13</v>
      </c>
      <c r="C701">
        <v>13</v>
      </c>
      <c r="D701" s="3">
        <v>2017</v>
      </c>
      <c r="E701" t="s">
        <v>6</v>
      </c>
      <c r="F701" t="s">
        <v>18</v>
      </c>
      <c r="G701" t="s">
        <v>23</v>
      </c>
      <c r="H701" s="2">
        <v>27070.482859</v>
      </c>
    </row>
    <row r="702" spans="1:8" x14ac:dyDescent="0.3">
      <c r="A702" t="s">
        <v>21</v>
      </c>
      <c r="B702" t="s">
        <v>13</v>
      </c>
      <c r="C702">
        <v>14</v>
      </c>
      <c r="D702" s="3">
        <v>2017</v>
      </c>
      <c r="E702" t="s">
        <v>6</v>
      </c>
      <c r="F702" t="s">
        <v>18</v>
      </c>
      <c r="G702" t="s">
        <v>23</v>
      </c>
      <c r="H702" s="2">
        <v>111370.79108700001</v>
      </c>
    </row>
    <row r="703" spans="1:8" x14ac:dyDescent="0.3">
      <c r="A703" t="s">
        <v>22</v>
      </c>
      <c r="B703" t="s">
        <v>13</v>
      </c>
      <c r="C703">
        <v>14</v>
      </c>
      <c r="D703" s="3">
        <v>2017</v>
      </c>
      <c r="E703" t="s">
        <v>6</v>
      </c>
      <c r="F703" t="s">
        <v>18</v>
      </c>
      <c r="G703" t="s">
        <v>23</v>
      </c>
      <c r="H703" s="2">
        <v>38574.992658000003</v>
      </c>
    </row>
    <row r="704" spans="1:8" x14ac:dyDescent="0.3">
      <c r="A704" t="s">
        <v>21</v>
      </c>
      <c r="B704" t="s">
        <v>13</v>
      </c>
      <c r="C704">
        <v>15</v>
      </c>
      <c r="D704" s="3">
        <v>2017</v>
      </c>
      <c r="E704" t="s">
        <v>6</v>
      </c>
      <c r="F704" t="s">
        <v>18</v>
      </c>
      <c r="G704" t="s">
        <v>23</v>
      </c>
      <c r="H704" s="2">
        <v>93806.704102000003</v>
      </c>
    </row>
    <row r="705" spans="1:8" x14ac:dyDescent="0.3">
      <c r="A705" t="s">
        <v>22</v>
      </c>
      <c r="B705" t="s">
        <v>13</v>
      </c>
      <c r="C705">
        <v>15</v>
      </c>
      <c r="D705" s="3">
        <v>2017</v>
      </c>
      <c r="E705" t="s">
        <v>6</v>
      </c>
      <c r="F705" t="s">
        <v>18</v>
      </c>
      <c r="G705" t="s">
        <v>23</v>
      </c>
      <c r="H705" s="2">
        <v>29043.981946</v>
      </c>
    </row>
    <row r="706" spans="1:8" x14ac:dyDescent="0.3">
      <c r="A706" t="s">
        <v>21</v>
      </c>
      <c r="B706" t="s">
        <v>13</v>
      </c>
      <c r="C706">
        <v>16</v>
      </c>
      <c r="D706" s="3">
        <v>2017</v>
      </c>
      <c r="E706" t="s">
        <v>6</v>
      </c>
      <c r="F706" t="s">
        <v>18</v>
      </c>
      <c r="G706" t="s">
        <v>23</v>
      </c>
      <c r="H706" s="2">
        <v>128798.51955500001</v>
      </c>
    </row>
    <row r="707" spans="1:8" x14ac:dyDescent="0.3">
      <c r="A707" t="s">
        <v>22</v>
      </c>
      <c r="B707" t="s">
        <v>13</v>
      </c>
      <c r="C707">
        <v>16</v>
      </c>
      <c r="D707" s="3">
        <v>2017</v>
      </c>
      <c r="E707" t="s">
        <v>6</v>
      </c>
      <c r="F707" t="s">
        <v>18</v>
      </c>
      <c r="G707" t="s">
        <v>23</v>
      </c>
      <c r="H707" s="2">
        <v>26385.784783999999</v>
      </c>
    </row>
    <row r="708" spans="1:8" x14ac:dyDescent="0.3">
      <c r="A708" t="s">
        <v>21</v>
      </c>
      <c r="B708" t="s">
        <v>13</v>
      </c>
      <c r="C708">
        <v>17</v>
      </c>
      <c r="D708" s="3">
        <v>2017</v>
      </c>
      <c r="E708" t="s">
        <v>6</v>
      </c>
      <c r="F708" t="s">
        <v>18</v>
      </c>
      <c r="G708" t="s">
        <v>23</v>
      </c>
      <c r="H708" s="2">
        <v>170165.56026500001</v>
      </c>
    </row>
    <row r="709" spans="1:8" x14ac:dyDescent="0.3">
      <c r="A709" t="s">
        <v>22</v>
      </c>
      <c r="B709" t="s">
        <v>13</v>
      </c>
      <c r="C709">
        <v>17</v>
      </c>
      <c r="D709" s="3">
        <v>2017</v>
      </c>
      <c r="E709" t="s">
        <v>6</v>
      </c>
      <c r="F709" t="s">
        <v>18</v>
      </c>
      <c r="G709" t="s">
        <v>23</v>
      </c>
      <c r="H709" s="2">
        <v>29555.166246000001</v>
      </c>
    </row>
    <row r="710" spans="1:8" x14ac:dyDescent="0.3">
      <c r="A710" t="s">
        <v>21</v>
      </c>
      <c r="B710" t="s">
        <v>13</v>
      </c>
      <c r="C710">
        <v>18</v>
      </c>
      <c r="D710" s="3">
        <v>2017</v>
      </c>
      <c r="E710" t="s">
        <v>6</v>
      </c>
      <c r="F710" t="s">
        <v>18</v>
      </c>
      <c r="G710" t="s">
        <v>23</v>
      </c>
      <c r="H710" s="2">
        <v>85199.388626999993</v>
      </c>
    </row>
    <row r="711" spans="1:8" x14ac:dyDescent="0.3">
      <c r="A711" t="s">
        <v>22</v>
      </c>
      <c r="B711" t="s">
        <v>13</v>
      </c>
      <c r="C711">
        <v>18</v>
      </c>
      <c r="D711" s="3">
        <v>2017</v>
      </c>
      <c r="E711" t="s">
        <v>6</v>
      </c>
      <c r="F711" t="s">
        <v>18</v>
      </c>
      <c r="G711" t="s">
        <v>23</v>
      </c>
      <c r="H711" s="2">
        <v>21543.256703999999</v>
      </c>
    </row>
    <row r="712" spans="1:8" x14ac:dyDescent="0.3">
      <c r="A712" t="s">
        <v>21</v>
      </c>
      <c r="B712" t="s">
        <v>13</v>
      </c>
      <c r="C712">
        <v>19</v>
      </c>
      <c r="D712" s="3">
        <v>2017</v>
      </c>
      <c r="E712" t="s">
        <v>6</v>
      </c>
      <c r="F712" t="s">
        <v>18</v>
      </c>
      <c r="G712" t="s">
        <v>23</v>
      </c>
      <c r="H712" s="2">
        <v>110307.17159100001</v>
      </c>
    </row>
    <row r="713" spans="1:8" x14ac:dyDescent="0.3">
      <c r="A713" t="s">
        <v>22</v>
      </c>
      <c r="B713" t="s">
        <v>13</v>
      </c>
      <c r="C713">
        <v>19</v>
      </c>
      <c r="D713" s="3">
        <v>2017</v>
      </c>
      <c r="E713" t="s">
        <v>6</v>
      </c>
      <c r="F713" t="s">
        <v>18</v>
      </c>
      <c r="G713" t="s">
        <v>23</v>
      </c>
      <c r="H713" s="2">
        <v>24773.311000999998</v>
      </c>
    </row>
    <row r="714" spans="1:8" x14ac:dyDescent="0.3">
      <c r="A714" t="s">
        <v>21</v>
      </c>
      <c r="B714" t="s">
        <v>13</v>
      </c>
      <c r="C714">
        <v>20</v>
      </c>
      <c r="D714" s="3">
        <v>2017</v>
      </c>
      <c r="E714" t="s">
        <v>6</v>
      </c>
      <c r="F714" t="s">
        <v>18</v>
      </c>
      <c r="G714" t="s">
        <v>23</v>
      </c>
      <c r="H714" s="2">
        <v>92471.842487000002</v>
      </c>
    </row>
    <row r="715" spans="1:8" x14ac:dyDescent="0.3">
      <c r="A715" t="s">
        <v>22</v>
      </c>
      <c r="B715" t="s">
        <v>13</v>
      </c>
      <c r="C715">
        <v>20</v>
      </c>
      <c r="D715" s="3">
        <v>2017</v>
      </c>
      <c r="E715" t="s">
        <v>6</v>
      </c>
      <c r="F715" t="s">
        <v>18</v>
      </c>
      <c r="G715" t="s">
        <v>23</v>
      </c>
      <c r="H715" s="2">
        <v>18031.417840999999</v>
      </c>
    </row>
    <row r="716" spans="1:8" x14ac:dyDescent="0.3">
      <c r="A716" t="s">
        <v>21</v>
      </c>
      <c r="B716" t="s">
        <v>13</v>
      </c>
      <c r="C716">
        <v>21</v>
      </c>
      <c r="D716" s="3">
        <v>2017</v>
      </c>
      <c r="E716" t="s">
        <v>6</v>
      </c>
      <c r="F716" t="s">
        <v>18</v>
      </c>
      <c r="G716" t="s">
        <v>23</v>
      </c>
      <c r="H716" s="2">
        <v>132703.756436</v>
      </c>
    </row>
    <row r="717" spans="1:8" x14ac:dyDescent="0.3">
      <c r="A717" t="s">
        <v>22</v>
      </c>
      <c r="B717" t="s">
        <v>13</v>
      </c>
      <c r="C717">
        <v>21</v>
      </c>
      <c r="D717" s="3">
        <v>2017</v>
      </c>
      <c r="E717" t="s">
        <v>6</v>
      </c>
      <c r="F717" t="s">
        <v>18</v>
      </c>
      <c r="G717" t="s">
        <v>23</v>
      </c>
      <c r="H717" s="2">
        <v>26354.404334999999</v>
      </c>
    </row>
    <row r="718" spans="1:8" x14ac:dyDescent="0.3">
      <c r="A718" t="s">
        <v>21</v>
      </c>
      <c r="B718" t="s">
        <v>13</v>
      </c>
      <c r="C718">
        <v>22</v>
      </c>
      <c r="D718" s="3">
        <v>2017</v>
      </c>
      <c r="E718" t="s">
        <v>6</v>
      </c>
      <c r="F718" t="s">
        <v>18</v>
      </c>
      <c r="G718" t="s">
        <v>23</v>
      </c>
      <c r="H718" s="2">
        <v>89207.786057000005</v>
      </c>
    </row>
    <row r="719" spans="1:8" x14ac:dyDescent="0.3">
      <c r="A719" t="s">
        <v>22</v>
      </c>
      <c r="B719" t="s">
        <v>13</v>
      </c>
      <c r="C719">
        <v>22</v>
      </c>
      <c r="D719" s="3">
        <v>2017</v>
      </c>
      <c r="E719" t="s">
        <v>6</v>
      </c>
      <c r="F719" t="s">
        <v>18</v>
      </c>
      <c r="G719" t="s">
        <v>23</v>
      </c>
      <c r="H719" s="2">
        <v>33116.778073000001</v>
      </c>
    </row>
    <row r="720" spans="1:8" x14ac:dyDescent="0.3">
      <c r="A720" t="s">
        <v>21</v>
      </c>
      <c r="B720" t="s">
        <v>13</v>
      </c>
      <c r="C720">
        <v>23</v>
      </c>
      <c r="D720" s="3">
        <v>2017</v>
      </c>
      <c r="E720" t="s">
        <v>6</v>
      </c>
      <c r="F720" t="s">
        <v>18</v>
      </c>
      <c r="G720" t="s">
        <v>23</v>
      </c>
      <c r="H720" s="2">
        <v>125422.517016</v>
      </c>
    </row>
    <row r="721" spans="1:8" x14ac:dyDescent="0.3">
      <c r="A721" t="s">
        <v>22</v>
      </c>
      <c r="B721" t="s">
        <v>13</v>
      </c>
      <c r="C721">
        <v>23</v>
      </c>
      <c r="D721" s="3">
        <v>2017</v>
      </c>
      <c r="E721" t="s">
        <v>6</v>
      </c>
      <c r="F721" t="s">
        <v>18</v>
      </c>
      <c r="G721" t="s">
        <v>23</v>
      </c>
      <c r="H721" s="2">
        <v>33530.142318999999</v>
      </c>
    </row>
    <row r="722" spans="1:8" x14ac:dyDescent="0.3">
      <c r="A722" t="s">
        <v>21</v>
      </c>
      <c r="B722" t="s">
        <v>13</v>
      </c>
      <c r="C722">
        <v>24</v>
      </c>
      <c r="D722" s="3">
        <v>2017</v>
      </c>
      <c r="E722" t="s">
        <v>6</v>
      </c>
      <c r="F722" t="s">
        <v>18</v>
      </c>
      <c r="G722" t="s">
        <v>23</v>
      </c>
      <c r="H722" s="2">
        <v>87400.874226</v>
      </c>
    </row>
    <row r="723" spans="1:8" x14ac:dyDescent="0.3">
      <c r="A723" t="s">
        <v>22</v>
      </c>
      <c r="B723" t="s">
        <v>13</v>
      </c>
      <c r="C723">
        <v>24</v>
      </c>
      <c r="D723" s="3">
        <v>2017</v>
      </c>
      <c r="E723" t="s">
        <v>6</v>
      </c>
      <c r="F723" t="s">
        <v>18</v>
      </c>
      <c r="G723" t="s">
        <v>23</v>
      </c>
      <c r="H723" s="2">
        <v>18923.285432000001</v>
      </c>
    </row>
    <row r="724" spans="1:8" x14ac:dyDescent="0.3">
      <c r="A724" t="s">
        <v>21</v>
      </c>
      <c r="B724" t="s">
        <v>13</v>
      </c>
      <c r="C724">
        <v>25</v>
      </c>
      <c r="D724" s="3">
        <v>2017</v>
      </c>
      <c r="E724" t="s">
        <v>6</v>
      </c>
      <c r="F724" t="s">
        <v>18</v>
      </c>
      <c r="G724" t="s">
        <v>23</v>
      </c>
      <c r="H724" s="2">
        <v>61545.373631000002</v>
      </c>
    </row>
    <row r="725" spans="1:8" x14ac:dyDescent="0.3">
      <c r="A725" t="s">
        <v>22</v>
      </c>
      <c r="B725" t="s">
        <v>13</v>
      </c>
      <c r="C725">
        <v>25</v>
      </c>
      <c r="D725" s="3">
        <v>2017</v>
      </c>
      <c r="E725" t="s">
        <v>6</v>
      </c>
      <c r="F725" t="s">
        <v>18</v>
      </c>
      <c r="G725" t="s">
        <v>23</v>
      </c>
      <c r="H725" s="2">
        <v>19156.079129999998</v>
      </c>
    </row>
    <row r="726" spans="1:8" x14ac:dyDescent="0.3">
      <c r="A726" t="s">
        <v>21</v>
      </c>
      <c r="B726" t="s">
        <v>13</v>
      </c>
      <c r="C726">
        <v>26</v>
      </c>
      <c r="D726" s="3">
        <v>2017</v>
      </c>
      <c r="E726" t="s">
        <v>6</v>
      </c>
      <c r="F726" t="s">
        <v>18</v>
      </c>
      <c r="G726" t="s">
        <v>23</v>
      </c>
      <c r="H726" s="2">
        <v>119707.118546</v>
      </c>
    </row>
    <row r="727" spans="1:8" x14ac:dyDescent="0.3">
      <c r="A727" t="s">
        <v>22</v>
      </c>
      <c r="B727" t="s">
        <v>13</v>
      </c>
      <c r="C727">
        <v>26</v>
      </c>
      <c r="D727" s="3">
        <v>2017</v>
      </c>
      <c r="E727" t="s">
        <v>6</v>
      </c>
      <c r="F727" t="s">
        <v>18</v>
      </c>
      <c r="G727" t="s">
        <v>23</v>
      </c>
      <c r="H727" s="2">
        <v>15631.356098</v>
      </c>
    </row>
    <row r="728" spans="1:8" x14ac:dyDescent="0.3">
      <c r="A728" t="s">
        <v>21</v>
      </c>
      <c r="B728" t="s">
        <v>13</v>
      </c>
      <c r="C728">
        <v>27</v>
      </c>
      <c r="D728" s="3">
        <v>2017</v>
      </c>
      <c r="E728" t="s">
        <v>6</v>
      </c>
      <c r="F728" t="s">
        <v>18</v>
      </c>
      <c r="G728" t="s">
        <v>23</v>
      </c>
      <c r="H728" s="2">
        <v>84848.864086000001</v>
      </c>
    </row>
    <row r="729" spans="1:8" x14ac:dyDescent="0.3">
      <c r="A729" t="s">
        <v>22</v>
      </c>
      <c r="B729" t="s">
        <v>13</v>
      </c>
      <c r="C729">
        <v>27</v>
      </c>
      <c r="D729" s="3">
        <v>2017</v>
      </c>
      <c r="E729" t="s">
        <v>6</v>
      </c>
      <c r="F729" t="s">
        <v>18</v>
      </c>
      <c r="G729" t="s">
        <v>23</v>
      </c>
      <c r="H729" s="2">
        <v>12085.219994999999</v>
      </c>
    </row>
    <row r="730" spans="1:8" x14ac:dyDescent="0.3">
      <c r="A730" t="s">
        <v>21</v>
      </c>
      <c r="B730" t="s">
        <v>13</v>
      </c>
      <c r="C730">
        <v>28</v>
      </c>
      <c r="D730" s="3">
        <v>2017</v>
      </c>
      <c r="E730" t="s">
        <v>6</v>
      </c>
      <c r="F730" t="s">
        <v>18</v>
      </c>
      <c r="G730" t="s">
        <v>23</v>
      </c>
      <c r="H730" s="2">
        <v>75730.612254000007</v>
      </c>
    </row>
    <row r="731" spans="1:8" x14ac:dyDescent="0.3">
      <c r="A731" t="s">
        <v>22</v>
      </c>
      <c r="B731" t="s">
        <v>13</v>
      </c>
      <c r="C731">
        <v>28</v>
      </c>
      <c r="D731" s="3">
        <v>2017</v>
      </c>
      <c r="E731" t="s">
        <v>6</v>
      </c>
      <c r="F731" t="s">
        <v>18</v>
      </c>
      <c r="G731" t="s">
        <v>23</v>
      </c>
      <c r="H731" s="2">
        <v>52586.982915000001</v>
      </c>
    </row>
    <row r="732" spans="1:8" x14ac:dyDescent="0.3">
      <c r="A732" t="s">
        <v>21</v>
      </c>
      <c r="B732" t="s">
        <v>13</v>
      </c>
      <c r="C732">
        <v>29</v>
      </c>
      <c r="D732" s="3">
        <v>2017</v>
      </c>
      <c r="E732" t="s">
        <v>6</v>
      </c>
      <c r="F732" t="s">
        <v>18</v>
      </c>
      <c r="G732" t="s">
        <v>23</v>
      </c>
      <c r="H732" s="2">
        <v>149583.07227800001</v>
      </c>
    </row>
    <row r="733" spans="1:8" x14ac:dyDescent="0.3">
      <c r="A733" t="s">
        <v>22</v>
      </c>
      <c r="B733" t="s">
        <v>13</v>
      </c>
      <c r="C733">
        <v>29</v>
      </c>
      <c r="D733" s="3">
        <v>2017</v>
      </c>
      <c r="E733" t="s">
        <v>6</v>
      </c>
      <c r="F733" t="s">
        <v>18</v>
      </c>
      <c r="G733" t="s">
        <v>23</v>
      </c>
      <c r="H733" s="2">
        <v>71436.493174000003</v>
      </c>
    </row>
    <row r="734" spans="1:8" x14ac:dyDescent="0.3">
      <c r="A734" t="s">
        <v>21</v>
      </c>
      <c r="B734" t="s">
        <v>13</v>
      </c>
      <c r="C734">
        <v>30</v>
      </c>
      <c r="D734" s="3">
        <v>2017</v>
      </c>
      <c r="E734" t="s">
        <v>6</v>
      </c>
      <c r="F734" t="s">
        <v>18</v>
      </c>
      <c r="G734" t="s">
        <v>23</v>
      </c>
      <c r="H734" s="2">
        <v>119257.04987</v>
      </c>
    </row>
    <row r="735" spans="1:8" x14ac:dyDescent="0.3">
      <c r="A735" t="s">
        <v>22</v>
      </c>
      <c r="B735" t="s">
        <v>13</v>
      </c>
      <c r="C735">
        <v>30</v>
      </c>
      <c r="D735" s="3">
        <v>2017</v>
      </c>
      <c r="E735" t="s">
        <v>6</v>
      </c>
      <c r="F735" t="s">
        <v>18</v>
      </c>
      <c r="G735" t="s">
        <v>23</v>
      </c>
      <c r="H735" s="2">
        <v>27761.422328000001</v>
      </c>
    </row>
    <row r="736" spans="1:8" x14ac:dyDescent="0.3">
      <c r="A736" t="s">
        <v>21</v>
      </c>
      <c r="B736" t="s">
        <v>13</v>
      </c>
      <c r="C736">
        <v>31</v>
      </c>
      <c r="D736" s="3">
        <v>2017</v>
      </c>
      <c r="E736" t="s">
        <v>6</v>
      </c>
      <c r="F736" t="s">
        <v>18</v>
      </c>
      <c r="G736" t="s">
        <v>23</v>
      </c>
      <c r="H736" s="2">
        <v>96352.962583</v>
      </c>
    </row>
    <row r="737" spans="1:8" x14ac:dyDescent="0.3">
      <c r="A737" t="s">
        <v>22</v>
      </c>
      <c r="B737" t="s">
        <v>13</v>
      </c>
      <c r="C737">
        <v>31</v>
      </c>
      <c r="D737" s="3">
        <v>2017</v>
      </c>
      <c r="E737" t="s">
        <v>6</v>
      </c>
      <c r="F737" t="s">
        <v>18</v>
      </c>
      <c r="G737" t="s">
        <v>23</v>
      </c>
      <c r="H737" s="2">
        <v>21254.912144999998</v>
      </c>
    </row>
    <row r="738" spans="1:8" x14ac:dyDescent="0.3">
      <c r="A738" t="s">
        <v>21</v>
      </c>
      <c r="B738" t="s">
        <v>20</v>
      </c>
      <c r="C738">
        <v>1</v>
      </c>
      <c r="D738" s="3">
        <v>2016</v>
      </c>
      <c r="E738" t="s">
        <v>6</v>
      </c>
      <c r="F738" t="s">
        <v>18</v>
      </c>
      <c r="G738" t="s">
        <v>17</v>
      </c>
      <c r="H738" s="2">
        <v>100073.24550200001</v>
      </c>
    </row>
    <row r="739" spans="1:8" x14ac:dyDescent="0.3">
      <c r="A739" t="s">
        <v>22</v>
      </c>
      <c r="B739" t="s">
        <v>20</v>
      </c>
      <c r="C739">
        <v>1</v>
      </c>
      <c r="D739" s="3">
        <v>2016</v>
      </c>
      <c r="E739" t="s">
        <v>6</v>
      </c>
      <c r="F739" t="s">
        <v>18</v>
      </c>
      <c r="G739" t="s">
        <v>17</v>
      </c>
      <c r="H739" s="2">
        <v>56137.503774999997</v>
      </c>
    </row>
    <row r="740" spans="1:8" x14ac:dyDescent="0.3">
      <c r="A740" t="s">
        <v>21</v>
      </c>
      <c r="B740" t="s">
        <v>20</v>
      </c>
      <c r="C740">
        <v>2</v>
      </c>
      <c r="D740" s="3">
        <v>2016</v>
      </c>
      <c r="E740" t="s">
        <v>6</v>
      </c>
      <c r="F740" t="s">
        <v>18</v>
      </c>
      <c r="G740" t="s">
        <v>17</v>
      </c>
      <c r="H740" s="2">
        <v>112816.500355</v>
      </c>
    </row>
    <row r="741" spans="1:8" x14ac:dyDescent="0.3">
      <c r="A741" t="s">
        <v>22</v>
      </c>
      <c r="B741" t="s">
        <v>20</v>
      </c>
      <c r="C741">
        <v>2</v>
      </c>
      <c r="D741" s="3">
        <v>2016</v>
      </c>
      <c r="E741" t="s">
        <v>6</v>
      </c>
      <c r="F741" t="s">
        <v>18</v>
      </c>
      <c r="G741" t="s">
        <v>17</v>
      </c>
      <c r="H741" s="2">
        <v>49558.985873999998</v>
      </c>
    </row>
    <row r="742" spans="1:8" x14ac:dyDescent="0.3">
      <c r="A742" t="s">
        <v>21</v>
      </c>
      <c r="B742" t="s">
        <v>20</v>
      </c>
      <c r="C742">
        <v>3</v>
      </c>
      <c r="D742" s="3">
        <v>2016</v>
      </c>
      <c r="E742" t="s">
        <v>6</v>
      </c>
      <c r="F742" t="s">
        <v>18</v>
      </c>
      <c r="G742" t="s">
        <v>17</v>
      </c>
      <c r="H742" s="2">
        <v>119686.736911</v>
      </c>
    </row>
    <row r="743" spans="1:8" x14ac:dyDescent="0.3">
      <c r="A743" t="s">
        <v>22</v>
      </c>
      <c r="B743" t="s">
        <v>20</v>
      </c>
      <c r="C743">
        <v>3</v>
      </c>
      <c r="D743" s="3">
        <v>2016</v>
      </c>
      <c r="E743" t="s">
        <v>6</v>
      </c>
      <c r="F743" t="s">
        <v>18</v>
      </c>
      <c r="G743" t="s">
        <v>17</v>
      </c>
      <c r="H743" s="2">
        <v>71990.072876999999</v>
      </c>
    </row>
    <row r="744" spans="1:8" x14ac:dyDescent="0.3">
      <c r="A744" t="s">
        <v>21</v>
      </c>
      <c r="B744" t="s">
        <v>20</v>
      </c>
      <c r="C744">
        <v>4</v>
      </c>
      <c r="D744" s="3">
        <v>2016</v>
      </c>
      <c r="E744" t="s">
        <v>6</v>
      </c>
      <c r="F744" t="s">
        <v>18</v>
      </c>
      <c r="G744" t="s">
        <v>17</v>
      </c>
      <c r="H744" s="2">
        <v>127494.40706100001</v>
      </c>
    </row>
    <row r="745" spans="1:8" x14ac:dyDescent="0.3">
      <c r="A745" t="s">
        <v>22</v>
      </c>
      <c r="B745" t="s">
        <v>20</v>
      </c>
      <c r="C745">
        <v>4</v>
      </c>
      <c r="D745" s="3">
        <v>2016</v>
      </c>
      <c r="E745" t="s">
        <v>6</v>
      </c>
      <c r="F745" t="s">
        <v>18</v>
      </c>
      <c r="G745" t="s">
        <v>17</v>
      </c>
      <c r="H745" s="2">
        <v>35946.171996999998</v>
      </c>
    </row>
    <row r="746" spans="1:8" x14ac:dyDescent="0.3">
      <c r="A746" t="s">
        <v>21</v>
      </c>
      <c r="B746" t="s">
        <v>20</v>
      </c>
      <c r="C746">
        <v>5</v>
      </c>
      <c r="D746" s="3">
        <v>2016</v>
      </c>
      <c r="E746" t="s">
        <v>6</v>
      </c>
      <c r="F746" t="s">
        <v>18</v>
      </c>
      <c r="G746" t="s">
        <v>17</v>
      </c>
      <c r="H746" s="2">
        <v>139671.36632299999</v>
      </c>
    </row>
    <row r="747" spans="1:8" x14ac:dyDescent="0.3">
      <c r="A747" t="s">
        <v>22</v>
      </c>
      <c r="B747" t="s">
        <v>20</v>
      </c>
      <c r="C747">
        <v>5</v>
      </c>
      <c r="D747" s="3">
        <v>2016</v>
      </c>
      <c r="E747" t="s">
        <v>6</v>
      </c>
      <c r="F747" t="s">
        <v>18</v>
      </c>
      <c r="G747" t="s">
        <v>17</v>
      </c>
      <c r="H747" s="2">
        <v>47549.378159</v>
      </c>
    </row>
    <row r="748" spans="1:8" x14ac:dyDescent="0.3">
      <c r="A748" t="s">
        <v>21</v>
      </c>
      <c r="B748" t="s">
        <v>20</v>
      </c>
      <c r="C748">
        <v>6</v>
      </c>
      <c r="D748" s="3">
        <v>2016</v>
      </c>
      <c r="E748" t="s">
        <v>6</v>
      </c>
      <c r="F748" t="s">
        <v>18</v>
      </c>
      <c r="G748" t="s">
        <v>17</v>
      </c>
      <c r="H748" s="2">
        <v>109158.036461</v>
      </c>
    </row>
    <row r="749" spans="1:8" x14ac:dyDescent="0.3">
      <c r="A749" t="s">
        <v>22</v>
      </c>
      <c r="B749" t="s">
        <v>20</v>
      </c>
      <c r="C749">
        <v>6</v>
      </c>
      <c r="D749" s="3">
        <v>2016</v>
      </c>
      <c r="E749" t="s">
        <v>6</v>
      </c>
      <c r="F749" t="s">
        <v>18</v>
      </c>
      <c r="G749" t="s">
        <v>17</v>
      </c>
      <c r="H749" s="2">
        <v>46427.342527000001</v>
      </c>
    </row>
    <row r="750" spans="1:8" x14ac:dyDescent="0.3">
      <c r="A750" t="s">
        <v>21</v>
      </c>
      <c r="B750" t="s">
        <v>20</v>
      </c>
      <c r="C750">
        <v>7</v>
      </c>
      <c r="D750" s="3">
        <v>2016</v>
      </c>
      <c r="E750" t="s">
        <v>6</v>
      </c>
      <c r="F750" t="s">
        <v>18</v>
      </c>
      <c r="G750" t="s">
        <v>17</v>
      </c>
      <c r="H750" s="2">
        <v>129522.12952</v>
      </c>
    </row>
    <row r="751" spans="1:8" x14ac:dyDescent="0.3">
      <c r="A751" t="s">
        <v>22</v>
      </c>
      <c r="B751" t="s">
        <v>20</v>
      </c>
      <c r="C751">
        <v>7</v>
      </c>
      <c r="D751" s="3">
        <v>2016</v>
      </c>
      <c r="E751" t="s">
        <v>6</v>
      </c>
      <c r="F751" t="s">
        <v>18</v>
      </c>
      <c r="G751" t="s">
        <v>17</v>
      </c>
      <c r="H751" s="2">
        <v>48969.196641000002</v>
      </c>
    </row>
    <row r="752" spans="1:8" x14ac:dyDescent="0.3">
      <c r="A752" t="s">
        <v>21</v>
      </c>
      <c r="B752" t="s">
        <v>20</v>
      </c>
      <c r="C752">
        <v>8</v>
      </c>
      <c r="D752" s="3">
        <v>2016</v>
      </c>
      <c r="E752" t="s">
        <v>6</v>
      </c>
      <c r="F752" t="s">
        <v>18</v>
      </c>
      <c r="G752" t="s">
        <v>17</v>
      </c>
      <c r="H752" s="2">
        <v>95579.487643999993</v>
      </c>
    </row>
    <row r="753" spans="1:8" x14ac:dyDescent="0.3">
      <c r="A753" t="s">
        <v>22</v>
      </c>
      <c r="B753" t="s">
        <v>20</v>
      </c>
      <c r="C753">
        <v>8</v>
      </c>
      <c r="D753" s="3">
        <v>2016</v>
      </c>
      <c r="E753" t="s">
        <v>6</v>
      </c>
      <c r="F753" t="s">
        <v>18</v>
      </c>
      <c r="G753" t="s">
        <v>17</v>
      </c>
      <c r="H753" s="2">
        <v>52523.106826000003</v>
      </c>
    </row>
    <row r="754" spans="1:8" x14ac:dyDescent="0.3">
      <c r="A754" t="s">
        <v>21</v>
      </c>
      <c r="B754" t="s">
        <v>20</v>
      </c>
      <c r="C754">
        <v>9</v>
      </c>
      <c r="D754" s="3">
        <v>2016</v>
      </c>
      <c r="E754" t="s">
        <v>6</v>
      </c>
      <c r="F754" t="s">
        <v>18</v>
      </c>
      <c r="G754" t="s">
        <v>17</v>
      </c>
      <c r="H754" s="2">
        <v>87439.892072999995</v>
      </c>
    </row>
    <row r="755" spans="1:8" x14ac:dyDescent="0.3">
      <c r="A755" t="s">
        <v>22</v>
      </c>
      <c r="B755" t="s">
        <v>20</v>
      </c>
      <c r="C755">
        <v>9</v>
      </c>
      <c r="D755" s="3">
        <v>2016</v>
      </c>
      <c r="E755" t="s">
        <v>6</v>
      </c>
      <c r="F755" t="s">
        <v>18</v>
      </c>
      <c r="G755" t="s">
        <v>17</v>
      </c>
      <c r="H755" s="2">
        <v>65301.821144000001</v>
      </c>
    </row>
    <row r="756" spans="1:8" x14ac:dyDescent="0.3">
      <c r="A756" t="s">
        <v>21</v>
      </c>
      <c r="B756" t="s">
        <v>20</v>
      </c>
      <c r="C756">
        <v>10</v>
      </c>
      <c r="D756" s="3">
        <v>2016</v>
      </c>
      <c r="E756" t="s">
        <v>6</v>
      </c>
      <c r="F756" t="s">
        <v>18</v>
      </c>
      <c r="G756" t="s">
        <v>17</v>
      </c>
      <c r="H756" s="2">
        <v>127892.327964</v>
      </c>
    </row>
    <row r="757" spans="1:8" x14ac:dyDescent="0.3">
      <c r="A757" t="s">
        <v>22</v>
      </c>
      <c r="B757" t="s">
        <v>20</v>
      </c>
      <c r="C757">
        <v>10</v>
      </c>
      <c r="D757" s="3">
        <v>2016</v>
      </c>
      <c r="E757" t="s">
        <v>6</v>
      </c>
      <c r="F757" t="s">
        <v>18</v>
      </c>
      <c r="G757" t="s">
        <v>17</v>
      </c>
      <c r="H757" s="2">
        <v>41094.771264000003</v>
      </c>
    </row>
    <row r="758" spans="1:8" x14ac:dyDescent="0.3">
      <c r="A758" t="s">
        <v>21</v>
      </c>
      <c r="B758" t="s">
        <v>20</v>
      </c>
      <c r="C758">
        <v>11</v>
      </c>
      <c r="D758" s="3">
        <v>2016</v>
      </c>
      <c r="E758" t="s">
        <v>6</v>
      </c>
      <c r="F758" t="s">
        <v>18</v>
      </c>
      <c r="G758" t="s">
        <v>17</v>
      </c>
      <c r="H758" s="2">
        <v>132942.35138199999</v>
      </c>
    </row>
    <row r="759" spans="1:8" x14ac:dyDescent="0.3">
      <c r="A759" t="s">
        <v>22</v>
      </c>
      <c r="B759" t="s">
        <v>20</v>
      </c>
      <c r="C759">
        <v>11</v>
      </c>
      <c r="D759" s="3">
        <v>2016</v>
      </c>
      <c r="E759" t="s">
        <v>6</v>
      </c>
      <c r="F759" t="s">
        <v>18</v>
      </c>
      <c r="G759" t="s">
        <v>17</v>
      </c>
      <c r="H759" s="2">
        <v>56953.399971999999</v>
      </c>
    </row>
    <row r="760" spans="1:8" x14ac:dyDescent="0.3">
      <c r="A760" t="s">
        <v>21</v>
      </c>
      <c r="B760" t="s">
        <v>20</v>
      </c>
      <c r="C760">
        <v>12</v>
      </c>
      <c r="D760" s="3">
        <v>2016</v>
      </c>
      <c r="E760" t="s">
        <v>6</v>
      </c>
      <c r="F760" t="s">
        <v>18</v>
      </c>
      <c r="G760" t="s">
        <v>17</v>
      </c>
      <c r="H760" s="2">
        <v>131085.27969299999</v>
      </c>
    </row>
    <row r="761" spans="1:8" x14ac:dyDescent="0.3">
      <c r="A761" t="s">
        <v>22</v>
      </c>
      <c r="B761" t="s">
        <v>20</v>
      </c>
      <c r="C761">
        <v>12</v>
      </c>
      <c r="D761" s="3">
        <v>2016</v>
      </c>
      <c r="E761" t="s">
        <v>6</v>
      </c>
      <c r="F761" t="s">
        <v>18</v>
      </c>
      <c r="G761" t="s">
        <v>17</v>
      </c>
      <c r="H761" s="2">
        <v>54966.655951000001</v>
      </c>
    </row>
    <row r="762" spans="1:8" x14ac:dyDescent="0.3">
      <c r="A762" t="s">
        <v>21</v>
      </c>
      <c r="B762" t="s">
        <v>20</v>
      </c>
      <c r="C762">
        <v>13</v>
      </c>
      <c r="D762" s="3">
        <v>2016</v>
      </c>
      <c r="E762" t="s">
        <v>6</v>
      </c>
      <c r="F762" t="s">
        <v>18</v>
      </c>
      <c r="G762" t="s">
        <v>17</v>
      </c>
      <c r="H762" s="2">
        <v>115136.118661</v>
      </c>
    </row>
    <row r="763" spans="1:8" x14ac:dyDescent="0.3">
      <c r="A763" t="s">
        <v>22</v>
      </c>
      <c r="B763" t="s">
        <v>20</v>
      </c>
      <c r="C763">
        <v>13</v>
      </c>
      <c r="D763" s="3">
        <v>2016</v>
      </c>
      <c r="E763" t="s">
        <v>6</v>
      </c>
      <c r="F763" t="s">
        <v>18</v>
      </c>
      <c r="G763" t="s">
        <v>17</v>
      </c>
      <c r="H763" s="2">
        <v>44924.740607</v>
      </c>
    </row>
    <row r="764" spans="1:8" x14ac:dyDescent="0.3">
      <c r="A764" t="s">
        <v>21</v>
      </c>
      <c r="B764" t="s">
        <v>20</v>
      </c>
      <c r="C764">
        <v>14</v>
      </c>
      <c r="D764" s="3">
        <v>2016</v>
      </c>
      <c r="E764" t="s">
        <v>6</v>
      </c>
      <c r="F764" t="s">
        <v>18</v>
      </c>
      <c r="G764" t="s">
        <v>17</v>
      </c>
      <c r="H764" s="2">
        <v>159904.21012100001</v>
      </c>
    </row>
    <row r="765" spans="1:8" x14ac:dyDescent="0.3">
      <c r="A765" t="s">
        <v>22</v>
      </c>
      <c r="B765" t="s">
        <v>20</v>
      </c>
      <c r="C765">
        <v>14</v>
      </c>
      <c r="D765" s="3">
        <v>2016</v>
      </c>
      <c r="E765" t="s">
        <v>6</v>
      </c>
      <c r="F765" t="s">
        <v>18</v>
      </c>
      <c r="G765" t="s">
        <v>17</v>
      </c>
      <c r="H765" s="2">
        <v>63173.381801000003</v>
      </c>
    </row>
    <row r="766" spans="1:8" x14ac:dyDescent="0.3">
      <c r="A766" t="s">
        <v>21</v>
      </c>
      <c r="B766" t="s">
        <v>20</v>
      </c>
      <c r="C766">
        <v>15</v>
      </c>
      <c r="D766" s="3">
        <v>2016</v>
      </c>
      <c r="E766" t="s">
        <v>6</v>
      </c>
      <c r="F766" t="s">
        <v>18</v>
      </c>
      <c r="G766" t="s">
        <v>17</v>
      </c>
      <c r="H766" s="2">
        <v>136968.26321800001</v>
      </c>
    </row>
    <row r="767" spans="1:8" x14ac:dyDescent="0.3">
      <c r="A767" t="s">
        <v>22</v>
      </c>
      <c r="B767" t="s">
        <v>20</v>
      </c>
      <c r="C767">
        <v>15</v>
      </c>
      <c r="D767" s="3">
        <v>2016</v>
      </c>
      <c r="E767" t="s">
        <v>6</v>
      </c>
      <c r="F767" t="s">
        <v>18</v>
      </c>
      <c r="G767" t="s">
        <v>17</v>
      </c>
      <c r="H767" s="2">
        <v>36726.879117999997</v>
      </c>
    </row>
    <row r="768" spans="1:8" x14ac:dyDescent="0.3">
      <c r="A768" t="s">
        <v>21</v>
      </c>
      <c r="B768" t="s">
        <v>20</v>
      </c>
      <c r="C768">
        <v>16</v>
      </c>
      <c r="D768" s="3">
        <v>2016</v>
      </c>
      <c r="E768" t="s">
        <v>6</v>
      </c>
      <c r="F768" t="s">
        <v>18</v>
      </c>
      <c r="G768" t="s">
        <v>17</v>
      </c>
      <c r="H768" s="2">
        <v>80849.869307999994</v>
      </c>
    </row>
    <row r="769" spans="1:8" x14ac:dyDescent="0.3">
      <c r="A769" t="s">
        <v>22</v>
      </c>
      <c r="B769" t="s">
        <v>20</v>
      </c>
      <c r="C769">
        <v>16</v>
      </c>
      <c r="D769" s="3">
        <v>2016</v>
      </c>
      <c r="E769" t="s">
        <v>6</v>
      </c>
      <c r="F769" t="s">
        <v>18</v>
      </c>
      <c r="G769" t="s">
        <v>17</v>
      </c>
      <c r="H769" s="2">
        <v>38323.134647999999</v>
      </c>
    </row>
    <row r="770" spans="1:8" x14ac:dyDescent="0.3">
      <c r="A770" t="s">
        <v>21</v>
      </c>
      <c r="B770" t="s">
        <v>20</v>
      </c>
      <c r="C770">
        <v>17</v>
      </c>
      <c r="D770" s="3">
        <v>2016</v>
      </c>
      <c r="E770" t="s">
        <v>6</v>
      </c>
      <c r="F770" t="s">
        <v>18</v>
      </c>
      <c r="G770" t="s">
        <v>17</v>
      </c>
      <c r="H770" s="2">
        <v>125629.758099</v>
      </c>
    </row>
    <row r="771" spans="1:8" x14ac:dyDescent="0.3">
      <c r="A771" t="s">
        <v>22</v>
      </c>
      <c r="B771" t="s">
        <v>20</v>
      </c>
      <c r="C771">
        <v>17</v>
      </c>
      <c r="D771" s="3">
        <v>2016</v>
      </c>
      <c r="E771" t="s">
        <v>6</v>
      </c>
      <c r="F771" t="s">
        <v>18</v>
      </c>
      <c r="G771" t="s">
        <v>17</v>
      </c>
      <c r="H771" s="2">
        <v>35713.443959999997</v>
      </c>
    </row>
    <row r="772" spans="1:8" x14ac:dyDescent="0.3">
      <c r="A772" t="s">
        <v>21</v>
      </c>
      <c r="B772" t="s">
        <v>20</v>
      </c>
      <c r="C772">
        <v>18</v>
      </c>
      <c r="D772" s="3">
        <v>2016</v>
      </c>
      <c r="E772" t="s">
        <v>6</v>
      </c>
      <c r="F772" t="s">
        <v>18</v>
      </c>
      <c r="G772" t="s">
        <v>17</v>
      </c>
      <c r="H772" s="2">
        <v>126869.815432</v>
      </c>
    </row>
    <row r="773" spans="1:8" x14ac:dyDescent="0.3">
      <c r="A773" t="s">
        <v>22</v>
      </c>
      <c r="B773" t="s">
        <v>20</v>
      </c>
      <c r="C773">
        <v>18</v>
      </c>
      <c r="D773" s="3">
        <v>2016</v>
      </c>
      <c r="E773" t="s">
        <v>6</v>
      </c>
      <c r="F773" t="s">
        <v>18</v>
      </c>
      <c r="G773" t="s">
        <v>17</v>
      </c>
      <c r="H773" s="2">
        <v>52754.295991999999</v>
      </c>
    </row>
    <row r="774" spans="1:8" x14ac:dyDescent="0.3">
      <c r="A774" t="s">
        <v>21</v>
      </c>
      <c r="B774" t="s">
        <v>20</v>
      </c>
      <c r="C774">
        <v>19</v>
      </c>
      <c r="D774" s="3">
        <v>2016</v>
      </c>
      <c r="E774" t="s">
        <v>6</v>
      </c>
      <c r="F774" t="s">
        <v>18</v>
      </c>
      <c r="G774" t="s">
        <v>17</v>
      </c>
      <c r="H774" s="2">
        <v>149358.59986399999</v>
      </c>
    </row>
    <row r="775" spans="1:8" x14ac:dyDescent="0.3">
      <c r="A775" t="s">
        <v>22</v>
      </c>
      <c r="B775" t="s">
        <v>20</v>
      </c>
      <c r="C775">
        <v>19</v>
      </c>
      <c r="D775" s="3">
        <v>2016</v>
      </c>
      <c r="E775" t="s">
        <v>6</v>
      </c>
      <c r="F775" t="s">
        <v>18</v>
      </c>
      <c r="G775" t="s">
        <v>17</v>
      </c>
      <c r="H775" s="2">
        <v>57781.972540000002</v>
      </c>
    </row>
    <row r="776" spans="1:8" x14ac:dyDescent="0.3">
      <c r="A776" t="s">
        <v>21</v>
      </c>
      <c r="B776" t="s">
        <v>20</v>
      </c>
      <c r="C776">
        <v>20</v>
      </c>
      <c r="D776" s="3">
        <v>2016</v>
      </c>
      <c r="E776" t="s">
        <v>6</v>
      </c>
      <c r="F776" t="s">
        <v>18</v>
      </c>
      <c r="G776" t="s">
        <v>17</v>
      </c>
      <c r="H776" s="2">
        <v>149151.83652499999</v>
      </c>
    </row>
    <row r="777" spans="1:8" x14ac:dyDescent="0.3">
      <c r="A777" t="s">
        <v>22</v>
      </c>
      <c r="B777" t="s">
        <v>20</v>
      </c>
      <c r="C777">
        <v>20</v>
      </c>
      <c r="D777" s="3">
        <v>2016</v>
      </c>
      <c r="E777" t="s">
        <v>6</v>
      </c>
      <c r="F777" t="s">
        <v>18</v>
      </c>
      <c r="G777" t="s">
        <v>17</v>
      </c>
      <c r="H777" s="2">
        <v>44990.074181000004</v>
      </c>
    </row>
    <row r="778" spans="1:8" x14ac:dyDescent="0.3">
      <c r="A778" t="s">
        <v>21</v>
      </c>
      <c r="B778" t="s">
        <v>20</v>
      </c>
      <c r="C778">
        <v>21</v>
      </c>
      <c r="D778" s="3">
        <v>2016</v>
      </c>
      <c r="E778" t="s">
        <v>6</v>
      </c>
      <c r="F778" t="s">
        <v>18</v>
      </c>
      <c r="G778" t="s">
        <v>17</v>
      </c>
      <c r="H778" s="2">
        <v>113158.951487</v>
      </c>
    </row>
    <row r="779" spans="1:8" x14ac:dyDescent="0.3">
      <c r="A779" t="s">
        <v>22</v>
      </c>
      <c r="B779" t="s">
        <v>20</v>
      </c>
      <c r="C779">
        <v>21</v>
      </c>
      <c r="D779" s="3">
        <v>2016</v>
      </c>
      <c r="E779" t="s">
        <v>6</v>
      </c>
      <c r="F779" t="s">
        <v>18</v>
      </c>
      <c r="G779" t="s">
        <v>17</v>
      </c>
      <c r="H779" s="2">
        <v>40281.205744999999</v>
      </c>
    </row>
    <row r="780" spans="1:8" x14ac:dyDescent="0.3">
      <c r="A780" t="s">
        <v>21</v>
      </c>
      <c r="B780" t="s">
        <v>20</v>
      </c>
      <c r="C780">
        <v>22</v>
      </c>
      <c r="D780" s="3">
        <v>2016</v>
      </c>
      <c r="E780" t="s">
        <v>6</v>
      </c>
      <c r="F780" t="s">
        <v>18</v>
      </c>
      <c r="G780" t="s">
        <v>17</v>
      </c>
      <c r="H780" s="2">
        <v>134619.41847599999</v>
      </c>
    </row>
    <row r="781" spans="1:8" x14ac:dyDescent="0.3">
      <c r="A781" t="s">
        <v>22</v>
      </c>
      <c r="B781" t="s">
        <v>20</v>
      </c>
      <c r="C781">
        <v>22</v>
      </c>
      <c r="D781" s="3">
        <v>2016</v>
      </c>
      <c r="E781" t="s">
        <v>6</v>
      </c>
      <c r="F781" t="s">
        <v>18</v>
      </c>
      <c r="G781" t="s">
        <v>17</v>
      </c>
      <c r="H781" s="2">
        <v>38600.825303999998</v>
      </c>
    </row>
    <row r="782" spans="1:8" x14ac:dyDescent="0.3">
      <c r="A782" t="s">
        <v>21</v>
      </c>
      <c r="B782" t="s">
        <v>20</v>
      </c>
      <c r="C782">
        <v>23</v>
      </c>
      <c r="D782" s="3">
        <v>2016</v>
      </c>
      <c r="E782" t="s">
        <v>6</v>
      </c>
      <c r="F782" t="s">
        <v>18</v>
      </c>
      <c r="G782" t="s">
        <v>17</v>
      </c>
      <c r="H782" s="2">
        <v>87350.456883000006</v>
      </c>
    </row>
    <row r="783" spans="1:8" x14ac:dyDescent="0.3">
      <c r="A783" t="s">
        <v>22</v>
      </c>
      <c r="B783" t="s">
        <v>20</v>
      </c>
      <c r="C783">
        <v>23</v>
      </c>
      <c r="D783" s="3">
        <v>2016</v>
      </c>
      <c r="E783" t="s">
        <v>6</v>
      </c>
      <c r="F783" t="s">
        <v>18</v>
      </c>
      <c r="G783" t="s">
        <v>17</v>
      </c>
      <c r="H783" s="2">
        <v>20357.80544</v>
      </c>
    </row>
    <row r="784" spans="1:8" x14ac:dyDescent="0.3">
      <c r="A784" t="s">
        <v>21</v>
      </c>
      <c r="B784" t="s">
        <v>20</v>
      </c>
      <c r="C784">
        <v>24</v>
      </c>
      <c r="D784" s="3">
        <v>2016</v>
      </c>
      <c r="E784" t="s">
        <v>6</v>
      </c>
      <c r="F784" t="s">
        <v>18</v>
      </c>
      <c r="G784" t="s">
        <v>17</v>
      </c>
      <c r="H784" s="2">
        <v>162213.304496</v>
      </c>
    </row>
    <row r="785" spans="1:8" x14ac:dyDescent="0.3">
      <c r="A785" t="s">
        <v>22</v>
      </c>
      <c r="B785" t="s">
        <v>20</v>
      </c>
      <c r="C785">
        <v>24</v>
      </c>
      <c r="D785" s="3">
        <v>2016</v>
      </c>
      <c r="E785" t="s">
        <v>6</v>
      </c>
      <c r="F785" t="s">
        <v>18</v>
      </c>
      <c r="G785" t="s">
        <v>17</v>
      </c>
      <c r="H785" s="2">
        <v>42000.478675999999</v>
      </c>
    </row>
    <row r="786" spans="1:8" x14ac:dyDescent="0.3">
      <c r="A786" t="s">
        <v>21</v>
      </c>
      <c r="B786" t="s">
        <v>20</v>
      </c>
      <c r="C786">
        <v>25</v>
      </c>
      <c r="D786" s="3">
        <v>2016</v>
      </c>
      <c r="E786" t="s">
        <v>6</v>
      </c>
      <c r="F786" t="s">
        <v>18</v>
      </c>
      <c r="G786" t="s">
        <v>17</v>
      </c>
      <c r="H786" s="2">
        <v>113919.406967</v>
      </c>
    </row>
    <row r="787" spans="1:8" x14ac:dyDescent="0.3">
      <c r="A787" t="s">
        <v>22</v>
      </c>
      <c r="B787" t="s">
        <v>20</v>
      </c>
      <c r="C787">
        <v>25</v>
      </c>
      <c r="D787" s="3">
        <v>2016</v>
      </c>
      <c r="E787" t="s">
        <v>6</v>
      </c>
      <c r="F787" t="s">
        <v>18</v>
      </c>
      <c r="G787" t="s">
        <v>17</v>
      </c>
      <c r="H787" s="2">
        <v>55732.616293999999</v>
      </c>
    </row>
    <row r="788" spans="1:8" x14ac:dyDescent="0.3">
      <c r="A788" t="s">
        <v>21</v>
      </c>
      <c r="B788" t="s">
        <v>20</v>
      </c>
      <c r="C788">
        <v>26</v>
      </c>
      <c r="D788" s="3">
        <v>2016</v>
      </c>
      <c r="E788" t="s">
        <v>6</v>
      </c>
      <c r="F788" t="s">
        <v>18</v>
      </c>
      <c r="G788" t="s">
        <v>17</v>
      </c>
      <c r="H788" s="2">
        <v>126108.881381</v>
      </c>
    </row>
    <row r="789" spans="1:8" x14ac:dyDescent="0.3">
      <c r="A789" t="s">
        <v>22</v>
      </c>
      <c r="B789" t="s">
        <v>20</v>
      </c>
      <c r="C789">
        <v>26</v>
      </c>
      <c r="D789" s="3">
        <v>2016</v>
      </c>
      <c r="E789" t="s">
        <v>6</v>
      </c>
      <c r="F789" t="s">
        <v>18</v>
      </c>
      <c r="G789" t="s">
        <v>17</v>
      </c>
      <c r="H789" s="2">
        <v>59868.270362000003</v>
      </c>
    </row>
    <row r="790" spans="1:8" x14ac:dyDescent="0.3">
      <c r="A790" t="s">
        <v>21</v>
      </c>
      <c r="B790" t="s">
        <v>20</v>
      </c>
      <c r="C790">
        <v>27</v>
      </c>
      <c r="D790" s="3">
        <v>2016</v>
      </c>
      <c r="E790" t="s">
        <v>6</v>
      </c>
      <c r="F790" t="s">
        <v>18</v>
      </c>
      <c r="G790" t="s">
        <v>17</v>
      </c>
      <c r="H790" s="2">
        <v>157940.22582699999</v>
      </c>
    </row>
    <row r="791" spans="1:8" x14ac:dyDescent="0.3">
      <c r="A791" t="s">
        <v>22</v>
      </c>
      <c r="B791" t="s">
        <v>20</v>
      </c>
      <c r="C791">
        <v>27</v>
      </c>
      <c r="D791" s="3">
        <v>2016</v>
      </c>
      <c r="E791" t="s">
        <v>6</v>
      </c>
      <c r="F791" t="s">
        <v>18</v>
      </c>
      <c r="G791" t="s">
        <v>17</v>
      </c>
      <c r="H791" s="2">
        <v>32236.918507999999</v>
      </c>
    </row>
    <row r="792" spans="1:8" x14ac:dyDescent="0.3">
      <c r="A792" t="s">
        <v>21</v>
      </c>
      <c r="B792" t="s">
        <v>20</v>
      </c>
      <c r="C792">
        <v>28</v>
      </c>
      <c r="D792" s="3">
        <v>2016</v>
      </c>
      <c r="E792" t="s">
        <v>6</v>
      </c>
      <c r="F792" t="s">
        <v>18</v>
      </c>
      <c r="G792" t="s">
        <v>17</v>
      </c>
      <c r="H792" s="2">
        <v>137445.526427</v>
      </c>
    </row>
    <row r="793" spans="1:8" x14ac:dyDescent="0.3">
      <c r="A793" t="s">
        <v>22</v>
      </c>
      <c r="B793" t="s">
        <v>20</v>
      </c>
      <c r="C793">
        <v>28</v>
      </c>
      <c r="D793" s="3">
        <v>2016</v>
      </c>
      <c r="E793" t="s">
        <v>6</v>
      </c>
      <c r="F793" t="s">
        <v>18</v>
      </c>
      <c r="G793" t="s">
        <v>17</v>
      </c>
      <c r="H793" s="2">
        <v>59693.983230999998</v>
      </c>
    </row>
    <row r="794" spans="1:8" x14ac:dyDescent="0.3">
      <c r="A794" t="s">
        <v>21</v>
      </c>
      <c r="B794" t="s">
        <v>20</v>
      </c>
      <c r="C794">
        <v>29</v>
      </c>
      <c r="D794" s="3">
        <v>2016</v>
      </c>
      <c r="E794" t="s">
        <v>6</v>
      </c>
      <c r="F794" t="s">
        <v>18</v>
      </c>
      <c r="G794" t="s">
        <v>17</v>
      </c>
      <c r="H794" s="2">
        <v>125727.754959</v>
      </c>
    </row>
    <row r="795" spans="1:8" x14ac:dyDescent="0.3">
      <c r="A795" t="s">
        <v>22</v>
      </c>
      <c r="B795" t="s">
        <v>20</v>
      </c>
      <c r="C795">
        <v>29</v>
      </c>
      <c r="D795" s="3">
        <v>2016</v>
      </c>
      <c r="E795" t="s">
        <v>6</v>
      </c>
      <c r="F795" t="s">
        <v>18</v>
      </c>
      <c r="G795" t="s">
        <v>17</v>
      </c>
      <c r="H795" s="2">
        <v>41952.043025999999</v>
      </c>
    </row>
    <row r="796" spans="1:8" x14ac:dyDescent="0.3">
      <c r="A796" t="s">
        <v>21</v>
      </c>
      <c r="B796" t="s">
        <v>20</v>
      </c>
      <c r="C796">
        <v>30</v>
      </c>
      <c r="D796" s="3">
        <v>2016</v>
      </c>
      <c r="E796" t="s">
        <v>6</v>
      </c>
      <c r="F796" t="s">
        <v>18</v>
      </c>
      <c r="G796" t="s">
        <v>17</v>
      </c>
      <c r="H796" s="2">
        <v>80497.365363000004</v>
      </c>
    </row>
    <row r="797" spans="1:8" x14ac:dyDescent="0.3">
      <c r="A797" t="s">
        <v>22</v>
      </c>
      <c r="B797" t="s">
        <v>20</v>
      </c>
      <c r="C797">
        <v>30</v>
      </c>
      <c r="D797" s="3">
        <v>2016</v>
      </c>
      <c r="E797" t="s">
        <v>6</v>
      </c>
      <c r="F797" t="s">
        <v>18</v>
      </c>
      <c r="G797" t="s">
        <v>17</v>
      </c>
      <c r="H797" s="2">
        <v>39895.594893000001</v>
      </c>
    </row>
    <row r="798" spans="1:8" x14ac:dyDescent="0.3">
      <c r="A798" t="s">
        <v>21</v>
      </c>
      <c r="B798" t="s">
        <v>20</v>
      </c>
      <c r="C798">
        <v>31</v>
      </c>
      <c r="D798" s="3">
        <v>2016</v>
      </c>
      <c r="E798" t="s">
        <v>6</v>
      </c>
      <c r="F798" t="s">
        <v>18</v>
      </c>
      <c r="G798" t="s">
        <v>17</v>
      </c>
      <c r="H798" s="2">
        <v>109581.371611</v>
      </c>
    </row>
    <row r="799" spans="1:8" x14ac:dyDescent="0.3">
      <c r="A799" t="s">
        <v>22</v>
      </c>
      <c r="B799" t="s">
        <v>20</v>
      </c>
      <c r="C799">
        <v>31</v>
      </c>
      <c r="D799" s="3">
        <v>2016</v>
      </c>
      <c r="E799" t="s">
        <v>6</v>
      </c>
      <c r="F799" t="s">
        <v>18</v>
      </c>
      <c r="G799" t="s">
        <v>17</v>
      </c>
      <c r="H799" s="2">
        <v>34805.849689000002</v>
      </c>
    </row>
    <row r="800" spans="1:8" x14ac:dyDescent="0.3">
      <c r="A800" t="s">
        <v>21</v>
      </c>
      <c r="B800" t="s">
        <v>19</v>
      </c>
      <c r="C800">
        <v>1</v>
      </c>
      <c r="D800" s="3">
        <v>2016</v>
      </c>
      <c r="E800" t="s">
        <v>6</v>
      </c>
      <c r="F800" t="s">
        <v>18</v>
      </c>
      <c r="G800" t="s">
        <v>17</v>
      </c>
      <c r="H800" s="2">
        <v>225204.983936</v>
      </c>
    </row>
    <row r="801" spans="1:8" x14ac:dyDescent="0.3">
      <c r="A801" t="s">
        <v>22</v>
      </c>
      <c r="B801" t="s">
        <v>19</v>
      </c>
      <c r="C801">
        <v>1</v>
      </c>
      <c r="D801" s="3">
        <v>2016</v>
      </c>
      <c r="E801" t="s">
        <v>6</v>
      </c>
      <c r="F801" t="s">
        <v>18</v>
      </c>
      <c r="G801" t="s">
        <v>17</v>
      </c>
      <c r="H801" s="2">
        <v>91936.277124</v>
      </c>
    </row>
    <row r="802" spans="1:8" x14ac:dyDescent="0.3">
      <c r="A802" t="s">
        <v>21</v>
      </c>
      <c r="B802" t="s">
        <v>19</v>
      </c>
      <c r="C802">
        <v>2</v>
      </c>
      <c r="D802" s="3">
        <v>2016</v>
      </c>
      <c r="E802" t="s">
        <v>6</v>
      </c>
      <c r="F802" t="s">
        <v>18</v>
      </c>
      <c r="G802" t="s">
        <v>17</v>
      </c>
      <c r="H802" s="2">
        <v>220572.49939800001</v>
      </c>
    </row>
    <row r="803" spans="1:8" x14ac:dyDescent="0.3">
      <c r="A803" t="s">
        <v>22</v>
      </c>
      <c r="B803" t="s">
        <v>19</v>
      </c>
      <c r="C803">
        <v>2</v>
      </c>
      <c r="D803" s="3">
        <v>2016</v>
      </c>
      <c r="E803" t="s">
        <v>6</v>
      </c>
      <c r="F803" t="s">
        <v>18</v>
      </c>
      <c r="G803" t="s">
        <v>17</v>
      </c>
      <c r="H803" s="2">
        <v>68948.197213000007</v>
      </c>
    </row>
    <row r="804" spans="1:8" x14ac:dyDescent="0.3">
      <c r="A804" t="s">
        <v>21</v>
      </c>
      <c r="B804" t="s">
        <v>19</v>
      </c>
      <c r="C804">
        <v>3</v>
      </c>
      <c r="D804" s="3">
        <v>2016</v>
      </c>
      <c r="E804" t="s">
        <v>6</v>
      </c>
      <c r="F804" t="s">
        <v>18</v>
      </c>
      <c r="G804" t="s">
        <v>17</v>
      </c>
      <c r="H804" s="2">
        <v>190611.00712900001</v>
      </c>
    </row>
    <row r="805" spans="1:8" x14ac:dyDescent="0.3">
      <c r="A805" t="s">
        <v>22</v>
      </c>
      <c r="B805" t="s">
        <v>19</v>
      </c>
      <c r="C805">
        <v>3</v>
      </c>
      <c r="D805" s="3">
        <v>2016</v>
      </c>
      <c r="E805" t="s">
        <v>6</v>
      </c>
      <c r="F805" t="s">
        <v>18</v>
      </c>
      <c r="G805" t="s">
        <v>17</v>
      </c>
      <c r="H805" s="2">
        <v>96509.880929000006</v>
      </c>
    </row>
    <row r="806" spans="1:8" x14ac:dyDescent="0.3">
      <c r="A806" t="s">
        <v>21</v>
      </c>
      <c r="B806" t="s">
        <v>19</v>
      </c>
      <c r="C806">
        <v>4</v>
      </c>
      <c r="D806" s="3">
        <v>2016</v>
      </c>
      <c r="E806" t="s">
        <v>6</v>
      </c>
      <c r="F806" t="s">
        <v>18</v>
      </c>
      <c r="G806" t="s">
        <v>17</v>
      </c>
      <c r="H806" s="2">
        <v>136565.410443</v>
      </c>
    </row>
    <row r="807" spans="1:8" x14ac:dyDescent="0.3">
      <c r="A807" t="s">
        <v>22</v>
      </c>
      <c r="B807" t="s">
        <v>19</v>
      </c>
      <c r="C807">
        <v>4</v>
      </c>
      <c r="D807" s="3">
        <v>2016</v>
      </c>
      <c r="E807" t="s">
        <v>6</v>
      </c>
      <c r="F807" t="s">
        <v>18</v>
      </c>
      <c r="G807" t="s">
        <v>17</v>
      </c>
      <c r="H807" s="2">
        <v>73171.246924000006</v>
      </c>
    </row>
    <row r="808" spans="1:8" x14ac:dyDescent="0.3">
      <c r="A808" t="s">
        <v>21</v>
      </c>
      <c r="B808" t="s">
        <v>19</v>
      </c>
      <c r="C808">
        <v>5</v>
      </c>
      <c r="D808" s="3">
        <v>2016</v>
      </c>
      <c r="E808" t="s">
        <v>6</v>
      </c>
      <c r="F808" t="s">
        <v>18</v>
      </c>
      <c r="G808" t="s">
        <v>17</v>
      </c>
      <c r="H808" s="2">
        <v>164028.26245000001</v>
      </c>
    </row>
    <row r="809" spans="1:8" x14ac:dyDescent="0.3">
      <c r="A809" t="s">
        <v>22</v>
      </c>
      <c r="B809" t="s">
        <v>19</v>
      </c>
      <c r="C809">
        <v>5</v>
      </c>
      <c r="D809" s="3">
        <v>2016</v>
      </c>
      <c r="E809" t="s">
        <v>6</v>
      </c>
      <c r="F809" t="s">
        <v>18</v>
      </c>
      <c r="G809" t="s">
        <v>17</v>
      </c>
      <c r="H809" s="2">
        <v>81605.285308999999</v>
      </c>
    </row>
    <row r="810" spans="1:8" x14ac:dyDescent="0.3">
      <c r="A810" t="s">
        <v>21</v>
      </c>
      <c r="B810" t="s">
        <v>19</v>
      </c>
      <c r="C810">
        <v>6</v>
      </c>
      <c r="D810" s="3">
        <v>2016</v>
      </c>
      <c r="E810" t="s">
        <v>6</v>
      </c>
      <c r="F810" t="s">
        <v>18</v>
      </c>
      <c r="G810" t="s">
        <v>17</v>
      </c>
      <c r="H810" s="2">
        <v>164724.11350800001</v>
      </c>
    </row>
    <row r="811" spans="1:8" x14ac:dyDescent="0.3">
      <c r="A811" t="s">
        <v>22</v>
      </c>
      <c r="B811" t="s">
        <v>19</v>
      </c>
      <c r="C811">
        <v>6</v>
      </c>
      <c r="D811" s="3">
        <v>2016</v>
      </c>
      <c r="E811" t="s">
        <v>6</v>
      </c>
      <c r="F811" t="s">
        <v>18</v>
      </c>
      <c r="G811" t="s">
        <v>17</v>
      </c>
      <c r="H811" s="2">
        <v>72007.071956</v>
      </c>
    </row>
    <row r="812" spans="1:8" x14ac:dyDescent="0.3">
      <c r="A812" t="s">
        <v>21</v>
      </c>
      <c r="B812" t="s">
        <v>19</v>
      </c>
      <c r="C812">
        <v>7</v>
      </c>
      <c r="D812" s="3">
        <v>2016</v>
      </c>
      <c r="E812" t="s">
        <v>6</v>
      </c>
      <c r="F812" t="s">
        <v>18</v>
      </c>
      <c r="G812" t="s">
        <v>17</v>
      </c>
      <c r="H812" s="2">
        <v>188565.484734</v>
      </c>
    </row>
    <row r="813" spans="1:8" x14ac:dyDescent="0.3">
      <c r="A813" t="s">
        <v>22</v>
      </c>
      <c r="B813" t="s">
        <v>19</v>
      </c>
      <c r="C813">
        <v>7</v>
      </c>
      <c r="D813" s="3">
        <v>2016</v>
      </c>
      <c r="E813" t="s">
        <v>6</v>
      </c>
      <c r="F813" t="s">
        <v>18</v>
      </c>
      <c r="G813" t="s">
        <v>17</v>
      </c>
      <c r="H813" s="2">
        <v>93190.696307999999</v>
      </c>
    </row>
    <row r="814" spans="1:8" x14ac:dyDescent="0.3">
      <c r="A814" t="s">
        <v>21</v>
      </c>
      <c r="B814" t="s">
        <v>19</v>
      </c>
      <c r="C814">
        <v>8</v>
      </c>
      <c r="D814" s="3">
        <v>2016</v>
      </c>
      <c r="E814" t="s">
        <v>6</v>
      </c>
      <c r="F814" t="s">
        <v>18</v>
      </c>
      <c r="G814" t="s">
        <v>17</v>
      </c>
      <c r="H814" s="2">
        <v>201629.31862100001</v>
      </c>
    </row>
    <row r="815" spans="1:8" x14ac:dyDescent="0.3">
      <c r="A815" t="s">
        <v>22</v>
      </c>
      <c r="B815" t="s">
        <v>19</v>
      </c>
      <c r="C815">
        <v>8</v>
      </c>
      <c r="D815" s="3">
        <v>2016</v>
      </c>
      <c r="E815" t="s">
        <v>6</v>
      </c>
      <c r="F815" t="s">
        <v>18</v>
      </c>
      <c r="G815" t="s">
        <v>17</v>
      </c>
      <c r="H815" s="2">
        <v>91814.311998999998</v>
      </c>
    </row>
    <row r="816" spans="1:8" x14ac:dyDescent="0.3">
      <c r="A816" t="s">
        <v>21</v>
      </c>
      <c r="B816" t="s">
        <v>19</v>
      </c>
      <c r="C816">
        <v>9</v>
      </c>
      <c r="D816" s="3">
        <v>2016</v>
      </c>
      <c r="E816" t="s">
        <v>6</v>
      </c>
      <c r="F816" t="s">
        <v>18</v>
      </c>
      <c r="G816" t="s">
        <v>17</v>
      </c>
      <c r="H816" s="2">
        <v>140553.873991</v>
      </c>
    </row>
    <row r="817" spans="1:8" x14ac:dyDescent="0.3">
      <c r="A817" t="s">
        <v>22</v>
      </c>
      <c r="B817" t="s">
        <v>19</v>
      </c>
      <c r="C817">
        <v>9</v>
      </c>
      <c r="D817" s="3">
        <v>2016</v>
      </c>
      <c r="E817" t="s">
        <v>6</v>
      </c>
      <c r="F817" t="s">
        <v>18</v>
      </c>
      <c r="G817" t="s">
        <v>17</v>
      </c>
      <c r="H817" s="2">
        <v>63038.007414</v>
      </c>
    </row>
    <row r="818" spans="1:8" x14ac:dyDescent="0.3">
      <c r="A818" t="s">
        <v>21</v>
      </c>
      <c r="B818" t="s">
        <v>19</v>
      </c>
      <c r="C818">
        <v>10</v>
      </c>
      <c r="D818" s="3">
        <v>2016</v>
      </c>
      <c r="E818" t="s">
        <v>6</v>
      </c>
      <c r="F818" t="s">
        <v>18</v>
      </c>
      <c r="G818" t="s">
        <v>17</v>
      </c>
      <c r="H818" s="2">
        <v>152820.69678699999</v>
      </c>
    </row>
    <row r="819" spans="1:8" x14ac:dyDescent="0.3">
      <c r="A819" t="s">
        <v>22</v>
      </c>
      <c r="B819" t="s">
        <v>19</v>
      </c>
      <c r="C819">
        <v>10</v>
      </c>
      <c r="D819" s="3">
        <v>2016</v>
      </c>
      <c r="E819" t="s">
        <v>6</v>
      </c>
      <c r="F819" t="s">
        <v>18</v>
      </c>
      <c r="G819" t="s">
        <v>17</v>
      </c>
      <c r="H819" s="2">
        <v>58934.886669</v>
      </c>
    </row>
    <row r="820" spans="1:8" x14ac:dyDescent="0.3">
      <c r="A820" t="s">
        <v>21</v>
      </c>
      <c r="B820" t="s">
        <v>19</v>
      </c>
      <c r="C820">
        <v>11</v>
      </c>
      <c r="D820" s="3">
        <v>2016</v>
      </c>
      <c r="E820" t="s">
        <v>6</v>
      </c>
      <c r="F820" t="s">
        <v>18</v>
      </c>
      <c r="G820" t="s">
        <v>17</v>
      </c>
      <c r="H820" s="2">
        <v>134192.21613300001</v>
      </c>
    </row>
    <row r="821" spans="1:8" x14ac:dyDescent="0.3">
      <c r="A821" t="s">
        <v>22</v>
      </c>
      <c r="B821" t="s">
        <v>19</v>
      </c>
      <c r="C821">
        <v>11</v>
      </c>
      <c r="D821" s="3">
        <v>2016</v>
      </c>
      <c r="E821" t="s">
        <v>6</v>
      </c>
      <c r="F821" t="s">
        <v>18</v>
      </c>
      <c r="G821" t="s">
        <v>17</v>
      </c>
      <c r="H821" s="2">
        <v>53069.913569999997</v>
      </c>
    </row>
    <row r="822" spans="1:8" x14ac:dyDescent="0.3">
      <c r="A822" t="s">
        <v>21</v>
      </c>
      <c r="B822" t="s">
        <v>19</v>
      </c>
      <c r="C822">
        <v>12</v>
      </c>
      <c r="D822" s="3">
        <v>2016</v>
      </c>
      <c r="E822" t="s">
        <v>6</v>
      </c>
      <c r="F822" t="s">
        <v>18</v>
      </c>
      <c r="G822" t="s">
        <v>17</v>
      </c>
      <c r="H822" s="2">
        <v>149397.82741200001</v>
      </c>
    </row>
    <row r="823" spans="1:8" x14ac:dyDescent="0.3">
      <c r="A823" t="s">
        <v>22</v>
      </c>
      <c r="B823" t="s">
        <v>19</v>
      </c>
      <c r="C823">
        <v>12</v>
      </c>
      <c r="D823" s="3">
        <v>2016</v>
      </c>
      <c r="E823" t="s">
        <v>6</v>
      </c>
      <c r="F823" t="s">
        <v>18</v>
      </c>
      <c r="G823" t="s">
        <v>17</v>
      </c>
      <c r="H823" s="2">
        <v>123489.299164</v>
      </c>
    </row>
    <row r="824" spans="1:8" x14ac:dyDescent="0.3">
      <c r="A824" t="s">
        <v>21</v>
      </c>
      <c r="B824" t="s">
        <v>19</v>
      </c>
      <c r="C824">
        <v>13</v>
      </c>
      <c r="D824" s="3">
        <v>2016</v>
      </c>
      <c r="E824" t="s">
        <v>6</v>
      </c>
      <c r="F824" t="s">
        <v>18</v>
      </c>
      <c r="G824" t="s">
        <v>17</v>
      </c>
      <c r="H824" s="2">
        <v>171718.63360500001</v>
      </c>
    </row>
    <row r="825" spans="1:8" x14ac:dyDescent="0.3">
      <c r="A825" t="s">
        <v>22</v>
      </c>
      <c r="B825" t="s">
        <v>19</v>
      </c>
      <c r="C825">
        <v>13</v>
      </c>
      <c r="D825" s="3">
        <v>2016</v>
      </c>
      <c r="E825" t="s">
        <v>6</v>
      </c>
      <c r="F825" t="s">
        <v>18</v>
      </c>
      <c r="G825" t="s">
        <v>17</v>
      </c>
      <c r="H825" s="2">
        <v>123800.17006999999</v>
      </c>
    </row>
    <row r="826" spans="1:8" x14ac:dyDescent="0.3">
      <c r="A826" t="s">
        <v>21</v>
      </c>
      <c r="B826" t="s">
        <v>19</v>
      </c>
      <c r="C826">
        <v>14</v>
      </c>
      <c r="D826" s="3">
        <v>2016</v>
      </c>
      <c r="E826" t="s">
        <v>6</v>
      </c>
      <c r="F826" t="s">
        <v>18</v>
      </c>
      <c r="G826" t="s">
        <v>17</v>
      </c>
      <c r="H826" s="2">
        <v>188347.94112199999</v>
      </c>
    </row>
    <row r="827" spans="1:8" x14ac:dyDescent="0.3">
      <c r="A827" t="s">
        <v>22</v>
      </c>
      <c r="B827" t="s">
        <v>19</v>
      </c>
      <c r="C827">
        <v>14</v>
      </c>
      <c r="D827" s="3">
        <v>2016</v>
      </c>
      <c r="E827" t="s">
        <v>6</v>
      </c>
      <c r="F827" t="s">
        <v>18</v>
      </c>
      <c r="G827" t="s">
        <v>17</v>
      </c>
      <c r="H827" s="2">
        <v>67914.259086000005</v>
      </c>
    </row>
    <row r="828" spans="1:8" x14ac:dyDescent="0.3">
      <c r="A828" t="s">
        <v>21</v>
      </c>
      <c r="B828" t="s">
        <v>19</v>
      </c>
      <c r="C828">
        <v>15</v>
      </c>
      <c r="D828" s="3">
        <v>2016</v>
      </c>
      <c r="E828" t="s">
        <v>6</v>
      </c>
      <c r="F828" t="s">
        <v>18</v>
      </c>
      <c r="G828" t="s">
        <v>17</v>
      </c>
      <c r="H828" s="2">
        <v>123865.842378</v>
      </c>
    </row>
    <row r="829" spans="1:8" x14ac:dyDescent="0.3">
      <c r="A829" t="s">
        <v>22</v>
      </c>
      <c r="B829" t="s">
        <v>19</v>
      </c>
      <c r="C829">
        <v>15</v>
      </c>
      <c r="D829" s="3">
        <v>2016</v>
      </c>
      <c r="E829" t="s">
        <v>6</v>
      </c>
      <c r="F829" t="s">
        <v>18</v>
      </c>
      <c r="G829" t="s">
        <v>17</v>
      </c>
      <c r="H829" s="2">
        <v>67650.033041000002</v>
      </c>
    </row>
    <row r="830" spans="1:8" x14ac:dyDescent="0.3">
      <c r="A830" t="s">
        <v>21</v>
      </c>
      <c r="B830" t="s">
        <v>19</v>
      </c>
      <c r="C830">
        <v>16</v>
      </c>
      <c r="D830" s="3">
        <v>2016</v>
      </c>
      <c r="E830" t="s">
        <v>6</v>
      </c>
      <c r="F830" t="s">
        <v>18</v>
      </c>
      <c r="G830" t="s">
        <v>17</v>
      </c>
      <c r="H830" s="2">
        <v>146828.49563300001</v>
      </c>
    </row>
    <row r="831" spans="1:8" x14ac:dyDescent="0.3">
      <c r="A831" t="s">
        <v>22</v>
      </c>
      <c r="B831" t="s">
        <v>19</v>
      </c>
      <c r="C831">
        <v>16</v>
      </c>
      <c r="D831" s="3">
        <v>2016</v>
      </c>
      <c r="E831" t="s">
        <v>6</v>
      </c>
      <c r="F831" t="s">
        <v>18</v>
      </c>
      <c r="G831" t="s">
        <v>17</v>
      </c>
      <c r="H831" s="2">
        <v>55084.504846999997</v>
      </c>
    </row>
    <row r="832" spans="1:8" x14ac:dyDescent="0.3">
      <c r="A832" t="s">
        <v>21</v>
      </c>
      <c r="B832" t="s">
        <v>19</v>
      </c>
      <c r="C832">
        <v>17</v>
      </c>
      <c r="D832" s="3">
        <v>2016</v>
      </c>
      <c r="E832" t="s">
        <v>6</v>
      </c>
      <c r="F832" t="s">
        <v>18</v>
      </c>
      <c r="G832" t="s">
        <v>17</v>
      </c>
      <c r="H832" s="2">
        <v>148486.61661600001</v>
      </c>
    </row>
    <row r="833" spans="1:8" x14ac:dyDescent="0.3">
      <c r="A833" t="s">
        <v>22</v>
      </c>
      <c r="B833" t="s">
        <v>19</v>
      </c>
      <c r="C833">
        <v>17</v>
      </c>
      <c r="D833" s="3">
        <v>2016</v>
      </c>
      <c r="E833" t="s">
        <v>6</v>
      </c>
      <c r="F833" t="s">
        <v>18</v>
      </c>
      <c r="G833" t="s">
        <v>17</v>
      </c>
      <c r="H833" s="2">
        <v>69266.381511</v>
      </c>
    </row>
    <row r="834" spans="1:8" x14ac:dyDescent="0.3">
      <c r="A834" t="s">
        <v>21</v>
      </c>
      <c r="B834" t="s">
        <v>19</v>
      </c>
      <c r="C834">
        <v>18</v>
      </c>
      <c r="D834" s="3">
        <v>2016</v>
      </c>
      <c r="E834" t="s">
        <v>6</v>
      </c>
      <c r="F834" t="s">
        <v>18</v>
      </c>
      <c r="G834" t="s">
        <v>17</v>
      </c>
      <c r="H834" s="2">
        <v>116514.67901599999</v>
      </c>
    </row>
    <row r="835" spans="1:8" x14ac:dyDescent="0.3">
      <c r="A835" t="s">
        <v>22</v>
      </c>
      <c r="B835" t="s">
        <v>19</v>
      </c>
      <c r="C835">
        <v>18</v>
      </c>
      <c r="D835" s="3">
        <v>2016</v>
      </c>
      <c r="E835" t="s">
        <v>6</v>
      </c>
      <c r="F835" t="s">
        <v>18</v>
      </c>
      <c r="G835" t="s">
        <v>17</v>
      </c>
      <c r="H835" s="2">
        <v>36298.300915</v>
      </c>
    </row>
    <row r="836" spans="1:8" x14ac:dyDescent="0.3">
      <c r="A836" t="s">
        <v>21</v>
      </c>
      <c r="B836" t="s">
        <v>19</v>
      </c>
      <c r="C836">
        <v>19</v>
      </c>
      <c r="D836" s="3">
        <v>2016</v>
      </c>
      <c r="E836" t="s">
        <v>6</v>
      </c>
      <c r="F836" t="s">
        <v>18</v>
      </c>
      <c r="G836" t="s">
        <v>17</v>
      </c>
      <c r="H836" s="2">
        <v>116475.33483000001</v>
      </c>
    </row>
    <row r="837" spans="1:8" x14ac:dyDescent="0.3">
      <c r="A837" t="s">
        <v>22</v>
      </c>
      <c r="B837" t="s">
        <v>19</v>
      </c>
      <c r="C837">
        <v>19</v>
      </c>
      <c r="D837" s="3">
        <v>2016</v>
      </c>
      <c r="E837" t="s">
        <v>6</v>
      </c>
      <c r="F837" t="s">
        <v>18</v>
      </c>
      <c r="G837" t="s">
        <v>17</v>
      </c>
      <c r="H837" s="2">
        <v>61821.113336000002</v>
      </c>
    </row>
    <row r="838" spans="1:8" x14ac:dyDescent="0.3">
      <c r="A838" t="s">
        <v>21</v>
      </c>
      <c r="B838" t="s">
        <v>19</v>
      </c>
      <c r="C838">
        <v>20</v>
      </c>
      <c r="D838" s="3">
        <v>2016</v>
      </c>
      <c r="E838" t="s">
        <v>6</v>
      </c>
      <c r="F838" t="s">
        <v>18</v>
      </c>
      <c r="G838" t="s">
        <v>17</v>
      </c>
      <c r="H838" s="2">
        <v>143407.490957</v>
      </c>
    </row>
    <row r="839" spans="1:8" x14ac:dyDescent="0.3">
      <c r="A839" t="s">
        <v>22</v>
      </c>
      <c r="B839" t="s">
        <v>19</v>
      </c>
      <c r="C839">
        <v>20</v>
      </c>
      <c r="D839" s="3">
        <v>2016</v>
      </c>
      <c r="E839" t="s">
        <v>6</v>
      </c>
      <c r="F839" t="s">
        <v>18</v>
      </c>
      <c r="G839" t="s">
        <v>17</v>
      </c>
      <c r="H839" s="2">
        <v>104544.03198299999</v>
      </c>
    </row>
    <row r="840" spans="1:8" x14ac:dyDescent="0.3">
      <c r="A840" t="s">
        <v>21</v>
      </c>
      <c r="B840" t="s">
        <v>19</v>
      </c>
      <c r="C840">
        <v>21</v>
      </c>
      <c r="D840" s="3">
        <v>2016</v>
      </c>
      <c r="E840" t="s">
        <v>6</v>
      </c>
      <c r="F840" t="s">
        <v>18</v>
      </c>
      <c r="G840" t="s">
        <v>17</v>
      </c>
      <c r="H840" s="2">
        <v>145072.84038499999</v>
      </c>
    </row>
    <row r="841" spans="1:8" x14ac:dyDescent="0.3">
      <c r="A841" t="s">
        <v>22</v>
      </c>
      <c r="B841" t="s">
        <v>19</v>
      </c>
      <c r="C841">
        <v>21</v>
      </c>
      <c r="D841" s="3">
        <v>2016</v>
      </c>
      <c r="E841" t="s">
        <v>6</v>
      </c>
      <c r="F841" t="s">
        <v>18</v>
      </c>
      <c r="G841" t="s">
        <v>17</v>
      </c>
      <c r="H841" s="2">
        <v>36383.653008000001</v>
      </c>
    </row>
    <row r="842" spans="1:8" x14ac:dyDescent="0.3">
      <c r="A842" t="s">
        <v>21</v>
      </c>
      <c r="B842" t="s">
        <v>19</v>
      </c>
      <c r="C842">
        <v>22</v>
      </c>
      <c r="D842" s="3">
        <v>2016</v>
      </c>
      <c r="E842" t="s">
        <v>6</v>
      </c>
      <c r="F842" t="s">
        <v>18</v>
      </c>
      <c r="G842" t="s">
        <v>17</v>
      </c>
      <c r="H842" s="2">
        <v>178050.88347599999</v>
      </c>
    </row>
    <row r="843" spans="1:8" x14ac:dyDescent="0.3">
      <c r="A843" t="s">
        <v>22</v>
      </c>
      <c r="B843" t="s">
        <v>19</v>
      </c>
      <c r="C843">
        <v>22</v>
      </c>
      <c r="D843" s="3">
        <v>2016</v>
      </c>
      <c r="E843" t="s">
        <v>6</v>
      </c>
      <c r="F843" t="s">
        <v>18</v>
      </c>
      <c r="G843" t="s">
        <v>17</v>
      </c>
      <c r="H843" s="2">
        <v>90588.158318999995</v>
      </c>
    </row>
    <row r="844" spans="1:8" x14ac:dyDescent="0.3">
      <c r="A844" t="s">
        <v>21</v>
      </c>
      <c r="B844" t="s">
        <v>19</v>
      </c>
      <c r="C844">
        <v>23</v>
      </c>
      <c r="D844" s="3">
        <v>2016</v>
      </c>
      <c r="E844" t="s">
        <v>6</v>
      </c>
      <c r="F844" t="s">
        <v>18</v>
      </c>
      <c r="G844" t="s">
        <v>17</v>
      </c>
      <c r="H844" s="2">
        <v>137443.487796</v>
      </c>
    </row>
    <row r="845" spans="1:8" x14ac:dyDescent="0.3">
      <c r="A845" t="s">
        <v>22</v>
      </c>
      <c r="B845" t="s">
        <v>19</v>
      </c>
      <c r="C845">
        <v>23</v>
      </c>
      <c r="D845" s="3">
        <v>2016</v>
      </c>
      <c r="E845" t="s">
        <v>6</v>
      </c>
      <c r="F845" t="s">
        <v>18</v>
      </c>
      <c r="G845" t="s">
        <v>17</v>
      </c>
      <c r="H845" s="2">
        <v>46197.787711999998</v>
      </c>
    </row>
    <row r="846" spans="1:8" x14ac:dyDescent="0.3">
      <c r="A846" t="s">
        <v>21</v>
      </c>
      <c r="B846" t="s">
        <v>19</v>
      </c>
      <c r="C846">
        <v>24</v>
      </c>
      <c r="D846" s="3">
        <v>2016</v>
      </c>
      <c r="E846" t="s">
        <v>6</v>
      </c>
      <c r="F846" t="s">
        <v>18</v>
      </c>
      <c r="G846" t="s">
        <v>17</v>
      </c>
      <c r="H846" s="2">
        <v>103153.224871</v>
      </c>
    </row>
    <row r="847" spans="1:8" x14ac:dyDescent="0.3">
      <c r="A847" t="s">
        <v>22</v>
      </c>
      <c r="B847" t="s">
        <v>19</v>
      </c>
      <c r="C847">
        <v>24</v>
      </c>
      <c r="D847" s="3">
        <v>2016</v>
      </c>
      <c r="E847" t="s">
        <v>6</v>
      </c>
      <c r="F847" t="s">
        <v>18</v>
      </c>
      <c r="G847" t="s">
        <v>17</v>
      </c>
      <c r="H847" s="2">
        <v>55475.843527999998</v>
      </c>
    </row>
    <row r="848" spans="1:8" x14ac:dyDescent="0.3">
      <c r="A848" t="s">
        <v>21</v>
      </c>
      <c r="B848" t="s">
        <v>19</v>
      </c>
      <c r="C848">
        <v>25</v>
      </c>
      <c r="D848" s="3">
        <v>2016</v>
      </c>
      <c r="E848" t="s">
        <v>6</v>
      </c>
      <c r="F848" t="s">
        <v>18</v>
      </c>
      <c r="G848" t="s">
        <v>17</v>
      </c>
      <c r="H848" s="2">
        <v>90918.843909999996</v>
      </c>
    </row>
    <row r="849" spans="1:8" x14ac:dyDescent="0.3">
      <c r="A849" t="s">
        <v>22</v>
      </c>
      <c r="B849" t="s">
        <v>19</v>
      </c>
      <c r="C849">
        <v>25</v>
      </c>
      <c r="D849" s="3">
        <v>2016</v>
      </c>
      <c r="E849" t="s">
        <v>6</v>
      </c>
      <c r="F849" t="s">
        <v>18</v>
      </c>
      <c r="G849" t="s">
        <v>17</v>
      </c>
      <c r="H849" s="2">
        <v>36392.133901000001</v>
      </c>
    </row>
    <row r="850" spans="1:8" x14ac:dyDescent="0.3">
      <c r="A850" t="s">
        <v>21</v>
      </c>
      <c r="B850" t="s">
        <v>19</v>
      </c>
      <c r="C850">
        <v>26</v>
      </c>
      <c r="D850" s="3">
        <v>2016</v>
      </c>
      <c r="E850" t="s">
        <v>6</v>
      </c>
      <c r="F850" t="s">
        <v>18</v>
      </c>
      <c r="G850" t="s">
        <v>17</v>
      </c>
      <c r="H850" s="2">
        <v>89382.027447</v>
      </c>
    </row>
    <row r="851" spans="1:8" x14ac:dyDescent="0.3">
      <c r="A851" t="s">
        <v>22</v>
      </c>
      <c r="B851" t="s">
        <v>19</v>
      </c>
      <c r="C851">
        <v>26</v>
      </c>
      <c r="D851" s="3">
        <v>2016</v>
      </c>
      <c r="E851" t="s">
        <v>6</v>
      </c>
      <c r="F851" t="s">
        <v>18</v>
      </c>
      <c r="G851" t="s">
        <v>17</v>
      </c>
      <c r="H851" s="2">
        <v>55715.737015999999</v>
      </c>
    </row>
    <row r="852" spans="1:8" x14ac:dyDescent="0.3">
      <c r="A852" t="s">
        <v>21</v>
      </c>
      <c r="B852" t="s">
        <v>19</v>
      </c>
      <c r="C852">
        <v>27</v>
      </c>
      <c r="D852" s="3">
        <v>2016</v>
      </c>
      <c r="E852" t="s">
        <v>6</v>
      </c>
      <c r="F852" t="s">
        <v>18</v>
      </c>
      <c r="G852" t="s">
        <v>17</v>
      </c>
      <c r="H852" s="2">
        <v>142441.341923</v>
      </c>
    </row>
    <row r="853" spans="1:8" x14ac:dyDescent="0.3">
      <c r="A853" t="s">
        <v>22</v>
      </c>
      <c r="B853" t="s">
        <v>19</v>
      </c>
      <c r="C853">
        <v>27</v>
      </c>
      <c r="D853" s="3">
        <v>2016</v>
      </c>
      <c r="E853" t="s">
        <v>6</v>
      </c>
      <c r="F853" t="s">
        <v>18</v>
      </c>
      <c r="G853" t="s">
        <v>17</v>
      </c>
      <c r="H853" s="2">
        <v>70128.634103999997</v>
      </c>
    </row>
    <row r="854" spans="1:8" x14ac:dyDescent="0.3">
      <c r="A854" t="s">
        <v>21</v>
      </c>
      <c r="B854" t="s">
        <v>19</v>
      </c>
      <c r="C854">
        <v>28</v>
      </c>
      <c r="D854" s="3">
        <v>2016</v>
      </c>
      <c r="E854" t="s">
        <v>6</v>
      </c>
      <c r="F854" t="s">
        <v>18</v>
      </c>
      <c r="G854" t="s">
        <v>17</v>
      </c>
      <c r="H854" s="2">
        <v>142221.44956400001</v>
      </c>
    </row>
    <row r="855" spans="1:8" x14ac:dyDescent="0.3">
      <c r="A855" t="s">
        <v>22</v>
      </c>
      <c r="B855" t="s">
        <v>19</v>
      </c>
      <c r="C855">
        <v>28</v>
      </c>
      <c r="D855" s="3">
        <v>2016</v>
      </c>
      <c r="E855" t="s">
        <v>6</v>
      </c>
      <c r="F855" t="s">
        <v>18</v>
      </c>
      <c r="G855" t="s">
        <v>17</v>
      </c>
      <c r="H855" s="2">
        <v>66689.839642000006</v>
      </c>
    </row>
    <row r="856" spans="1:8" x14ac:dyDescent="0.3">
      <c r="A856" t="s">
        <v>21</v>
      </c>
      <c r="B856" t="s">
        <v>19</v>
      </c>
      <c r="C856">
        <v>29</v>
      </c>
      <c r="D856" s="3">
        <v>2016</v>
      </c>
      <c r="E856" t="s">
        <v>6</v>
      </c>
      <c r="F856" t="s">
        <v>18</v>
      </c>
      <c r="G856" t="s">
        <v>17</v>
      </c>
      <c r="H856" s="2">
        <v>173909.09419900001</v>
      </c>
    </row>
    <row r="857" spans="1:8" x14ac:dyDescent="0.3">
      <c r="A857" t="s">
        <v>22</v>
      </c>
      <c r="B857" t="s">
        <v>19</v>
      </c>
      <c r="C857">
        <v>29</v>
      </c>
      <c r="D857" s="3">
        <v>2016</v>
      </c>
      <c r="E857" t="s">
        <v>6</v>
      </c>
      <c r="F857" t="s">
        <v>18</v>
      </c>
      <c r="G857" t="s">
        <v>17</v>
      </c>
      <c r="H857" s="2">
        <v>57721.649687999998</v>
      </c>
    </row>
    <row r="858" spans="1:8" x14ac:dyDescent="0.3">
      <c r="A858" t="s">
        <v>21</v>
      </c>
      <c r="B858" t="s">
        <v>19</v>
      </c>
      <c r="C858">
        <v>30</v>
      </c>
      <c r="D858" s="3">
        <v>2016</v>
      </c>
      <c r="E858" t="s">
        <v>6</v>
      </c>
      <c r="F858" t="s">
        <v>18</v>
      </c>
      <c r="G858" t="s">
        <v>17</v>
      </c>
      <c r="H858" s="2">
        <v>446359.75379500003</v>
      </c>
    </row>
    <row r="859" spans="1:8" x14ac:dyDescent="0.3">
      <c r="A859" t="s">
        <v>22</v>
      </c>
      <c r="B859" t="s">
        <v>19</v>
      </c>
      <c r="C859">
        <v>30</v>
      </c>
      <c r="D859" s="3">
        <v>2016</v>
      </c>
      <c r="E859" t="s">
        <v>6</v>
      </c>
      <c r="F859" t="s">
        <v>18</v>
      </c>
      <c r="G859" t="s">
        <v>17</v>
      </c>
      <c r="H859" s="2">
        <v>53125.716062</v>
      </c>
    </row>
    <row r="860" spans="1:8" x14ac:dyDescent="0.3">
      <c r="A860" t="s">
        <v>21</v>
      </c>
      <c r="B860" t="s">
        <v>13</v>
      </c>
      <c r="C860">
        <v>1</v>
      </c>
      <c r="D860" s="3">
        <v>2016</v>
      </c>
      <c r="E860" t="s">
        <v>6</v>
      </c>
      <c r="F860" t="s">
        <v>18</v>
      </c>
      <c r="G860" t="s">
        <v>17</v>
      </c>
      <c r="H860" s="2">
        <v>135991.61542700001</v>
      </c>
    </row>
    <row r="861" spans="1:8" x14ac:dyDescent="0.3">
      <c r="A861" t="s">
        <v>22</v>
      </c>
      <c r="B861" t="s">
        <v>13</v>
      </c>
      <c r="C861">
        <v>1</v>
      </c>
      <c r="D861" s="3">
        <v>2016</v>
      </c>
      <c r="E861" t="s">
        <v>6</v>
      </c>
      <c r="F861" t="s">
        <v>18</v>
      </c>
      <c r="G861" t="s">
        <v>17</v>
      </c>
      <c r="H861" s="2">
        <v>81667.652017999993</v>
      </c>
    </row>
    <row r="862" spans="1:8" x14ac:dyDescent="0.3">
      <c r="A862" t="s">
        <v>21</v>
      </c>
      <c r="B862" t="s">
        <v>13</v>
      </c>
      <c r="C862">
        <v>2</v>
      </c>
      <c r="D862" s="3">
        <v>2016</v>
      </c>
      <c r="E862" t="s">
        <v>6</v>
      </c>
      <c r="F862" t="s">
        <v>18</v>
      </c>
      <c r="G862" t="s">
        <v>17</v>
      </c>
      <c r="H862" s="2">
        <v>226019.44513199999</v>
      </c>
    </row>
    <row r="863" spans="1:8" x14ac:dyDescent="0.3">
      <c r="A863" t="s">
        <v>22</v>
      </c>
      <c r="B863" t="s">
        <v>13</v>
      </c>
      <c r="C863">
        <v>2</v>
      </c>
      <c r="D863" s="3">
        <v>2016</v>
      </c>
      <c r="E863" t="s">
        <v>6</v>
      </c>
      <c r="F863" t="s">
        <v>18</v>
      </c>
      <c r="G863" t="s">
        <v>17</v>
      </c>
      <c r="H863" s="2">
        <v>117618.784407</v>
      </c>
    </row>
    <row r="864" spans="1:8" x14ac:dyDescent="0.3">
      <c r="A864" t="s">
        <v>21</v>
      </c>
      <c r="B864" t="s">
        <v>13</v>
      </c>
      <c r="C864">
        <v>3</v>
      </c>
      <c r="D864" s="3">
        <v>2016</v>
      </c>
      <c r="E864" t="s">
        <v>6</v>
      </c>
      <c r="F864" t="s">
        <v>18</v>
      </c>
      <c r="G864" t="s">
        <v>17</v>
      </c>
      <c r="H864" s="2">
        <v>230618.807623</v>
      </c>
    </row>
    <row r="865" spans="1:8" x14ac:dyDescent="0.3">
      <c r="A865" t="s">
        <v>22</v>
      </c>
      <c r="B865" t="s">
        <v>13</v>
      </c>
      <c r="C865">
        <v>3</v>
      </c>
      <c r="D865" s="3">
        <v>2016</v>
      </c>
      <c r="E865" t="s">
        <v>6</v>
      </c>
      <c r="F865" t="s">
        <v>18</v>
      </c>
      <c r="G865" t="s">
        <v>17</v>
      </c>
      <c r="H865" s="2">
        <v>96983.102243999994</v>
      </c>
    </row>
    <row r="866" spans="1:8" x14ac:dyDescent="0.3">
      <c r="A866" t="s">
        <v>21</v>
      </c>
      <c r="B866" t="s">
        <v>13</v>
      </c>
      <c r="C866">
        <v>4</v>
      </c>
      <c r="D866" s="3">
        <v>2016</v>
      </c>
      <c r="E866" t="s">
        <v>6</v>
      </c>
      <c r="F866" t="s">
        <v>18</v>
      </c>
      <c r="G866" t="s">
        <v>17</v>
      </c>
      <c r="H866" s="2">
        <v>222559.65147400001</v>
      </c>
    </row>
    <row r="867" spans="1:8" x14ac:dyDescent="0.3">
      <c r="A867" t="s">
        <v>22</v>
      </c>
      <c r="B867" t="s">
        <v>13</v>
      </c>
      <c r="C867">
        <v>4</v>
      </c>
      <c r="D867" s="3">
        <v>2016</v>
      </c>
      <c r="E867" t="s">
        <v>6</v>
      </c>
      <c r="F867" t="s">
        <v>18</v>
      </c>
      <c r="G867" t="s">
        <v>17</v>
      </c>
      <c r="H867" s="2">
        <v>82999.401354000001</v>
      </c>
    </row>
    <row r="868" spans="1:8" x14ac:dyDescent="0.3">
      <c r="A868" t="s">
        <v>21</v>
      </c>
      <c r="B868" t="s">
        <v>13</v>
      </c>
      <c r="C868">
        <v>5</v>
      </c>
      <c r="D868" s="3">
        <v>2016</v>
      </c>
      <c r="E868" t="s">
        <v>6</v>
      </c>
      <c r="F868" t="s">
        <v>18</v>
      </c>
      <c r="G868" t="s">
        <v>17</v>
      </c>
      <c r="H868" s="2">
        <v>147533.366052</v>
      </c>
    </row>
    <row r="869" spans="1:8" x14ac:dyDescent="0.3">
      <c r="A869" t="s">
        <v>22</v>
      </c>
      <c r="B869" t="s">
        <v>13</v>
      </c>
      <c r="C869">
        <v>5</v>
      </c>
      <c r="D869" s="3">
        <v>2016</v>
      </c>
      <c r="E869" t="s">
        <v>6</v>
      </c>
      <c r="F869" t="s">
        <v>18</v>
      </c>
      <c r="G869" t="s">
        <v>17</v>
      </c>
      <c r="H869" s="2">
        <v>71619.807625999994</v>
      </c>
    </row>
    <row r="870" spans="1:8" x14ac:dyDescent="0.3">
      <c r="A870" t="s">
        <v>21</v>
      </c>
      <c r="B870" t="s">
        <v>13</v>
      </c>
      <c r="C870">
        <v>6</v>
      </c>
      <c r="D870" s="3">
        <v>2016</v>
      </c>
      <c r="E870" t="s">
        <v>6</v>
      </c>
      <c r="F870" t="s">
        <v>18</v>
      </c>
      <c r="G870" t="s">
        <v>17</v>
      </c>
      <c r="H870" s="2">
        <v>167916.36167799999</v>
      </c>
    </row>
    <row r="871" spans="1:8" x14ac:dyDescent="0.3">
      <c r="A871" t="s">
        <v>22</v>
      </c>
      <c r="B871" t="s">
        <v>13</v>
      </c>
      <c r="C871">
        <v>6</v>
      </c>
      <c r="D871" s="3">
        <v>2016</v>
      </c>
      <c r="E871" t="s">
        <v>6</v>
      </c>
      <c r="F871" t="s">
        <v>18</v>
      </c>
      <c r="G871" t="s">
        <v>17</v>
      </c>
      <c r="H871" s="2">
        <v>99639.682102000006</v>
      </c>
    </row>
    <row r="872" spans="1:8" x14ac:dyDescent="0.3">
      <c r="A872" t="s">
        <v>21</v>
      </c>
      <c r="B872" t="s">
        <v>13</v>
      </c>
      <c r="C872">
        <v>7</v>
      </c>
      <c r="D872" s="3">
        <v>2016</v>
      </c>
      <c r="E872" t="s">
        <v>6</v>
      </c>
      <c r="F872" t="s">
        <v>18</v>
      </c>
      <c r="G872" t="s">
        <v>17</v>
      </c>
      <c r="H872" s="2">
        <v>126128.916084</v>
      </c>
    </row>
    <row r="873" spans="1:8" x14ac:dyDescent="0.3">
      <c r="A873" t="s">
        <v>22</v>
      </c>
      <c r="B873" t="s">
        <v>13</v>
      </c>
      <c r="C873">
        <v>7</v>
      </c>
      <c r="D873" s="3">
        <v>2016</v>
      </c>
      <c r="E873" t="s">
        <v>6</v>
      </c>
      <c r="F873" t="s">
        <v>18</v>
      </c>
      <c r="G873" t="s">
        <v>17</v>
      </c>
      <c r="H873" s="2">
        <v>72361.894132999994</v>
      </c>
    </row>
    <row r="874" spans="1:8" x14ac:dyDescent="0.3">
      <c r="A874" t="s">
        <v>21</v>
      </c>
      <c r="B874" t="s">
        <v>13</v>
      </c>
      <c r="C874">
        <v>8</v>
      </c>
      <c r="D874" s="3">
        <v>2016</v>
      </c>
      <c r="E874" t="s">
        <v>6</v>
      </c>
      <c r="F874" t="s">
        <v>18</v>
      </c>
      <c r="G874" t="s">
        <v>17</v>
      </c>
      <c r="H874" s="2">
        <v>203235.134376</v>
      </c>
    </row>
    <row r="875" spans="1:8" x14ac:dyDescent="0.3">
      <c r="A875" t="s">
        <v>22</v>
      </c>
      <c r="B875" t="s">
        <v>13</v>
      </c>
      <c r="C875">
        <v>8</v>
      </c>
      <c r="D875" s="3">
        <v>2016</v>
      </c>
      <c r="E875" t="s">
        <v>6</v>
      </c>
      <c r="F875" t="s">
        <v>18</v>
      </c>
      <c r="G875" t="s">
        <v>17</v>
      </c>
      <c r="H875" s="2">
        <v>77475.092311</v>
      </c>
    </row>
    <row r="876" spans="1:8" x14ac:dyDescent="0.3">
      <c r="A876" t="s">
        <v>21</v>
      </c>
      <c r="B876" t="s">
        <v>13</v>
      </c>
      <c r="C876">
        <v>9</v>
      </c>
      <c r="D876" s="3">
        <v>2016</v>
      </c>
      <c r="E876" t="s">
        <v>6</v>
      </c>
      <c r="F876" t="s">
        <v>18</v>
      </c>
      <c r="G876" t="s">
        <v>17</v>
      </c>
      <c r="H876" s="2">
        <v>212668.53937700001</v>
      </c>
    </row>
    <row r="877" spans="1:8" x14ac:dyDescent="0.3">
      <c r="A877" t="s">
        <v>22</v>
      </c>
      <c r="B877" t="s">
        <v>13</v>
      </c>
      <c r="C877">
        <v>9</v>
      </c>
      <c r="D877" s="3">
        <v>2016</v>
      </c>
      <c r="E877" t="s">
        <v>6</v>
      </c>
      <c r="F877" t="s">
        <v>18</v>
      </c>
      <c r="G877" t="s">
        <v>17</v>
      </c>
      <c r="H877" s="2">
        <v>72670.225065999999</v>
      </c>
    </row>
    <row r="878" spans="1:8" x14ac:dyDescent="0.3">
      <c r="A878" t="s">
        <v>21</v>
      </c>
      <c r="B878" t="s">
        <v>13</v>
      </c>
      <c r="C878">
        <v>10</v>
      </c>
      <c r="D878" s="3">
        <v>2016</v>
      </c>
      <c r="E878" t="s">
        <v>6</v>
      </c>
      <c r="F878" t="s">
        <v>18</v>
      </c>
      <c r="G878" t="s">
        <v>17</v>
      </c>
      <c r="H878" s="2">
        <v>256695.86970099999</v>
      </c>
    </row>
    <row r="879" spans="1:8" x14ac:dyDescent="0.3">
      <c r="A879" t="s">
        <v>22</v>
      </c>
      <c r="B879" t="s">
        <v>13</v>
      </c>
      <c r="C879">
        <v>10</v>
      </c>
      <c r="D879" s="3">
        <v>2016</v>
      </c>
      <c r="E879" t="s">
        <v>6</v>
      </c>
      <c r="F879" t="s">
        <v>18</v>
      </c>
      <c r="G879" t="s">
        <v>17</v>
      </c>
      <c r="H879" s="2">
        <v>65497.957843999997</v>
      </c>
    </row>
    <row r="880" spans="1:8" x14ac:dyDescent="0.3">
      <c r="A880" t="s">
        <v>21</v>
      </c>
      <c r="B880" t="s">
        <v>13</v>
      </c>
      <c r="C880">
        <v>11</v>
      </c>
      <c r="D880" s="3">
        <v>2016</v>
      </c>
      <c r="E880" t="s">
        <v>6</v>
      </c>
      <c r="F880" t="s">
        <v>18</v>
      </c>
      <c r="G880" t="s">
        <v>17</v>
      </c>
      <c r="H880" s="2">
        <v>389542.24930800003</v>
      </c>
    </row>
    <row r="881" spans="1:8" x14ac:dyDescent="0.3">
      <c r="A881" t="s">
        <v>22</v>
      </c>
      <c r="B881" t="s">
        <v>13</v>
      </c>
      <c r="C881">
        <v>11</v>
      </c>
      <c r="D881" s="3">
        <v>2016</v>
      </c>
      <c r="E881" t="s">
        <v>6</v>
      </c>
      <c r="F881" t="s">
        <v>18</v>
      </c>
      <c r="G881" t="s">
        <v>17</v>
      </c>
      <c r="H881" s="2">
        <v>163793.574009</v>
      </c>
    </row>
    <row r="882" spans="1:8" x14ac:dyDescent="0.3">
      <c r="A882" t="s">
        <v>21</v>
      </c>
      <c r="B882" t="s">
        <v>13</v>
      </c>
      <c r="C882">
        <v>12</v>
      </c>
      <c r="D882" s="3">
        <v>2016</v>
      </c>
      <c r="E882" t="s">
        <v>6</v>
      </c>
      <c r="F882" t="s">
        <v>18</v>
      </c>
      <c r="G882" t="s">
        <v>17</v>
      </c>
      <c r="H882" s="2">
        <v>206826.89050000001</v>
      </c>
    </row>
    <row r="883" spans="1:8" x14ac:dyDescent="0.3">
      <c r="A883" t="s">
        <v>22</v>
      </c>
      <c r="B883" t="s">
        <v>13</v>
      </c>
      <c r="C883">
        <v>12</v>
      </c>
      <c r="D883" s="3">
        <v>2016</v>
      </c>
      <c r="E883" t="s">
        <v>6</v>
      </c>
      <c r="F883" t="s">
        <v>18</v>
      </c>
      <c r="G883" t="s">
        <v>17</v>
      </c>
      <c r="H883" s="2">
        <v>80011.325545</v>
      </c>
    </row>
    <row r="884" spans="1:8" x14ac:dyDescent="0.3">
      <c r="A884" t="s">
        <v>21</v>
      </c>
      <c r="B884" t="s">
        <v>13</v>
      </c>
      <c r="C884">
        <v>13</v>
      </c>
      <c r="D884" s="3">
        <v>2016</v>
      </c>
      <c r="E884" t="s">
        <v>6</v>
      </c>
      <c r="F884" t="s">
        <v>18</v>
      </c>
      <c r="G884" t="s">
        <v>17</v>
      </c>
      <c r="H884" s="2">
        <v>168773.520288</v>
      </c>
    </row>
    <row r="885" spans="1:8" x14ac:dyDescent="0.3">
      <c r="A885" t="s">
        <v>22</v>
      </c>
      <c r="B885" t="s">
        <v>13</v>
      </c>
      <c r="C885">
        <v>13</v>
      </c>
      <c r="D885" s="3">
        <v>2016</v>
      </c>
      <c r="E885" t="s">
        <v>6</v>
      </c>
      <c r="F885" t="s">
        <v>18</v>
      </c>
      <c r="G885" t="s">
        <v>17</v>
      </c>
      <c r="H885" s="2">
        <v>77732.400844000003</v>
      </c>
    </row>
    <row r="886" spans="1:8" x14ac:dyDescent="0.3">
      <c r="A886" t="s">
        <v>21</v>
      </c>
      <c r="B886" t="s">
        <v>13</v>
      </c>
      <c r="C886">
        <v>14</v>
      </c>
      <c r="D886" s="3">
        <v>2016</v>
      </c>
      <c r="E886" t="s">
        <v>6</v>
      </c>
      <c r="F886" t="s">
        <v>18</v>
      </c>
      <c r="G886" t="s">
        <v>17</v>
      </c>
      <c r="H886" s="2">
        <v>211492.610556</v>
      </c>
    </row>
    <row r="887" spans="1:8" x14ac:dyDescent="0.3">
      <c r="A887" t="s">
        <v>22</v>
      </c>
      <c r="B887" t="s">
        <v>13</v>
      </c>
      <c r="C887">
        <v>14</v>
      </c>
      <c r="D887" s="3">
        <v>2016</v>
      </c>
      <c r="E887" t="s">
        <v>6</v>
      </c>
      <c r="F887" t="s">
        <v>18</v>
      </c>
      <c r="G887" t="s">
        <v>17</v>
      </c>
      <c r="H887" s="2">
        <v>77337.212744000004</v>
      </c>
    </row>
    <row r="888" spans="1:8" x14ac:dyDescent="0.3">
      <c r="A888" t="s">
        <v>21</v>
      </c>
      <c r="B888" t="s">
        <v>13</v>
      </c>
      <c r="C888">
        <v>15</v>
      </c>
      <c r="D888" s="3">
        <v>2016</v>
      </c>
      <c r="E888" t="s">
        <v>6</v>
      </c>
      <c r="F888" t="s">
        <v>18</v>
      </c>
      <c r="G888" t="s">
        <v>17</v>
      </c>
      <c r="H888" s="2">
        <v>196231.42507500001</v>
      </c>
    </row>
    <row r="889" spans="1:8" x14ac:dyDescent="0.3">
      <c r="A889" t="s">
        <v>22</v>
      </c>
      <c r="B889" t="s">
        <v>13</v>
      </c>
      <c r="C889">
        <v>15</v>
      </c>
      <c r="D889" s="3">
        <v>2016</v>
      </c>
      <c r="E889" t="s">
        <v>6</v>
      </c>
      <c r="F889" t="s">
        <v>18</v>
      </c>
      <c r="G889" t="s">
        <v>17</v>
      </c>
      <c r="H889" s="2">
        <v>74119.004335000005</v>
      </c>
    </row>
    <row r="890" spans="1:8" x14ac:dyDescent="0.3">
      <c r="A890" t="s">
        <v>21</v>
      </c>
      <c r="B890" t="s">
        <v>13</v>
      </c>
      <c r="C890">
        <v>16</v>
      </c>
      <c r="D890" s="3">
        <v>2016</v>
      </c>
      <c r="E890" t="s">
        <v>6</v>
      </c>
      <c r="F890" t="s">
        <v>18</v>
      </c>
      <c r="G890" t="s">
        <v>17</v>
      </c>
      <c r="H890" s="2">
        <v>275305.764341</v>
      </c>
    </row>
    <row r="891" spans="1:8" x14ac:dyDescent="0.3">
      <c r="A891" t="s">
        <v>22</v>
      </c>
      <c r="B891" t="s">
        <v>13</v>
      </c>
      <c r="C891">
        <v>16</v>
      </c>
      <c r="D891" s="3">
        <v>2016</v>
      </c>
      <c r="E891" t="s">
        <v>6</v>
      </c>
      <c r="F891" t="s">
        <v>18</v>
      </c>
      <c r="G891" t="s">
        <v>17</v>
      </c>
      <c r="H891" s="2">
        <v>114714.48007999999</v>
      </c>
    </row>
    <row r="892" spans="1:8" x14ac:dyDescent="0.3">
      <c r="A892" t="s">
        <v>21</v>
      </c>
      <c r="B892" t="s">
        <v>13</v>
      </c>
      <c r="C892">
        <v>17</v>
      </c>
      <c r="D892" s="3">
        <v>2016</v>
      </c>
      <c r="E892" t="s">
        <v>6</v>
      </c>
      <c r="F892" t="s">
        <v>18</v>
      </c>
      <c r="G892" t="s">
        <v>17</v>
      </c>
      <c r="H892" s="2">
        <v>154754.397291</v>
      </c>
    </row>
    <row r="893" spans="1:8" x14ac:dyDescent="0.3">
      <c r="A893" t="s">
        <v>22</v>
      </c>
      <c r="B893" t="s">
        <v>13</v>
      </c>
      <c r="C893">
        <v>17</v>
      </c>
      <c r="D893" s="3">
        <v>2016</v>
      </c>
      <c r="E893" t="s">
        <v>6</v>
      </c>
      <c r="F893" t="s">
        <v>18</v>
      </c>
      <c r="G893" t="s">
        <v>17</v>
      </c>
      <c r="H893" s="2">
        <v>69388.110388999994</v>
      </c>
    </row>
    <row r="894" spans="1:8" x14ac:dyDescent="0.3">
      <c r="A894" t="s">
        <v>21</v>
      </c>
      <c r="B894" t="s">
        <v>13</v>
      </c>
      <c r="C894">
        <v>18</v>
      </c>
      <c r="D894" s="3">
        <v>2016</v>
      </c>
      <c r="E894" t="s">
        <v>6</v>
      </c>
      <c r="F894" t="s">
        <v>18</v>
      </c>
      <c r="G894" t="s">
        <v>17</v>
      </c>
      <c r="H894" s="2">
        <v>235551.73967000001</v>
      </c>
    </row>
    <row r="895" spans="1:8" x14ac:dyDescent="0.3">
      <c r="A895" t="s">
        <v>22</v>
      </c>
      <c r="B895" t="s">
        <v>13</v>
      </c>
      <c r="C895">
        <v>18</v>
      </c>
      <c r="D895" s="3">
        <v>2016</v>
      </c>
      <c r="E895" t="s">
        <v>6</v>
      </c>
      <c r="F895" t="s">
        <v>18</v>
      </c>
      <c r="G895" t="s">
        <v>17</v>
      </c>
      <c r="H895" s="2">
        <v>98222.434135999996</v>
      </c>
    </row>
    <row r="896" spans="1:8" x14ac:dyDescent="0.3">
      <c r="A896" t="s">
        <v>21</v>
      </c>
      <c r="B896" t="s">
        <v>13</v>
      </c>
      <c r="C896">
        <v>19</v>
      </c>
      <c r="D896" s="3">
        <v>2016</v>
      </c>
      <c r="E896" t="s">
        <v>6</v>
      </c>
      <c r="F896" t="s">
        <v>18</v>
      </c>
      <c r="G896" t="s">
        <v>17</v>
      </c>
      <c r="H896" s="2">
        <v>260808.900804</v>
      </c>
    </row>
    <row r="897" spans="1:8" x14ac:dyDescent="0.3">
      <c r="A897" t="s">
        <v>22</v>
      </c>
      <c r="B897" t="s">
        <v>13</v>
      </c>
      <c r="C897">
        <v>19</v>
      </c>
      <c r="D897" s="3">
        <v>2016</v>
      </c>
      <c r="E897" t="s">
        <v>6</v>
      </c>
      <c r="F897" t="s">
        <v>18</v>
      </c>
      <c r="G897" t="s">
        <v>17</v>
      </c>
      <c r="H897" s="2">
        <v>79246.551355000003</v>
      </c>
    </row>
    <row r="898" spans="1:8" x14ac:dyDescent="0.3">
      <c r="A898" t="s">
        <v>21</v>
      </c>
      <c r="B898" t="s">
        <v>13</v>
      </c>
      <c r="C898">
        <v>20</v>
      </c>
      <c r="D898" s="3">
        <v>2016</v>
      </c>
      <c r="E898" t="s">
        <v>6</v>
      </c>
      <c r="F898" t="s">
        <v>18</v>
      </c>
      <c r="G898" t="s">
        <v>17</v>
      </c>
      <c r="H898" s="2">
        <v>176717.828653</v>
      </c>
    </row>
    <row r="899" spans="1:8" x14ac:dyDescent="0.3">
      <c r="A899" t="s">
        <v>22</v>
      </c>
      <c r="B899" t="s">
        <v>13</v>
      </c>
      <c r="C899">
        <v>20</v>
      </c>
      <c r="D899" s="3">
        <v>2016</v>
      </c>
      <c r="E899" t="s">
        <v>6</v>
      </c>
      <c r="F899" t="s">
        <v>18</v>
      </c>
      <c r="G899" t="s">
        <v>17</v>
      </c>
      <c r="H899" s="2">
        <v>84196.885779999997</v>
      </c>
    </row>
    <row r="900" spans="1:8" x14ac:dyDescent="0.3">
      <c r="A900" t="s">
        <v>21</v>
      </c>
      <c r="B900" t="s">
        <v>13</v>
      </c>
      <c r="C900">
        <v>21</v>
      </c>
      <c r="D900" s="3">
        <v>2016</v>
      </c>
      <c r="E900" t="s">
        <v>6</v>
      </c>
      <c r="F900" t="s">
        <v>18</v>
      </c>
      <c r="G900" t="s">
        <v>17</v>
      </c>
      <c r="H900" s="2">
        <v>225864.88471499999</v>
      </c>
    </row>
    <row r="901" spans="1:8" x14ac:dyDescent="0.3">
      <c r="A901" t="s">
        <v>22</v>
      </c>
      <c r="B901" t="s">
        <v>13</v>
      </c>
      <c r="C901">
        <v>21</v>
      </c>
      <c r="D901" s="3">
        <v>2016</v>
      </c>
      <c r="E901" t="s">
        <v>6</v>
      </c>
      <c r="F901" t="s">
        <v>18</v>
      </c>
      <c r="G901" t="s">
        <v>17</v>
      </c>
      <c r="H901" s="2">
        <v>47134.519504999997</v>
      </c>
    </row>
    <row r="902" spans="1:8" x14ac:dyDescent="0.3">
      <c r="A902" t="s">
        <v>21</v>
      </c>
      <c r="B902" t="s">
        <v>13</v>
      </c>
      <c r="C902">
        <v>22</v>
      </c>
      <c r="D902" s="3">
        <v>2016</v>
      </c>
      <c r="E902" t="s">
        <v>6</v>
      </c>
      <c r="F902" t="s">
        <v>18</v>
      </c>
      <c r="G902" t="s">
        <v>17</v>
      </c>
      <c r="H902" s="2">
        <v>223293.08636700001</v>
      </c>
    </row>
    <row r="903" spans="1:8" x14ac:dyDescent="0.3">
      <c r="A903" t="s">
        <v>22</v>
      </c>
      <c r="B903" t="s">
        <v>13</v>
      </c>
      <c r="C903">
        <v>22</v>
      </c>
      <c r="D903" s="3">
        <v>2016</v>
      </c>
      <c r="E903" t="s">
        <v>6</v>
      </c>
      <c r="F903" t="s">
        <v>18</v>
      </c>
      <c r="G903" t="s">
        <v>17</v>
      </c>
      <c r="H903" s="2">
        <v>111030.13518100001</v>
      </c>
    </row>
    <row r="904" spans="1:8" x14ac:dyDescent="0.3">
      <c r="A904" t="s">
        <v>21</v>
      </c>
      <c r="B904" t="s">
        <v>13</v>
      </c>
      <c r="C904">
        <v>23</v>
      </c>
      <c r="D904" s="3">
        <v>2016</v>
      </c>
      <c r="E904" t="s">
        <v>6</v>
      </c>
      <c r="F904" t="s">
        <v>18</v>
      </c>
      <c r="G904" t="s">
        <v>17</v>
      </c>
      <c r="H904" s="2">
        <v>221948.31222699999</v>
      </c>
    </row>
    <row r="905" spans="1:8" x14ac:dyDescent="0.3">
      <c r="A905" t="s">
        <v>22</v>
      </c>
      <c r="B905" t="s">
        <v>13</v>
      </c>
      <c r="C905">
        <v>23</v>
      </c>
      <c r="D905" s="3">
        <v>2016</v>
      </c>
      <c r="E905" t="s">
        <v>6</v>
      </c>
      <c r="F905" t="s">
        <v>18</v>
      </c>
      <c r="G905" t="s">
        <v>17</v>
      </c>
      <c r="H905" s="2">
        <v>83008.773753999994</v>
      </c>
    </row>
    <row r="906" spans="1:8" x14ac:dyDescent="0.3">
      <c r="A906" t="s">
        <v>21</v>
      </c>
      <c r="B906" t="s">
        <v>13</v>
      </c>
      <c r="C906">
        <v>24</v>
      </c>
      <c r="D906" s="3">
        <v>2016</v>
      </c>
      <c r="E906" t="s">
        <v>6</v>
      </c>
      <c r="F906" t="s">
        <v>18</v>
      </c>
      <c r="G906" t="s">
        <v>17</v>
      </c>
      <c r="H906" s="2">
        <v>240544.64221300001</v>
      </c>
    </row>
    <row r="907" spans="1:8" x14ac:dyDescent="0.3">
      <c r="A907" t="s">
        <v>22</v>
      </c>
      <c r="B907" t="s">
        <v>13</v>
      </c>
      <c r="C907">
        <v>24</v>
      </c>
      <c r="D907" s="3">
        <v>2016</v>
      </c>
      <c r="E907" t="s">
        <v>6</v>
      </c>
      <c r="F907" t="s">
        <v>18</v>
      </c>
      <c r="G907" t="s">
        <v>17</v>
      </c>
      <c r="H907" s="2">
        <v>73438.023772999994</v>
      </c>
    </row>
    <row r="908" spans="1:8" x14ac:dyDescent="0.3">
      <c r="A908" t="s">
        <v>21</v>
      </c>
      <c r="B908" t="s">
        <v>13</v>
      </c>
      <c r="C908">
        <v>25</v>
      </c>
      <c r="D908" s="3">
        <v>2016</v>
      </c>
      <c r="E908" t="s">
        <v>6</v>
      </c>
      <c r="F908" t="s">
        <v>18</v>
      </c>
      <c r="G908" t="s">
        <v>17</v>
      </c>
      <c r="H908" s="2">
        <v>536511.93270899996</v>
      </c>
    </row>
    <row r="909" spans="1:8" x14ac:dyDescent="0.3">
      <c r="A909" t="s">
        <v>22</v>
      </c>
      <c r="B909" t="s">
        <v>13</v>
      </c>
      <c r="C909">
        <v>25</v>
      </c>
      <c r="D909" s="3">
        <v>2016</v>
      </c>
      <c r="E909" t="s">
        <v>6</v>
      </c>
      <c r="F909" t="s">
        <v>18</v>
      </c>
      <c r="G909" t="s">
        <v>17</v>
      </c>
      <c r="H909" s="2">
        <v>63253.108919999999</v>
      </c>
    </row>
    <row r="910" spans="1:8" x14ac:dyDescent="0.3">
      <c r="A910" t="s">
        <v>21</v>
      </c>
      <c r="B910" t="s">
        <v>13</v>
      </c>
      <c r="C910">
        <v>26</v>
      </c>
      <c r="D910" s="3">
        <v>2016</v>
      </c>
      <c r="E910" t="s">
        <v>6</v>
      </c>
      <c r="F910" t="s">
        <v>18</v>
      </c>
      <c r="G910" t="s">
        <v>17</v>
      </c>
      <c r="H910" s="2">
        <v>193445.431323</v>
      </c>
    </row>
    <row r="911" spans="1:8" x14ac:dyDescent="0.3">
      <c r="A911" t="s">
        <v>22</v>
      </c>
      <c r="B911" t="s">
        <v>13</v>
      </c>
      <c r="C911">
        <v>26</v>
      </c>
      <c r="D911" s="3">
        <v>2016</v>
      </c>
      <c r="E911" t="s">
        <v>6</v>
      </c>
      <c r="F911" t="s">
        <v>18</v>
      </c>
      <c r="G911" t="s">
        <v>17</v>
      </c>
      <c r="H911" s="2">
        <v>86584.781757999997</v>
      </c>
    </row>
    <row r="912" spans="1:8" x14ac:dyDescent="0.3">
      <c r="A912" t="s">
        <v>21</v>
      </c>
      <c r="B912" t="s">
        <v>13</v>
      </c>
      <c r="C912">
        <v>27</v>
      </c>
      <c r="D912" s="3">
        <v>2016</v>
      </c>
      <c r="E912" t="s">
        <v>6</v>
      </c>
      <c r="F912" t="s">
        <v>18</v>
      </c>
      <c r="G912" t="s">
        <v>17</v>
      </c>
      <c r="H912" s="2">
        <v>188529.19180199999</v>
      </c>
    </row>
    <row r="913" spans="1:8" x14ac:dyDescent="0.3">
      <c r="A913" t="s">
        <v>22</v>
      </c>
      <c r="B913" t="s">
        <v>13</v>
      </c>
      <c r="C913">
        <v>27</v>
      </c>
      <c r="D913" s="3">
        <v>2016</v>
      </c>
      <c r="E913" t="s">
        <v>6</v>
      </c>
      <c r="F913" t="s">
        <v>18</v>
      </c>
      <c r="G913" t="s">
        <v>17</v>
      </c>
      <c r="H913" s="2">
        <v>54913.404842000004</v>
      </c>
    </row>
    <row r="914" spans="1:8" x14ac:dyDescent="0.3">
      <c r="A914" t="s">
        <v>21</v>
      </c>
      <c r="B914" t="s">
        <v>13</v>
      </c>
      <c r="C914">
        <v>28</v>
      </c>
      <c r="D914" s="3">
        <v>2016</v>
      </c>
      <c r="E914" t="s">
        <v>6</v>
      </c>
      <c r="F914" t="s">
        <v>18</v>
      </c>
      <c r="G914" t="s">
        <v>17</v>
      </c>
      <c r="H914" s="2">
        <v>241493.92915899999</v>
      </c>
    </row>
    <row r="915" spans="1:8" x14ac:dyDescent="0.3">
      <c r="A915" t="s">
        <v>22</v>
      </c>
      <c r="B915" t="s">
        <v>13</v>
      </c>
      <c r="C915">
        <v>28</v>
      </c>
      <c r="D915" s="3">
        <v>2016</v>
      </c>
      <c r="E915" t="s">
        <v>6</v>
      </c>
      <c r="F915" t="s">
        <v>18</v>
      </c>
      <c r="G915" t="s">
        <v>17</v>
      </c>
      <c r="H915" s="2">
        <v>57517.66388</v>
      </c>
    </row>
    <row r="916" spans="1:8" x14ac:dyDescent="0.3">
      <c r="A916" t="s">
        <v>21</v>
      </c>
      <c r="B916" t="s">
        <v>13</v>
      </c>
      <c r="C916">
        <v>29</v>
      </c>
      <c r="D916" s="3">
        <v>2016</v>
      </c>
      <c r="E916" t="s">
        <v>6</v>
      </c>
      <c r="F916" t="s">
        <v>18</v>
      </c>
      <c r="G916" t="s">
        <v>17</v>
      </c>
      <c r="H916" s="2">
        <v>206140.768679</v>
      </c>
    </row>
    <row r="917" spans="1:8" x14ac:dyDescent="0.3">
      <c r="A917" t="s">
        <v>22</v>
      </c>
      <c r="B917" t="s">
        <v>13</v>
      </c>
      <c r="C917">
        <v>29</v>
      </c>
      <c r="D917" s="3">
        <v>2016</v>
      </c>
      <c r="E917" t="s">
        <v>6</v>
      </c>
      <c r="F917" t="s">
        <v>18</v>
      </c>
      <c r="G917" t="s">
        <v>17</v>
      </c>
      <c r="H917" s="2">
        <v>75760.763651999994</v>
      </c>
    </row>
    <row r="918" spans="1:8" x14ac:dyDescent="0.3">
      <c r="A918" t="s">
        <v>21</v>
      </c>
      <c r="B918" t="s">
        <v>13</v>
      </c>
      <c r="C918">
        <v>30</v>
      </c>
      <c r="D918" s="3">
        <v>2016</v>
      </c>
      <c r="E918" t="s">
        <v>6</v>
      </c>
      <c r="F918" t="s">
        <v>18</v>
      </c>
      <c r="G918" t="s">
        <v>17</v>
      </c>
      <c r="H918" s="2">
        <v>192665.760454</v>
      </c>
    </row>
    <row r="919" spans="1:8" x14ac:dyDescent="0.3">
      <c r="A919" t="s">
        <v>22</v>
      </c>
      <c r="B919" t="s">
        <v>13</v>
      </c>
      <c r="C919">
        <v>30</v>
      </c>
      <c r="D919" s="3">
        <v>2016</v>
      </c>
      <c r="E919" t="s">
        <v>6</v>
      </c>
      <c r="F919" t="s">
        <v>18</v>
      </c>
      <c r="G919" t="s">
        <v>17</v>
      </c>
      <c r="H919" s="2">
        <v>97323.552253999995</v>
      </c>
    </row>
    <row r="920" spans="1:8" x14ac:dyDescent="0.3">
      <c r="A920" t="s">
        <v>21</v>
      </c>
      <c r="B920" s="1" t="s">
        <v>13</v>
      </c>
      <c r="C920">
        <v>31</v>
      </c>
      <c r="D920" s="3">
        <v>2016</v>
      </c>
      <c r="E920" t="s">
        <v>6</v>
      </c>
      <c r="F920" t="s">
        <v>18</v>
      </c>
      <c r="G920" t="s">
        <v>17</v>
      </c>
      <c r="H920" s="1">
        <v>284851.90929600003</v>
      </c>
    </row>
    <row r="921" spans="1:8" x14ac:dyDescent="0.3">
      <c r="A921" t="s">
        <v>22</v>
      </c>
      <c r="B921" s="1" t="s">
        <v>13</v>
      </c>
      <c r="C921">
        <v>31</v>
      </c>
      <c r="D921" s="3">
        <v>2016</v>
      </c>
      <c r="E921" t="s">
        <v>6</v>
      </c>
      <c r="F921" t="s">
        <v>18</v>
      </c>
      <c r="G921" t="s">
        <v>17</v>
      </c>
      <c r="H921" s="1">
        <v>87027.856274000005</v>
      </c>
    </row>
    <row r="922" spans="1:8" x14ac:dyDescent="0.3">
      <c r="A922" t="s">
        <v>21</v>
      </c>
      <c r="B922" s="1" t="s">
        <v>20</v>
      </c>
      <c r="C922">
        <v>1</v>
      </c>
      <c r="D922" s="3">
        <v>2017</v>
      </c>
      <c r="E922" t="s">
        <v>6</v>
      </c>
      <c r="F922" t="s">
        <v>18</v>
      </c>
      <c r="G922" t="s">
        <v>17</v>
      </c>
      <c r="H922" s="1">
        <v>166017.37179</v>
      </c>
    </row>
    <row r="923" spans="1:8" x14ac:dyDescent="0.3">
      <c r="A923" t="s">
        <v>22</v>
      </c>
      <c r="B923" s="1" t="s">
        <v>20</v>
      </c>
      <c r="C923">
        <v>1</v>
      </c>
      <c r="D923" s="3">
        <v>2017</v>
      </c>
      <c r="E923" t="s">
        <v>6</v>
      </c>
      <c r="F923" t="s">
        <v>18</v>
      </c>
      <c r="G923" t="s">
        <v>17</v>
      </c>
      <c r="H923" s="1">
        <v>79429.378821999999</v>
      </c>
    </row>
    <row r="924" spans="1:8" x14ac:dyDescent="0.3">
      <c r="A924" t="s">
        <v>21</v>
      </c>
      <c r="B924" s="1" t="s">
        <v>20</v>
      </c>
      <c r="C924">
        <v>2</v>
      </c>
      <c r="D924" s="3">
        <v>2017</v>
      </c>
      <c r="E924" t="s">
        <v>6</v>
      </c>
      <c r="F924" t="s">
        <v>18</v>
      </c>
      <c r="G924" t="s">
        <v>17</v>
      </c>
      <c r="H924" s="1">
        <v>285309.89455800003</v>
      </c>
    </row>
    <row r="925" spans="1:8" x14ac:dyDescent="0.3">
      <c r="A925" t="s">
        <v>22</v>
      </c>
      <c r="B925" s="1" t="s">
        <v>20</v>
      </c>
      <c r="C925">
        <v>2</v>
      </c>
      <c r="D925" s="3">
        <v>2017</v>
      </c>
      <c r="E925" t="s">
        <v>6</v>
      </c>
      <c r="F925" t="s">
        <v>18</v>
      </c>
      <c r="G925" t="s">
        <v>17</v>
      </c>
      <c r="H925" s="1">
        <v>70017.288862000001</v>
      </c>
    </row>
    <row r="926" spans="1:8" x14ac:dyDescent="0.3">
      <c r="A926" t="s">
        <v>21</v>
      </c>
      <c r="B926" s="1" t="s">
        <v>20</v>
      </c>
      <c r="C926">
        <v>3</v>
      </c>
      <c r="D926" s="3">
        <v>2017</v>
      </c>
      <c r="E926" t="s">
        <v>6</v>
      </c>
      <c r="F926" t="s">
        <v>18</v>
      </c>
      <c r="G926" t="s">
        <v>17</v>
      </c>
      <c r="H926" s="1">
        <v>336459.43835299998</v>
      </c>
    </row>
    <row r="927" spans="1:8" x14ac:dyDescent="0.3">
      <c r="A927" t="s">
        <v>22</v>
      </c>
      <c r="B927" s="1" t="s">
        <v>20</v>
      </c>
      <c r="C927">
        <v>3</v>
      </c>
      <c r="D927" s="3">
        <v>2017</v>
      </c>
      <c r="E927" t="s">
        <v>6</v>
      </c>
      <c r="F927" t="s">
        <v>18</v>
      </c>
      <c r="G927" t="s">
        <v>17</v>
      </c>
      <c r="H927" s="1">
        <v>89254.013539000007</v>
      </c>
    </row>
    <row r="928" spans="1:8" x14ac:dyDescent="0.3">
      <c r="A928" t="s">
        <v>21</v>
      </c>
      <c r="B928" s="1" t="s">
        <v>20</v>
      </c>
      <c r="C928">
        <v>4</v>
      </c>
      <c r="D928" s="3">
        <v>2017</v>
      </c>
      <c r="E928" t="s">
        <v>6</v>
      </c>
      <c r="F928" t="s">
        <v>18</v>
      </c>
      <c r="G928" t="s">
        <v>17</v>
      </c>
      <c r="H928" s="1">
        <v>332463.01079299999</v>
      </c>
    </row>
    <row r="929" spans="1:8" x14ac:dyDescent="0.3">
      <c r="A929" t="s">
        <v>22</v>
      </c>
      <c r="B929" s="1" t="s">
        <v>20</v>
      </c>
      <c r="C929">
        <v>4</v>
      </c>
      <c r="D929" s="3">
        <v>2017</v>
      </c>
      <c r="E929" t="s">
        <v>6</v>
      </c>
      <c r="F929" t="s">
        <v>18</v>
      </c>
      <c r="G929" t="s">
        <v>17</v>
      </c>
      <c r="H929" s="1">
        <v>50317.156127000002</v>
      </c>
    </row>
    <row r="930" spans="1:8" x14ac:dyDescent="0.3">
      <c r="A930" t="s">
        <v>21</v>
      </c>
      <c r="B930" s="1" t="s">
        <v>20</v>
      </c>
      <c r="C930">
        <v>5</v>
      </c>
      <c r="D930" s="3">
        <v>2017</v>
      </c>
      <c r="E930" t="s">
        <v>6</v>
      </c>
      <c r="F930" t="s">
        <v>18</v>
      </c>
      <c r="G930" t="s">
        <v>17</v>
      </c>
      <c r="H930" s="1">
        <v>275848.56624900002</v>
      </c>
    </row>
    <row r="931" spans="1:8" x14ac:dyDescent="0.3">
      <c r="A931" t="s">
        <v>22</v>
      </c>
      <c r="B931" s="1" t="s">
        <v>20</v>
      </c>
      <c r="C931">
        <v>5</v>
      </c>
      <c r="D931" s="3">
        <v>2017</v>
      </c>
      <c r="E931" t="s">
        <v>6</v>
      </c>
      <c r="F931" t="s">
        <v>18</v>
      </c>
      <c r="G931" t="s">
        <v>17</v>
      </c>
      <c r="H931" s="1">
        <v>82683.601326000004</v>
      </c>
    </row>
    <row r="932" spans="1:8" x14ac:dyDescent="0.3">
      <c r="A932" t="s">
        <v>21</v>
      </c>
      <c r="B932" s="1" t="s">
        <v>20</v>
      </c>
      <c r="C932">
        <v>6</v>
      </c>
      <c r="D932" s="3">
        <v>2017</v>
      </c>
      <c r="E932" t="s">
        <v>6</v>
      </c>
      <c r="F932" t="s">
        <v>18</v>
      </c>
      <c r="G932" t="s">
        <v>17</v>
      </c>
      <c r="H932" s="1">
        <v>266756.36646200001</v>
      </c>
    </row>
    <row r="933" spans="1:8" x14ac:dyDescent="0.3">
      <c r="A933" t="s">
        <v>22</v>
      </c>
      <c r="B933" s="1" t="s">
        <v>20</v>
      </c>
      <c r="C933">
        <v>6</v>
      </c>
      <c r="D933" s="3">
        <v>2017</v>
      </c>
      <c r="E933" t="s">
        <v>6</v>
      </c>
      <c r="F933" t="s">
        <v>18</v>
      </c>
      <c r="G933" t="s">
        <v>17</v>
      </c>
      <c r="H933" s="1">
        <v>55600.081564</v>
      </c>
    </row>
    <row r="934" spans="1:8" x14ac:dyDescent="0.3">
      <c r="A934" t="s">
        <v>21</v>
      </c>
      <c r="B934" t="s">
        <v>20</v>
      </c>
      <c r="C934">
        <v>7</v>
      </c>
      <c r="D934" s="3">
        <v>2017</v>
      </c>
      <c r="E934" t="s">
        <v>6</v>
      </c>
      <c r="F934" t="s">
        <v>18</v>
      </c>
      <c r="G934" t="s">
        <v>17</v>
      </c>
      <c r="H934" s="1">
        <v>248069.61997199999</v>
      </c>
    </row>
    <row r="935" spans="1:8" x14ac:dyDescent="0.3">
      <c r="A935" t="s">
        <v>22</v>
      </c>
      <c r="B935" t="s">
        <v>20</v>
      </c>
      <c r="C935">
        <v>7</v>
      </c>
      <c r="D935" s="3">
        <v>2017</v>
      </c>
      <c r="E935" t="s">
        <v>6</v>
      </c>
      <c r="F935" t="s">
        <v>18</v>
      </c>
      <c r="G935" t="s">
        <v>17</v>
      </c>
      <c r="H935" s="1">
        <v>55712.914975</v>
      </c>
    </row>
    <row r="936" spans="1:8" x14ac:dyDescent="0.3">
      <c r="A936" t="s">
        <v>21</v>
      </c>
      <c r="B936" t="s">
        <v>20</v>
      </c>
      <c r="C936">
        <v>8</v>
      </c>
      <c r="D936" s="3">
        <v>2017</v>
      </c>
      <c r="E936" t="s">
        <v>6</v>
      </c>
      <c r="F936" t="s">
        <v>18</v>
      </c>
      <c r="G936" t="s">
        <v>17</v>
      </c>
      <c r="H936" s="1">
        <v>176566.565443</v>
      </c>
    </row>
    <row r="937" spans="1:8" x14ac:dyDescent="0.3">
      <c r="A937" t="s">
        <v>22</v>
      </c>
      <c r="B937" t="s">
        <v>20</v>
      </c>
      <c r="C937">
        <v>8</v>
      </c>
      <c r="D937" s="3">
        <v>2017</v>
      </c>
      <c r="E937" t="s">
        <v>6</v>
      </c>
      <c r="F937" t="s">
        <v>18</v>
      </c>
      <c r="G937" t="s">
        <v>17</v>
      </c>
      <c r="H937" s="1">
        <v>56155.434939999999</v>
      </c>
    </row>
    <row r="938" spans="1:8" x14ac:dyDescent="0.3">
      <c r="A938" t="s">
        <v>21</v>
      </c>
      <c r="B938" t="s">
        <v>20</v>
      </c>
      <c r="C938">
        <v>9</v>
      </c>
      <c r="D938" s="3">
        <v>2017</v>
      </c>
      <c r="E938" t="s">
        <v>6</v>
      </c>
      <c r="F938" t="s">
        <v>18</v>
      </c>
      <c r="G938" t="s">
        <v>17</v>
      </c>
      <c r="H938" s="1">
        <v>247319.94754200001</v>
      </c>
    </row>
    <row r="939" spans="1:8" x14ac:dyDescent="0.3">
      <c r="A939" t="s">
        <v>22</v>
      </c>
      <c r="B939" t="s">
        <v>20</v>
      </c>
      <c r="C939">
        <v>9</v>
      </c>
      <c r="D939" s="3">
        <v>2017</v>
      </c>
      <c r="E939" t="s">
        <v>6</v>
      </c>
      <c r="F939" t="s">
        <v>18</v>
      </c>
      <c r="G939" t="s">
        <v>17</v>
      </c>
      <c r="H939" s="1">
        <v>51995.134669999999</v>
      </c>
    </row>
    <row r="940" spans="1:8" x14ac:dyDescent="0.3">
      <c r="A940" t="s">
        <v>21</v>
      </c>
      <c r="B940" t="s">
        <v>20</v>
      </c>
      <c r="C940">
        <v>10</v>
      </c>
      <c r="D940" s="3">
        <v>2017</v>
      </c>
      <c r="E940" t="s">
        <v>6</v>
      </c>
      <c r="F940" t="s">
        <v>18</v>
      </c>
      <c r="G940" t="s">
        <v>17</v>
      </c>
      <c r="H940" s="1">
        <v>369047.41633500002</v>
      </c>
    </row>
    <row r="941" spans="1:8" x14ac:dyDescent="0.3">
      <c r="A941" t="s">
        <v>22</v>
      </c>
      <c r="B941" t="s">
        <v>20</v>
      </c>
      <c r="C941">
        <v>10</v>
      </c>
      <c r="D941" s="3">
        <v>2017</v>
      </c>
      <c r="E941" t="s">
        <v>6</v>
      </c>
      <c r="F941" t="s">
        <v>18</v>
      </c>
      <c r="G941" t="s">
        <v>17</v>
      </c>
      <c r="H941" s="1">
        <v>74615.739566999997</v>
      </c>
    </row>
    <row r="942" spans="1:8" x14ac:dyDescent="0.3">
      <c r="A942" t="s">
        <v>21</v>
      </c>
      <c r="B942" t="s">
        <v>20</v>
      </c>
      <c r="C942">
        <v>11</v>
      </c>
      <c r="D942" s="3">
        <v>2017</v>
      </c>
      <c r="E942" t="s">
        <v>6</v>
      </c>
      <c r="F942" t="s">
        <v>18</v>
      </c>
      <c r="G942" t="s">
        <v>17</v>
      </c>
      <c r="H942" s="1">
        <v>262722.64119200001</v>
      </c>
    </row>
    <row r="943" spans="1:8" x14ac:dyDescent="0.3">
      <c r="A943" t="s">
        <v>22</v>
      </c>
      <c r="B943" t="s">
        <v>20</v>
      </c>
      <c r="C943">
        <v>11</v>
      </c>
      <c r="D943" s="3">
        <v>2017</v>
      </c>
      <c r="E943" t="s">
        <v>6</v>
      </c>
      <c r="F943" t="s">
        <v>18</v>
      </c>
      <c r="G943" t="s">
        <v>17</v>
      </c>
      <c r="H943" s="1">
        <v>74168.989428000001</v>
      </c>
    </row>
    <row r="944" spans="1:8" x14ac:dyDescent="0.3">
      <c r="A944" t="s">
        <v>21</v>
      </c>
      <c r="B944" t="s">
        <v>20</v>
      </c>
      <c r="C944">
        <v>12</v>
      </c>
      <c r="D944" s="3">
        <v>2017</v>
      </c>
      <c r="E944" t="s">
        <v>6</v>
      </c>
      <c r="F944" t="s">
        <v>18</v>
      </c>
      <c r="G944" t="s">
        <v>17</v>
      </c>
      <c r="H944" s="1">
        <v>275097.13224599999</v>
      </c>
    </row>
    <row r="945" spans="1:8" x14ac:dyDescent="0.3">
      <c r="A945" t="s">
        <v>22</v>
      </c>
      <c r="B945" t="s">
        <v>20</v>
      </c>
      <c r="C945">
        <v>12</v>
      </c>
      <c r="D945" s="3">
        <v>2017</v>
      </c>
      <c r="E945" t="s">
        <v>6</v>
      </c>
      <c r="F945" t="s">
        <v>18</v>
      </c>
      <c r="G945" t="s">
        <v>17</v>
      </c>
      <c r="H945" s="1">
        <v>58151.036651000002</v>
      </c>
    </row>
    <row r="946" spans="1:8" x14ac:dyDescent="0.3">
      <c r="A946" t="s">
        <v>21</v>
      </c>
      <c r="B946" t="s">
        <v>20</v>
      </c>
      <c r="C946">
        <v>13</v>
      </c>
      <c r="D946" s="3">
        <v>2017</v>
      </c>
      <c r="E946" t="s">
        <v>6</v>
      </c>
      <c r="F946" t="s">
        <v>18</v>
      </c>
      <c r="G946" t="s">
        <v>17</v>
      </c>
      <c r="H946" s="1">
        <v>232603.55730099999</v>
      </c>
    </row>
    <row r="947" spans="1:8" x14ac:dyDescent="0.3">
      <c r="A947" t="s">
        <v>22</v>
      </c>
      <c r="B947" t="s">
        <v>20</v>
      </c>
      <c r="C947">
        <v>13</v>
      </c>
      <c r="D947" s="3">
        <v>2017</v>
      </c>
      <c r="E947" t="s">
        <v>6</v>
      </c>
      <c r="F947" t="s">
        <v>18</v>
      </c>
      <c r="G947" t="s">
        <v>17</v>
      </c>
      <c r="H947" s="1">
        <v>48252.493408000002</v>
      </c>
    </row>
    <row r="948" spans="1:8" x14ac:dyDescent="0.3">
      <c r="A948" t="s">
        <v>21</v>
      </c>
      <c r="B948" t="s">
        <v>20</v>
      </c>
      <c r="C948">
        <v>14</v>
      </c>
      <c r="D948" s="3">
        <v>2017</v>
      </c>
      <c r="E948" t="s">
        <v>6</v>
      </c>
      <c r="F948" t="s">
        <v>18</v>
      </c>
      <c r="G948" t="s">
        <v>17</v>
      </c>
      <c r="H948" s="1">
        <v>201445.55473900001</v>
      </c>
    </row>
    <row r="949" spans="1:8" x14ac:dyDescent="0.3">
      <c r="A949" t="s">
        <v>22</v>
      </c>
      <c r="B949" t="s">
        <v>20</v>
      </c>
      <c r="C949">
        <v>14</v>
      </c>
      <c r="D949" s="3">
        <v>2017</v>
      </c>
      <c r="E949" t="s">
        <v>6</v>
      </c>
      <c r="F949" t="s">
        <v>18</v>
      </c>
      <c r="G949" t="s">
        <v>17</v>
      </c>
      <c r="H949" s="1">
        <v>51842.804666000004</v>
      </c>
    </row>
    <row r="950" spans="1:8" x14ac:dyDescent="0.3">
      <c r="A950" t="s">
        <v>21</v>
      </c>
      <c r="B950" t="s">
        <v>20</v>
      </c>
      <c r="C950">
        <v>15</v>
      </c>
      <c r="D950" s="3">
        <v>2017</v>
      </c>
      <c r="E950" t="s">
        <v>6</v>
      </c>
      <c r="F950" t="s">
        <v>18</v>
      </c>
      <c r="G950" t="s">
        <v>17</v>
      </c>
      <c r="H950" s="1">
        <v>222460.15645499999</v>
      </c>
    </row>
    <row r="951" spans="1:8" x14ac:dyDescent="0.3">
      <c r="A951" t="s">
        <v>22</v>
      </c>
      <c r="B951" t="s">
        <v>20</v>
      </c>
      <c r="C951">
        <v>15</v>
      </c>
      <c r="D951" s="3">
        <v>2017</v>
      </c>
      <c r="E951" t="s">
        <v>6</v>
      </c>
      <c r="F951" t="s">
        <v>18</v>
      </c>
      <c r="G951" t="s">
        <v>17</v>
      </c>
      <c r="H951" s="1">
        <v>53887.674340999998</v>
      </c>
    </row>
    <row r="952" spans="1:8" x14ac:dyDescent="0.3">
      <c r="A952" t="s">
        <v>21</v>
      </c>
      <c r="B952" t="s">
        <v>20</v>
      </c>
      <c r="C952">
        <v>16</v>
      </c>
      <c r="D952" s="3">
        <v>2017</v>
      </c>
      <c r="E952" t="s">
        <v>6</v>
      </c>
      <c r="F952" t="s">
        <v>18</v>
      </c>
      <c r="G952" t="s">
        <v>17</v>
      </c>
      <c r="H952" s="1">
        <v>240285.022406</v>
      </c>
    </row>
    <row r="953" spans="1:8" x14ac:dyDescent="0.3">
      <c r="A953" t="s">
        <v>22</v>
      </c>
      <c r="B953" t="s">
        <v>20</v>
      </c>
      <c r="C953">
        <v>16</v>
      </c>
      <c r="D953" s="3">
        <v>2017</v>
      </c>
      <c r="E953" t="s">
        <v>6</v>
      </c>
      <c r="F953" t="s">
        <v>18</v>
      </c>
      <c r="G953" t="s">
        <v>17</v>
      </c>
      <c r="H953" s="1">
        <v>42048.023577</v>
      </c>
    </row>
    <row r="954" spans="1:8" x14ac:dyDescent="0.3">
      <c r="A954" t="s">
        <v>21</v>
      </c>
      <c r="B954" t="s">
        <v>20</v>
      </c>
      <c r="C954">
        <v>17</v>
      </c>
      <c r="D954" s="3">
        <v>2017</v>
      </c>
      <c r="E954" t="s">
        <v>6</v>
      </c>
      <c r="F954" t="s">
        <v>18</v>
      </c>
      <c r="G954" t="s">
        <v>17</v>
      </c>
      <c r="H954" s="1">
        <v>279459.30780200002</v>
      </c>
    </row>
    <row r="955" spans="1:8" x14ac:dyDescent="0.3">
      <c r="A955" t="s">
        <v>22</v>
      </c>
      <c r="B955" t="s">
        <v>20</v>
      </c>
      <c r="C955">
        <v>17</v>
      </c>
      <c r="D955" s="3">
        <v>2017</v>
      </c>
      <c r="E955" t="s">
        <v>6</v>
      </c>
      <c r="F955" t="s">
        <v>18</v>
      </c>
      <c r="G955" t="s">
        <v>17</v>
      </c>
      <c r="H955" s="1">
        <v>76474.919951999997</v>
      </c>
    </row>
    <row r="956" spans="1:8" x14ac:dyDescent="0.3">
      <c r="A956" t="s">
        <v>21</v>
      </c>
      <c r="B956" t="s">
        <v>20</v>
      </c>
      <c r="C956">
        <v>18</v>
      </c>
      <c r="D956" s="3">
        <v>2017</v>
      </c>
      <c r="E956" t="s">
        <v>6</v>
      </c>
      <c r="F956" t="s">
        <v>18</v>
      </c>
      <c r="G956" t="s">
        <v>17</v>
      </c>
      <c r="H956" s="1">
        <v>320404.67301000003</v>
      </c>
    </row>
    <row r="957" spans="1:8" x14ac:dyDescent="0.3">
      <c r="A957" t="s">
        <v>22</v>
      </c>
      <c r="B957" t="s">
        <v>20</v>
      </c>
      <c r="C957">
        <v>18</v>
      </c>
      <c r="D957" s="3">
        <v>2017</v>
      </c>
      <c r="E957" t="s">
        <v>6</v>
      </c>
      <c r="F957" t="s">
        <v>18</v>
      </c>
      <c r="G957" t="s">
        <v>17</v>
      </c>
      <c r="H957" s="1">
        <v>58468.909839</v>
      </c>
    </row>
    <row r="958" spans="1:8" x14ac:dyDescent="0.3">
      <c r="A958" t="s">
        <v>21</v>
      </c>
      <c r="B958" t="s">
        <v>20</v>
      </c>
      <c r="C958">
        <v>19</v>
      </c>
      <c r="D958" s="3">
        <v>2017</v>
      </c>
      <c r="E958" t="s">
        <v>6</v>
      </c>
      <c r="F958" t="s">
        <v>18</v>
      </c>
      <c r="G958" t="s">
        <v>17</v>
      </c>
      <c r="H958" s="1">
        <v>271666.03051299998</v>
      </c>
    </row>
    <row r="959" spans="1:8" x14ac:dyDescent="0.3">
      <c r="A959" t="s">
        <v>22</v>
      </c>
      <c r="B959" t="s">
        <v>20</v>
      </c>
      <c r="C959">
        <v>19</v>
      </c>
      <c r="D959" s="3">
        <v>2017</v>
      </c>
      <c r="E959" t="s">
        <v>6</v>
      </c>
      <c r="F959" t="s">
        <v>18</v>
      </c>
      <c r="G959" t="s">
        <v>17</v>
      </c>
      <c r="H959" s="1">
        <v>44511.026784000001</v>
      </c>
    </row>
    <row r="960" spans="1:8" x14ac:dyDescent="0.3">
      <c r="A960" t="s">
        <v>21</v>
      </c>
      <c r="B960" t="s">
        <v>20</v>
      </c>
      <c r="C960">
        <v>20</v>
      </c>
      <c r="D960" s="3">
        <v>2017</v>
      </c>
      <c r="E960" t="s">
        <v>6</v>
      </c>
      <c r="F960" t="s">
        <v>18</v>
      </c>
      <c r="G960" t="s">
        <v>17</v>
      </c>
      <c r="H960" s="1">
        <v>267966.05876799999</v>
      </c>
    </row>
    <row r="961" spans="1:8" x14ac:dyDescent="0.3">
      <c r="A961" t="s">
        <v>22</v>
      </c>
      <c r="B961" t="s">
        <v>20</v>
      </c>
      <c r="C961">
        <v>20</v>
      </c>
      <c r="D961" s="3">
        <v>2017</v>
      </c>
      <c r="E961" t="s">
        <v>6</v>
      </c>
      <c r="F961" t="s">
        <v>18</v>
      </c>
      <c r="G961" t="s">
        <v>17</v>
      </c>
      <c r="H961" s="1">
        <v>29439.251712000001</v>
      </c>
    </row>
    <row r="962" spans="1:8" x14ac:dyDescent="0.3">
      <c r="A962" t="s">
        <v>21</v>
      </c>
      <c r="B962" t="s">
        <v>20</v>
      </c>
      <c r="C962">
        <v>21</v>
      </c>
      <c r="D962" s="3">
        <v>2017</v>
      </c>
      <c r="E962" t="s">
        <v>6</v>
      </c>
      <c r="F962" t="s">
        <v>18</v>
      </c>
      <c r="G962" t="s">
        <v>17</v>
      </c>
      <c r="H962" s="1">
        <v>214259.371139</v>
      </c>
    </row>
    <row r="963" spans="1:8" x14ac:dyDescent="0.3">
      <c r="A963" t="s">
        <v>22</v>
      </c>
      <c r="B963" t="s">
        <v>20</v>
      </c>
      <c r="C963">
        <v>21</v>
      </c>
      <c r="D963" s="3">
        <v>2017</v>
      </c>
      <c r="E963" t="s">
        <v>6</v>
      </c>
      <c r="F963" t="s">
        <v>18</v>
      </c>
      <c r="G963" t="s">
        <v>17</v>
      </c>
      <c r="H963" s="1">
        <v>59603.385536000002</v>
      </c>
    </row>
    <row r="964" spans="1:8" x14ac:dyDescent="0.3">
      <c r="A964" t="s">
        <v>21</v>
      </c>
      <c r="B964" t="s">
        <v>20</v>
      </c>
      <c r="C964">
        <v>22</v>
      </c>
      <c r="D964" s="3">
        <v>2017</v>
      </c>
      <c r="E964" t="s">
        <v>6</v>
      </c>
      <c r="F964" t="s">
        <v>18</v>
      </c>
      <c r="G964" t="s">
        <v>17</v>
      </c>
      <c r="H964" s="1">
        <v>189867.25998199999</v>
      </c>
    </row>
    <row r="965" spans="1:8" x14ac:dyDescent="0.3">
      <c r="A965" t="s">
        <v>22</v>
      </c>
      <c r="B965" t="s">
        <v>20</v>
      </c>
      <c r="C965">
        <v>22</v>
      </c>
      <c r="D965" s="3">
        <v>2017</v>
      </c>
      <c r="E965" t="s">
        <v>6</v>
      </c>
      <c r="F965" t="s">
        <v>18</v>
      </c>
      <c r="G965" t="s">
        <v>17</v>
      </c>
      <c r="H965" s="1">
        <v>46723.575517999998</v>
      </c>
    </row>
    <row r="966" spans="1:8" x14ac:dyDescent="0.3">
      <c r="A966" t="s">
        <v>21</v>
      </c>
      <c r="B966" t="s">
        <v>20</v>
      </c>
      <c r="C966">
        <v>23</v>
      </c>
      <c r="D966" s="3">
        <v>2017</v>
      </c>
      <c r="E966" t="s">
        <v>6</v>
      </c>
      <c r="F966" t="s">
        <v>18</v>
      </c>
      <c r="G966" t="s">
        <v>17</v>
      </c>
      <c r="H966" s="1">
        <v>234769.336687</v>
      </c>
    </row>
    <row r="967" spans="1:8" x14ac:dyDescent="0.3">
      <c r="A967" t="s">
        <v>22</v>
      </c>
      <c r="B967" t="s">
        <v>20</v>
      </c>
      <c r="C967">
        <v>23</v>
      </c>
      <c r="D967" s="3">
        <v>2017</v>
      </c>
      <c r="E967" t="s">
        <v>6</v>
      </c>
      <c r="F967" t="s">
        <v>18</v>
      </c>
      <c r="G967" t="s">
        <v>17</v>
      </c>
      <c r="H967" s="1">
        <v>52518.758024000002</v>
      </c>
    </row>
    <row r="968" spans="1:8" x14ac:dyDescent="0.3">
      <c r="A968" t="s">
        <v>21</v>
      </c>
      <c r="B968" t="s">
        <v>20</v>
      </c>
      <c r="C968">
        <v>24</v>
      </c>
      <c r="D968" s="3">
        <v>2017</v>
      </c>
      <c r="E968" t="s">
        <v>6</v>
      </c>
      <c r="F968" t="s">
        <v>18</v>
      </c>
      <c r="G968" t="s">
        <v>17</v>
      </c>
      <c r="H968" s="1">
        <v>314780.45334299997</v>
      </c>
    </row>
    <row r="969" spans="1:8" x14ac:dyDescent="0.3">
      <c r="A969" t="s">
        <v>22</v>
      </c>
      <c r="B969" t="s">
        <v>20</v>
      </c>
      <c r="C969">
        <v>24</v>
      </c>
      <c r="D969" s="3">
        <v>2017</v>
      </c>
      <c r="E969" t="s">
        <v>6</v>
      </c>
      <c r="F969" t="s">
        <v>18</v>
      </c>
      <c r="G969" t="s">
        <v>17</v>
      </c>
      <c r="H969" s="1">
        <v>59501.082375999998</v>
      </c>
    </row>
    <row r="970" spans="1:8" x14ac:dyDescent="0.3">
      <c r="A970" t="s">
        <v>21</v>
      </c>
      <c r="B970" t="s">
        <v>20</v>
      </c>
      <c r="C970">
        <v>25</v>
      </c>
      <c r="D970" s="3">
        <v>2017</v>
      </c>
      <c r="E970" t="s">
        <v>6</v>
      </c>
      <c r="F970" t="s">
        <v>18</v>
      </c>
      <c r="G970" t="s">
        <v>17</v>
      </c>
      <c r="H970" s="1">
        <v>301852.81059900002</v>
      </c>
    </row>
    <row r="971" spans="1:8" x14ac:dyDescent="0.3">
      <c r="A971" t="s">
        <v>22</v>
      </c>
      <c r="B971" t="s">
        <v>20</v>
      </c>
      <c r="C971">
        <v>25</v>
      </c>
      <c r="D971" s="3">
        <v>2017</v>
      </c>
      <c r="E971" t="s">
        <v>6</v>
      </c>
      <c r="F971" t="s">
        <v>18</v>
      </c>
      <c r="G971" t="s">
        <v>17</v>
      </c>
      <c r="H971" s="1">
        <v>59204.981412000001</v>
      </c>
    </row>
    <row r="972" spans="1:8" x14ac:dyDescent="0.3">
      <c r="A972" t="s">
        <v>21</v>
      </c>
      <c r="B972" t="s">
        <v>20</v>
      </c>
      <c r="C972">
        <v>26</v>
      </c>
      <c r="D972" s="3">
        <v>2017</v>
      </c>
      <c r="E972" t="s">
        <v>6</v>
      </c>
      <c r="F972" t="s">
        <v>18</v>
      </c>
      <c r="G972" t="s">
        <v>17</v>
      </c>
      <c r="H972" s="1">
        <v>267252.26339799998</v>
      </c>
    </row>
    <row r="973" spans="1:8" x14ac:dyDescent="0.3">
      <c r="A973" t="s">
        <v>22</v>
      </c>
      <c r="B973" t="s">
        <v>20</v>
      </c>
      <c r="C973">
        <v>26</v>
      </c>
      <c r="D973" s="3">
        <v>2017</v>
      </c>
      <c r="E973" t="s">
        <v>6</v>
      </c>
      <c r="F973" t="s">
        <v>18</v>
      </c>
      <c r="G973" t="s">
        <v>17</v>
      </c>
      <c r="H973" s="1">
        <v>57381.473985999997</v>
      </c>
    </row>
    <row r="974" spans="1:8" x14ac:dyDescent="0.3">
      <c r="A974" t="s">
        <v>21</v>
      </c>
      <c r="B974" t="s">
        <v>20</v>
      </c>
      <c r="C974">
        <v>27</v>
      </c>
      <c r="D974" s="3">
        <v>2017</v>
      </c>
      <c r="E974" t="s">
        <v>6</v>
      </c>
      <c r="F974" t="s">
        <v>18</v>
      </c>
      <c r="G974" t="s">
        <v>17</v>
      </c>
      <c r="H974" s="1">
        <v>258157.52819099999</v>
      </c>
    </row>
    <row r="975" spans="1:8" x14ac:dyDescent="0.3">
      <c r="A975" t="s">
        <v>22</v>
      </c>
      <c r="B975" t="s">
        <v>20</v>
      </c>
      <c r="C975">
        <v>27</v>
      </c>
      <c r="D975" s="3">
        <v>2017</v>
      </c>
      <c r="E975" t="s">
        <v>6</v>
      </c>
      <c r="F975" t="s">
        <v>18</v>
      </c>
      <c r="G975" t="s">
        <v>17</v>
      </c>
      <c r="H975" s="1">
        <v>53396.938259000002</v>
      </c>
    </row>
    <row r="976" spans="1:8" x14ac:dyDescent="0.3">
      <c r="A976" t="s">
        <v>21</v>
      </c>
      <c r="B976" t="s">
        <v>20</v>
      </c>
      <c r="C976">
        <v>28</v>
      </c>
      <c r="D976" s="3">
        <v>2017</v>
      </c>
      <c r="E976" t="s">
        <v>6</v>
      </c>
      <c r="F976" t="s">
        <v>18</v>
      </c>
      <c r="G976" t="s">
        <v>17</v>
      </c>
      <c r="H976" s="1">
        <v>243919.26747600001</v>
      </c>
    </row>
    <row r="977" spans="1:8" x14ac:dyDescent="0.3">
      <c r="A977" t="s">
        <v>22</v>
      </c>
      <c r="B977" t="s">
        <v>20</v>
      </c>
      <c r="C977">
        <v>28</v>
      </c>
      <c r="D977" s="3">
        <v>2017</v>
      </c>
      <c r="E977" t="s">
        <v>6</v>
      </c>
      <c r="F977" t="s">
        <v>18</v>
      </c>
      <c r="G977" t="s">
        <v>17</v>
      </c>
      <c r="H977" s="1">
        <v>58520.487531999999</v>
      </c>
    </row>
    <row r="978" spans="1:8" x14ac:dyDescent="0.3">
      <c r="A978" t="s">
        <v>21</v>
      </c>
      <c r="B978" t="s">
        <v>20</v>
      </c>
      <c r="C978">
        <v>29</v>
      </c>
      <c r="D978" s="3">
        <v>2017</v>
      </c>
      <c r="E978" t="s">
        <v>6</v>
      </c>
      <c r="F978" t="s">
        <v>18</v>
      </c>
      <c r="G978" t="s">
        <v>17</v>
      </c>
      <c r="H978" s="1">
        <v>256818.85301600001</v>
      </c>
    </row>
    <row r="979" spans="1:8" x14ac:dyDescent="0.3">
      <c r="A979" t="s">
        <v>22</v>
      </c>
      <c r="B979" t="s">
        <v>20</v>
      </c>
      <c r="C979">
        <v>29</v>
      </c>
      <c r="D979" s="3">
        <v>2017</v>
      </c>
      <c r="E979" t="s">
        <v>6</v>
      </c>
      <c r="F979" t="s">
        <v>18</v>
      </c>
      <c r="G979" t="s">
        <v>17</v>
      </c>
      <c r="H979" s="1">
        <v>36257.718107000001</v>
      </c>
    </row>
    <row r="980" spans="1:8" x14ac:dyDescent="0.3">
      <c r="A980" t="s">
        <v>21</v>
      </c>
      <c r="B980" t="s">
        <v>20</v>
      </c>
      <c r="C980">
        <v>30</v>
      </c>
      <c r="D980" s="3">
        <v>2017</v>
      </c>
      <c r="E980" t="s">
        <v>6</v>
      </c>
      <c r="F980" t="s">
        <v>18</v>
      </c>
      <c r="G980" t="s">
        <v>17</v>
      </c>
      <c r="H980" s="1">
        <v>217403.48131199999</v>
      </c>
    </row>
    <row r="981" spans="1:8" x14ac:dyDescent="0.3">
      <c r="A981" t="s">
        <v>22</v>
      </c>
      <c r="B981" t="s">
        <v>20</v>
      </c>
      <c r="C981">
        <v>30</v>
      </c>
      <c r="D981" s="3">
        <v>2017</v>
      </c>
      <c r="E981" t="s">
        <v>6</v>
      </c>
      <c r="F981" t="s">
        <v>18</v>
      </c>
      <c r="G981" t="s">
        <v>17</v>
      </c>
      <c r="H981" s="1">
        <v>47602.416300999997</v>
      </c>
    </row>
    <row r="982" spans="1:8" x14ac:dyDescent="0.3">
      <c r="A982" t="s">
        <v>21</v>
      </c>
      <c r="B982" t="s">
        <v>20</v>
      </c>
      <c r="C982">
        <v>31</v>
      </c>
      <c r="D982" s="3">
        <v>2017</v>
      </c>
      <c r="E982" t="s">
        <v>6</v>
      </c>
      <c r="F982" t="s">
        <v>18</v>
      </c>
      <c r="G982" t="s">
        <v>17</v>
      </c>
      <c r="H982" s="1">
        <v>286837.61392899998</v>
      </c>
    </row>
    <row r="983" spans="1:8" x14ac:dyDescent="0.3">
      <c r="A983" t="s">
        <v>22</v>
      </c>
      <c r="B983" t="s">
        <v>20</v>
      </c>
      <c r="C983">
        <v>31</v>
      </c>
      <c r="D983" s="3">
        <v>2017</v>
      </c>
      <c r="E983" t="s">
        <v>6</v>
      </c>
      <c r="F983" t="s">
        <v>18</v>
      </c>
      <c r="G983" t="s">
        <v>17</v>
      </c>
      <c r="H983" s="1">
        <v>68717.060373999993</v>
      </c>
    </row>
    <row r="984" spans="1:8" x14ac:dyDescent="0.3">
      <c r="A984" t="s">
        <v>21</v>
      </c>
      <c r="B984" t="s">
        <v>19</v>
      </c>
      <c r="C984">
        <v>1</v>
      </c>
      <c r="D984" s="3">
        <v>2017</v>
      </c>
      <c r="E984" t="s">
        <v>6</v>
      </c>
      <c r="F984" t="s">
        <v>18</v>
      </c>
      <c r="G984" t="s">
        <v>17</v>
      </c>
      <c r="H984" s="1">
        <v>226613.61356699999</v>
      </c>
    </row>
    <row r="985" spans="1:8" x14ac:dyDescent="0.3">
      <c r="A985" t="s">
        <v>22</v>
      </c>
      <c r="B985" t="s">
        <v>19</v>
      </c>
      <c r="C985">
        <v>1</v>
      </c>
      <c r="D985" s="3">
        <v>2017</v>
      </c>
      <c r="E985" t="s">
        <v>6</v>
      </c>
      <c r="F985" t="s">
        <v>18</v>
      </c>
      <c r="G985" t="s">
        <v>17</v>
      </c>
      <c r="H985" s="1">
        <v>44332.365384999997</v>
      </c>
    </row>
    <row r="986" spans="1:8" x14ac:dyDescent="0.3">
      <c r="A986" t="s">
        <v>21</v>
      </c>
      <c r="B986" t="s">
        <v>19</v>
      </c>
      <c r="C986">
        <v>2</v>
      </c>
      <c r="D986" s="3">
        <v>2017</v>
      </c>
      <c r="E986" t="s">
        <v>6</v>
      </c>
      <c r="F986" t="s">
        <v>18</v>
      </c>
      <c r="G986" t="s">
        <v>17</v>
      </c>
      <c r="H986" s="1">
        <v>175657.61413599999</v>
      </c>
    </row>
    <row r="987" spans="1:8" x14ac:dyDescent="0.3">
      <c r="A987" t="s">
        <v>22</v>
      </c>
      <c r="B987" t="s">
        <v>19</v>
      </c>
      <c r="C987">
        <v>2</v>
      </c>
      <c r="D987" s="3">
        <v>2017</v>
      </c>
      <c r="E987" t="s">
        <v>6</v>
      </c>
      <c r="F987" t="s">
        <v>18</v>
      </c>
      <c r="G987" t="s">
        <v>17</v>
      </c>
      <c r="H987" s="1">
        <v>38214.878290000001</v>
      </c>
    </row>
    <row r="988" spans="1:8" x14ac:dyDescent="0.3">
      <c r="A988" t="s">
        <v>21</v>
      </c>
      <c r="B988" t="s">
        <v>19</v>
      </c>
      <c r="C988">
        <v>3</v>
      </c>
      <c r="D988" s="3">
        <v>2017</v>
      </c>
      <c r="E988" t="s">
        <v>6</v>
      </c>
      <c r="F988" t="s">
        <v>18</v>
      </c>
      <c r="G988" t="s">
        <v>17</v>
      </c>
      <c r="H988" s="1">
        <v>140808.99716200001</v>
      </c>
    </row>
    <row r="989" spans="1:8" x14ac:dyDescent="0.3">
      <c r="A989" t="s">
        <v>22</v>
      </c>
      <c r="B989" t="s">
        <v>19</v>
      </c>
      <c r="C989">
        <v>3</v>
      </c>
      <c r="D989" s="3">
        <v>2017</v>
      </c>
      <c r="E989" t="s">
        <v>6</v>
      </c>
      <c r="F989" t="s">
        <v>18</v>
      </c>
      <c r="G989" t="s">
        <v>17</v>
      </c>
      <c r="H989" s="1">
        <v>53235.289706000003</v>
      </c>
    </row>
    <row r="990" spans="1:8" x14ac:dyDescent="0.3">
      <c r="A990" t="s">
        <v>21</v>
      </c>
      <c r="B990" t="s">
        <v>19</v>
      </c>
      <c r="C990">
        <v>4</v>
      </c>
      <c r="D990" s="3">
        <v>2017</v>
      </c>
      <c r="E990" t="s">
        <v>6</v>
      </c>
      <c r="F990" t="s">
        <v>18</v>
      </c>
      <c r="G990" t="s">
        <v>17</v>
      </c>
      <c r="H990" s="1">
        <v>204975.238805</v>
      </c>
    </row>
    <row r="991" spans="1:8" x14ac:dyDescent="0.3">
      <c r="A991" t="s">
        <v>22</v>
      </c>
      <c r="B991" t="s">
        <v>19</v>
      </c>
      <c r="C991">
        <v>4</v>
      </c>
      <c r="D991" s="3">
        <v>2017</v>
      </c>
      <c r="E991" t="s">
        <v>6</v>
      </c>
      <c r="F991" t="s">
        <v>18</v>
      </c>
      <c r="G991" t="s">
        <v>17</v>
      </c>
      <c r="H991" s="1">
        <v>57601.828933999997</v>
      </c>
    </row>
    <row r="992" spans="1:8" x14ac:dyDescent="0.3">
      <c r="A992" t="s">
        <v>21</v>
      </c>
      <c r="B992" t="s">
        <v>19</v>
      </c>
      <c r="C992">
        <v>5</v>
      </c>
      <c r="D992" s="3">
        <v>2017</v>
      </c>
      <c r="E992" t="s">
        <v>6</v>
      </c>
      <c r="F992" t="s">
        <v>18</v>
      </c>
      <c r="G992" t="s">
        <v>17</v>
      </c>
      <c r="H992" s="1">
        <v>260346.7683</v>
      </c>
    </row>
    <row r="993" spans="1:8" x14ac:dyDescent="0.3">
      <c r="A993" t="s">
        <v>22</v>
      </c>
      <c r="B993" t="s">
        <v>19</v>
      </c>
      <c r="C993">
        <v>5</v>
      </c>
      <c r="D993" s="3">
        <v>2017</v>
      </c>
      <c r="E993" t="s">
        <v>6</v>
      </c>
      <c r="F993" t="s">
        <v>18</v>
      </c>
      <c r="G993" t="s">
        <v>17</v>
      </c>
      <c r="H993" s="1">
        <v>68333.152860000002</v>
      </c>
    </row>
    <row r="994" spans="1:8" x14ac:dyDescent="0.3">
      <c r="A994" t="s">
        <v>21</v>
      </c>
      <c r="B994" t="s">
        <v>19</v>
      </c>
      <c r="C994">
        <v>6</v>
      </c>
      <c r="D994" s="3">
        <v>2017</v>
      </c>
      <c r="E994" t="s">
        <v>6</v>
      </c>
      <c r="F994" t="s">
        <v>18</v>
      </c>
      <c r="G994" t="s">
        <v>17</v>
      </c>
      <c r="H994" s="1">
        <v>248345.54764899999</v>
      </c>
    </row>
    <row r="995" spans="1:8" x14ac:dyDescent="0.3">
      <c r="A995" t="s">
        <v>22</v>
      </c>
      <c r="B995" t="s">
        <v>19</v>
      </c>
      <c r="C995">
        <v>6</v>
      </c>
      <c r="D995" s="3">
        <v>2017</v>
      </c>
      <c r="E995" t="s">
        <v>6</v>
      </c>
      <c r="F995" t="s">
        <v>18</v>
      </c>
      <c r="G995" t="s">
        <v>17</v>
      </c>
      <c r="H995" s="1">
        <v>108213.408725</v>
      </c>
    </row>
    <row r="996" spans="1:8" x14ac:dyDescent="0.3">
      <c r="A996" t="s">
        <v>21</v>
      </c>
      <c r="B996" t="s">
        <v>19</v>
      </c>
      <c r="C996">
        <v>7</v>
      </c>
      <c r="D996" s="3">
        <v>2017</v>
      </c>
      <c r="E996" t="s">
        <v>6</v>
      </c>
      <c r="F996" t="s">
        <v>18</v>
      </c>
      <c r="G996" t="s">
        <v>17</v>
      </c>
      <c r="H996" s="1">
        <v>219491.61431</v>
      </c>
    </row>
    <row r="997" spans="1:8" x14ac:dyDescent="0.3">
      <c r="A997" t="s">
        <v>22</v>
      </c>
      <c r="B997" t="s">
        <v>19</v>
      </c>
      <c r="C997">
        <v>7</v>
      </c>
      <c r="D997" s="3">
        <v>2017</v>
      </c>
      <c r="E997" t="s">
        <v>6</v>
      </c>
      <c r="F997" t="s">
        <v>18</v>
      </c>
      <c r="G997" t="s">
        <v>17</v>
      </c>
      <c r="H997" s="1">
        <v>76080.270759999999</v>
      </c>
    </row>
    <row r="998" spans="1:8" x14ac:dyDescent="0.3">
      <c r="A998" t="s">
        <v>21</v>
      </c>
      <c r="B998" t="s">
        <v>19</v>
      </c>
      <c r="C998">
        <v>8</v>
      </c>
      <c r="D998" s="3">
        <v>2017</v>
      </c>
      <c r="E998" t="s">
        <v>6</v>
      </c>
      <c r="F998" t="s">
        <v>18</v>
      </c>
      <c r="G998" t="s">
        <v>17</v>
      </c>
      <c r="H998" s="1">
        <v>243958.544222</v>
      </c>
    </row>
    <row r="999" spans="1:8" x14ac:dyDescent="0.3">
      <c r="A999" t="s">
        <v>22</v>
      </c>
      <c r="B999" t="s">
        <v>19</v>
      </c>
      <c r="C999">
        <v>8</v>
      </c>
      <c r="D999" s="3">
        <v>2017</v>
      </c>
      <c r="E999" t="s">
        <v>6</v>
      </c>
      <c r="F999" t="s">
        <v>18</v>
      </c>
      <c r="G999" t="s">
        <v>17</v>
      </c>
      <c r="H999" s="1">
        <v>45435.192591999999</v>
      </c>
    </row>
    <row r="1000" spans="1:8" x14ac:dyDescent="0.3">
      <c r="A1000" t="s">
        <v>21</v>
      </c>
      <c r="B1000" t="s">
        <v>19</v>
      </c>
      <c r="C1000">
        <v>9</v>
      </c>
      <c r="D1000" s="3">
        <v>2017</v>
      </c>
      <c r="E1000" t="s">
        <v>6</v>
      </c>
      <c r="F1000" t="s">
        <v>18</v>
      </c>
      <c r="G1000" t="s">
        <v>17</v>
      </c>
      <c r="H1000" s="1">
        <v>178606.511891</v>
      </c>
    </row>
    <row r="1001" spans="1:8" x14ac:dyDescent="0.3">
      <c r="A1001" t="s">
        <v>22</v>
      </c>
      <c r="B1001" t="s">
        <v>19</v>
      </c>
      <c r="C1001">
        <v>9</v>
      </c>
      <c r="D1001" s="3">
        <v>2017</v>
      </c>
      <c r="E1001" t="s">
        <v>6</v>
      </c>
      <c r="F1001" t="s">
        <v>18</v>
      </c>
      <c r="G1001" t="s">
        <v>17</v>
      </c>
      <c r="H1001" s="1">
        <v>58400.222065000002</v>
      </c>
    </row>
    <row r="1002" spans="1:8" x14ac:dyDescent="0.3">
      <c r="A1002" t="s">
        <v>21</v>
      </c>
      <c r="B1002" t="s">
        <v>19</v>
      </c>
      <c r="C1002">
        <v>10</v>
      </c>
      <c r="D1002" s="3">
        <v>2017</v>
      </c>
      <c r="E1002" t="s">
        <v>6</v>
      </c>
      <c r="F1002" t="s">
        <v>18</v>
      </c>
      <c r="G1002" t="s">
        <v>17</v>
      </c>
      <c r="H1002" s="1">
        <v>161169.28406599999</v>
      </c>
    </row>
    <row r="1003" spans="1:8" x14ac:dyDescent="0.3">
      <c r="A1003" t="s">
        <v>22</v>
      </c>
      <c r="B1003" t="s">
        <v>19</v>
      </c>
      <c r="C1003">
        <v>10</v>
      </c>
      <c r="D1003" s="3">
        <v>2017</v>
      </c>
      <c r="E1003" t="s">
        <v>6</v>
      </c>
      <c r="F1003" t="s">
        <v>18</v>
      </c>
      <c r="G1003" t="s">
        <v>17</v>
      </c>
      <c r="H1003" s="1">
        <v>74365.602180000002</v>
      </c>
    </row>
    <row r="1004" spans="1:8" x14ac:dyDescent="0.3">
      <c r="A1004" t="s">
        <v>21</v>
      </c>
      <c r="B1004" t="s">
        <v>19</v>
      </c>
      <c r="C1004">
        <v>11</v>
      </c>
      <c r="D1004" s="3">
        <v>2017</v>
      </c>
      <c r="E1004" t="s">
        <v>6</v>
      </c>
      <c r="F1004" t="s">
        <v>18</v>
      </c>
      <c r="G1004" t="s">
        <v>17</v>
      </c>
      <c r="H1004" s="1">
        <v>228721.496487</v>
      </c>
    </row>
    <row r="1005" spans="1:8" x14ac:dyDescent="0.3">
      <c r="A1005" t="s">
        <v>22</v>
      </c>
      <c r="B1005" t="s">
        <v>19</v>
      </c>
      <c r="C1005">
        <v>11</v>
      </c>
      <c r="D1005" s="3">
        <v>2017</v>
      </c>
      <c r="E1005" t="s">
        <v>6</v>
      </c>
      <c r="F1005" t="s">
        <v>18</v>
      </c>
      <c r="G1005" t="s">
        <v>17</v>
      </c>
      <c r="H1005" s="1">
        <v>61903.046176000003</v>
      </c>
    </row>
    <row r="1006" spans="1:8" x14ac:dyDescent="0.3">
      <c r="A1006" t="s">
        <v>21</v>
      </c>
      <c r="B1006" t="s">
        <v>19</v>
      </c>
      <c r="C1006">
        <v>12</v>
      </c>
      <c r="D1006" s="3">
        <v>2017</v>
      </c>
      <c r="E1006" t="s">
        <v>6</v>
      </c>
      <c r="F1006" t="s">
        <v>18</v>
      </c>
      <c r="G1006" t="s">
        <v>17</v>
      </c>
      <c r="H1006" s="1">
        <v>260466.23024599999</v>
      </c>
    </row>
    <row r="1007" spans="1:8" x14ac:dyDescent="0.3">
      <c r="A1007" t="s">
        <v>22</v>
      </c>
      <c r="B1007" t="s">
        <v>19</v>
      </c>
      <c r="C1007">
        <v>12</v>
      </c>
      <c r="D1007" s="3">
        <v>2017</v>
      </c>
      <c r="E1007" t="s">
        <v>6</v>
      </c>
      <c r="F1007" t="s">
        <v>18</v>
      </c>
      <c r="G1007" t="s">
        <v>17</v>
      </c>
      <c r="H1007" s="1">
        <v>99708.015482999996</v>
      </c>
    </row>
    <row r="1008" spans="1:8" x14ac:dyDescent="0.3">
      <c r="A1008" t="s">
        <v>21</v>
      </c>
      <c r="B1008" t="s">
        <v>19</v>
      </c>
      <c r="C1008">
        <v>13</v>
      </c>
      <c r="D1008" s="3">
        <v>2017</v>
      </c>
      <c r="E1008" t="s">
        <v>6</v>
      </c>
      <c r="F1008" t="s">
        <v>18</v>
      </c>
      <c r="G1008" t="s">
        <v>17</v>
      </c>
      <c r="H1008" s="1">
        <v>221540.549837</v>
      </c>
    </row>
    <row r="1009" spans="1:8" x14ac:dyDescent="0.3">
      <c r="A1009" t="s">
        <v>22</v>
      </c>
      <c r="B1009" t="s">
        <v>19</v>
      </c>
      <c r="C1009">
        <v>13</v>
      </c>
      <c r="D1009" s="3">
        <v>2017</v>
      </c>
      <c r="E1009" t="s">
        <v>6</v>
      </c>
      <c r="F1009" t="s">
        <v>18</v>
      </c>
      <c r="G1009" t="s">
        <v>17</v>
      </c>
      <c r="H1009" s="1">
        <v>40605.787994999999</v>
      </c>
    </row>
    <row r="1010" spans="1:8" x14ac:dyDescent="0.3">
      <c r="A1010" t="s">
        <v>21</v>
      </c>
      <c r="B1010" t="s">
        <v>19</v>
      </c>
      <c r="C1010">
        <v>14</v>
      </c>
      <c r="D1010" s="3">
        <v>2017</v>
      </c>
      <c r="E1010" t="s">
        <v>6</v>
      </c>
      <c r="F1010" t="s">
        <v>18</v>
      </c>
      <c r="G1010" t="s">
        <v>17</v>
      </c>
      <c r="H1010" s="1">
        <v>287173.27871400001</v>
      </c>
    </row>
    <row r="1011" spans="1:8" x14ac:dyDescent="0.3">
      <c r="A1011" t="s">
        <v>22</v>
      </c>
      <c r="B1011" t="s">
        <v>19</v>
      </c>
      <c r="C1011">
        <v>14</v>
      </c>
      <c r="D1011" s="3">
        <v>2017</v>
      </c>
      <c r="E1011" t="s">
        <v>6</v>
      </c>
      <c r="F1011" t="s">
        <v>18</v>
      </c>
      <c r="G1011" t="s">
        <v>17</v>
      </c>
      <c r="H1011" s="1">
        <v>81602.561048999996</v>
      </c>
    </row>
    <row r="1012" spans="1:8" x14ac:dyDescent="0.3">
      <c r="A1012" t="s">
        <v>21</v>
      </c>
      <c r="B1012" t="s">
        <v>19</v>
      </c>
      <c r="C1012">
        <v>15</v>
      </c>
      <c r="D1012" s="3">
        <v>2017</v>
      </c>
      <c r="E1012" t="s">
        <v>6</v>
      </c>
      <c r="F1012" t="s">
        <v>18</v>
      </c>
      <c r="G1012" t="s">
        <v>17</v>
      </c>
      <c r="H1012" s="1">
        <v>210555.17223</v>
      </c>
    </row>
    <row r="1013" spans="1:8" x14ac:dyDescent="0.3">
      <c r="A1013" t="s">
        <v>22</v>
      </c>
      <c r="B1013" t="s">
        <v>19</v>
      </c>
      <c r="C1013">
        <v>15</v>
      </c>
      <c r="D1013" s="3">
        <v>2017</v>
      </c>
      <c r="E1013" t="s">
        <v>6</v>
      </c>
      <c r="F1013" t="s">
        <v>18</v>
      </c>
      <c r="G1013" t="s">
        <v>17</v>
      </c>
      <c r="H1013" s="1">
        <v>70277.331565999993</v>
      </c>
    </row>
    <row r="1014" spans="1:8" x14ac:dyDescent="0.3">
      <c r="A1014" t="s">
        <v>21</v>
      </c>
      <c r="B1014" t="s">
        <v>19</v>
      </c>
      <c r="C1014">
        <v>16</v>
      </c>
      <c r="D1014" s="3">
        <v>2017</v>
      </c>
      <c r="E1014" t="s">
        <v>6</v>
      </c>
      <c r="F1014" t="s">
        <v>18</v>
      </c>
      <c r="G1014" t="s">
        <v>17</v>
      </c>
      <c r="H1014" s="1">
        <v>203660.29438199999</v>
      </c>
    </row>
    <row r="1015" spans="1:8" x14ac:dyDescent="0.3">
      <c r="A1015" t="s">
        <v>22</v>
      </c>
      <c r="B1015" t="s">
        <v>19</v>
      </c>
      <c r="C1015">
        <v>16</v>
      </c>
      <c r="D1015" s="3">
        <v>2017</v>
      </c>
      <c r="E1015" t="s">
        <v>6</v>
      </c>
      <c r="F1015" t="s">
        <v>18</v>
      </c>
      <c r="G1015" t="s">
        <v>17</v>
      </c>
      <c r="H1015" s="1">
        <v>47763.137210000001</v>
      </c>
    </row>
    <row r="1016" spans="1:8" x14ac:dyDescent="0.3">
      <c r="A1016" t="s">
        <v>21</v>
      </c>
      <c r="B1016" t="s">
        <v>19</v>
      </c>
      <c r="C1016">
        <v>17</v>
      </c>
      <c r="D1016" s="3">
        <v>2017</v>
      </c>
      <c r="E1016" t="s">
        <v>6</v>
      </c>
      <c r="F1016" t="s">
        <v>18</v>
      </c>
      <c r="G1016" t="s">
        <v>17</v>
      </c>
      <c r="H1016" s="1">
        <v>188646.58968400001</v>
      </c>
    </row>
    <row r="1017" spans="1:8" x14ac:dyDescent="0.3">
      <c r="A1017" t="s">
        <v>22</v>
      </c>
      <c r="B1017" t="s">
        <v>19</v>
      </c>
      <c r="C1017">
        <v>17</v>
      </c>
      <c r="D1017" s="3">
        <v>2017</v>
      </c>
      <c r="E1017" t="s">
        <v>6</v>
      </c>
      <c r="F1017" t="s">
        <v>18</v>
      </c>
      <c r="G1017" t="s">
        <v>17</v>
      </c>
      <c r="H1017" s="1">
        <v>28514.398702999999</v>
      </c>
    </row>
    <row r="1018" spans="1:8" x14ac:dyDescent="0.3">
      <c r="A1018" t="s">
        <v>21</v>
      </c>
      <c r="B1018" t="s">
        <v>19</v>
      </c>
      <c r="C1018">
        <v>18</v>
      </c>
      <c r="D1018" s="3">
        <v>2017</v>
      </c>
      <c r="E1018" t="s">
        <v>6</v>
      </c>
      <c r="F1018" t="s">
        <v>18</v>
      </c>
      <c r="G1018" t="s">
        <v>17</v>
      </c>
      <c r="H1018" s="1">
        <v>194124.59695100001</v>
      </c>
    </row>
    <row r="1019" spans="1:8" x14ac:dyDescent="0.3">
      <c r="A1019" t="s">
        <v>22</v>
      </c>
      <c r="B1019" t="s">
        <v>19</v>
      </c>
      <c r="C1019">
        <v>18</v>
      </c>
      <c r="D1019" s="3">
        <v>2017</v>
      </c>
      <c r="E1019" t="s">
        <v>6</v>
      </c>
      <c r="F1019" t="s">
        <v>18</v>
      </c>
      <c r="G1019" t="s">
        <v>17</v>
      </c>
      <c r="H1019" s="1">
        <v>44298.137935999999</v>
      </c>
    </row>
    <row r="1020" spans="1:8" x14ac:dyDescent="0.3">
      <c r="A1020" t="s">
        <v>21</v>
      </c>
      <c r="B1020" t="s">
        <v>19</v>
      </c>
      <c r="C1020">
        <v>19</v>
      </c>
      <c r="D1020" s="3">
        <v>2017</v>
      </c>
      <c r="E1020" t="s">
        <v>6</v>
      </c>
      <c r="F1020" t="s">
        <v>18</v>
      </c>
      <c r="G1020" t="s">
        <v>17</v>
      </c>
      <c r="H1020" s="1">
        <v>268965.203652</v>
      </c>
    </row>
    <row r="1021" spans="1:8" x14ac:dyDescent="0.3">
      <c r="A1021" t="s">
        <v>22</v>
      </c>
      <c r="B1021" t="s">
        <v>19</v>
      </c>
      <c r="C1021">
        <v>19</v>
      </c>
      <c r="D1021" s="3">
        <v>2017</v>
      </c>
      <c r="E1021" t="s">
        <v>6</v>
      </c>
      <c r="F1021" t="s">
        <v>18</v>
      </c>
      <c r="G1021" t="s">
        <v>17</v>
      </c>
      <c r="H1021" s="1">
        <v>57921.215783</v>
      </c>
    </row>
    <row r="1022" spans="1:8" x14ac:dyDescent="0.3">
      <c r="A1022" t="s">
        <v>21</v>
      </c>
      <c r="B1022" t="s">
        <v>19</v>
      </c>
      <c r="C1022">
        <v>20</v>
      </c>
      <c r="D1022" s="3">
        <v>2017</v>
      </c>
      <c r="E1022" t="s">
        <v>6</v>
      </c>
      <c r="F1022" t="s">
        <v>18</v>
      </c>
      <c r="G1022" t="s">
        <v>17</v>
      </c>
      <c r="H1022" s="1">
        <v>250448.15341</v>
      </c>
    </row>
    <row r="1023" spans="1:8" x14ac:dyDescent="0.3">
      <c r="A1023" t="s">
        <v>22</v>
      </c>
      <c r="B1023" t="s">
        <v>19</v>
      </c>
      <c r="C1023">
        <v>20</v>
      </c>
      <c r="D1023" s="3">
        <v>2017</v>
      </c>
      <c r="E1023" t="s">
        <v>6</v>
      </c>
      <c r="F1023" t="s">
        <v>18</v>
      </c>
      <c r="G1023" t="s">
        <v>17</v>
      </c>
      <c r="H1023" s="1">
        <v>50950.679702000001</v>
      </c>
    </row>
    <row r="1024" spans="1:8" x14ac:dyDescent="0.3">
      <c r="A1024" t="s">
        <v>21</v>
      </c>
      <c r="B1024" t="s">
        <v>19</v>
      </c>
      <c r="C1024">
        <v>21</v>
      </c>
      <c r="D1024" s="3">
        <v>2017</v>
      </c>
      <c r="E1024" t="s">
        <v>6</v>
      </c>
      <c r="F1024" t="s">
        <v>18</v>
      </c>
      <c r="G1024" t="s">
        <v>17</v>
      </c>
      <c r="H1024" s="1">
        <v>265457.55955399998</v>
      </c>
    </row>
    <row r="1025" spans="1:8" x14ac:dyDescent="0.3">
      <c r="A1025" t="s">
        <v>22</v>
      </c>
      <c r="B1025" t="s">
        <v>19</v>
      </c>
      <c r="C1025">
        <v>21</v>
      </c>
      <c r="D1025" s="3">
        <v>2017</v>
      </c>
      <c r="E1025" t="s">
        <v>6</v>
      </c>
      <c r="F1025" t="s">
        <v>18</v>
      </c>
      <c r="G1025" t="s">
        <v>17</v>
      </c>
      <c r="H1025" s="1">
        <v>67812.717669999998</v>
      </c>
    </row>
    <row r="1026" spans="1:8" x14ac:dyDescent="0.3">
      <c r="A1026" t="s">
        <v>21</v>
      </c>
      <c r="B1026" t="s">
        <v>19</v>
      </c>
      <c r="C1026">
        <v>22</v>
      </c>
      <c r="D1026" s="3">
        <v>2017</v>
      </c>
      <c r="E1026" t="s">
        <v>6</v>
      </c>
      <c r="F1026" t="s">
        <v>18</v>
      </c>
      <c r="G1026" t="s">
        <v>17</v>
      </c>
      <c r="H1026" s="1">
        <v>233266.465707</v>
      </c>
    </row>
    <row r="1027" spans="1:8" x14ac:dyDescent="0.3">
      <c r="A1027" t="s">
        <v>22</v>
      </c>
      <c r="B1027" t="s">
        <v>19</v>
      </c>
      <c r="C1027">
        <v>22</v>
      </c>
      <c r="D1027" s="3">
        <v>2017</v>
      </c>
      <c r="E1027" t="s">
        <v>6</v>
      </c>
      <c r="F1027" t="s">
        <v>18</v>
      </c>
      <c r="G1027" t="s">
        <v>17</v>
      </c>
      <c r="H1027" s="1">
        <v>62908.779548999999</v>
      </c>
    </row>
    <row r="1028" spans="1:8" x14ac:dyDescent="0.3">
      <c r="A1028" t="s">
        <v>21</v>
      </c>
      <c r="B1028" t="s">
        <v>19</v>
      </c>
      <c r="C1028">
        <v>23</v>
      </c>
      <c r="D1028" s="3">
        <v>2017</v>
      </c>
      <c r="E1028" t="s">
        <v>6</v>
      </c>
      <c r="F1028" t="s">
        <v>18</v>
      </c>
      <c r="G1028" t="s">
        <v>17</v>
      </c>
      <c r="H1028" s="1">
        <v>176200.55128700001</v>
      </c>
    </row>
    <row r="1029" spans="1:8" x14ac:dyDescent="0.3">
      <c r="A1029" t="s">
        <v>22</v>
      </c>
      <c r="B1029" t="s">
        <v>19</v>
      </c>
      <c r="C1029">
        <v>23</v>
      </c>
      <c r="D1029" s="3">
        <v>2017</v>
      </c>
      <c r="E1029" t="s">
        <v>6</v>
      </c>
      <c r="F1029" t="s">
        <v>18</v>
      </c>
      <c r="G1029" t="s">
        <v>17</v>
      </c>
      <c r="H1029" s="1">
        <v>69877.289344999997</v>
      </c>
    </row>
    <row r="1030" spans="1:8" x14ac:dyDescent="0.3">
      <c r="A1030" t="s">
        <v>21</v>
      </c>
      <c r="B1030" t="s">
        <v>19</v>
      </c>
      <c r="C1030">
        <v>24</v>
      </c>
      <c r="D1030" s="3">
        <v>2017</v>
      </c>
      <c r="E1030" t="s">
        <v>6</v>
      </c>
      <c r="F1030" t="s">
        <v>18</v>
      </c>
      <c r="G1030" t="s">
        <v>17</v>
      </c>
      <c r="H1030" s="1">
        <v>173704.38472999999</v>
      </c>
    </row>
    <row r="1031" spans="1:8" x14ac:dyDescent="0.3">
      <c r="A1031" t="s">
        <v>22</v>
      </c>
      <c r="B1031" t="s">
        <v>19</v>
      </c>
      <c r="C1031">
        <v>24</v>
      </c>
      <c r="D1031" s="3">
        <v>2017</v>
      </c>
      <c r="E1031" t="s">
        <v>6</v>
      </c>
      <c r="F1031" t="s">
        <v>18</v>
      </c>
      <c r="G1031" t="s">
        <v>17</v>
      </c>
      <c r="H1031" s="1">
        <v>45799.171591999999</v>
      </c>
    </row>
    <row r="1032" spans="1:8" x14ac:dyDescent="0.3">
      <c r="A1032" t="s">
        <v>21</v>
      </c>
      <c r="B1032" t="s">
        <v>19</v>
      </c>
      <c r="C1032">
        <v>25</v>
      </c>
      <c r="D1032" s="3">
        <v>2017</v>
      </c>
      <c r="E1032" t="s">
        <v>6</v>
      </c>
      <c r="F1032" t="s">
        <v>18</v>
      </c>
      <c r="G1032" t="s">
        <v>17</v>
      </c>
      <c r="H1032" s="1">
        <v>245631.99414600001</v>
      </c>
    </row>
    <row r="1033" spans="1:8" x14ac:dyDescent="0.3">
      <c r="A1033" t="s">
        <v>22</v>
      </c>
      <c r="B1033" t="s">
        <v>19</v>
      </c>
      <c r="C1033">
        <v>25</v>
      </c>
      <c r="D1033" s="3">
        <v>2017</v>
      </c>
      <c r="E1033" t="s">
        <v>6</v>
      </c>
      <c r="F1033" t="s">
        <v>18</v>
      </c>
      <c r="G1033" t="s">
        <v>17</v>
      </c>
      <c r="H1033" s="1">
        <v>79894.740697999994</v>
      </c>
    </row>
    <row r="1034" spans="1:8" x14ac:dyDescent="0.3">
      <c r="A1034" t="s">
        <v>21</v>
      </c>
      <c r="B1034" t="s">
        <v>19</v>
      </c>
      <c r="C1034">
        <v>26</v>
      </c>
      <c r="D1034" s="3">
        <v>2017</v>
      </c>
      <c r="E1034" t="s">
        <v>6</v>
      </c>
      <c r="F1034" t="s">
        <v>18</v>
      </c>
      <c r="G1034" t="s">
        <v>17</v>
      </c>
      <c r="H1034" s="1">
        <v>319593.35060800001</v>
      </c>
    </row>
    <row r="1035" spans="1:8" x14ac:dyDescent="0.3">
      <c r="A1035" t="s">
        <v>22</v>
      </c>
      <c r="B1035" t="s">
        <v>19</v>
      </c>
      <c r="C1035">
        <v>26</v>
      </c>
      <c r="D1035" s="3">
        <v>2017</v>
      </c>
      <c r="E1035" t="s">
        <v>6</v>
      </c>
      <c r="F1035" t="s">
        <v>18</v>
      </c>
      <c r="G1035" t="s">
        <v>17</v>
      </c>
      <c r="H1035" s="1">
        <v>59791.337958999997</v>
      </c>
    </row>
    <row r="1036" spans="1:8" x14ac:dyDescent="0.3">
      <c r="A1036" t="s">
        <v>21</v>
      </c>
      <c r="B1036" t="s">
        <v>19</v>
      </c>
      <c r="C1036">
        <v>27</v>
      </c>
      <c r="D1036" s="3">
        <v>2017</v>
      </c>
      <c r="E1036" t="s">
        <v>6</v>
      </c>
      <c r="F1036" t="s">
        <v>18</v>
      </c>
      <c r="G1036" t="s">
        <v>17</v>
      </c>
      <c r="H1036" s="1">
        <v>353185.83080499998</v>
      </c>
    </row>
    <row r="1037" spans="1:8" x14ac:dyDescent="0.3">
      <c r="A1037" t="s">
        <v>22</v>
      </c>
      <c r="B1037" t="s">
        <v>19</v>
      </c>
      <c r="C1037">
        <v>27</v>
      </c>
      <c r="D1037" s="3">
        <v>2017</v>
      </c>
      <c r="E1037" t="s">
        <v>6</v>
      </c>
      <c r="F1037" t="s">
        <v>18</v>
      </c>
      <c r="G1037" t="s">
        <v>17</v>
      </c>
      <c r="H1037" s="1">
        <v>80992.234970999998</v>
      </c>
    </row>
    <row r="1038" spans="1:8" x14ac:dyDescent="0.3">
      <c r="A1038" t="s">
        <v>21</v>
      </c>
      <c r="B1038" t="s">
        <v>19</v>
      </c>
      <c r="C1038">
        <v>28</v>
      </c>
      <c r="D1038" s="3">
        <v>2017</v>
      </c>
      <c r="E1038" t="s">
        <v>6</v>
      </c>
      <c r="F1038" t="s">
        <v>18</v>
      </c>
      <c r="G1038" t="s">
        <v>17</v>
      </c>
      <c r="H1038" s="1">
        <v>198268.15385599999</v>
      </c>
    </row>
    <row r="1039" spans="1:8" x14ac:dyDescent="0.3">
      <c r="A1039" t="s">
        <v>22</v>
      </c>
      <c r="B1039" t="s">
        <v>19</v>
      </c>
      <c r="C1039">
        <v>28</v>
      </c>
      <c r="D1039" s="3">
        <v>2017</v>
      </c>
      <c r="E1039" t="s">
        <v>6</v>
      </c>
      <c r="F1039" t="s">
        <v>18</v>
      </c>
      <c r="G1039" t="s">
        <v>17</v>
      </c>
      <c r="H1039" s="1">
        <v>49836.896455000002</v>
      </c>
    </row>
    <row r="1040" spans="1:8" x14ac:dyDescent="0.3">
      <c r="A1040" t="s">
        <v>21</v>
      </c>
      <c r="B1040" t="s">
        <v>19</v>
      </c>
      <c r="C1040">
        <v>29</v>
      </c>
      <c r="D1040" s="3">
        <v>2017</v>
      </c>
      <c r="E1040" t="s">
        <v>6</v>
      </c>
      <c r="F1040" t="s">
        <v>18</v>
      </c>
      <c r="G1040" t="s">
        <v>17</v>
      </c>
      <c r="H1040" s="1">
        <v>202775.70501599999</v>
      </c>
    </row>
    <row r="1041" spans="1:8" x14ac:dyDescent="0.3">
      <c r="A1041" t="s">
        <v>22</v>
      </c>
      <c r="B1041" t="s">
        <v>19</v>
      </c>
      <c r="C1041">
        <v>29</v>
      </c>
      <c r="D1041" s="3">
        <v>2017</v>
      </c>
      <c r="E1041" t="s">
        <v>6</v>
      </c>
      <c r="F1041" t="s">
        <v>18</v>
      </c>
      <c r="G1041" t="s">
        <v>17</v>
      </c>
      <c r="H1041" s="1">
        <v>57891.563261000003</v>
      </c>
    </row>
    <row r="1042" spans="1:8" x14ac:dyDescent="0.3">
      <c r="A1042" t="s">
        <v>21</v>
      </c>
      <c r="B1042" t="s">
        <v>19</v>
      </c>
      <c r="C1042">
        <v>30</v>
      </c>
      <c r="D1042" s="3">
        <v>2017</v>
      </c>
      <c r="E1042" t="s">
        <v>6</v>
      </c>
      <c r="F1042" t="s">
        <v>18</v>
      </c>
      <c r="G1042" t="s">
        <v>17</v>
      </c>
      <c r="H1042" s="1">
        <v>184857.38312000001</v>
      </c>
    </row>
    <row r="1043" spans="1:8" x14ac:dyDescent="0.3">
      <c r="A1043" t="s">
        <v>22</v>
      </c>
      <c r="B1043" t="s">
        <v>19</v>
      </c>
      <c r="C1043">
        <v>30</v>
      </c>
      <c r="D1043" s="3">
        <v>2017</v>
      </c>
      <c r="E1043" t="s">
        <v>6</v>
      </c>
      <c r="F1043" t="s">
        <v>18</v>
      </c>
      <c r="G1043" t="s">
        <v>17</v>
      </c>
      <c r="H1043" s="1">
        <v>43342.185512999997</v>
      </c>
    </row>
    <row r="1044" spans="1:8" x14ac:dyDescent="0.3">
      <c r="A1044" t="s">
        <v>21</v>
      </c>
      <c r="B1044" t="s">
        <v>13</v>
      </c>
      <c r="C1044">
        <v>1</v>
      </c>
      <c r="D1044" s="3">
        <v>2017</v>
      </c>
      <c r="E1044" t="s">
        <v>6</v>
      </c>
      <c r="F1044" t="s">
        <v>18</v>
      </c>
      <c r="G1044" t="s">
        <v>17</v>
      </c>
      <c r="H1044" s="1">
        <v>247417.70187200001</v>
      </c>
    </row>
    <row r="1045" spans="1:8" x14ac:dyDescent="0.3">
      <c r="A1045" t="s">
        <v>22</v>
      </c>
      <c r="B1045" t="s">
        <v>13</v>
      </c>
      <c r="C1045">
        <v>1</v>
      </c>
      <c r="D1045" s="3">
        <v>2017</v>
      </c>
      <c r="E1045" t="s">
        <v>6</v>
      </c>
      <c r="F1045" t="s">
        <v>18</v>
      </c>
      <c r="G1045" t="s">
        <v>17</v>
      </c>
      <c r="H1045" s="1">
        <v>91006.919152000002</v>
      </c>
    </row>
    <row r="1046" spans="1:8" x14ac:dyDescent="0.3">
      <c r="A1046" t="s">
        <v>21</v>
      </c>
      <c r="B1046" t="s">
        <v>13</v>
      </c>
      <c r="C1046">
        <v>2</v>
      </c>
      <c r="D1046" s="3">
        <v>2017</v>
      </c>
      <c r="E1046" t="s">
        <v>6</v>
      </c>
      <c r="F1046" t="s">
        <v>18</v>
      </c>
      <c r="G1046" t="s">
        <v>17</v>
      </c>
      <c r="H1046" s="1">
        <v>293688.799925</v>
      </c>
    </row>
    <row r="1047" spans="1:8" x14ac:dyDescent="0.3">
      <c r="A1047" t="s">
        <v>22</v>
      </c>
      <c r="B1047" t="s">
        <v>13</v>
      </c>
      <c r="C1047">
        <v>2</v>
      </c>
      <c r="D1047" s="3">
        <v>2017</v>
      </c>
      <c r="E1047" t="s">
        <v>6</v>
      </c>
      <c r="F1047" t="s">
        <v>18</v>
      </c>
      <c r="G1047" t="s">
        <v>17</v>
      </c>
      <c r="H1047" s="1">
        <v>92747.990747999997</v>
      </c>
    </row>
    <row r="1048" spans="1:8" x14ac:dyDescent="0.3">
      <c r="A1048" t="s">
        <v>21</v>
      </c>
      <c r="B1048" t="s">
        <v>13</v>
      </c>
      <c r="C1048">
        <v>3</v>
      </c>
      <c r="D1048" s="3">
        <v>2017</v>
      </c>
      <c r="E1048" t="s">
        <v>6</v>
      </c>
      <c r="F1048" t="s">
        <v>18</v>
      </c>
      <c r="G1048" t="s">
        <v>17</v>
      </c>
      <c r="H1048" s="1">
        <v>287500.09308100003</v>
      </c>
    </row>
    <row r="1049" spans="1:8" x14ac:dyDescent="0.3">
      <c r="A1049" t="s">
        <v>22</v>
      </c>
      <c r="B1049" t="s">
        <v>13</v>
      </c>
      <c r="C1049">
        <v>3</v>
      </c>
      <c r="D1049" s="3">
        <v>2017</v>
      </c>
      <c r="E1049" t="s">
        <v>6</v>
      </c>
      <c r="F1049" t="s">
        <v>18</v>
      </c>
      <c r="G1049" t="s">
        <v>17</v>
      </c>
      <c r="H1049" s="1">
        <v>74445.328290000005</v>
      </c>
    </row>
    <row r="1050" spans="1:8" x14ac:dyDescent="0.3">
      <c r="A1050" t="s">
        <v>21</v>
      </c>
      <c r="B1050" t="s">
        <v>13</v>
      </c>
      <c r="C1050">
        <v>4</v>
      </c>
      <c r="D1050" s="3">
        <v>2017</v>
      </c>
      <c r="E1050" t="s">
        <v>6</v>
      </c>
      <c r="F1050" t="s">
        <v>18</v>
      </c>
      <c r="G1050" t="s">
        <v>17</v>
      </c>
      <c r="H1050" s="1">
        <v>269385.86382700002</v>
      </c>
    </row>
    <row r="1051" spans="1:8" x14ac:dyDescent="0.3">
      <c r="A1051" t="s">
        <v>22</v>
      </c>
      <c r="B1051" t="s">
        <v>13</v>
      </c>
      <c r="C1051">
        <v>4</v>
      </c>
      <c r="D1051" s="3">
        <v>2017</v>
      </c>
      <c r="E1051" t="s">
        <v>6</v>
      </c>
      <c r="F1051" t="s">
        <v>18</v>
      </c>
      <c r="G1051" t="s">
        <v>17</v>
      </c>
      <c r="H1051" s="1">
        <v>68673.703701000006</v>
      </c>
    </row>
    <row r="1052" spans="1:8" x14ac:dyDescent="0.3">
      <c r="A1052" t="s">
        <v>21</v>
      </c>
      <c r="B1052" t="s">
        <v>13</v>
      </c>
      <c r="C1052">
        <v>5</v>
      </c>
      <c r="D1052" s="3">
        <v>2017</v>
      </c>
      <c r="E1052" t="s">
        <v>6</v>
      </c>
      <c r="F1052" t="s">
        <v>18</v>
      </c>
      <c r="G1052" t="s">
        <v>17</v>
      </c>
      <c r="H1052" s="1">
        <v>229165.76861</v>
      </c>
    </row>
    <row r="1053" spans="1:8" x14ac:dyDescent="0.3">
      <c r="A1053" t="s">
        <v>22</v>
      </c>
      <c r="B1053" t="s">
        <v>13</v>
      </c>
      <c r="C1053">
        <v>5</v>
      </c>
      <c r="D1053" s="3">
        <v>2017</v>
      </c>
      <c r="E1053" t="s">
        <v>6</v>
      </c>
      <c r="F1053" t="s">
        <v>18</v>
      </c>
      <c r="G1053" t="s">
        <v>17</v>
      </c>
      <c r="H1053" s="1">
        <v>50477.733825000003</v>
      </c>
    </row>
    <row r="1054" spans="1:8" x14ac:dyDescent="0.3">
      <c r="A1054" t="s">
        <v>21</v>
      </c>
      <c r="B1054" t="s">
        <v>13</v>
      </c>
      <c r="C1054">
        <v>6</v>
      </c>
      <c r="D1054" s="3">
        <v>2017</v>
      </c>
      <c r="E1054" t="s">
        <v>6</v>
      </c>
      <c r="F1054" t="s">
        <v>18</v>
      </c>
      <c r="G1054" t="s">
        <v>17</v>
      </c>
      <c r="H1054" s="1">
        <v>237320.788657</v>
      </c>
    </row>
    <row r="1055" spans="1:8" x14ac:dyDescent="0.3">
      <c r="A1055" t="s">
        <v>22</v>
      </c>
      <c r="B1055" t="s">
        <v>13</v>
      </c>
      <c r="C1055">
        <v>6</v>
      </c>
      <c r="D1055" s="3">
        <v>2017</v>
      </c>
      <c r="E1055" t="s">
        <v>6</v>
      </c>
      <c r="F1055" t="s">
        <v>18</v>
      </c>
      <c r="G1055" t="s">
        <v>17</v>
      </c>
      <c r="H1055" s="1">
        <v>62050.759899999997</v>
      </c>
    </row>
    <row r="1056" spans="1:8" x14ac:dyDescent="0.3">
      <c r="A1056" t="s">
        <v>21</v>
      </c>
      <c r="B1056" t="s">
        <v>13</v>
      </c>
      <c r="C1056">
        <v>7</v>
      </c>
      <c r="D1056" s="3">
        <v>2017</v>
      </c>
      <c r="E1056" t="s">
        <v>6</v>
      </c>
      <c r="F1056" t="s">
        <v>18</v>
      </c>
      <c r="G1056" t="s">
        <v>17</v>
      </c>
      <c r="H1056" s="1">
        <v>276413.27371400001</v>
      </c>
    </row>
    <row r="1057" spans="1:8" x14ac:dyDescent="0.3">
      <c r="A1057" t="s">
        <v>22</v>
      </c>
      <c r="B1057" t="s">
        <v>13</v>
      </c>
      <c r="C1057">
        <v>7</v>
      </c>
      <c r="D1057" s="3">
        <v>2017</v>
      </c>
      <c r="E1057" t="s">
        <v>6</v>
      </c>
      <c r="F1057" t="s">
        <v>18</v>
      </c>
      <c r="G1057" t="s">
        <v>17</v>
      </c>
      <c r="H1057" s="1">
        <v>73705.291368000006</v>
      </c>
    </row>
    <row r="1058" spans="1:8" x14ac:dyDescent="0.3">
      <c r="A1058" t="s">
        <v>21</v>
      </c>
      <c r="B1058" t="s">
        <v>13</v>
      </c>
      <c r="C1058">
        <v>8</v>
      </c>
      <c r="D1058" s="3">
        <v>2017</v>
      </c>
      <c r="E1058" t="s">
        <v>6</v>
      </c>
      <c r="F1058" t="s">
        <v>18</v>
      </c>
      <c r="G1058" t="s">
        <v>17</v>
      </c>
      <c r="H1058" s="1">
        <v>294155.319319</v>
      </c>
    </row>
    <row r="1059" spans="1:8" x14ac:dyDescent="0.3">
      <c r="A1059" t="s">
        <v>22</v>
      </c>
      <c r="B1059" t="s">
        <v>13</v>
      </c>
      <c r="C1059">
        <v>8</v>
      </c>
      <c r="D1059" s="3">
        <v>2017</v>
      </c>
      <c r="E1059" t="s">
        <v>6</v>
      </c>
      <c r="F1059" t="s">
        <v>18</v>
      </c>
      <c r="G1059" t="s">
        <v>17</v>
      </c>
      <c r="H1059" s="1">
        <v>88300.984377000001</v>
      </c>
    </row>
    <row r="1060" spans="1:8" x14ac:dyDescent="0.3">
      <c r="A1060" t="s">
        <v>21</v>
      </c>
      <c r="B1060" t="s">
        <v>13</v>
      </c>
      <c r="C1060">
        <v>9</v>
      </c>
      <c r="D1060" s="3">
        <v>2017</v>
      </c>
      <c r="E1060" t="s">
        <v>6</v>
      </c>
      <c r="F1060" t="s">
        <v>18</v>
      </c>
      <c r="G1060" t="s">
        <v>17</v>
      </c>
      <c r="H1060" s="1">
        <v>249313.21205900001</v>
      </c>
    </row>
    <row r="1061" spans="1:8" x14ac:dyDescent="0.3">
      <c r="A1061" t="s">
        <v>22</v>
      </c>
      <c r="B1061" t="s">
        <v>13</v>
      </c>
      <c r="C1061">
        <v>9</v>
      </c>
      <c r="D1061" s="3">
        <v>2017</v>
      </c>
      <c r="E1061" t="s">
        <v>6</v>
      </c>
      <c r="F1061" t="s">
        <v>18</v>
      </c>
      <c r="G1061" t="s">
        <v>17</v>
      </c>
      <c r="H1061" s="1">
        <v>106599.988359</v>
      </c>
    </row>
    <row r="1062" spans="1:8" x14ac:dyDescent="0.3">
      <c r="A1062" t="s">
        <v>21</v>
      </c>
      <c r="B1062" t="s">
        <v>13</v>
      </c>
      <c r="C1062">
        <v>10</v>
      </c>
      <c r="D1062" s="3">
        <v>2017</v>
      </c>
      <c r="E1062" t="s">
        <v>6</v>
      </c>
      <c r="F1062" t="s">
        <v>18</v>
      </c>
      <c r="G1062" t="s">
        <v>17</v>
      </c>
      <c r="H1062" s="1">
        <v>279047.03306300001</v>
      </c>
    </row>
    <row r="1063" spans="1:8" x14ac:dyDescent="0.3">
      <c r="A1063" t="s">
        <v>22</v>
      </c>
      <c r="B1063" t="s">
        <v>13</v>
      </c>
      <c r="C1063">
        <v>10</v>
      </c>
      <c r="D1063" s="3">
        <v>2017</v>
      </c>
      <c r="E1063" t="s">
        <v>6</v>
      </c>
      <c r="F1063" t="s">
        <v>18</v>
      </c>
      <c r="G1063" t="s">
        <v>17</v>
      </c>
      <c r="H1063" s="1">
        <v>68828.975674000001</v>
      </c>
    </row>
    <row r="1064" spans="1:8" x14ac:dyDescent="0.3">
      <c r="A1064" t="s">
        <v>21</v>
      </c>
      <c r="B1064" t="s">
        <v>13</v>
      </c>
      <c r="C1064">
        <v>11</v>
      </c>
      <c r="D1064" s="3">
        <v>2017</v>
      </c>
      <c r="E1064" t="s">
        <v>6</v>
      </c>
      <c r="F1064" t="s">
        <v>18</v>
      </c>
      <c r="G1064" t="s">
        <v>17</v>
      </c>
      <c r="H1064" s="1">
        <v>302900.61966600001</v>
      </c>
    </row>
    <row r="1065" spans="1:8" x14ac:dyDescent="0.3">
      <c r="A1065" t="s">
        <v>22</v>
      </c>
      <c r="B1065" t="s">
        <v>13</v>
      </c>
      <c r="C1065">
        <v>11</v>
      </c>
      <c r="D1065" s="3">
        <v>2017</v>
      </c>
      <c r="E1065" t="s">
        <v>6</v>
      </c>
      <c r="F1065" t="s">
        <v>18</v>
      </c>
      <c r="G1065" t="s">
        <v>17</v>
      </c>
      <c r="H1065" s="1">
        <v>78136.480580999996</v>
      </c>
    </row>
    <row r="1066" spans="1:8" x14ac:dyDescent="0.3">
      <c r="A1066" t="s">
        <v>21</v>
      </c>
      <c r="B1066" t="s">
        <v>13</v>
      </c>
      <c r="C1066">
        <v>12</v>
      </c>
      <c r="D1066" s="3">
        <v>2017</v>
      </c>
      <c r="E1066" t="s">
        <v>6</v>
      </c>
      <c r="F1066" t="s">
        <v>18</v>
      </c>
      <c r="G1066" t="s">
        <v>17</v>
      </c>
      <c r="H1066" s="1">
        <v>227885.20290500001</v>
      </c>
    </row>
    <row r="1067" spans="1:8" x14ac:dyDescent="0.3">
      <c r="A1067" t="s">
        <v>22</v>
      </c>
      <c r="B1067" t="s">
        <v>13</v>
      </c>
      <c r="C1067">
        <v>12</v>
      </c>
      <c r="D1067" s="3">
        <v>2017</v>
      </c>
      <c r="E1067" t="s">
        <v>6</v>
      </c>
      <c r="F1067" t="s">
        <v>18</v>
      </c>
      <c r="G1067" t="s">
        <v>17</v>
      </c>
      <c r="H1067" s="1">
        <v>55108.132224000001</v>
      </c>
    </row>
    <row r="1068" spans="1:8" x14ac:dyDescent="0.3">
      <c r="A1068" t="s">
        <v>21</v>
      </c>
      <c r="B1068" t="s">
        <v>13</v>
      </c>
      <c r="C1068">
        <v>13</v>
      </c>
      <c r="D1068" s="3">
        <v>2017</v>
      </c>
      <c r="E1068" t="s">
        <v>6</v>
      </c>
      <c r="F1068" t="s">
        <v>18</v>
      </c>
      <c r="G1068" t="s">
        <v>17</v>
      </c>
      <c r="H1068" s="1">
        <v>207722.050953</v>
      </c>
    </row>
    <row r="1069" spans="1:8" x14ac:dyDescent="0.3">
      <c r="A1069" t="s">
        <v>22</v>
      </c>
      <c r="B1069" t="s">
        <v>13</v>
      </c>
      <c r="C1069">
        <v>13</v>
      </c>
      <c r="D1069" s="3">
        <v>2017</v>
      </c>
      <c r="E1069" t="s">
        <v>6</v>
      </c>
      <c r="F1069" t="s">
        <v>18</v>
      </c>
      <c r="G1069" t="s">
        <v>17</v>
      </c>
      <c r="H1069" s="1">
        <v>59256.245329999998</v>
      </c>
    </row>
    <row r="1070" spans="1:8" x14ac:dyDescent="0.3">
      <c r="A1070" t="s">
        <v>21</v>
      </c>
      <c r="B1070" t="s">
        <v>13</v>
      </c>
      <c r="C1070">
        <v>14</v>
      </c>
      <c r="D1070" s="3">
        <v>2017</v>
      </c>
      <c r="E1070" t="s">
        <v>6</v>
      </c>
      <c r="F1070" t="s">
        <v>18</v>
      </c>
      <c r="G1070" t="s">
        <v>17</v>
      </c>
      <c r="H1070" s="1">
        <v>229164.04498400001</v>
      </c>
    </row>
    <row r="1071" spans="1:8" x14ac:dyDescent="0.3">
      <c r="A1071" t="s">
        <v>22</v>
      </c>
      <c r="B1071" t="s">
        <v>13</v>
      </c>
      <c r="C1071">
        <v>14</v>
      </c>
      <c r="D1071" s="3">
        <v>2017</v>
      </c>
      <c r="E1071" t="s">
        <v>6</v>
      </c>
      <c r="F1071" t="s">
        <v>18</v>
      </c>
      <c r="G1071" t="s">
        <v>17</v>
      </c>
      <c r="H1071" s="1">
        <v>43540.155684999998</v>
      </c>
    </row>
    <row r="1072" spans="1:8" x14ac:dyDescent="0.3">
      <c r="A1072" t="s">
        <v>21</v>
      </c>
      <c r="B1072" t="s">
        <v>13</v>
      </c>
      <c r="C1072">
        <v>15</v>
      </c>
      <c r="D1072" s="3">
        <v>2017</v>
      </c>
      <c r="E1072" t="s">
        <v>6</v>
      </c>
      <c r="F1072" t="s">
        <v>18</v>
      </c>
      <c r="G1072" t="s">
        <v>17</v>
      </c>
      <c r="H1072" s="1">
        <v>258165.26693400001</v>
      </c>
    </row>
    <row r="1073" spans="1:8" x14ac:dyDescent="0.3">
      <c r="A1073" t="s">
        <v>22</v>
      </c>
      <c r="B1073" t="s">
        <v>13</v>
      </c>
      <c r="C1073">
        <v>15</v>
      </c>
      <c r="D1073" s="3">
        <v>2017</v>
      </c>
      <c r="E1073" t="s">
        <v>6</v>
      </c>
      <c r="F1073" t="s">
        <v>18</v>
      </c>
      <c r="G1073" t="s">
        <v>17</v>
      </c>
      <c r="H1073" s="1">
        <v>56221.149414</v>
      </c>
    </row>
    <row r="1074" spans="1:8" x14ac:dyDescent="0.3">
      <c r="A1074" t="s">
        <v>21</v>
      </c>
      <c r="B1074" t="s">
        <v>13</v>
      </c>
      <c r="C1074">
        <v>16</v>
      </c>
      <c r="D1074" s="3">
        <v>2017</v>
      </c>
      <c r="E1074" t="s">
        <v>6</v>
      </c>
      <c r="F1074" t="s">
        <v>18</v>
      </c>
      <c r="G1074" t="s">
        <v>17</v>
      </c>
      <c r="H1074" s="1">
        <v>281513.05340199999</v>
      </c>
    </row>
    <row r="1075" spans="1:8" x14ac:dyDescent="0.3">
      <c r="A1075" t="s">
        <v>22</v>
      </c>
      <c r="B1075" t="s">
        <v>13</v>
      </c>
      <c r="C1075">
        <v>16</v>
      </c>
      <c r="D1075" s="3">
        <v>2017</v>
      </c>
      <c r="E1075" t="s">
        <v>6</v>
      </c>
      <c r="F1075" t="s">
        <v>18</v>
      </c>
      <c r="G1075" t="s">
        <v>17</v>
      </c>
      <c r="H1075" s="1">
        <v>78801.100418000002</v>
      </c>
    </row>
    <row r="1076" spans="1:8" x14ac:dyDescent="0.3">
      <c r="A1076" t="s">
        <v>21</v>
      </c>
      <c r="B1076" t="s">
        <v>13</v>
      </c>
      <c r="C1076">
        <v>17</v>
      </c>
      <c r="D1076" s="3">
        <v>2017</v>
      </c>
      <c r="E1076" t="s">
        <v>6</v>
      </c>
      <c r="F1076" t="s">
        <v>18</v>
      </c>
      <c r="G1076" t="s">
        <v>17</v>
      </c>
      <c r="H1076" s="1">
        <v>226031.99303499999</v>
      </c>
    </row>
    <row r="1077" spans="1:8" x14ac:dyDescent="0.3">
      <c r="A1077" t="s">
        <v>22</v>
      </c>
      <c r="B1077" t="s">
        <v>13</v>
      </c>
      <c r="C1077">
        <v>17</v>
      </c>
      <c r="D1077" s="3">
        <v>2017</v>
      </c>
      <c r="E1077" t="s">
        <v>6</v>
      </c>
      <c r="F1077" t="s">
        <v>18</v>
      </c>
      <c r="G1077" t="s">
        <v>17</v>
      </c>
      <c r="H1077" s="1">
        <v>64698.028173999999</v>
      </c>
    </row>
    <row r="1078" spans="1:8" x14ac:dyDescent="0.3">
      <c r="A1078" t="s">
        <v>21</v>
      </c>
      <c r="B1078" t="s">
        <v>13</v>
      </c>
      <c r="C1078">
        <v>18</v>
      </c>
      <c r="D1078" s="3">
        <v>2017</v>
      </c>
      <c r="E1078" t="s">
        <v>6</v>
      </c>
      <c r="F1078" t="s">
        <v>18</v>
      </c>
      <c r="G1078" t="s">
        <v>17</v>
      </c>
      <c r="H1078" s="1">
        <v>270770.26757299999</v>
      </c>
    </row>
    <row r="1079" spans="1:8" x14ac:dyDescent="0.3">
      <c r="A1079" t="s">
        <v>22</v>
      </c>
      <c r="B1079" t="s">
        <v>13</v>
      </c>
      <c r="C1079">
        <v>18</v>
      </c>
      <c r="D1079" s="3">
        <v>2017</v>
      </c>
      <c r="E1079" t="s">
        <v>6</v>
      </c>
      <c r="F1079" t="s">
        <v>18</v>
      </c>
      <c r="G1079" t="s">
        <v>17</v>
      </c>
      <c r="H1079" s="1">
        <v>64643.248501000002</v>
      </c>
    </row>
    <row r="1080" spans="1:8" x14ac:dyDescent="0.3">
      <c r="A1080" t="s">
        <v>21</v>
      </c>
      <c r="B1080" t="s">
        <v>13</v>
      </c>
      <c r="C1080">
        <v>19</v>
      </c>
      <c r="D1080" s="3">
        <v>2017</v>
      </c>
      <c r="E1080" t="s">
        <v>6</v>
      </c>
      <c r="F1080" t="s">
        <v>18</v>
      </c>
      <c r="G1080" t="s">
        <v>17</v>
      </c>
      <c r="H1080" s="1">
        <v>214364.16552000001</v>
      </c>
    </row>
    <row r="1081" spans="1:8" x14ac:dyDescent="0.3">
      <c r="A1081" t="s">
        <v>22</v>
      </c>
      <c r="B1081" t="s">
        <v>13</v>
      </c>
      <c r="C1081">
        <v>19</v>
      </c>
      <c r="D1081" s="3">
        <v>2017</v>
      </c>
      <c r="E1081" t="s">
        <v>6</v>
      </c>
      <c r="F1081" t="s">
        <v>18</v>
      </c>
      <c r="G1081" t="s">
        <v>17</v>
      </c>
      <c r="H1081" s="1">
        <v>42008.363691999999</v>
      </c>
    </row>
    <row r="1082" spans="1:8" x14ac:dyDescent="0.3">
      <c r="A1082" t="s">
        <v>21</v>
      </c>
      <c r="B1082" t="s">
        <v>13</v>
      </c>
      <c r="C1082">
        <v>20</v>
      </c>
      <c r="D1082" s="3">
        <v>2017</v>
      </c>
      <c r="E1082" t="s">
        <v>6</v>
      </c>
      <c r="F1082" t="s">
        <v>18</v>
      </c>
      <c r="G1082" t="s">
        <v>17</v>
      </c>
      <c r="H1082" s="1">
        <v>186613.443738</v>
      </c>
    </row>
    <row r="1083" spans="1:8" x14ac:dyDescent="0.3">
      <c r="A1083" t="s">
        <v>22</v>
      </c>
      <c r="B1083" t="s">
        <v>13</v>
      </c>
      <c r="C1083">
        <v>20</v>
      </c>
      <c r="D1083" s="3">
        <v>2017</v>
      </c>
      <c r="E1083" t="s">
        <v>6</v>
      </c>
      <c r="F1083" t="s">
        <v>18</v>
      </c>
      <c r="G1083" t="s">
        <v>17</v>
      </c>
      <c r="H1083" s="1">
        <v>49388.145551000001</v>
      </c>
    </row>
    <row r="1084" spans="1:8" x14ac:dyDescent="0.3">
      <c r="A1084" t="s">
        <v>21</v>
      </c>
      <c r="B1084" t="s">
        <v>13</v>
      </c>
      <c r="C1084">
        <v>21</v>
      </c>
      <c r="D1084" s="3">
        <v>2017</v>
      </c>
      <c r="E1084" t="s">
        <v>6</v>
      </c>
      <c r="F1084" t="s">
        <v>18</v>
      </c>
      <c r="G1084" t="s">
        <v>17</v>
      </c>
      <c r="H1084" s="1">
        <v>232434.51928499999</v>
      </c>
    </row>
    <row r="1085" spans="1:8" x14ac:dyDescent="0.3">
      <c r="A1085" t="s">
        <v>22</v>
      </c>
      <c r="B1085" t="s">
        <v>13</v>
      </c>
      <c r="C1085">
        <v>21</v>
      </c>
      <c r="D1085" s="3">
        <v>2017</v>
      </c>
      <c r="E1085" t="s">
        <v>6</v>
      </c>
      <c r="F1085" t="s">
        <v>18</v>
      </c>
      <c r="G1085" t="s">
        <v>17</v>
      </c>
      <c r="H1085" s="1">
        <v>43407.611661000003</v>
      </c>
    </row>
    <row r="1086" spans="1:8" x14ac:dyDescent="0.3">
      <c r="A1086" t="s">
        <v>21</v>
      </c>
      <c r="B1086" t="s">
        <v>13</v>
      </c>
      <c r="C1086">
        <v>22</v>
      </c>
      <c r="D1086" s="3">
        <v>2017</v>
      </c>
      <c r="E1086" t="s">
        <v>6</v>
      </c>
      <c r="F1086" t="s">
        <v>18</v>
      </c>
      <c r="G1086" t="s">
        <v>17</v>
      </c>
      <c r="H1086" s="1">
        <v>291620.41525800002</v>
      </c>
    </row>
    <row r="1087" spans="1:8" x14ac:dyDescent="0.3">
      <c r="A1087" t="s">
        <v>22</v>
      </c>
      <c r="B1087" t="s">
        <v>13</v>
      </c>
      <c r="C1087">
        <v>22</v>
      </c>
      <c r="D1087" s="3">
        <v>2017</v>
      </c>
      <c r="E1087" t="s">
        <v>6</v>
      </c>
      <c r="F1087" t="s">
        <v>18</v>
      </c>
      <c r="G1087" t="s">
        <v>17</v>
      </c>
      <c r="H1087" s="1">
        <v>54100.938128000002</v>
      </c>
    </row>
    <row r="1088" spans="1:8" x14ac:dyDescent="0.3">
      <c r="A1088" t="s">
        <v>21</v>
      </c>
      <c r="B1088" t="s">
        <v>13</v>
      </c>
      <c r="C1088">
        <v>23</v>
      </c>
      <c r="D1088" s="3">
        <v>2017</v>
      </c>
      <c r="E1088" t="s">
        <v>6</v>
      </c>
      <c r="F1088" t="s">
        <v>18</v>
      </c>
      <c r="G1088" t="s">
        <v>17</v>
      </c>
      <c r="H1088" s="1">
        <v>219082.62070500001</v>
      </c>
    </row>
    <row r="1089" spans="1:8" x14ac:dyDescent="0.3">
      <c r="A1089" t="s">
        <v>22</v>
      </c>
      <c r="B1089" t="s">
        <v>13</v>
      </c>
      <c r="C1089">
        <v>23</v>
      </c>
      <c r="D1089" s="3">
        <v>2017</v>
      </c>
      <c r="E1089" t="s">
        <v>6</v>
      </c>
      <c r="F1089" t="s">
        <v>18</v>
      </c>
      <c r="G1089" t="s">
        <v>17</v>
      </c>
      <c r="H1089" s="1">
        <v>49968.340781999999</v>
      </c>
    </row>
    <row r="1090" spans="1:8" x14ac:dyDescent="0.3">
      <c r="A1090" t="s">
        <v>21</v>
      </c>
      <c r="B1090" t="s">
        <v>13</v>
      </c>
      <c r="C1090">
        <v>24</v>
      </c>
      <c r="D1090" s="3">
        <v>2017</v>
      </c>
      <c r="E1090" t="s">
        <v>6</v>
      </c>
      <c r="F1090" t="s">
        <v>18</v>
      </c>
      <c r="G1090" t="s">
        <v>17</v>
      </c>
      <c r="H1090" s="1">
        <v>216426.503692</v>
      </c>
    </row>
    <row r="1091" spans="1:8" x14ac:dyDescent="0.3">
      <c r="A1091" t="s">
        <v>22</v>
      </c>
      <c r="B1091" t="s">
        <v>13</v>
      </c>
      <c r="C1091">
        <v>24</v>
      </c>
      <c r="D1091" s="3">
        <v>2017</v>
      </c>
      <c r="E1091" t="s">
        <v>6</v>
      </c>
      <c r="F1091" t="s">
        <v>18</v>
      </c>
      <c r="G1091" t="s">
        <v>17</v>
      </c>
      <c r="H1091" s="1">
        <v>50029.203883000002</v>
      </c>
    </row>
    <row r="1092" spans="1:8" x14ac:dyDescent="0.3">
      <c r="A1092" t="s">
        <v>21</v>
      </c>
      <c r="B1092" t="s">
        <v>13</v>
      </c>
      <c r="C1092">
        <v>25</v>
      </c>
      <c r="D1092" s="3">
        <v>2017</v>
      </c>
      <c r="E1092" t="s">
        <v>6</v>
      </c>
      <c r="F1092" t="s">
        <v>18</v>
      </c>
      <c r="G1092" t="s">
        <v>17</v>
      </c>
      <c r="H1092" s="1">
        <v>199965.94243</v>
      </c>
    </row>
    <row r="1093" spans="1:8" x14ac:dyDescent="0.3">
      <c r="A1093" t="s">
        <v>22</v>
      </c>
      <c r="B1093" t="s">
        <v>13</v>
      </c>
      <c r="C1093">
        <v>25</v>
      </c>
      <c r="D1093" s="3">
        <v>2017</v>
      </c>
      <c r="E1093" t="s">
        <v>6</v>
      </c>
      <c r="F1093" t="s">
        <v>18</v>
      </c>
      <c r="G1093" t="s">
        <v>17</v>
      </c>
      <c r="H1093" s="1">
        <v>52660.927155999998</v>
      </c>
    </row>
    <row r="1094" spans="1:8" x14ac:dyDescent="0.3">
      <c r="A1094" t="s">
        <v>21</v>
      </c>
      <c r="B1094" t="s">
        <v>13</v>
      </c>
      <c r="C1094">
        <v>26</v>
      </c>
      <c r="D1094" s="3">
        <v>2017</v>
      </c>
      <c r="E1094" t="s">
        <v>6</v>
      </c>
      <c r="F1094" t="s">
        <v>18</v>
      </c>
      <c r="G1094" t="s">
        <v>17</v>
      </c>
      <c r="H1094" s="1">
        <v>183838.09878100001</v>
      </c>
    </row>
    <row r="1095" spans="1:8" x14ac:dyDescent="0.3">
      <c r="A1095" t="s">
        <v>22</v>
      </c>
      <c r="B1095" t="s">
        <v>13</v>
      </c>
      <c r="C1095">
        <v>26</v>
      </c>
      <c r="D1095" s="3">
        <v>2017</v>
      </c>
      <c r="E1095" t="s">
        <v>6</v>
      </c>
      <c r="F1095" t="s">
        <v>18</v>
      </c>
      <c r="G1095" t="s">
        <v>17</v>
      </c>
      <c r="H1095" s="1">
        <v>60956.929700000001</v>
      </c>
    </row>
    <row r="1096" spans="1:8" x14ac:dyDescent="0.3">
      <c r="A1096" t="s">
        <v>21</v>
      </c>
      <c r="B1096" t="s">
        <v>13</v>
      </c>
      <c r="C1096">
        <v>27</v>
      </c>
      <c r="D1096" s="3">
        <v>2017</v>
      </c>
      <c r="E1096" t="s">
        <v>6</v>
      </c>
      <c r="F1096" t="s">
        <v>18</v>
      </c>
      <c r="G1096" t="s">
        <v>17</v>
      </c>
      <c r="H1096" s="1">
        <v>160767.04934299999</v>
      </c>
    </row>
    <row r="1097" spans="1:8" x14ac:dyDescent="0.3">
      <c r="A1097" t="s">
        <v>22</v>
      </c>
      <c r="B1097" t="s">
        <v>13</v>
      </c>
      <c r="C1097">
        <v>27</v>
      </c>
      <c r="D1097" s="3">
        <v>2017</v>
      </c>
      <c r="E1097" t="s">
        <v>6</v>
      </c>
      <c r="F1097" t="s">
        <v>18</v>
      </c>
      <c r="G1097" t="s">
        <v>17</v>
      </c>
      <c r="H1097" s="1">
        <v>43109.580993000003</v>
      </c>
    </row>
    <row r="1098" spans="1:8" x14ac:dyDescent="0.3">
      <c r="A1098" t="s">
        <v>21</v>
      </c>
      <c r="B1098" t="s">
        <v>13</v>
      </c>
      <c r="C1098">
        <v>28</v>
      </c>
      <c r="D1098" s="3">
        <v>2017</v>
      </c>
      <c r="E1098" t="s">
        <v>6</v>
      </c>
      <c r="F1098" t="s">
        <v>18</v>
      </c>
      <c r="G1098" t="s">
        <v>17</v>
      </c>
      <c r="H1098" s="1">
        <v>203901.59282600001</v>
      </c>
    </row>
    <row r="1099" spans="1:8" x14ac:dyDescent="0.3">
      <c r="A1099" t="s">
        <v>22</v>
      </c>
      <c r="B1099" t="s">
        <v>13</v>
      </c>
      <c r="C1099">
        <v>28</v>
      </c>
      <c r="D1099" s="3">
        <v>2017</v>
      </c>
      <c r="E1099" t="s">
        <v>6</v>
      </c>
      <c r="F1099" t="s">
        <v>18</v>
      </c>
      <c r="G1099" t="s">
        <v>17</v>
      </c>
      <c r="H1099" s="1">
        <v>60478.632249000002</v>
      </c>
    </row>
    <row r="1100" spans="1:8" x14ac:dyDescent="0.3">
      <c r="A1100" t="s">
        <v>21</v>
      </c>
      <c r="B1100" t="s">
        <v>13</v>
      </c>
      <c r="C1100">
        <v>29</v>
      </c>
      <c r="D1100" s="3">
        <v>2017</v>
      </c>
      <c r="E1100" t="s">
        <v>6</v>
      </c>
      <c r="F1100" t="s">
        <v>18</v>
      </c>
      <c r="G1100" t="s">
        <v>17</v>
      </c>
      <c r="H1100" s="1">
        <v>280842.56637199997</v>
      </c>
    </row>
    <row r="1101" spans="1:8" x14ac:dyDescent="0.3">
      <c r="A1101" t="s">
        <v>22</v>
      </c>
      <c r="B1101" t="s">
        <v>13</v>
      </c>
      <c r="C1101">
        <v>29</v>
      </c>
      <c r="D1101" s="3">
        <v>2017</v>
      </c>
      <c r="E1101" t="s">
        <v>6</v>
      </c>
      <c r="F1101" t="s">
        <v>18</v>
      </c>
      <c r="G1101" t="s">
        <v>17</v>
      </c>
      <c r="H1101" s="1">
        <v>50371.693629000001</v>
      </c>
    </row>
    <row r="1102" spans="1:8" x14ac:dyDescent="0.3">
      <c r="A1102" t="s">
        <v>21</v>
      </c>
      <c r="B1102" t="s">
        <v>13</v>
      </c>
      <c r="C1102">
        <v>30</v>
      </c>
      <c r="D1102" s="3">
        <v>2017</v>
      </c>
      <c r="E1102" t="s">
        <v>6</v>
      </c>
      <c r="F1102" t="s">
        <v>18</v>
      </c>
      <c r="G1102" t="s">
        <v>17</v>
      </c>
      <c r="H1102" s="1">
        <v>271535.21699699998</v>
      </c>
    </row>
    <row r="1103" spans="1:8" x14ac:dyDescent="0.3">
      <c r="A1103" t="s">
        <v>22</v>
      </c>
      <c r="B1103" t="s">
        <v>13</v>
      </c>
      <c r="C1103">
        <v>30</v>
      </c>
      <c r="D1103" s="3">
        <v>2017</v>
      </c>
      <c r="E1103" t="s">
        <v>6</v>
      </c>
      <c r="F1103" t="s">
        <v>18</v>
      </c>
      <c r="G1103" t="s">
        <v>17</v>
      </c>
      <c r="H1103" s="1">
        <v>53642.657886000001</v>
      </c>
    </row>
    <row r="1104" spans="1:8" x14ac:dyDescent="0.3">
      <c r="A1104" t="s">
        <v>21</v>
      </c>
      <c r="B1104" t="s">
        <v>13</v>
      </c>
      <c r="C1104">
        <v>31</v>
      </c>
      <c r="D1104" s="3">
        <v>2017</v>
      </c>
      <c r="E1104" t="s">
        <v>6</v>
      </c>
      <c r="F1104" t="s">
        <v>18</v>
      </c>
      <c r="G1104" t="s">
        <v>17</v>
      </c>
      <c r="H1104" s="1">
        <v>245292.70473500001</v>
      </c>
    </row>
    <row r="1105" spans="1:8" x14ac:dyDescent="0.3">
      <c r="A1105" t="s">
        <v>22</v>
      </c>
      <c r="B1105" t="s">
        <v>13</v>
      </c>
      <c r="C1105">
        <v>31</v>
      </c>
      <c r="D1105" s="3">
        <v>2017</v>
      </c>
      <c r="E1105" t="s">
        <v>6</v>
      </c>
      <c r="F1105" t="s">
        <v>18</v>
      </c>
      <c r="G1105" t="s">
        <v>17</v>
      </c>
      <c r="H1105" s="1">
        <v>41195.733336999998</v>
      </c>
    </row>
    <row r="1106" spans="1:8" x14ac:dyDescent="0.3">
      <c r="A1106" t="s">
        <v>21</v>
      </c>
      <c r="B1106" t="s">
        <v>20</v>
      </c>
      <c r="C1106">
        <v>1</v>
      </c>
      <c r="D1106" s="3">
        <v>2016</v>
      </c>
      <c r="E1106" t="s">
        <v>5</v>
      </c>
      <c r="F1106" t="s">
        <v>14</v>
      </c>
      <c r="G1106" t="s">
        <v>17</v>
      </c>
      <c r="H1106" s="1">
        <v>1615</v>
      </c>
    </row>
    <row r="1107" spans="1:8" x14ac:dyDescent="0.3">
      <c r="A1107" t="s">
        <v>22</v>
      </c>
      <c r="B1107" t="s">
        <v>20</v>
      </c>
      <c r="C1107">
        <v>1</v>
      </c>
      <c r="D1107" s="3">
        <v>2016</v>
      </c>
      <c r="E1107" t="s">
        <v>5</v>
      </c>
      <c r="F1107" t="s">
        <v>14</v>
      </c>
      <c r="G1107" t="s">
        <v>17</v>
      </c>
      <c r="H1107" s="1">
        <v>3022</v>
      </c>
    </row>
    <row r="1108" spans="1:8" x14ac:dyDescent="0.3">
      <c r="A1108" t="s">
        <v>21</v>
      </c>
      <c r="B1108" t="s">
        <v>20</v>
      </c>
      <c r="C1108">
        <v>2</v>
      </c>
      <c r="D1108" s="3">
        <v>2016</v>
      </c>
      <c r="E1108" t="s">
        <v>5</v>
      </c>
      <c r="F1108" t="s">
        <v>14</v>
      </c>
      <c r="G1108" t="s">
        <v>17</v>
      </c>
      <c r="H1108" s="1">
        <v>2002</v>
      </c>
    </row>
    <row r="1109" spans="1:8" x14ac:dyDescent="0.3">
      <c r="A1109" t="s">
        <v>22</v>
      </c>
      <c r="B1109" t="s">
        <v>20</v>
      </c>
      <c r="C1109">
        <v>2</v>
      </c>
      <c r="D1109" s="3">
        <v>2016</v>
      </c>
      <c r="E1109" t="s">
        <v>5</v>
      </c>
      <c r="F1109" t="s">
        <v>14</v>
      </c>
      <c r="G1109" t="s">
        <v>17</v>
      </c>
      <c r="H1109" s="1">
        <v>3741</v>
      </c>
    </row>
    <row r="1110" spans="1:8" x14ac:dyDescent="0.3">
      <c r="A1110" t="s">
        <v>21</v>
      </c>
      <c r="B1110" t="s">
        <v>20</v>
      </c>
      <c r="C1110">
        <v>3</v>
      </c>
      <c r="D1110" s="3">
        <v>2016</v>
      </c>
      <c r="E1110" t="s">
        <v>5</v>
      </c>
      <c r="F1110" t="s">
        <v>14</v>
      </c>
      <c r="G1110" t="s">
        <v>17</v>
      </c>
      <c r="H1110" s="1">
        <v>2613</v>
      </c>
    </row>
    <row r="1111" spans="1:8" x14ac:dyDescent="0.3">
      <c r="A1111" t="s">
        <v>22</v>
      </c>
      <c r="B1111" t="s">
        <v>20</v>
      </c>
      <c r="C1111">
        <v>3</v>
      </c>
      <c r="D1111" s="3">
        <v>2016</v>
      </c>
      <c r="E1111" t="s">
        <v>5</v>
      </c>
      <c r="F1111" t="s">
        <v>14</v>
      </c>
      <c r="G1111" t="s">
        <v>17</v>
      </c>
      <c r="H1111" s="1">
        <v>4947</v>
      </c>
    </row>
    <row r="1112" spans="1:8" x14ac:dyDescent="0.3">
      <c r="A1112" t="s">
        <v>21</v>
      </c>
      <c r="B1112" t="s">
        <v>20</v>
      </c>
      <c r="C1112">
        <v>4</v>
      </c>
      <c r="D1112" s="3">
        <v>2016</v>
      </c>
      <c r="E1112" t="s">
        <v>5</v>
      </c>
      <c r="F1112" t="s">
        <v>14</v>
      </c>
      <c r="G1112" t="s">
        <v>17</v>
      </c>
      <c r="H1112" s="1">
        <v>2542</v>
      </c>
    </row>
    <row r="1113" spans="1:8" x14ac:dyDescent="0.3">
      <c r="A1113" t="s">
        <v>22</v>
      </c>
      <c r="B1113" t="s">
        <v>20</v>
      </c>
      <c r="C1113">
        <v>4</v>
      </c>
      <c r="D1113" s="3">
        <v>2016</v>
      </c>
      <c r="E1113" t="s">
        <v>5</v>
      </c>
      <c r="F1113" t="s">
        <v>14</v>
      </c>
      <c r="G1113" t="s">
        <v>17</v>
      </c>
      <c r="H1113" s="1">
        <v>4769</v>
      </c>
    </row>
    <row r="1114" spans="1:8" x14ac:dyDescent="0.3">
      <c r="A1114" t="s">
        <v>21</v>
      </c>
      <c r="B1114" t="s">
        <v>20</v>
      </c>
      <c r="C1114">
        <v>5</v>
      </c>
      <c r="D1114" s="3">
        <v>2016</v>
      </c>
      <c r="E1114" t="s">
        <v>5</v>
      </c>
      <c r="F1114" t="s">
        <v>14</v>
      </c>
      <c r="G1114" t="s">
        <v>17</v>
      </c>
      <c r="H1114" s="1">
        <v>2505</v>
      </c>
    </row>
    <row r="1115" spans="1:8" x14ac:dyDescent="0.3">
      <c r="A1115" t="s">
        <v>22</v>
      </c>
      <c r="B1115" t="s">
        <v>20</v>
      </c>
      <c r="C1115">
        <v>5</v>
      </c>
      <c r="D1115" s="3">
        <v>2016</v>
      </c>
      <c r="E1115" t="s">
        <v>5</v>
      </c>
      <c r="F1115" t="s">
        <v>14</v>
      </c>
      <c r="G1115" t="s">
        <v>17</v>
      </c>
      <c r="H1115" s="1">
        <v>4807</v>
      </c>
    </row>
    <row r="1116" spans="1:8" x14ac:dyDescent="0.3">
      <c r="A1116" t="s">
        <v>21</v>
      </c>
      <c r="B1116" t="s">
        <v>20</v>
      </c>
      <c r="C1116">
        <v>6</v>
      </c>
      <c r="D1116" s="3">
        <v>2016</v>
      </c>
      <c r="E1116" t="s">
        <v>5</v>
      </c>
      <c r="F1116" t="s">
        <v>14</v>
      </c>
      <c r="G1116" t="s">
        <v>17</v>
      </c>
      <c r="H1116" s="1">
        <v>2260</v>
      </c>
    </row>
    <row r="1117" spans="1:8" x14ac:dyDescent="0.3">
      <c r="A1117" t="s">
        <v>22</v>
      </c>
      <c r="B1117" t="s">
        <v>20</v>
      </c>
      <c r="C1117">
        <v>6</v>
      </c>
      <c r="D1117" s="3">
        <v>2016</v>
      </c>
      <c r="E1117" t="s">
        <v>5</v>
      </c>
      <c r="F1117" t="s">
        <v>14</v>
      </c>
      <c r="G1117" t="s">
        <v>17</v>
      </c>
      <c r="H1117" s="1">
        <v>4408</v>
      </c>
    </row>
    <row r="1118" spans="1:8" x14ac:dyDescent="0.3">
      <c r="A1118" t="s">
        <v>21</v>
      </c>
      <c r="B1118" t="s">
        <v>20</v>
      </c>
      <c r="C1118">
        <v>7</v>
      </c>
      <c r="D1118" s="3">
        <v>2016</v>
      </c>
      <c r="E1118" t="s">
        <v>5</v>
      </c>
      <c r="F1118" t="s">
        <v>14</v>
      </c>
      <c r="G1118" t="s">
        <v>17</v>
      </c>
      <c r="H1118" s="1">
        <v>2084</v>
      </c>
    </row>
    <row r="1119" spans="1:8" x14ac:dyDescent="0.3">
      <c r="A1119" t="s">
        <v>22</v>
      </c>
      <c r="B1119" t="s">
        <v>20</v>
      </c>
      <c r="C1119">
        <v>7</v>
      </c>
      <c r="D1119" s="3">
        <v>2016</v>
      </c>
      <c r="E1119" t="s">
        <v>5</v>
      </c>
      <c r="F1119" t="s">
        <v>14</v>
      </c>
      <c r="G1119" t="s">
        <v>17</v>
      </c>
      <c r="H1119" s="1">
        <v>3878</v>
      </c>
    </row>
    <row r="1120" spans="1:8" x14ac:dyDescent="0.3">
      <c r="A1120" t="s">
        <v>21</v>
      </c>
      <c r="B1120" t="s">
        <v>20</v>
      </c>
      <c r="C1120">
        <v>8</v>
      </c>
      <c r="D1120" s="3">
        <v>2016</v>
      </c>
      <c r="E1120" t="s">
        <v>5</v>
      </c>
      <c r="F1120" t="s">
        <v>14</v>
      </c>
      <c r="G1120" t="s">
        <v>17</v>
      </c>
      <c r="H1120" s="1">
        <v>1802</v>
      </c>
    </row>
    <row r="1121" spans="1:8" x14ac:dyDescent="0.3">
      <c r="A1121" t="s">
        <v>22</v>
      </c>
      <c r="B1121" t="s">
        <v>20</v>
      </c>
      <c r="C1121">
        <v>8</v>
      </c>
      <c r="D1121" s="3">
        <v>2016</v>
      </c>
      <c r="E1121" t="s">
        <v>5</v>
      </c>
      <c r="F1121" t="s">
        <v>14</v>
      </c>
      <c r="G1121" t="s">
        <v>17</v>
      </c>
      <c r="H1121" s="1">
        <v>3536</v>
      </c>
    </row>
    <row r="1122" spans="1:8" x14ac:dyDescent="0.3">
      <c r="A1122" t="s">
        <v>21</v>
      </c>
      <c r="B1122" t="s">
        <v>20</v>
      </c>
      <c r="C1122">
        <v>9</v>
      </c>
      <c r="D1122" s="3">
        <v>2016</v>
      </c>
      <c r="E1122" t="s">
        <v>5</v>
      </c>
      <c r="F1122" t="s">
        <v>14</v>
      </c>
      <c r="G1122" t="s">
        <v>17</v>
      </c>
      <c r="H1122" s="1">
        <v>2239</v>
      </c>
    </row>
    <row r="1123" spans="1:8" x14ac:dyDescent="0.3">
      <c r="A1123" t="s">
        <v>22</v>
      </c>
      <c r="B1123" t="s">
        <v>20</v>
      </c>
      <c r="C1123">
        <v>9</v>
      </c>
      <c r="D1123" s="3">
        <v>2016</v>
      </c>
      <c r="E1123" t="s">
        <v>5</v>
      </c>
      <c r="F1123" t="s">
        <v>14</v>
      </c>
      <c r="G1123" t="s">
        <v>17</v>
      </c>
      <c r="H1123" s="1">
        <v>3383</v>
      </c>
    </row>
    <row r="1124" spans="1:8" x14ac:dyDescent="0.3">
      <c r="A1124" t="s">
        <v>21</v>
      </c>
      <c r="B1124" t="s">
        <v>20</v>
      </c>
      <c r="C1124">
        <v>10</v>
      </c>
      <c r="D1124" s="3">
        <v>2016</v>
      </c>
      <c r="E1124" t="s">
        <v>5</v>
      </c>
      <c r="F1124" t="s">
        <v>14</v>
      </c>
      <c r="G1124" t="s">
        <v>17</v>
      </c>
      <c r="H1124" s="1">
        <v>2568</v>
      </c>
    </row>
    <row r="1125" spans="1:8" x14ac:dyDescent="0.3">
      <c r="A1125" t="s">
        <v>22</v>
      </c>
      <c r="B1125" t="s">
        <v>20</v>
      </c>
      <c r="C1125">
        <v>10</v>
      </c>
      <c r="D1125" s="3">
        <v>2016</v>
      </c>
      <c r="E1125" t="s">
        <v>5</v>
      </c>
      <c r="F1125" t="s">
        <v>14</v>
      </c>
      <c r="G1125" t="s">
        <v>17</v>
      </c>
      <c r="H1125" s="1">
        <v>3948</v>
      </c>
    </row>
    <row r="1126" spans="1:8" x14ac:dyDescent="0.3">
      <c r="A1126" t="s">
        <v>21</v>
      </c>
      <c r="B1126" t="s">
        <v>20</v>
      </c>
      <c r="C1126">
        <v>11</v>
      </c>
      <c r="D1126" s="3">
        <v>2016</v>
      </c>
      <c r="E1126" t="s">
        <v>5</v>
      </c>
      <c r="F1126" t="s">
        <v>14</v>
      </c>
      <c r="G1126" t="s">
        <v>17</v>
      </c>
      <c r="H1126" s="1">
        <v>2650</v>
      </c>
    </row>
    <row r="1127" spans="1:8" x14ac:dyDescent="0.3">
      <c r="A1127" t="s">
        <v>22</v>
      </c>
      <c r="B1127" t="s">
        <v>20</v>
      </c>
      <c r="C1127">
        <v>11</v>
      </c>
      <c r="D1127" s="3">
        <v>2016</v>
      </c>
      <c r="E1127" t="s">
        <v>5</v>
      </c>
      <c r="F1127" t="s">
        <v>14</v>
      </c>
      <c r="G1127" t="s">
        <v>17</v>
      </c>
      <c r="H1127" s="1">
        <v>5060</v>
      </c>
    </row>
    <row r="1128" spans="1:8" x14ac:dyDescent="0.3">
      <c r="A1128" t="s">
        <v>21</v>
      </c>
      <c r="B1128" t="s">
        <v>20</v>
      </c>
      <c r="C1128">
        <v>12</v>
      </c>
      <c r="D1128" s="3">
        <v>2016</v>
      </c>
      <c r="E1128" t="s">
        <v>5</v>
      </c>
      <c r="F1128" t="s">
        <v>14</v>
      </c>
      <c r="G1128" t="s">
        <v>17</v>
      </c>
      <c r="H1128" s="1">
        <v>2664</v>
      </c>
    </row>
    <row r="1129" spans="1:8" x14ac:dyDescent="0.3">
      <c r="A1129" t="s">
        <v>22</v>
      </c>
      <c r="B1129" t="s">
        <v>20</v>
      </c>
      <c r="C1129">
        <v>12</v>
      </c>
      <c r="D1129" s="3">
        <v>2016</v>
      </c>
      <c r="E1129" t="s">
        <v>5</v>
      </c>
      <c r="F1129" t="s">
        <v>14</v>
      </c>
      <c r="G1129" t="s">
        <v>17</v>
      </c>
      <c r="H1129" s="1">
        <v>5050</v>
      </c>
    </row>
    <row r="1130" spans="1:8" x14ac:dyDescent="0.3">
      <c r="A1130" t="s">
        <v>21</v>
      </c>
      <c r="B1130" t="s">
        <v>20</v>
      </c>
      <c r="C1130">
        <v>13</v>
      </c>
      <c r="D1130" s="3">
        <v>2016</v>
      </c>
      <c r="E1130" t="s">
        <v>5</v>
      </c>
      <c r="F1130" t="s">
        <v>14</v>
      </c>
      <c r="G1130" t="s">
        <v>17</v>
      </c>
      <c r="H1130" s="1">
        <v>2562</v>
      </c>
    </row>
    <row r="1131" spans="1:8" x14ac:dyDescent="0.3">
      <c r="A1131" t="s">
        <v>22</v>
      </c>
      <c r="B1131" t="s">
        <v>20</v>
      </c>
      <c r="C1131">
        <v>13</v>
      </c>
      <c r="D1131" s="3">
        <v>2016</v>
      </c>
      <c r="E1131" t="s">
        <v>5</v>
      </c>
      <c r="F1131" t="s">
        <v>14</v>
      </c>
      <c r="G1131" t="s">
        <v>17</v>
      </c>
      <c r="H1131" s="1">
        <v>4623</v>
      </c>
    </row>
    <row r="1132" spans="1:8" x14ac:dyDescent="0.3">
      <c r="A1132" t="s">
        <v>21</v>
      </c>
      <c r="B1132" t="s">
        <v>20</v>
      </c>
      <c r="C1132">
        <v>14</v>
      </c>
      <c r="D1132" s="3">
        <v>2016</v>
      </c>
      <c r="E1132" t="s">
        <v>5</v>
      </c>
      <c r="F1132" t="s">
        <v>14</v>
      </c>
      <c r="G1132" t="s">
        <v>17</v>
      </c>
      <c r="H1132" s="1">
        <v>2267</v>
      </c>
    </row>
    <row r="1133" spans="1:8" x14ac:dyDescent="0.3">
      <c r="A1133" t="s">
        <v>22</v>
      </c>
      <c r="B1133" t="s">
        <v>20</v>
      </c>
      <c r="C1133">
        <v>14</v>
      </c>
      <c r="D1133" s="3">
        <v>2016</v>
      </c>
      <c r="E1133" t="s">
        <v>5</v>
      </c>
      <c r="F1133" t="s">
        <v>14</v>
      </c>
      <c r="G1133" t="s">
        <v>17</v>
      </c>
      <c r="H1133" s="1">
        <v>4925</v>
      </c>
    </row>
    <row r="1134" spans="1:8" x14ac:dyDescent="0.3">
      <c r="A1134" t="s">
        <v>21</v>
      </c>
      <c r="B1134" t="s">
        <v>20</v>
      </c>
      <c r="C1134">
        <v>15</v>
      </c>
      <c r="D1134" s="3">
        <v>2016</v>
      </c>
      <c r="E1134" t="s">
        <v>5</v>
      </c>
      <c r="F1134" t="s">
        <v>14</v>
      </c>
      <c r="G1134" t="s">
        <v>17</v>
      </c>
      <c r="H1134" s="1">
        <v>1857</v>
      </c>
    </row>
    <row r="1135" spans="1:8" x14ac:dyDescent="0.3">
      <c r="A1135" t="s">
        <v>22</v>
      </c>
      <c r="B1135" t="s">
        <v>20</v>
      </c>
      <c r="C1135">
        <v>15</v>
      </c>
      <c r="D1135" s="3">
        <v>2016</v>
      </c>
      <c r="E1135" t="s">
        <v>5</v>
      </c>
      <c r="F1135" t="s">
        <v>14</v>
      </c>
      <c r="G1135" t="s">
        <v>17</v>
      </c>
      <c r="H1135" s="1">
        <v>3476</v>
      </c>
    </row>
    <row r="1136" spans="1:8" x14ac:dyDescent="0.3">
      <c r="A1136" t="s">
        <v>21</v>
      </c>
      <c r="B1136" t="s">
        <v>20</v>
      </c>
      <c r="C1136">
        <v>16</v>
      </c>
      <c r="D1136" s="3">
        <v>2016</v>
      </c>
      <c r="E1136" t="s">
        <v>5</v>
      </c>
      <c r="F1136" t="s">
        <v>14</v>
      </c>
      <c r="G1136" t="s">
        <v>17</v>
      </c>
      <c r="H1136" s="1">
        <v>2028</v>
      </c>
    </row>
    <row r="1137" spans="1:8" x14ac:dyDescent="0.3">
      <c r="A1137" t="s">
        <v>22</v>
      </c>
      <c r="B1137" t="s">
        <v>20</v>
      </c>
      <c r="C1137">
        <v>16</v>
      </c>
      <c r="D1137" s="3">
        <v>2016</v>
      </c>
      <c r="E1137" t="s">
        <v>5</v>
      </c>
      <c r="F1137" t="s">
        <v>14</v>
      </c>
      <c r="G1137" t="s">
        <v>17</v>
      </c>
      <c r="H1137" s="1">
        <v>3206</v>
      </c>
    </row>
    <row r="1138" spans="1:8" x14ac:dyDescent="0.3">
      <c r="A1138" t="s">
        <v>21</v>
      </c>
      <c r="B1138" t="s">
        <v>20</v>
      </c>
      <c r="C1138">
        <v>17</v>
      </c>
      <c r="D1138" s="3">
        <v>2016</v>
      </c>
      <c r="E1138" t="s">
        <v>5</v>
      </c>
      <c r="F1138" t="s">
        <v>14</v>
      </c>
      <c r="G1138" t="s">
        <v>17</v>
      </c>
      <c r="H1138" s="1">
        <v>2396</v>
      </c>
    </row>
    <row r="1139" spans="1:8" x14ac:dyDescent="0.3">
      <c r="A1139" t="s">
        <v>22</v>
      </c>
      <c r="B1139" t="s">
        <v>20</v>
      </c>
      <c r="C1139">
        <v>17</v>
      </c>
      <c r="D1139" s="3">
        <v>2016</v>
      </c>
      <c r="E1139" t="s">
        <v>5</v>
      </c>
      <c r="F1139" t="s">
        <v>14</v>
      </c>
      <c r="G1139" t="s">
        <v>17</v>
      </c>
      <c r="H1139" s="1">
        <v>4174</v>
      </c>
    </row>
    <row r="1140" spans="1:8" x14ac:dyDescent="0.3">
      <c r="A1140" t="s">
        <v>21</v>
      </c>
      <c r="B1140" t="s">
        <v>20</v>
      </c>
      <c r="C1140">
        <v>18</v>
      </c>
      <c r="D1140" s="3">
        <v>2016</v>
      </c>
      <c r="E1140" t="s">
        <v>5</v>
      </c>
      <c r="F1140" t="s">
        <v>14</v>
      </c>
      <c r="G1140" t="s">
        <v>17</v>
      </c>
      <c r="H1140" s="1">
        <v>2450</v>
      </c>
    </row>
    <row r="1141" spans="1:8" x14ac:dyDescent="0.3">
      <c r="A1141" t="s">
        <v>22</v>
      </c>
      <c r="B1141" t="s">
        <v>20</v>
      </c>
      <c r="C1141">
        <v>18</v>
      </c>
      <c r="D1141" s="3">
        <v>2016</v>
      </c>
      <c r="E1141" t="s">
        <v>5</v>
      </c>
      <c r="F1141" t="s">
        <v>14</v>
      </c>
      <c r="G1141" t="s">
        <v>17</v>
      </c>
      <c r="H1141" s="1">
        <v>4867</v>
      </c>
    </row>
    <row r="1142" spans="1:8" x14ac:dyDescent="0.3">
      <c r="A1142" t="s">
        <v>21</v>
      </c>
      <c r="B1142" t="s">
        <v>20</v>
      </c>
      <c r="C1142">
        <v>19</v>
      </c>
      <c r="D1142" s="3">
        <v>2016</v>
      </c>
      <c r="E1142" t="s">
        <v>5</v>
      </c>
      <c r="F1142" t="s">
        <v>14</v>
      </c>
      <c r="G1142" t="s">
        <v>17</v>
      </c>
      <c r="H1142" s="1">
        <v>2380</v>
      </c>
    </row>
    <row r="1143" spans="1:8" x14ac:dyDescent="0.3">
      <c r="A1143" t="s">
        <v>22</v>
      </c>
      <c r="B1143" t="s">
        <v>20</v>
      </c>
      <c r="C1143">
        <v>19</v>
      </c>
      <c r="D1143" s="3">
        <v>2016</v>
      </c>
      <c r="E1143" t="s">
        <v>5</v>
      </c>
      <c r="F1143" t="s">
        <v>14</v>
      </c>
      <c r="G1143" t="s">
        <v>17</v>
      </c>
      <c r="H1143" s="1">
        <v>4522</v>
      </c>
    </row>
    <row r="1144" spans="1:8" x14ac:dyDescent="0.3">
      <c r="A1144" t="s">
        <v>21</v>
      </c>
      <c r="B1144" t="s">
        <v>20</v>
      </c>
      <c r="C1144">
        <v>20</v>
      </c>
      <c r="D1144" s="3">
        <v>2016</v>
      </c>
      <c r="E1144" t="s">
        <v>5</v>
      </c>
      <c r="F1144" t="s">
        <v>14</v>
      </c>
      <c r="G1144" t="s">
        <v>17</v>
      </c>
      <c r="H1144" s="1">
        <v>2375</v>
      </c>
    </row>
    <row r="1145" spans="1:8" x14ac:dyDescent="0.3">
      <c r="A1145" t="s">
        <v>22</v>
      </c>
      <c r="B1145" t="s">
        <v>20</v>
      </c>
      <c r="C1145">
        <v>20</v>
      </c>
      <c r="D1145" s="3">
        <v>2016</v>
      </c>
      <c r="E1145" t="s">
        <v>5</v>
      </c>
      <c r="F1145" t="s">
        <v>14</v>
      </c>
      <c r="G1145" t="s">
        <v>17</v>
      </c>
      <c r="H1145" s="1">
        <v>4640</v>
      </c>
    </row>
    <row r="1146" spans="1:8" x14ac:dyDescent="0.3">
      <c r="A1146" t="s">
        <v>21</v>
      </c>
      <c r="B1146" t="s">
        <v>20</v>
      </c>
      <c r="C1146">
        <v>21</v>
      </c>
      <c r="D1146" s="3">
        <v>2016</v>
      </c>
      <c r="E1146" t="s">
        <v>5</v>
      </c>
      <c r="F1146" t="s">
        <v>14</v>
      </c>
      <c r="G1146" t="s">
        <v>17</v>
      </c>
      <c r="H1146" s="1">
        <v>2364</v>
      </c>
    </row>
    <row r="1147" spans="1:8" x14ac:dyDescent="0.3">
      <c r="A1147" t="s">
        <v>22</v>
      </c>
      <c r="B1147" t="s">
        <v>20</v>
      </c>
      <c r="C1147">
        <v>21</v>
      </c>
      <c r="D1147" s="3">
        <v>2016</v>
      </c>
      <c r="E1147" t="s">
        <v>5</v>
      </c>
      <c r="F1147" t="s">
        <v>14</v>
      </c>
      <c r="G1147" t="s">
        <v>17</v>
      </c>
      <c r="H1147" s="1">
        <v>4591</v>
      </c>
    </row>
    <row r="1148" spans="1:8" x14ac:dyDescent="0.3">
      <c r="A1148" t="s">
        <v>21</v>
      </c>
      <c r="B1148" t="s">
        <v>20</v>
      </c>
      <c r="C1148">
        <v>22</v>
      </c>
      <c r="D1148" s="3">
        <v>2016</v>
      </c>
      <c r="E1148" t="s">
        <v>5</v>
      </c>
      <c r="F1148" t="s">
        <v>14</v>
      </c>
      <c r="G1148" t="s">
        <v>17</v>
      </c>
      <c r="H1148" s="1">
        <v>1906</v>
      </c>
    </row>
    <row r="1149" spans="1:8" x14ac:dyDescent="0.3">
      <c r="A1149" t="s">
        <v>22</v>
      </c>
      <c r="B1149" t="s">
        <v>20</v>
      </c>
      <c r="C1149">
        <v>22</v>
      </c>
      <c r="D1149" s="3">
        <v>2016</v>
      </c>
      <c r="E1149" t="s">
        <v>5</v>
      </c>
      <c r="F1149" t="s">
        <v>14</v>
      </c>
      <c r="G1149" t="s">
        <v>17</v>
      </c>
      <c r="H1149" s="1">
        <v>3905</v>
      </c>
    </row>
    <row r="1150" spans="1:8" x14ac:dyDescent="0.3">
      <c r="A1150" t="s">
        <v>21</v>
      </c>
      <c r="B1150" t="s">
        <v>20</v>
      </c>
      <c r="C1150">
        <v>23</v>
      </c>
      <c r="D1150" s="3">
        <v>2016</v>
      </c>
      <c r="E1150" t="s">
        <v>5</v>
      </c>
      <c r="F1150" t="s">
        <v>14</v>
      </c>
      <c r="G1150" t="s">
        <v>17</v>
      </c>
      <c r="H1150" s="1">
        <v>1954</v>
      </c>
    </row>
    <row r="1151" spans="1:8" x14ac:dyDescent="0.3">
      <c r="A1151" t="s">
        <v>22</v>
      </c>
      <c r="B1151" t="s">
        <v>20</v>
      </c>
      <c r="C1151">
        <v>23</v>
      </c>
      <c r="D1151" s="3">
        <v>2016</v>
      </c>
      <c r="E1151" t="s">
        <v>5</v>
      </c>
      <c r="F1151" t="s">
        <v>14</v>
      </c>
      <c r="G1151" t="s">
        <v>17</v>
      </c>
      <c r="H1151" s="1">
        <v>3793</v>
      </c>
    </row>
    <row r="1152" spans="1:8" x14ac:dyDescent="0.3">
      <c r="A1152" t="s">
        <v>21</v>
      </c>
      <c r="B1152" t="s">
        <v>20</v>
      </c>
      <c r="C1152">
        <v>24</v>
      </c>
      <c r="D1152" s="3">
        <v>2016</v>
      </c>
      <c r="E1152" t="s">
        <v>5</v>
      </c>
      <c r="F1152" t="s">
        <v>14</v>
      </c>
      <c r="G1152" t="s">
        <v>17</v>
      </c>
      <c r="H1152" s="1">
        <v>2823</v>
      </c>
    </row>
    <row r="1153" spans="1:8" x14ac:dyDescent="0.3">
      <c r="A1153" t="s">
        <v>22</v>
      </c>
      <c r="B1153" t="s">
        <v>20</v>
      </c>
      <c r="C1153">
        <v>24</v>
      </c>
      <c r="D1153" s="3">
        <v>2016</v>
      </c>
      <c r="E1153" t="s">
        <v>5</v>
      </c>
      <c r="F1153" t="s">
        <v>14</v>
      </c>
      <c r="G1153" t="s">
        <v>17</v>
      </c>
      <c r="H1153" s="1">
        <v>4500</v>
      </c>
    </row>
    <row r="1154" spans="1:8" x14ac:dyDescent="0.3">
      <c r="A1154" t="s">
        <v>21</v>
      </c>
      <c r="B1154" t="s">
        <v>20</v>
      </c>
      <c r="C1154">
        <v>25</v>
      </c>
      <c r="D1154" s="3">
        <v>2016</v>
      </c>
      <c r="E1154" t="s">
        <v>5</v>
      </c>
      <c r="F1154" t="s">
        <v>14</v>
      </c>
      <c r="G1154" t="s">
        <v>17</v>
      </c>
      <c r="H1154" s="1">
        <v>2801</v>
      </c>
    </row>
    <row r="1155" spans="1:8" x14ac:dyDescent="0.3">
      <c r="A1155" t="s">
        <v>22</v>
      </c>
      <c r="B1155" t="s">
        <v>20</v>
      </c>
      <c r="C1155">
        <v>25</v>
      </c>
      <c r="D1155" s="3">
        <v>2016</v>
      </c>
      <c r="E1155" t="s">
        <v>5</v>
      </c>
      <c r="F1155" t="s">
        <v>14</v>
      </c>
      <c r="G1155" t="s">
        <v>17</v>
      </c>
      <c r="H1155" s="1">
        <v>5343</v>
      </c>
    </row>
    <row r="1156" spans="1:8" x14ac:dyDescent="0.3">
      <c r="A1156" t="s">
        <v>21</v>
      </c>
      <c r="B1156" t="s">
        <v>20</v>
      </c>
      <c r="C1156">
        <v>26</v>
      </c>
      <c r="D1156" s="3">
        <v>2016</v>
      </c>
      <c r="E1156" t="s">
        <v>5</v>
      </c>
      <c r="F1156" t="s">
        <v>14</v>
      </c>
      <c r="G1156" t="s">
        <v>17</v>
      </c>
      <c r="H1156" s="1">
        <v>2581</v>
      </c>
    </row>
    <row r="1157" spans="1:8" x14ac:dyDescent="0.3">
      <c r="A1157" t="s">
        <v>22</v>
      </c>
      <c r="B1157" t="s">
        <v>20</v>
      </c>
      <c r="C1157">
        <v>26</v>
      </c>
      <c r="D1157" s="3">
        <v>2016</v>
      </c>
      <c r="E1157" t="s">
        <v>5</v>
      </c>
      <c r="F1157" t="s">
        <v>14</v>
      </c>
      <c r="G1157" t="s">
        <v>17</v>
      </c>
      <c r="H1157" s="1">
        <v>5007</v>
      </c>
    </row>
    <row r="1158" spans="1:8" x14ac:dyDescent="0.3">
      <c r="A1158" t="s">
        <v>21</v>
      </c>
      <c r="B1158" t="s">
        <v>20</v>
      </c>
      <c r="C1158">
        <v>27</v>
      </c>
      <c r="D1158" s="3">
        <v>2016</v>
      </c>
      <c r="E1158" t="s">
        <v>5</v>
      </c>
      <c r="F1158" t="s">
        <v>14</v>
      </c>
      <c r="G1158" t="s">
        <v>17</v>
      </c>
      <c r="H1158" s="1">
        <v>2477</v>
      </c>
    </row>
    <row r="1159" spans="1:8" x14ac:dyDescent="0.3">
      <c r="A1159" t="s">
        <v>22</v>
      </c>
      <c r="B1159" t="s">
        <v>20</v>
      </c>
      <c r="C1159">
        <v>27</v>
      </c>
      <c r="D1159" s="3">
        <v>2016</v>
      </c>
      <c r="E1159" t="s">
        <v>5</v>
      </c>
      <c r="F1159" t="s">
        <v>14</v>
      </c>
      <c r="G1159" t="s">
        <v>17</v>
      </c>
      <c r="H1159" s="1">
        <v>5064</v>
      </c>
    </row>
    <row r="1160" spans="1:8" x14ac:dyDescent="0.3">
      <c r="A1160" t="s">
        <v>21</v>
      </c>
      <c r="B1160" t="s">
        <v>20</v>
      </c>
      <c r="C1160">
        <v>28</v>
      </c>
      <c r="D1160" s="3">
        <v>2016</v>
      </c>
      <c r="E1160" t="s">
        <v>5</v>
      </c>
      <c r="F1160" t="s">
        <v>14</v>
      </c>
      <c r="G1160" t="s">
        <v>17</v>
      </c>
      <c r="H1160" s="1">
        <v>2508</v>
      </c>
    </row>
    <row r="1161" spans="1:8" x14ac:dyDescent="0.3">
      <c r="A1161" t="s">
        <v>22</v>
      </c>
      <c r="B1161" t="s">
        <v>20</v>
      </c>
      <c r="C1161">
        <v>28</v>
      </c>
      <c r="D1161" s="3">
        <v>2016</v>
      </c>
      <c r="E1161" t="s">
        <v>5</v>
      </c>
      <c r="F1161" t="s">
        <v>14</v>
      </c>
      <c r="G1161" t="s">
        <v>17</v>
      </c>
      <c r="H1161" s="1">
        <v>4576</v>
      </c>
    </row>
    <row r="1162" spans="1:8" x14ac:dyDescent="0.3">
      <c r="A1162" t="s">
        <v>21</v>
      </c>
      <c r="B1162" t="s">
        <v>20</v>
      </c>
      <c r="C1162">
        <v>29</v>
      </c>
      <c r="D1162" s="3">
        <v>2016</v>
      </c>
      <c r="E1162" t="s">
        <v>5</v>
      </c>
      <c r="F1162" t="s">
        <v>14</v>
      </c>
      <c r="G1162" t="s">
        <v>17</v>
      </c>
      <c r="H1162" s="1">
        <v>1985</v>
      </c>
    </row>
    <row r="1163" spans="1:8" x14ac:dyDescent="0.3">
      <c r="A1163" t="s">
        <v>22</v>
      </c>
      <c r="B1163" t="s">
        <v>20</v>
      </c>
      <c r="C1163">
        <v>29</v>
      </c>
      <c r="D1163" s="3">
        <v>2016</v>
      </c>
      <c r="E1163" t="s">
        <v>5</v>
      </c>
      <c r="F1163" t="s">
        <v>14</v>
      </c>
      <c r="G1163" t="s">
        <v>17</v>
      </c>
      <c r="H1163" s="1">
        <v>4024</v>
      </c>
    </row>
    <row r="1164" spans="1:8" x14ac:dyDescent="0.3">
      <c r="A1164" t="s">
        <v>21</v>
      </c>
      <c r="B1164" t="s">
        <v>20</v>
      </c>
      <c r="C1164">
        <v>30</v>
      </c>
      <c r="D1164" s="3">
        <v>2016</v>
      </c>
      <c r="E1164" t="s">
        <v>5</v>
      </c>
      <c r="F1164" t="s">
        <v>14</v>
      </c>
      <c r="G1164" t="s">
        <v>17</v>
      </c>
      <c r="H1164" s="1">
        <v>1673</v>
      </c>
    </row>
    <row r="1165" spans="1:8" x14ac:dyDescent="0.3">
      <c r="A1165" t="s">
        <v>22</v>
      </c>
      <c r="B1165" t="s">
        <v>20</v>
      </c>
      <c r="C1165">
        <v>30</v>
      </c>
      <c r="D1165" s="3">
        <v>2016</v>
      </c>
      <c r="E1165" t="s">
        <v>5</v>
      </c>
      <c r="F1165" t="s">
        <v>14</v>
      </c>
      <c r="G1165" t="s">
        <v>17</v>
      </c>
      <c r="H1165" s="1">
        <v>3174</v>
      </c>
    </row>
    <row r="1166" spans="1:8" x14ac:dyDescent="0.3">
      <c r="A1166" t="s">
        <v>21</v>
      </c>
      <c r="B1166" t="s">
        <v>20</v>
      </c>
      <c r="C1166">
        <v>31</v>
      </c>
      <c r="D1166" s="3">
        <v>2016</v>
      </c>
      <c r="E1166" t="s">
        <v>5</v>
      </c>
      <c r="F1166" t="s">
        <v>14</v>
      </c>
      <c r="G1166" t="s">
        <v>17</v>
      </c>
      <c r="H1166" s="1">
        <v>2467</v>
      </c>
    </row>
    <row r="1167" spans="1:8" x14ac:dyDescent="0.3">
      <c r="A1167" t="s">
        <v>22</v>
      </c>
      <c r="B1167" t="s">
        <v>20</v>
      </c>
      <c r="C1167">
        <v>31</v>
      </c>
      <c r="D1167" s="3">
        <v>2016</v>
      </c>
      <c r="E1167" t="s">
        <v>5</v>
      </c>
      <c r="F1167" t="s">
        <v>14</v>
      </c>
      <c r="G1167" t="s">
        <v>17</v>
      </c>
      <c r="H1167" s="1">
        <v>4792</v>
      </c>
    </row>
    <row r="1168" spans="1:8" x14ac:dyDescent="0.3">
      <c r="A1168" t="s">
        <v>21</v>
      </c>
      <c r="B1168" t="s">
        <v>19</v>
      </c>
      <c r="C1168">
        <v>1</v>
      </c>
      <c r="D1168" s="3">
        <v>2016</v>
      </c>
      <c r="E1168" t="s">
        <v>5</v>
      </c>
      <c r="F1168" t="s">
        <v>14</v>
      </c>
      <c r="G1168" t="s">
        <v>17</v>
      </c>
      <c r="H1168" s="1">
        <v>2593</v>
      </c>
    </row>
    <row r="1169" spans="1:8" x14ac:dyDescent="0.3">
      <c r="A1169" t="s">
        <v>22</v>
      </c>
      <c r="B1169" t="s">
        <v>19</v>
      </c>
      <c r="C1169">
        <v>1</v>
      </c>
      <c r="D1169" s="3">
        <v>2016</v>
      </c>
      <c r="E1169" t="s">
        <v>5</v>
      </c>
      <c r="F1169" t="s">
        <v>14</v>
      </c>
      <c r="G1169" t="s">
        <v>17</v>
      </c>
      <c r="H1169" s="1">
        <v>3946</v>
      </c>
    </row>
    <row r="1170" spans="1:8" x14ac:dyDescent="0.3">
      <c r="A1170" t="s">
        <v>21</v>
      </c>
      <c r="B1170" t="s">
        <v>19</v>
      </c>
      <c r="C1170">
        <v>2</v>
      </c>
      <c r="D1170" s="3">
        <v>2016</v>
      </c>
      <c r="E1170" t="s">
        <v>5</v>
      </c>
      <c r="F1170" t="s">
        <v>14</v>
      </c>
      <c r="G1170" t="s">
        <v>17</v>
      </c>
      <c r="H1170" s="1">
        <v>2236</v>
      </c>
    </row>
    <row r="1171" spans="1:8" x14ac:dyDescent="0.3">
      <c r="A1171" t="s">
        <v>22</v>
      </c>
      <c r="B1171" t="s">
        <v>19</v>
      </c>
      <c r="C1171">
        <v>2</v>
      </c>
      <c r="D1171" s="3">
        <v>2016</v>
      </c>
      <c r="E1171" t="s">
        <v>5</v>
      </c>
      <c r="F1171" t="s">
        <v>14</v>
      </c>
      <c r="G1171" t="s">
        <v>17</v>
      </c>
      <c r="H1171" s="1">
        <v>3760</v>
      </c>
    </row>
    <row r="1172" spans="1:8" x14ac:dyDescent="0.3">
      <c r="A1172" t="s">
        <v>21</v>
      </c>
      <c r="B1172" t="s">
        <v>19</v>
      </c>
      <c r="C1172">
        <v>3</v>
      </c>
      <c r="D1172" s="3">
        <v>2016</v>
      </c>
      <c r="E1172" t="s">
        <v>5</v>
      </c>
      <c r="F1172" t="s">
        <v>14</v>
      </c>
      <c r="G1172" t="s">
        <v>17</v>
      </c>
      <c r="H1172" s="1">
        <v>1952</v>
      </c>
    </row>
    <row r="1173" spans="1:8" x14ac:dyDescent="0.3">
      <c r="A1173" t="s">
        <v>22</v>
      </c>
      <c r="B1173" t="s">
        <v>19</v>
      </c>
      <c r="C1173">
        <v>3</v>
      </c>
      <c r="D1173" s="3">
        <v>2016</v>
      </c>
      <c r="E1173" t="s">
        <v>5</v>
      </c>
      <c r="F1173" t="s">
        <v>14</v>
      </c>
      <c r="G1173" t="s">
        <v>17</v>
      </c>
      <c r="H1173" s="1">
        <v>2976</v>
      </c>
    </row>
    <row r="1174" spans="1:8" x14ac:dyDescent="0.3">
      <c r="A1174" t="s">
        <v>21</v>
      </c>
      <c r="B1174" t="s">
        <v>19</v>
      </c>
      <c r="C1174">
        <v>4</v>
      </c>
      <c r="D1174" s="3">
        <v>2016</v>
      </c>
      <c r="E1174" t="s">
        <v>5</v>
      </c>
      <c r="F1174" t="s">
        <v>14</v>
      </c>
      <c r="G1174" t="s">
        <v>17</v>
      </c>
      <c r="H1174" s="1">
        <v>2143</v>
      </c>
    </row>
    <row r="1175" spans="1:8" x14ac:dyDescent="0.3">
      <c r="A1175" t="s">
        <v>22</v>
      </c>
      <c r="B1175" t="s">
        <v>19</v>
      </c>
      <c r="C1175">
        <v>4</v>
      </c>
      <c r="D1175" s="3">
        <v>2016</v>
      </c>
      <c r="E1175" t="s">
        <v>5</v>
      </c>
      <c r="F1175" t="s">
        <v>14</v>
      </c>
      <c r="G1175" t="s">
        <v>17</v>
      </c>
      <c r="H1175" s="1">
        <v>3178</v>
      </c>
    </row>
    <row r="1176" spans="1:8" x14ac:dyDescent="0.3">
      <c r="A1176" t="s">
        <v>21</v>
      </c>
      <c r="B1176" t="s">
        <v>19</v>
      </c>
      <c r="C1176">
        <v>5</v>
      </c>
      <c r="D1176" s="3">
        <v>2016</v>
      </c>
      <c r="E1176" t="s">
        <v>5</v>
      </c>
      <c r="F1176" t="s">
        <v>14</v>
      </c>
      <c r="G1176" t="s">
        <v>17</v>
      </c>
      <c r="H1176" s="1">
        <v>2294</v>
      </c>
    </row>
    <row r="1177" spans="1:8" x14ac:dyDescent="0.3">
      <c r="A1177" t="s">
        <v>22</v>
      </c>
      <c r="B1177" t="s">
        <v>19</v>
      </c>
      <c r="C1177">
        <v>5</v>
      </c>
      <c r="D1177" s="3">
        <v>2016</v>
      </c>
      <c r="E1177" t="s">
        <v>5</v>
      </c>
      <c r="F1177" t="s">
        <v>14</v>
      </c>
      <c r="G1177" t="s">
        <v>17</v>
      </c>
      <c r="H1177" s="1">
        <v>4683</v>
      </c>
    </row>
    <row r="1178" spans="1:8" x14ac:dyDescent="0.3">
      <c r="A1178" t="s">
        <v>21</v>
      </c>
      <c r="B1178" t="s">
        <v>19</v>
      </c>
      <c r="C1178">
        <v>6</v>
      </c>
      <c r="D1178" s="3">
        <v>2016</v>
      </c>
      <c r="E1178" t="s">
        <v>5</v>
      </c>
      <c r="F1178" t="s">
        <v>14</v>
      </c>
      <c r="G1178" t="s">
        <v>17</v>
      </c>
      <c r="H1178" s="1">
        <v>2232</v>
      </c>
    </row>
    <row r="1179" spans="1:8" x14ac:dyDescent="0.3">
      <c r="A1179" t="s">
        <v>22</v>
      </c>
      <c r="B1179" t="s">
        <v>19</v>
      </c>
      <c r="C1179">
        <v>6</v>
      </c>
      <c r="D1179" s="3">
        <v>2016</v>
      </c>
      <c r="E1179" t="s">
        <v>5</v>
      </c>
      <c r="F1179" t="s">
        <v>14</v>
      </c>
      <c r="G1179" t="s">
        <v>17</v>
      </c>
      <c r="H1179" s="1">
        <v>4162</v>
      </c>
    </row>
    <row r="1180" spans="1:8" x14ac:dyDescent="0.3">
      <c r="A1180" t="s">
        <v>21</v>
      </c>
      <c r="B1180" t="s">
        <v>19</v>
      </c>
      <c r="C1180">
        <v>7</v>
      </c>
      <c r="D1180" s="3">
        <v>2016</v>
      </c>
      <c r="E1180" t="s">
        <v>5</v>
      </c>
      <c r="F1180" t="s">
        <v>14</v>
      </c>
      <c r="G1180" t="s">
        <v>17</v>
      </c>
      <c r="H1180" s="1">
        <v>2422</v>
      </c>
    </row>
    <row r="1181" spans="1:8" x14ac:dyDescent="0.3">
      <c r="A1181" t="s">
        <v>22</v>
      </c>
      <c r="B1181" t="s">
        <v>19</v>
      </c>
      <c r="C1181">
        <v>7</v>
      </c>
      <c r="D1181" s="3">
        <v>2016</v>
      </c>
      <c r="E1181" t="s">
        <v>5</v>
      </c>
      <c r="F1181" t="s">
        <v>14</v>
      </c>
      <c r="G1181" t="s">
        <v>17</v>
      </c>
      <c r="H1181" s="1">
        <v>4133</v>
      </c>
    </row>
    <row r="1182" spans="1:8" x14ac:dyDescent="0.3">
      <c r="A1182" t="s">
        <v>21</v>
      </c>
      <c r="B1182" t="s">
        <v>19</v>
      </c>
      <c r="C1182">
        <v>8</v>
      </c>
      <c r="D1182" s="3">
        <v>2016</v>
      </c>
      <c r="E1182" t="s">
        <v>5</v>
      </c>
      <c r="F1182" t="s">
        <v>14</v>
      </c>
      <c r="G1182" t="s">
        <v>17</v>
      </c>
      <c r="H1182" s="1">
        <v>2365</v>
      </c>
    </row>
    <row r="1183" spans="1:8" x14ac:dyDescent="0.3">
      <c r="A1183" t="s">
        <v>22</v>
      </c>
      <c r="B1183" t="s">
        <v>19</v>
      </c>
      <c r="C1183">
        <v>8</v>
      </c>
      <c r="D1183" s="3">
        <v>2016</v>
      </c>
      <c r="E1183" t="s">
        <v>5</v>
      </c>
      <c r="F1183" t="s">
        <v>14</v>
      </c>
      <c r="G1183" t="s">
        <v>17</v>
      </c>
      <c r="H1183" s="1">
        <v>4016</v>
      </c>
    </row>
    <row r="1184" spans="1:8" x14ac:dyDescent="0.3">
      <c r="A1184" t="s">
        <v>21</v>
      </c>
      <c r="B1184" t="s">
        <v>19</v>
      </c>
      <c r="C1184">
        <v>9</v>
      </c>
      <c r="D1184" s="3">
        <v>2016</v>
      </c>
      <c r="E1184" t="s">
        <v>5</v>
      </c>
      <c r="F1184" t="s">
        <v>14</v>
      </c>
      <c r="G1184" t="s">
        <v>17</v>
      </c>
      <c r="H1184" s="1">
        <v>2368</v>
      </c>
    </row>
    <row r="1185" spans="1:8" x14ac:dyDescent="0.3">
      <c r="A1185" t="s">
        <v>22</v>
      </c>
      <c r="B1185" t="s">
        <v>19</v>
      </c>
      <c r="C1185">
        <v>9</v>
      </c>
      <c r="D1185" s="3">
        <v>2016</v>
      </c>
      <c r="E1185" t="s">
        <v>5</v>
      </c>
      <c r="F1185" t="s">
        <v>14</v>
      </c>
      <c r="G1185" t="s">
        <v>17</v>
      </c>
      <c r="H1185" s="1">
        <v>3826</v>
      </c>
    </row>
    <row r="1186" spans="1:8" x14ac:dyDescent="0.3">
      <c r="A1186" t="s">
        <v>21</v>
      </c>
      <c r="B1186" t="s">
        <v>19</v>
      </c>
      <c r="C1186">
        <v>10</v>
      </c>
      <c r="D1186" s="3">
        <v>2016</v>
      </c>
      <c r="E1186" t="s">
        <v>5</v>
      </c>
      <c r="F1186" t="s">
        <v>14</v>
      </c>
      <c r="G1186" t="s">
        <v>17</v>
      </c>
      <c r="H1186" s="1">
        <v>1878</v>
      </c>
    </row>
    <row r="1187" spans="1:8" x14ac:dyDescent="0.3">
      <c r="A1187" t="s">
        <v>22</v>
      </c>
      <c r="B1187" t="s">
        <v>19</v>
      </c>
      <c r="C1187">
        <v>10</v>
      </c>
      <c r="D1187" s="3">
        <v>2016</v>
      </c>
      <c r="E1187" t="s">
        <v>5</v>
      </c>
      <c r="F1187" t="s">
        <v>14</v>
      </c>
      <c r="G1187" t="s">
        <v>17</v>
      </c>
      <c r="H1187" s="1">
        <v>2892</v>
      </c>
    </row>
    <row r="1188" spans="1:8" x14ac:dyDescent="0.3">
      <c r="A1188" t="s">
        <v>21</v>
      </c>
      <c r="B1188" t="s">
        <v>19</v>
      </c>
      <c r="C1188">
        <v>11</v>
      </c>
      <c r="D1188" s="3">
        <v>2016</v>
      </c>
      <c r="E1188" t="s">
        <v>5</v>
      </c>
      <c r="F1188" t="s">
        <v>14</v>
      </c>
      <c r="G1188" t="s">
        <v>17</v>
      </c>
      <c r="H1188" s="1">
        <v>2279</v>
      </c>
    </row>
    <row r="1189" spans="1:8" x14ac:dyDescent="0.3">
      <c r="A1189" t="s">
        <v>22</v>
      </c>
      <c r="B1189" t="s">
        <v>19</v>
      </c>
      <c r="C1189">
        <v>11</v>
      </c>
      <c r="D1189" s="3">
        <v>2016</v>
      </c>
      <c r="E1189" t="s">
        <v>5</v>
      </c>
      <c r="F1189" t="s">
        <v>14</v>
      </c>
      <c r="G1189" t="s">
        <v>17</v>
      </c>
      <c r="H1189" s="1">
        <v>3511</v>
      </c>
    </row>
    <row r="1190" spans="1:8" x14ac:dyDescent="0.3">
      <c r="A1190" t="s">
        <v>21</v>
      </c>
      <c r="B1190" t="s">
        <v>19</v>
      </c>
      <c r="C1190">
        <v>12</v>
      </c>
      <c r="D1190" s="3">
        <v>2016</v>
      </c>
      <c r="E1190" t="s">
        <v>5</v>
      </c>
      <c r="F1190" t="s">
        <v>14</v>
      </c>
      <c r="G1190" t="s">
        <v>17</v>
      </c>
      <c r="H1190" s="1">
        <v>3009</v>
      </c>
    </row>
    <row r="1191" spans="1:8" x14ac:dyDescent="0.3">
      <c r="A1191" t="s">
        <v>22</v>
      </c>
      <c r="B1191" t="s">
        <v>19</v>
      </c>
      <c r="C1191">
        <v>12</v>
      </c>
      <c r="D1191" s="3">
        <v>2016</v>
      </c>
      <c r="E1191" t="s">
        <v>5</v>
      </c>
      <c r="F1191" t="s">
        <v>14</v>
      </c>
      <c r="G1191" t="s">
        <v>17</v>
      </c>
      <c r="H1191" s="1">
        <v>5756</v>
      </c>
    </row>
    <row r="1192" spans="1:8" x14ac:dyDescent="0.3">
      <c r="A1192" t="s">
        <v>21</v>
      </c>
      <c r="B1192" t="s">
        <v>19</v>
      </c>
      <c r="C1192">
        <v>13</v>
      </c>
      <c r="D1192" s="3">
        <v>2016</v>
      </c>
      <c r="E1192" t="s">
        <v>5</v>
      </c>
      <c r="F1192" t="s">
        <v>14</v>
      </c>
      <c r="G1192" t="s">
        <v>17</v>
      </c>
      <c r="H1192" s="1">
        <v>2804</v>
      </c>
    </row>
    <row r="1193" spans="1:8" x14ac:dyDescent="0.3">
      <c r="A1193" t="s">
        <v>22</v>
      </c>
      <c r="B1193" t="s">
        <v>19</v>
      </c>
      <c r="C1193">
        <v>13</v>
      </c>
      <c r="D1193" s="3">
        <v>2016</v>
      </c>
      <c r="E1193" t="s">
        <v>5</v>
      </c>
      <c r="F1193" t="s">
        <v>14</v>
      </c>
      <c r="G1193" t="s">
        <v>17</v>
      </c>
      <c r="H1193" s="1">
        <v>5150</v>
      </c>
    </row>
    <row r="1194" spans="1:8" x14ac:dyDescent="0.3">
      <c r="A1194" t="s">
        <v>21</v>
      </c>
      <c r="B1194" t="s">
        <v>19</v>
      </c>
      <c r="C1194">
        <v>14</v>
      </c>
      <c r="D1194" s="3">
        <v>2016</v>
      </c>
      <c r="E1194" t="s">
        <v>5</v>
      </c>
      <c r="F1194" t="s">
        <v>14</v>
      </c>
      <c r="G1194" t="s">
        <v>17</v>
      </c>
      <c r="H1194" s="1">
        <v>2586</v>
      </c>
    </row>
    <row r="1195" spans="1:8" x14ac:dyDescent="0.3">
      <c r="A1195" t="s">
        <v>22</v>
      </c>
      <c r="B1195" t="s">
        <v>19</v>
      </c>
      <c r="C1195">
        <v>14</v>
      </c>
      <c r="D1195" s="3">
        <v>2016</v>
      </c>
      <c r="E1195" t="s">
        <v>5</v>
      </c>
      <c r="F1195" t="s">
        <v>14</v>
      </c>
      <c r="G1195" t="s">
        <v>17</v>
      </c>
      <c r="H1195" s="1">
        <v>4495</v>
      </c>
    </row>
    <row r="1196" spans="1:8" x14ac:dyDescent="0.3">
      <c r="A1196" t="s">
        <v>21</v>
      </c>
      <c r="B1196" t="s">
        <v>19</v>
      </c>
      <c r="C1196">
        <v>15</v>
      </c>
      <c r="D1196" s="3">
        <v>2016</v>
      </c>
      <c r="E1196" t="s">
        <v>5</v>
      </c>
      <c r="F1196" t="s">
        <v>14</v>
      </c>
      <c r="G1196" t="s">
        <v>17</v>
      </c>
      <c r="H1196" s="1">
        <v>2480</v>
      </c>
    </row>
    <row r="1197" spans="1:8" x14ac:dyDescent="0.3">
      <c r="A1197" t="s">
        <v>22</v>
      </c>
      <c r="B1197" t="s">
        <v>19</v>
      </c>
      <c r="C1197">
        <v>15</v>
      </c>
      <c r="D1197" s="3">
        <v>2016</v>
      </c>
      <c r="E1197" t="s">
        <v>5</v>
      </c>
      <c r="F1197" t="s">
        <v>14</v>
      </c>
      <c r="G1197" t="s">
        <v>17</v>
      </c>
      <c r="H1197" s="1">
        <v>4040</v>
      </c>
    </row>
    <row r="1198" spans="1:8" x14ac:dyDescent="0.3">
      <c r="A1198" t="s">
        <v>21</v>
      </c>
      <c r="B1198" t="s">
        <v>19</v>
      </c>
      <c r="C1198">
        <v>16</v>
      </c>
      <c r="D1198" s="3">
        <v>2016</v>
      </c>
      <c r="E1198" t="s">
        <v>5</v>
      </c>
      <c r="F1198" t="s">
        <v>14</v>
      </c>
      <c r="G1198" t="s">
        <v>17</v>
      </c>
      <c r="H1198" s="1">
        <v>2074</v>
      </c>
    </row>
    <row r="1199" spans="1:8" x14ac:dyDescent="0.3">
      <c r="A1199" t="s">
        <v>22</v>
      </c>
      <c r="B1199" t="s">
        <v>19</v>
      </c>
      <c r="C1199">
        <v>16</v>
      </c>
      <c r="D1199" s="3">
        <v>2016</v>
      </c>
      <c r="E1199" t="s">
        <v>5</v>
      </c>
      <c r="F1199" t="s">
        <v>14</v>
      </c>
      <c r="G1199" t="s">
        <v>17</v>
      </c>
      <c r="H1199" s="1">
        <v>3646</v>
      </c>
    </row>
    <row r="1200" spans="1:8" x14ac:dyDescent="0.3">
      <c r="A1200" t="s">
        <v>21</v>
      </c>
      <c r="B1200" t="s">
        <v>19</v>
      </c>
      <c r="C1200">
        <v>17</v>
      </c>
      <c r="D1200" s="3">
        <v>2016</v>
      </c>
      <c r="E1200" t="s">
        <v>5</v>
      </c>
      <c r="F1200" t="s">
        <v>14</v>
      </c>
      <c r="G1200" t="s">
        <v>17</v>
      </c>
      <c r="H1200" s="1">
        <v>1768</v>
      </c>
    </row>
    <row r="1201" spans="1:8" x14ac:dyDescent="0.3">
      <c r="A1201" t="s">
        <v>22</v>
      </c>
      <c r="B1201" t="s">
        <v>19</v>
      </c>
      <c r="C1201">
        <v>17</v>
      </c>
      <c r="D1201" s="3">
        <v>2016</v>
      </c>
      <c r="E1201" t="s">
        <v>5</v>
      </c>
      <c r="F1201" t="s">
        <v>14</v>
      </c>
      <c r="G1201" t="s">
        <v>17</v>
      </c>
      <c r="H1201" s="1">
        <v>2886</v>
      </c>
    </row>
    <row r="1202" spans="1:8" x14ac:dyDescent="0.3">
      <c r="A1202" t="s">
        <v>21</v>
      </c>
      <c r="B1202" t="s">
        <v>19</v>
      </c>
      <c r="C1202">
        <v>18</v>
      </c>
      <c r="D1202" s="3">
        <v>2016</v>
      </c>
      <c r="E1202" t="s">
        <v>5</v>
      </c>
      <c r="F1202" t="s">
        <v>14</v>
      </c>
      <c r="G1202" t="s">
        <v>17</v>
      </c>
      <c r="H1202" s="1">
        <v>1859</v>
      </c>
    </row>
    <row r="1203" spans="1:8" x14ac:dyDescent="0.3">
      <c r="A1203" t="s">
        <v>22</v>
      </c>
      <c r="B1203" t="s">
        <v>19</v>
      </c>
      <c r="C1203">
        <v>18</v>
      </c>
      <c r="D1203" s="3">
        <v>2016</v>
      </c>
      <c r="E1203" t="s">
        <v>5</v>
      </c>
      <c r="F1203" t="s">
        <v>14</v>
      </c>
      <c r="G1203" t="s">
        <v>17</v>
      </c>
      <c r="H1203" s="1">
        <v>3335</v>
      </c>
    </row>
    <row r="1204" spans="1:8" x14ac:dyDescent="0.3">
      <c r="A1204" t="s">
        <v>21</v>
      </c>
      <c r="B1204" t="s">
        <v>19</v>
      </c>
      <c r="C1204">
        <v>19</v>
      </c>
      <c r="D1204" s="3">
        <v>2016</v>
      </c>
      <c r="E1204" t="s">
        <v>5</v>
      </c>
      <c r="F1204" t="s">
        <v>14</v>
      </c>
      <c r="G1204" t="s">
        <v>17</v>
      </c>
      <c r="H1204" s="1">
        <v>2520</v>
      </c>
    </row>
    <row r="1205" spans="1:8" x14ac:dyDescent="0.3">
      <c r="A1205" t="s">
        <v>22</v>
      </c>
      <c r="B1205" t="s">
        <v>19</v>
      </c>
      <c r="C1205">
        <v>19</v>
      </c>
      <c r="D1205" s="3">
        <v>2016</v>
      </c>
      <c r="E1205" t="s">
        <v>5</v>
      </c>
      <c r="F1205" t="s">
        <v>14</v>
      </c>
      <c r="G1205" t="s">
        <v>17</v>
      </c>
      <c r="H1205" s="1">
        <v>4267</v>
      </c>
    </row>
    <row r="1206" spans="1:8" x14ac:dyDescent="0.3">
      <c r="A1206" t="s">
        <v>21</v>
      </c>
      <c r="B1206" t="s">
        <v>19</v>
      </c>
      <c r="C1206">
        <v>20</v>
      </c>
      <c r="D1206" s="3">
        <v>2016</v>
      </c>
      <c r="E1206" t="s">
        <v>5</v>
      </c>
      <c r="F1206" t="s">
        <v>14</v>
      </c>
      <c r="G1206" t="s">
        <v>17</v>
      </c>
      <c r="H1206" s="1">
        <v>2545</v>
      </c>
    </row>
    <row r="1207" spans="1:8" x14ac:dyDescent="0.3">
      <c r="A1207" t="s">
        <v>22</v>
      </c>
      <c r="B1207" t="s">
        <v>19</v>
      </c>
      <c r="C1207">
        <v>20</v>
      </c>
      <c r="D1207" s="3">
        <v>2016</v>
      </c>
      <c r="E1207" t="s">
        <v>5</v>
      </c>
      <c r="F1207" t="s">
        <v>14</v>
      </c>
      <c r="G1207" t="s">
        <v>17</v>
      </c>
      <c r="H1207" s="1">
        <v>4653</v>
      </c>
    </row>
    <row r="1208" spans="1:8" x14ac:dyDescent="0.3">
      <c r="A1208" t="s">
        <v>21</v>
      </c>
      <c r="B1208" t="s">
        <v>19</v>
      </c>
      <c r="C1208">
        <v>21</v>
      </c>
      <c r="D1208" s="3">
        <v>2016</v>
      </c>
      <c r="E1208" t="s">
        <v>5</v>
      </c>
      <c r="F1208" t="s">
        <v>14</v>
      </c>
      <c r="G1208" t="s">
        <v>17</v>
      </c>
      <c r="H1208" s="1">
        <v>2445</v>
      </c>
    </row>
    <row r="1209" spans="1:8" x14ac:dyDescent="0.3">
      <c r="A1209" t="s">
        <v>22</v>
      </c>
      <c r="B1209" t="s">
        <v>19</v>
      </c>
      <c r="C1209">
        <v>21</v>
      </c>
      <c r="D1209" s="3">
        <v>2016</v>
      </c>
      <c r="E1209" t="s">
        <v>5</v>
      </c>
      <c r="F1209" t="s">
        <v>14</v>
      </c>
      <c r="G1209" t="s">
        <v>17</v>
      </c>
      <c r="H1209" s="1">
        <v>4296</v>
      </c>
    </row>
    <row r="1210" spans="1:8" x14ac:dyDescent="0.3">
      <c r="A1210" t="s">
        <v>21</v>
      </c>
      <c r="B1210" t="s">
        <v>19</v>
      </c>
      <c r="C1210">
        <v>22</v>
      </c>
      <c r="D1210" s="3">
        <v>2016</v>
      </c>
      <c r="E1210" t="s">
        <v>5</v>
      </c>
      <c r="F1210" t="s">
        <v>14</v>
      </c>
      <c r="G1210" t="s">
        <v>17</v>
      </c>
      <c r="H1210" s="1">
        <v>2313</v>
      </c>
    </row>
    <row r="1211" spans="1:8" x14ac:dyDescent="0.3">
      <c r="A1211" t="s">
        <v>22</v>
      </c>
      <c r="B1211" t="s">
        <v>19</v>
      </c>
      <c r="C1211">
        <v>22</v>
      </c>
      <c r="D1211" s="3">
        <v>2016</v>
      </c>
      <c r="E1211" t="s">
        <v>5</v>
      </c>
      <c r="F1211" t="s">
        <v>14</v>
      </c>
      <c r="G1211" t="s">
        <v>17</v>
      </c>
      <c r="H1211" s="1">
        <v>3809</v>
      </c>
    </row>
    <row r="1212" spans="1:8" x14ac:dyDescent="0.3">
      <c r="A1212" t="s">
        <v>21</v>
      </c>
      <c r="B1212" t="s">
        <v>19</v>
      </c>
      <c r="C1212">
        <v>23</v>
      </c>
      <c r="D1212" s="3">
        <v>2016</v>
      </c>
      <c r="E1212" t="s">
        <v>5</v>
      </c>
      <c r="F1212" t="s">
        <v>14</v>
      </c>
      <c r="G1212" t="s">
        <v>17</v>
      </c>
      <c r="H1212" s="1">
        <v>1930</v>
      </c>
    </row>
    <row r="1213" spans="1:8" x14ac:dyDescent="0.3">
      <c r="A1213" t="s">
        <v>22</v>
      </c>
      <c r="B1213" t="s">
        <v>19</v>
      </c>
      <c r="C1213">
        <v>23</v>
      </c>
      <c r="D1213" s="3">
        <v>2016</v>
      </c>
      <c r="E1213" t="s">
        <v>5</v>
      </c>
      <c r="F1213" t="s">
        <v>14</v>
      </c>
      <c r="G1213" t="s">
        <v>17</v>
      </c>
      <c r="H1213" s="1">
        <v>3367</v>
      </c>
    </row>
    <row r="1214" spans="1:8" x14ac:dyDescent="0.3">
      <c r="A1214" t="s">
        <v>21</v>
      </c>
      <c r="B1214" t="s">
        <v>19</v>
      </c>
      <c r="C1214">
        <v>24</v>
      </c>
      <c r="D1214" s="3">
        <v>2016</v>
      </c>
      <c r="E1214" t="s">
        <v>5</v>
      </c>
      <c r="F1214" t="s">
        <v>14</v>
      </c>
      <c r="G1214" t="s">
        <v>17</v>
      </c>
      <c r="H1214" s="1">
        <v>1407</v>
      </c>
    </row>
    <row r="1215" spans="1:8" x14ac:dyDescent="0.3">
      <c r="A1215" t="s">
        <v>22</v>
      </c>
      <c r="B1215" t="s">
        <v>19</v>
      </c>
      <c r="C1215">
        <v>24</v>
      </c>
      <c r="D1215" s="3">
        <v>2016</v>
      </c>
      <c r="E1215" t="s">
        <v>5</v>
      </c>
      <c r="F1215" t="s">
        <v>14</v>
      </c>
      <c r="G1215" t="s">
        <v>17</v>
      </c>
      <c r="H1215" s="1">
        <v>2634</v>
      </c>
    </row>
    <row r="1216" spans="1:8" x14ac:dyDescent="0.3">
      <c r="A1216" t="s">
        <v>21</v>
      </c>
      <c r="B1216" t="s">
        <v>19</v>
      </c>
      <c r="C1216">
        <v>25</v>
      </c>
      <c r="D1216" s="3">
        <v>2016</v>
      </c>
      <c r="E1216" t="s">
        <v>5</v>
      </c>
      <c r="F1216" t="s">
        <v>14</v>
      </c>
      <c r="G1216" t="s">
        <v>17</v>
      </c>
      <c r="H1216" s="1">
        <v>1591</v>
      </c>
    </row>
    <row r="1217" spans="1:8" x14ac:dyDescent="0.3">
      <c r="A1217" t="s">
        <v>22</v>
      </c>
      <c r="B1217" t="s">
        <v>19</v>
      </c>
      <c r="C1217">
        <v>25</v>
      </c>
      <c r="D1217" s="3">
        <v>2016</v>
      </c>
      <c r="E1217" t="s">
        <v>5</v>
      </c>
      <c r="F1217" t="s">
        <v>14</v>
      </c>
      <c r="G1217" t="s">
        <v>17</v>
      </c>
      <c r="H1217" s="1">
        <v>2928</v>
      </c>
    </row>
    <row r="1218" spans="1:8" x14ac:dyDescent="0.3">
      <c r="A1218" t="s">
        <v>21</v>
      </c>
      <c r="B1218" t="s">
        <v>19</v>
      </c>
      <c r="C1218">
        <v>26</v>
      </c>
      <c r="D1218" s="3">
        <v>2016</v>
      </c>
      <c r="E1218" t="s">
        <v>5</v>
      </c>
      <c r="F1218" t="s">
        <v>14</v>
      </c>
      <c r="G1218" t="s">
        <v>17</v>
      </c>
      <c r="H1218" s="1">
        <v>2486</v>
      </c>
    </row>
    <row r="1219" spans="1:8" x14ac:dyDescent="0.3">
      <c r="A1219" t="s">
        <v>22</v>
      </c>
      <c r="B1219" t="s">
        <v>19</v>
      </c>
      <c r="C1219">
        <v>26</v>
      </c>
      <c r="D1219" s="3">
        <v>2016</v>
      </c>
      <c r="E1219" t="s">
        <v>5</v>
      </c>
      <c r="F1219" t="s">
        <v>14</v>
      </c>
      <c r="G1219" t="s">
        <v>17</v>
      </c>
      <c r="H1219" s="1">
        <v>4394</v>
      </c>
    </row>
    <row r="1220" spans="1:8" x14ac:dyDescent="0.3">
      <c r="A1220" t="s">
        <v>21</v>
      </c>
      <c r="B1220" t="s">
        <v>19</v>
      </c>
      <c r="C1220">
        <v>27</v>
      </c>
      <c r="D1220" s="3">
        <v>2016</v>
      </c>
      <c r="E1220" t="s">
        <v>5</v>
      </c>
      <c r="F1220" t="s">
        <v>14</v>
      </c>
      <c r="G1220" t="s">
        <v>17</v>
      </c>
      <c r="H1220" s="1">
        <v>2173</v>
      </c>
    </row>
    <row r="1221" spans="1:8" x14ac:dyDescent="0.3">
      <c r="A1221" t="s">
        <v>22</v>
      </c>
      <c r="B1221" t="s">
        <v>19</v>
      </c>
      <c r="C1221">
        <v>27</v>
      </c>
      <c r="D1221" s="3">
        <v>2016</v>
      </c>
      <c r="E1221" t="s">
        <v>5</v>
      </c>
      <c r="F1221" t="s">
        <v>14</v>
      </c>
      <c r="G1221" t="s">
        <v>17</v>
      </c>
      <c r="H1221" s="1">
        <v>4460</v>
      </c>
    </row>
    <row r="1222" spans="1:8" x14ac:dyDescent="0.3">
      <c r="A1222" t="s">
        <v>21</v>
      </c>
      <c r="B1222" t="s">
        <v>19</v>
      </c>
      <c r="C1222">
        <v>28</v>
      </c>
      <c r="D1222" s="3">
        <v>2016</v>
      </c>
      <c r="E1222" t="s">
        <v>5</v>
      </c>
      <c r="F1222" t="s">
        <v>14</v>
      </c>
      <c r="G1222" t="s">
        <v>17</v>
      </c>
      <c r="H1222" s="1">
        <v>2074</v>
      </c>
    </row>
    <row r="1223" spans="1:8" x14ac:dyDescent="0.3">
      <c r="A1223" t="s">
        <v>22</v>
      </c>
      <c r="B1223" t="s">
        <v>19</v>
      </c>
      <c r="C1223">
        <v>28</v>
      </c>
      <c r="D1223" s="3">
        <v>2016</v>
      </c>
      <c r="E1223" t="s">
        <v>5</v>
      </c>
      <c r="F1223" t="s">
        <v>14</v>
      </c>
      <c r="G1223" t="s">
        <v>17</v>
      </c>
      <c r="H1223" s="1">
        <v>4436</v>
      </c>
    </row>
    <row r="1224" spans="1:8" x14ac:dyDescent="0.3">
      <c r="A1224" t="s">
        <v>21</v>
      </c>
      <c r="B1224" t="s">
        <v>19</v>
      </c>
      <c r="C1224">
        <v>29</v>
      </c>
      <c r="D1224" s="3">
        <v>2016</v>
      </c>
      <c r="E1224" t="s">
        <v>5</v>
      </c>
      <c r="F1224" t="s">
        <v>14</v>
      </c>
      <c r="G1224" t="s">
        <v>17</v>
      </c>
      <c r="H1224" s="1">
        <v>2265</v>
      </c>
    </row>
    <row r="1225" spans="1:8" x14ac:dyDescent="0.3">
      <c r="A1225" t="s">
        <v>22</v>
      </c>
      <c r="B1225" t="s">
        <v>19</v>
      </c>
      <c r="C1225">
        <v>29</v>
      </c>
      <c r="D1225" s="3">
        <v>2016</v>
      </c>
      <c r="E1225" t="s">
        <v>5</v>
      </c>
      <c r="F1225" t="s">
        <v>14</v>
      </c>
      <c r="G1225" t="s">
        <v>17</v>
      </c>
      <c r="H1225" s="1">
        <v>4335</v>
      </c>
    </row>
    <row r="1226" spans="1:8" x14ac:dyDescent="0.3">
      <c r="A1226" t="s">
        <v>21</v>
      </c>
      <c r="B1226" s="1" t="s">
        <v>19</v>
      </c>
      <c r="C1226">
        <v>30</v>
      </c>
      <c r="D1226" s="3">
        <v>2016</v>
      </c>
      <c r="E1226" t="s">
        <v>5</v>
      </c>
      <c r="F1226" t="s">
        <v>14</v>
      </c>
      <c r="G1226" t="s">
        <v>17</v>
      </c>
      <c r="H1226" s="1">
        <v>2072</v>
      </c>
    </row>
    <row r="1227" spans="1:8" x14ac:dyDescent="0.3">
      <c r="A1227" t="s">
        <v>22</v>
      </c>
      <c r="B1227" s="1" t="s">
        <v>19</v>
      </c>
      <c r="C1227">
        <v>30</v>
      </c>
      <c r="D1227" s="3">
        <v>2016</v>
      </c>
      <c r="E1227" t="s">
        <v>5</v>
      </c>
      <c r="F1227" t="s">
        <v>14</v>
      </c>
      <c r="G1227" t="s">
        <v>17</v>
      </c>
      <c r="H1227" s="1">
        <v>3828</v>
      </c>
    </row>
    <row r="1228" spans="1:8" x14ac:dyDescent="0.3">
      <c r="A1228" t="s">
        <v>21</v>
      </c>
      <c r="B1228" s="1" t="s">
        <v>13</v>
      </c>
      <c r="C1228">
        <v>1</v>
      </c>
      <c r="D1228" s="3">
        <v>2016</v>
      </c>
      <c r="E1228" t="s">
        <v>5</v>
      </c>
      <c r="F1228" t="s">
        <v>14</v>
      </c>
      <c r="G1228" t="s">
        <v>17</v>
      </c>
      <c r="H1228" s="1">
        <v>2465</v>
      </c>
    </row>
    <row r="1229" spans="1:8" x14ac:dyDescent="0.3">
      <c r="A1229" t="s">
        <v>22</v>
      </c>
      <c r="B1229" s="1" t="s">
        <v>13</v>
      </c>
      <c r="C1229">
        <v>1</v>
      </c>
      <c r="D1229" s="3">
        <v>2016</v>
      </c>
      <c r="E1229" t="s">
        <v>5</v>
      </c>
      <c r="F1229" t="s">
        <v>14</v>
      </c>
      <c r="G1229" t="s">
        <v>17</v>
      </c>
      <c r="H1229" s="1">
        <v>6062</v>
      </c>
    </row>
    <row r="1230" spans="1:8" x14ac:dyDescent="0.3">
      <c r="A1230" t="s">
        <v>21</v>
      </c>
      <c r="B1230" s="1" t="s">
        <v>13</v>
      </c>
      <c r="C1230">
        <v>2</v>
      </c>
      <c r="D1230" s="3">
        <v>2016</v>
      </c>
      <c r="E1230" t="s">
        <v>5</v>
      </c>
      <c r="F1230" t="s">
        <v>14</v>
      </c>
      <c r="G1230" t="s">
        <v>17</v>
      </c>
      <c r="H1230" s="1">
        <v>3214</v>
      </c>
    </row>
    <row r="1231" spans="1:8" x14ac:dyDescent="0.3">
      <c r="A1231" t="s">
        <v>22</v>
      </c>
      <c r="B1231" s="1" t="s">
        <v>13</v>
      </c>
      <c r="C1231">
        <v>2</v>
      </c>
      <c r="D1231" s="3">
        <v>2016</v>
      </c>
      <c r="E1231" t="s">
        <v>5</v>
      </c>
      <c r="F1231" t="s">
        <v>14</v>
      </c>
      <c r="G1231" t="s">
        <v>17</v>
      </c>
      <c r="H1231" s="1">
        <v>5700</v>
      </c>
    </row>
    <row r="1232" spans="1:8" x14ac:dyDescent="0.3">
      <c r="A1232" t="s">
        <v>21</v>
      </c>
      <c r="B1232" s="1" t="s">
        <v>13</v>
      </c>
      <c r="C1232">
        <v>3</v>
      </c>
      <c r="D1232" s="3">
        <v>2016</v>
      </c>
      <c r="E1232" t="s">
        <v>5</v>
      </c>
      <c r="F1232" t="s">
        <v>14</v>
      </c>
      <c r="G1232" t="s">
        <v>17</v>
      </c>
      <c r="H1232" s="1">
        <v>2638</v>
      </c>
    </row>
    <row r="1233" spans="1:8" x14ac:dyDescent="0.3">
      <c r="A1233" t="s">
        <v>22</v>
      </c>
      <c r="B1233" s="1" t="s">
        <v>13</v>
      </c>
      <c r="C1233">
        <v>3</v>
      </c>
      <c r="D1233" s="3">
        <v>2016</v>
      </c>
      <c r="E1233" t="s">
        <v>5</v>
      </c>
      <c r="F1233" t="s">
        <v>14</v>
      </c>
      <c r="G1233" t="s">
        <v>17</v>
      </c>
      <c r="H1233" s="1">
        <v>5081</v>
      </c>
    </row>
    <row r="1234" spans="1:8" x14ac:dyDescent="0.3">
      <c r="A1234" t="s">
        <v>21</v>
      </c>
      <c r="B1234" s="1" t="s">
        <v>13</v>
      </c>
      <c r="C1234">
        <v>4</v>
      </c>
      <c r="D1234" s="3">
        <v>2016</v>
      </c>
      <c r="E1234" t="s">
        <v>5</v>
      </c>
      <c r="F1234" t="s">
        <v>14</v>
      </c>
      <c r="G1234" t="s">
        <v>17</v>
      </c>
      <c r="H1234" s="1">
        <v>2352</v>
      </c>
    </row>
    <row r="1235" spans="1:8" x14ac:dyDescent="0.3">
      <c r="A1235" t="s">
        <v>22</v>
      </c>
      <c r="B1235" s="1" t="s">
        <v>13</v>
      </c>
      <c r="C1235">
        <v>4</v>
      </c>
      <c r="D1235" s="3">
        <v>2016</v>
      </c>
      <c r="E1235" t="s">
        <v>5</v>
      </c>
      <c r="F1235" t="s">
        <v>14</v>
      </c>
      <c r="G1235" t="s">
        <v>17</v>
      </c>
      <c r="H1235" s="1">
        <v>4269</v>
      </c>
    </row>
    <row r="1236" spans="1:8" x14ac:dyDescent="0.3">
      <c r="A1236" t="s">
        <v>21</v>
      </c>
      <c r="B1236" s="1" t="s">
        <v>13</v>
      </c>
      <c r="C1236">
        <v>5</v>
      </c>
      <c r="D1236" s="3">
        <v>2016</v>
      </c>
      <c r="E1236" t="s">
        <v>5</v>
      </c>
      <c r="F1236" t="s">
        <v>14</v>
      </c>
      <c r="G1236" t="s">
        <v>17</v>
      </c>
      <c r="H1236" s="1">
        <v>2234</v>
      </c>
    </row>
    <row r="1237" spans="1:8" x14ac:dyDescent="0.3">
      <c r="A1237" t="s">
        <v>22</v>
      </c>
      <c r="B1237" s="1" t="s">
        <v>13</v>
      </c>
      <c r="C1237">
        <v>5</v>
      </c>
      <c r="D1237" s="3">
        <v>2016</v>
      </c>
      <c r="E1237" t="s">
        <v>5</v>
      </c>
      <c r="F1237" t="s">
        <v>14</v>
      </c>
      <c r="G1237" t="s">
        <v>17</v>
      </c>
      <c r="H1237" s="1">
        <v>4085</v>
      </c>
    </row>
    <row r="1238" spans="1:8" x14ac:dyDescent="0.3">
      <c r="A1238" t="s">
        <v>21</v>
      </c>
      <c r="B1238" t="s">
        <v>13</v>
      </c>
      <c r="C1238">
        <v>6</v>
      </c>
      <c r="D1238" s="3">
        <v>2016</v>
      </c>
      <c r="E1238" t="s">
        <v>5</v>
      </c>
      <c r="F1238" t="s">
        <v>14</v>
      </c>
      <c r="G1238" t="s">
        <v>17</v>
      </c>
      <c r="H1238">
        <v>1862</v>
      </c>
    </row>
    <row r="1239" spans="1:8" x14ac:dyDescent="0.3">
      <c r="A1239" t="s">
        <v>22</v>
      </c>
      <c r="B1239" t="s">
        <v>13</v>
      </c>
      <c r="C1239">
        <v>6</v>
      </c>
      <c r="D1239" s="3">
        <v>2016</v>
      </c>
      <c r="E1239" t="s">
        <v>5</v>
      </c>
      <c r="F1239" t="s">
        <v>14</v>
      </c>
      <c r="G1239" t="s">
        <v>17</v>
      </c>
      <c r="H1239">
        <v>3468</v>
      </c>
    </row>
    <row r="1240" spans="1:8" x14ac:dyDescent="0.3">
      <c r="A1240" t="s">
        <v>21</v>
      </c>
      <c r="B1240" t="s">
        <v>13</v>
      </c>
      <c r="C1240">
        <v>7</v>
      </c>
      <c r="D1240" s="3">
        <v>2016</v>
      </c>
      <c r="E1240" t="s">
        <v>5</v>
      </c>
      <c r="F1240" t="s">
        <v>14</v>
      </c>
      <c r="G1240" t="s">
        <v>17</v>
      </c>
      <c r="H1240">
        <v>2068</v>
      </c>
    </row>
    <row r="1241" spans="1:8" x14ac:dyDescent="0.3">
      <c r="A1241" t="s">
        <v>22</v>
      </c>
      <c r="B1241" t="s">
        <v>13</v>
      </c>
      <c r="C1241">
        <v>7</v>
      </c>
      <c r="D1241" s="3">
        <v>2016</v>
      </c>
      <c r="E1241" t="s">
        <v>5</v>
      </c>
      <c r="F1241" t="s">
        <v>14</v>
      </c>
      <c r="G1241" t="s">
        <v>17</v>
      </c>
      <c r="H1241">
        <v>3706</v>
      </c>
    </row>
    <row r="1242" spans="1:8" x14ac:dyDescent="0.3">
      <c r="A1242" t="s">
        <v>21</v>
      </c>
      <c r="B1242" t="s">
        <v>13</v>
      </c>
      <c r="C1242">
        <v>8</v>
      </c>
      <c r="D1242" s="3">
        <v>2016</v>
      </c>
      <c r="E1242" t="s">
        <v>5</v>
      </c>
      <c r="F1242" t="s">
        <v>14</v>
      </c>
      <c r="G1242" t="s">
        <v>17</v>
      </c>
      <c r="H1242">
        <v>2700</v>
      </c>
    </row>
    <row r="1243" spans="1:8" x14ac:dyDescent="0.3">
      <c r="A1243" t="s">
        <v>22</v>
      </c>
      <c r="B1243" t="s">
        <v>13</v>
      </c>
      <c r="C1243">
        <v>8</v>
      </c>
      <c r="D1243" s="3">
        <v>2016</v>
      </c>
      <c r="E1243" t="s">
        <v>5</v>
      </c>
      <c r="F1243" t="s">
        <v>14</v>
      </c>
      <c r="G1243" t="s">
        <v>17</v>
      </c>
      <c r="H1243">
        <v>5150</v>
      </c>
    </row>
    <row r="1244" spans="1:8" x14ac:dyDescent="0.3">
      <c r="A1244" t="s">
        <v>21</v>
      </c>
      <c r="B1244" t="s">
        <v>13</v>
      </c>
      <c r="C1244">
        <v>9</v>
      </c>
      <c r="D1244" s="3">
        <v>2016</v>
      </c>
      <c r="E1244" t="s">
        <v>5</v>
      </c>
      <c r="F1244" t="s">
        <v>14</v>
      </c>
      <c r="G1244" t="s">
        <v>17</v>
      </c>
      <c r="H1244">
        <v>2431</v>
      </c>
    </row>
    <row r="1245" spans="1:8" x14ac:dyDescent="0.3">
      <c r="A1245" t="s">
        <v>22</v>
      </c>
      <c r="B1245" t="s">
        <v>13</v>
      </c>
      <c r="C1245">
        <v>9</v>
      </c>
      <c r="D1245" s="3">
        <v>2016</v>
      </c>
      <c r="E1245" t="s">
        <v>5</v>
      </c>
      <c r="F1245" t="s">
        <v>14</v>
      </c>
      <c r="G1245" t="s">
        <v>17</v>
      </c>
      <c r="H1245">
        <v>5123</v>
      </c>
    </row>
    <row r="1246" spans="1:8" x14ac:dyDescent="0.3">
      <c r="A1246" t="s">
        <v>21</v>
      </c>
      <c r="B1246" t="s">
        <v>13</v>
      </c>
      <c r="C1246">
        <v>10</v>
      </c>
      <c r="D1246" s="3">
        <v>2016</v>
      </c>
      <c r="E1246" t="s">
        <v>5</v>
      </c>
      <c r="F1246" t="s">
        <v>14</v>
      </c>
      <c r="G1246" t="s">
        <v>17</v>
      </c>
      <c r="H1246">
        <v>2534</v>
      </c>
    </row>
    <row r="1247" spans="1:8" x14ac:dyDescent="0.3">
      <c r="A1247" t="s">
        <v>22</v>
      </c>
      <c r="B1247" t="s">
        <v>13</v>
      </c>
      <c r="C1247">
        <v>10</v>
      </c>
      <c r="D1247" s="3">
        <v>2016</v>
      </c>
      <c r="E1247" t="s">
        <v>5</v>
      </c>
      <c r="F1247" t="s">
        <v>14</v>
      </c>
      <c r="G1247" t="s">
        <v>17</v>
      </c>
      <c r="H1247">
        <v>4824</v>
      </c>
    </row>
    <row r="1248" spans="1:8" x14ac:dyDescent="0.3">
      <c r="A1248" t="s">
        <v>21</v>
      </c>
      <c r="B1248" t="s">
        <v>13</v>
      </c>
      <c r="C1248">
        <v>11</v>
      </c>
      <c r="D1248" s="3">
        <v>2016</v>
      </c>
      <c r="E1248" t="s">
        <v>5</v>
      </c>
      <c r="F1248" t="s">
        <v>14</v>
      </c>
      <c r="G1248" t="s">
        <v>17</v>
      </c>
      <c r="H1248">
        <v>2455</v>
      </c>
    </row>
    <row r="1249" spans="1:8" x14ac:dyDescent="0.3">
      <c r="A1249" t="s">
        <v>22</v>
      </c>
      <c r="B1249" t="s">
        <v>13</v>
      </c>
      <c r="C1249">
        <v>11</v>
      </c>
      <c r="D1249" s="3">
        <v>2016</v>
      </c>
      <c r="E1249" t="s">
        <v>5</v>
      </c>
      <c r="F1249" t="s">
        <v>14</v>
      </c>
      <c r="G1249" t="s">
        <v>17</v>
      </c>
      <c r="H1249">
        <v>5255</v>
      </c>
    </row>
    <row r="1250" spans="1:8" x14ac:dyDescent="0.3">
      <c r="A1250" t="s">
        <v>21</v>
      </c>
      <c r="B1250" t="s">
        <v>13</v>
      </c>
      <c r="C1250">
        <v>12</v>
      </c>
      <c r="D1250" s="3">
        <v>2016</v>
      </c>
      <c r="E1250" t="s">
        <v>5</v>
      </c>
      <c r="F1250" t="s">
        <v>14</v>
      </c>
      <c r="G1250" t="s">
        <v>17</v>
      </c>
      <c r="H1250">
        <v>2227</v>
      </c>
    </row>
    <row r="1251" spans="1:8" x14ac:dyDescent="0.3">
      <c r="A1251" t="s">
        <v>22</v>
      </c>
      <c r="B1251" t="s">
        <v>13</v>
      </c>
      <c r="C1251">
        <v>12</v>
      </c>
      <c r="D1251" s="3">
        <v>2016</v>
      </c>
      <c r="E1251" t="s">
        <v>5</v>
      </c>
      <c r="F1251" t="s">
        <v>14</v>
      </c>
      <c r="G1251" t="s">
        <v>17</v>
      </c>
      <c r="H1251">
        <v>4406</v>
      </c>
    </row>
    <row r="1252" spans="1:8" x14ac:dyDescent="0.3">
      <c r="A1252" t="s">
        <v>21</v>
      </c>
      <c r="B1252" t="s">
        <v>13</v>
      </c>
      <c r="C1252">
        <v>13</v>
      </c>
      <c r="D1252" s="3">
        <v>2016</v>
      </c>
      <c r="E1252" t="s">
        <v>5</v>
      </c>
      <c r="F1252" t="s">
        <v>14</v>
      </c>
      <c r="G1252" t="s">
        <v>17</v>
      </c>
      <c r="H1252">
        <v>1986</v>
      </c>
    </row>
    <row r="1253" spans="1:8" x14ac:dyDescent="0.3">
      <c r="A1253" t="s">
        <v>22</v>
      </c>
      <c r="B1253" t="s">
        <v>13</v>
      </c>
      <c r="C1253">
        <v>13</v>
      </c>
      <c r="D1253" s="3">
        <v>2016</v>
      </c>
      <c r="E1253" t="s">
        <v>5</v>
      </c>
      <c r="F1253" t="s">
        <v>14</v>
      </c>
      <c r="G1253" t="s">
        <v>17</v>
      </c>
      <c r="H1253">
        <v>3314</v>
      </c>
    </row>
    <row r="1254" spans="1:8" x14ac:dyDescent="0.3">
      <c r="A1254" t="s">
        <v>21</v>
      </c>
      <c r="B1254" t="s">
        <v>13</v>
      </c>
      <c r="C1254">
        <v>14</v>
      </c>
      <c r="D1254" s="3">
        <v>2016</v>
      </c>
      <c r="E1254" t="s">
        <v>5</v>
      </c>
      <c r="F1254" t="s">
        <v>14</v>
      </c>
      <c r="G1254" t="s">
        <v>17</v>
      </c>
      <c r="H1254">
        <v>1982</v>
      </c>
    </row>
    <row r="1255" spans="1:8" x14ac:dyDescent="0.3">
      <c r="A1255" t="s">
        <v>22</v>
      </c>
      <c r="B1255" t="s">
        <v>13</v>
      </c>
      <c r="C1255">
        <v>14</v>
      </c>
      <c r="D1255" s="3">
        <v>2016</v>
      </c>
      <c r="E1255" t="s">
        <v>5</v>
      </c>
      <c r="F1255" t="s">
        <v>14</v>
      </c>
      <c r="G1255" t="s">
        <v>17</v>
      </c>
      <c r="H1255">
        <v>3386</v>
      </c>
    </row>
    <row r="1256" spans="1:8" x14ac:dyDescent="0.3">
      <c r="A1256" t="s">
        <v>21</v>
      </c>
      <c r="B1256" t="s">
        <v>13</v>
      </c>
      <c r="C1256">
        <v>15</v>
      </c>
      <c r="D1256" s="3">
        <v>2016</v>
      </c>
      <c r="E1256" t="s">
        <v>5</v>
      </c>
      <c r="F1256" t="s">
        <v>14</v>
      </c>
      <c r="G1256" t="s">
        <v>17</v>
      </c>
      <c r="H1256">
        <v>2617</v>
      </c>
    </row>
    <row r="1257" spans="1:8" x14ac:dyDescent="0.3">
      <c r="A1257" t="s">
        <v>22</v>
      </c>
      <c r="B1257" t="s">
        <v>13</v>
      </c>
      <c r="C1257">
        <v>15</v>
      </c>
      <c r="D1257" s="3">
        <v>2016</v>
      </c>
      <c r="E1257" t="s">
        <v>5</v>
      </c>
      <c r="F1257" t="s">
        <v>14</v>
      </c>
      <c r="G1257" t="s">
        <v>17</v>
      </c>
      <c r="H1257">
        <v>4158</v>
      </c>
    </row>
    <row r="1258" spans="1:8" x14ac:dyDescent="0.3">
      <c r="A1258" t="s">
        <v>21</v>
      </c>
      <c r="B1258" t="s">
        <v>13</v>
      </c>
      <c r="C1258">
        <v>16</v>
      </c>
      <c r="D1258" s="3">
        <v>2016</v>
      </c>
      <c r="E1258" t="s">
        <v>5</v>
      </c>
      <c r="F1258" t="s">
        <v>14</v>
      </c>
      <c r="G1258" t="s">
        <v>17</v>
      </c>
      <c r="H1258">
        <v>2475</v>
      </c>
    </row>
    <row r="1259" spans="1:8" x14ac:dyDescent="0.3">
      <c r="A1259" t="s">
        <v>22</v>
      </c>
      <c r="B1259" t="s">
        <v>13</v>
      </c>
      <c r="C1259">
        <v>16</v>
      </c>
      <c r="D1259" s="3">
        <v>2016</v>
      </c>
      <c r="E1259" t="s">
        <v>5</v>
      </c>
      <c r="F1259" t="s">
        <v>14</v>
      </c>
      <c r="G1259" t="s">
        <v>17</v>
      </c>
      <c r="H1259">
        <v>5511</v>
      </c>
    </row>
    <row r="1260" spans="1:8" x14ac:dyDescent="0.3">
      <c r="A1260" t="s">
        <v>21</v>
      </c>
      <c r="B1260" t="s">
        <v>13</v>
      </c>
      <c r="C1260">
        <v>17</v>
      </c>
      <c r="D1260" s="3">
        <v>2016</v>
      </c>
      <c r="E1260" t="s">
        <v>5</v>
      </c>
      <c r="F1260" t="s">
        <v>14</v>
      </c>
      <c r="G1260" t="s">
        <v>17</v>
      </c>
      <c r="H1260">
        <v>2518</v>
      </c>
    </row>
    <row r="1261" spans="1:8" x14ac:dyDescent="0.3">
      <c r="A1261" t="s">
        <v>22</v>
      </c>
      <c r="B1261" t="s">
        <v>13</v>
      </c>
      <c r="C1261">
        <v>17</v>
      </c>
      <c r="D1261" s="3">
        <v>2016</v>
      </c>
      <c r="E1261" t="s">
        <v>5</v>
      </c>
      <c r="F1261" t="s">
        <v>14</v>
      </c>
      <c r="G1261" t="s">
        <v>17</v>
      </c>
      <c r="H1261">
        <v>4659</v>
      </c>
    </row>
    <row r="1262" spans="1:8" x14ac:dyDescent="0.3">
      <c r="A1262" t="s">
        <v>21</v>
      </c>
      <c r="B1262" t="s">
        <v>13</v>
      </c>
      <c r="C1262">
        <v>18</v>
      </c>
      <c r="D1262" s="3">
        <v>2016</v>
      </c>
      <c r="E1262" t="s">
        <v>5</v>
      </c>
      <c r="F1262" t="s">
        <v>14</v>
      </c>
      <c r="G1262" t="s">
        <v>17</v>
      </c>
      <c r="H1262">
        <v>2718</v>
      </c>
    </row>
    <row r="1263" spans="1:8" x14ac:dyDescent="0.3">
      <c r="A1263" t="s">
        <v>22</v>
      </c>
      <c r="B1263" t="s">
        <v>13</v>
      </c>
      <c r="C1263">
        <v>18</v>
      </c>
      <c r="D1263" s="3">
        <v>2016</v>
      </c>
      <c r="E1263" t="s">
        <v>5</v>
      </c>
      <c r="F1263" t="s">
        <v>14</v>
      </c>
      <c r="G1263" t="s">
        <v>17</v>
      </c>
      <c r="H1263">
        <v>4709</v>
      </c>
    </row>
    <row r="1264" spans="1:8" x14ac:dyDescent="0.3">
      <c r="A1264" t="s">
        <v>21</v>
      </c>
      <c r="B1264" t="s">
        <v>13</v>
      </c>
      <c r="C1264">
        <v>19</v>
      </c>
      <c r="D1264" s="3">
        <v>2016</v>
      </c>
      <c r="E1264" t="s">
        <v>5</v>
      </c>
      <c r="F1264" t="s">
        <v>14</v>
      </c>
      <c r="G1264" t="s">
        <v>17</v>
      </c>
      <c r="H1264">
        <v>2361</v>
      </c>
    </row>
    <row r="1265" spans="1:8" x14ac:dyDescent="0.3">
      <c r="A1265" t="s">
        <v>22</v>
      </c>
      <c r="B1265" t="s">
        <v>13</v>
      </c>
      <c r="C1265">
        <v>19</v>
      </c>
      <c r="D1265" s="3">
        <v>2016</v>
      </c>
      <c r="E1265" t="s">
        <v>5</v>
      </c>
      <c r="F1265" t="s">
        <v>14</v>
      </c>
      <c r="G1265" t="s">
        <v>17</v>
      </c>
      <c r="H1265">
        <v>4119</v>
      </c>
    </row>
    <row r="1266" spans="1:8" x14ac:dyDescent="0.3">
      <c r="A1266" t="s">
        <v>21</v>
      </c>
      <c r="B1266" t="s">
        <v>13</v>
      </c>
      <c r="C1266">
        <v>20</v>
      </c>
      <c r="D1266" s="3">
        <v>2016</v>
      </c>
      <c r="E1266" t="s">
        <v>5</v>
      </c>
      <c r="F1266" t="s">
        <v>14</v>
      </c>
      <c r="G1266" t="s">
        <v>17</v>
      </c>
      <c r="H1266">
        <v>1946</v>
      </c>
    </row>
    <row r="1267" spans="1:8" x14ac:dyDescent="0.3">
      <c r="A1267" t="s">
        <v>22</v>
      </c>
      <c r="B1267" t="s">
        <v>13</v>
      </c>
      <c r="C1267">
        <v>20</v>
      </c>
      <c r="D1267" s="3">
        <v>2016</v>
      </c>
      <c r="E1267" t="s">
        <v>5</v>
      </c>
      <c r="F1267" t="s">
        <v>14</v>
      </c>
      <c r="G1267" t="s">
        <v>17</v>
      </c>
      <c r="H1267">
        <v>3253</v>
      </c>
    </row>
    <row r="1268" spans="1:8" x14ac:dyDescent="0.3">
      <c r="A1268" t="s">
        <v>21</v>
      </c>
      <c r="B1268" t="s">
        <v>13</v>
      </c>
      <c r="C1268">
        <v>21</v>
      </c>
      <c r="D1268" s="3">
        <v>2016</v>
      </c>
      <c r="E1268" t="s">
        <v>5</v>
      </c>
      <c r="F1268" t="s">
        <v>14</v>
      </c>
      <c r="G1268" t="s">
        <v>17</v>
      </c>
      <c r="H1268">
        <v>2439</v>
      </c>
    </row>
    <row r="1269" spans="1:8" x14ac:dyDescent="0.3">
      <c r="A1269" t="s">
        <v>22</v>
      </c>
      <c r="B1269" t="s">
        <v>13</v>
      </c>
      <c r="C1269">
        <v>21</v>
      </c>
      <c r="D1269" s="3">
        <v>2016</v>
      </c>
      <c r="E1269" t="s">
        <v>5</v>
      </c>
      <c r="F1269" t="s">
        <v>14</v>
      </c>
      <c r="G1269" t="s">
        <v>17</v>
      </c>
      <c r="H1269">
        <v>2930</v>
      </c>
    </row>
    <row r="1270" spans="1:8" x14ac:dyDescent="0.3">
      <c r="A1270" t="s">
        <v>21</v>
      </c>
      <c r="B1270" t="s">
        <v>13</v>
      </c>
      <c r="C1270">
        <v>22</v>
      </c>
      <c r="D1270" s="3">
        <v>2016</v>
      </c>
      <c r="E1270" t="s">
        <v>5</v>
      </c>
      <c r="F1270" t="s">
        <v>14</v>
      </c>
      <c r="G1270" t="s">
        <v>17</v>
      </c>
      <c r="H1270">
        <v>2832</v>
      </c>
    </row>
    <row r="1271" spans="1:8" x14ac:dyDescent="0.3">
      <c r="A1271" t="s">
        <v>22</v>
      </c>
      <c r="B1271" t="s">
        <v>13</v>
      </c>
      <c r="C1271">
        <v>22</v>
      </c>
      <c r="D1271" s="3">
        <v>2016</v>
      </c>
      <c r="E1271" t="s">
        <v>5</v>
      </c>
      <c r="F1271" t="s">
        <v>14</v>
      </c>
      <c r="G1271" t="s">
        <v>17</v>
      </c>
      <c r="H1271">
        <v>5731</v>
      </c>
    </row>
    <row r="1272" spans="1:8" x14ac:dyDescent="0.3">
      <c r="A1272" t="s">
        <v>21</v>
      </c>
      <c r="B1272" t="s">
        <v>13</v>
      </c>
      <c r="C1272">
        <v>23</v>
      </c>
      <c r="D1272" s="3">
        <v>2016</v>
      </c>
      <c r="E1272" t="s">
        <v>5</v>
      </c>
      <c r="F1272" t="s">
        <v>14</v>
      </c>
      <c r="G1272" t="s">
        <v>17</v>
      </c>
      <c r="H1272">
        <v>2652</v>
      </c>
    </row>
    <row r="1273" spans="1:8" x14ac:dyDescent="0.3">
      <c r="A1273" t="s">
        <v>22</v>
      </c>
      <c r="B1273" t="s">
        <v>13</v>
      </c>
      <c r="C1273">
        <v>23</v>
      </c>
      <c r="D1273" s="3">
        <v>2016</v>
      </c>
      <c r="E1273" t="s">
        <v>5</v>
      </c>
      <c r="F1273" t="s">
        <v>14</v>
      </c>
      <c r="G1273" t="s">
        <v>17</v>
      </c>
      <c r="H1273">
        <v>4909</v>
      </c>
    </row>
    <row r="1274" spans="1:8" x14ac:dyDescent="0.3">
      <c r="A1274" t="s">
        <v>21</v>
      </c>
      <c r="B1274" t="s">
        <v>13</v>
      </c>
      <c r="C1274">
        <v>24</v>
      </c>
      <c r="D1274" s="3">
        <v>2016</v>
      </c>
      <c r="E1274" t="s">
        <v>5</v>
      </c>
      <c r="F1274" t="s">
        <v>14</v>
      </c>
      <c r="G1274" t="s">
        <v>17</v>
      </c>
      <c r="H1274">
        <v>2514</v>
      </c>
    </row>
    <row r="1275" spans="1:8" x14ac:dyDescent="0.3">
      <c r="A1275" t="s">
        <v>22</v>
      </c>
      <c r="B1275" t="s">
        <v>13</v>
      </c>
      <c r="C1275">
        <v>24</v>
      </c>
      <c r="D1275" s="3">
        <v>2016</v>
      </c>
      <c r="E1275" t="s">
        <v>5</v>
      </c>
      <c r="F1275" t="s">
        <v>14</v>
      </c>
      <c r="G1275" t="s">
        <v>17</v>
      </c>
      <c r="H1275">
        <v>4094</v>
      </c>
    </row>
    <row r="1276" spans="1:8" x14ac:dyDescent="0.3">
      <c r="A1276" t="s">
        <v>21</v>
      </c>
      <c r="B1276" t="s">
        <v>13</v>
      </c>
      <c r="C1276">
        <v>25</v>
      </c>
      <c r="D1276" s="3">
        <v>2016</v>
      </c>
      <c r="E1276" t="s">
        <v>5</v>
      </c>
      <c r="F1276" t="s">
        <v>14</v>
      </c>
      <c r="G1276" t="s">
        <v>17</v>
      </c>
      <c r="H1276">
        <v>2299</v>
      </c>
    </row>
    <row r="1277" spans="1:8" x14ac:dyDescent="0.3">
      <c r="A1277" t="s">
        <v>22</v>
      </c>
      <c r="B1277" t="s">
        <v>13</v>
      </c>
      <c r="C1277">
        <v>25</v>
      </c>
      <c r="D1277" s="3">
        <v>2016</v>
      </c>
      <c r="E1277" t="s">
        <v>5</v>
      </c>
      <c r="F1277" t="s">
        <v>14</v>
      </c>
      <c r="G1277" t="s">
        <v>17</v>
      </c>
      <c r="H1277">
        <v>4404</v>
      </c>
    </row>
    <row r="1278" spans="1:8" x14ac:dyDescent="0.3">
      <c r="A1278" t="s">
        <v>21</v>
      </c>
      <c r="B1278" t="s">
        <v>13</v>
      </c>
      <c r="C1278">
        <v>26</v>
      </c>
      <c r="D1278" s="3">
        <v>2016</v>
      </c>
      <c r="E1278" t="s">
        <v>5</v>
      </c>
      <c r="F1278" t="s">
        <v>14</v>
      </c>
      <c r="G1278" t="s">
        <v>17</v>
      </c>
      <c r="H1278">
        <v>2096</v>
      </c>
    </row>
    <row r="1279" spans="1:8" x14ac:dyDescent="0.3">
      <c r="A1279" t="s">
        <v>22</v>
      </c>
      <c r="B1279" t="s">
        <v>13</v>
      </c>
      <c r="C1279">
        <v>26</v>
      </c>
      <c r="D1279" s="3">
        <v>2016</v>
      </c>
      <c r="E1279" t="s">
        <v>5</v>
      </c>
      <c r="F1279" t="s">
        <v>14</v>
      </c>
      <c r="G1279" t="s">
        <v>17</v>
      </c>
      <c r="H1279">
        <v>3736</v>
      </c>
    </row>
    <row r="1280" spans="1:8" x14ac:dyDescent="0.3">
      <c r="A1280" t="s">
        <v>21</v>
      </c>
      <c r="B1280" t="s">
        <v>13</v>
      </c>
      <c r="C1280">
        <v>27</v>
      </c>
      <c r="D1280" s="3">
        <v>2016</v>
      </c>
      <c r="E1280" t="s">
        <v>5</v>
      </c>
      <c r="F1280" t="s">
        <v>14</v>
      </c>
      <c r="G1280" t="s">
        <v>17</v>
      </c>
      <c r="H1280">
        <v>1681</v>
      </c>
    </row>
    <row r="1281" spans="1:8" x14ac:dyDescent="0.3">
      <c r="A1281" t="s">
        <v>22</v>
      </c>
      <c r="B1281" t="s">
        <v>13</v>
      </c>
      <c r="C1281">
        <v>27</v>
      </c>
      <c r="D1281" s="3">
        <v>2016</v>
      </c>
      <c r="E1281" t="s">
        <v>5</v>
      </c>
      <c r="F1281" t="s">
        <v>14</v>
      </c>
      <c r="G1281" t="s">
        <v>17</v>
      </c>
      <c r="H1281">
        <v>2693</v>
      </c>
    </row>
    <row r="1282" spans="1:8" x14ac:dyDescent="0.3">
      <c r="A1282" t="s">
        <v>21</v>
      </c>
      <c r="B1282" t="s">
        <v>13</v>
      </c>
      <c r="C1282">
        <v>28</v>
      </c>
      <c r="D1282" s="3">
        <v>2016</v>
      </c>
      <c r="E1282" t="s">
        <v>5</v>
      </c>
      <c r="F1282" t="s">
        <v>14</v>
      </c>
      <c r="G1282" t="s">
        <v>17</v>
      </c>
      <c r="H1282">
        <v>1675</v>
      </c>
    </row>
    <row r="1283" spans="1:8" x14ac:dyDescent="0.3">
      <c r="A1283" t="s">
        <v>22</v>
      </c>
      <c r="B1283" t="s">
        <v>13</v>
      </c>
      <c r="C1283">
        <v>28</v>
      </c>
      <c r="D1283" s="3">
        <v>2016</v>
      </c>
      <c r="E1283" t="s">
        <v>5</v>
      </c>
      <c r="F1283" t="s">
        <v>14</v>
      </c>
      <c r="G1283" t="s">
        <v>17</v>
      </c>
      <c r="H1283">
        <v>2714</v>
      </c>
    </row>
    <row r="1284" spans="1:8" x14ac:dyDescent="0.3">
      <c r="A1284" t="s">
        <v>21</v>
      </c>
      <c r="B1284" t="s">
        <v>13</v>
      </c>
      <c r="C1284">
        <v>29</v>
      </c>
      <c r="D1284" s="3">
        <v>2016</v>
      </c>
      <c r="E1284" t="s">
        <v>5</v>
      </c>
      <c r="F1284" t="s">
        <v>14</v>
      </c>
      <c r="G1284" t="s">
        <v>17</v>
      </c>
      <c r="H1284">
        <v>2135</v>
      </c>
    </row>
    <row r="1285" spans="1:8" x14ac:dyDescent="0.3">
      <c r="A1285" t="s">
        <v>22</v>
      </c>
      <c r="B1285" t="s">
        <v>13</v>
      </c>
      <c r="C1285">
        <v>29</v>
      </c>
      <c r="D1285" s="3">
        <v>2016</v>
      </c>
      <c r="E1285" t="s">
        <v>5</v>
      </c>
      <c r="F1285" t="s">
        <v>14</v>
      </c>
      <c r="G1285" t="s">
        <v>17</v>
      </c>
      <c r="H1285">
        <v>4767</v>
      </c>
    </row>
    <row r="1286" spans="1:8" x14ac:dyDescent="0.3">
      <c r="A1286" t="s">
        <v>21</v>
      </c>
      <c r="B1286" t="s">
        <v>13</v>
      </c>
      <c r="C1286">
        <v>30</v>
      </c>
      <c r="D1286" s="3">
        <v>2016</v>
      </c>
      <c r="E1286" t="s">
        <v>5</v>
      </c>
      <c r="F1286" t="s">
        <v>14</v>
      </c>
      <c r="G1286" t="s">
        <v>17</v>
      </c>
      <c r="H1286">
        <v>2818</v>
      </c>
    </row>
    <row r="1287" spans="1:8" x14ac:dyDescent="0.3">
      <c r="A1287" t="s">
        <v>22</v>
      </c>
      <c r="B1287" t="s">
        <v>13</v>
      </c>
      <c r="C1287">
        <v>30</v>
      </c>
      <c r="D1287" s="3">
        <v>2016</v>
      </c>
      <c r="E1287" t="s">
        <v>5</v>
      </c>
      <c r="F1287" t="s">
        <v>14</v>
      </c>
      <c r="G1287" t="s">
        <v>17</v>
      </c>
      <c r="H1287">
        <v>4416</v>
      </c>
    </row>
    <row r="1288" spans="1:8" x14ac:dyDescent="0.3">
      <c r="A1288" t="s">
        <v>21</v>
      </c>
      <c r="B1288" t="s">
        <v>13</v>
      </c>
      <c r="C1288">
        <v>31</v>
      </c>
      <c r="D1288" s="3">
        <v>2016</v>
      </c>
      <c r="E1288" t="s">
        <v>5</v>
      </c>
      <c r="F1288" t="s">
        <v>14</v>
      </c>
      <c r="G1288" t="s">
        <v>17</v>
      </c>
      <c r="H1288">
        <v>2709</v>
      </c>
    </row>
    <row r="1289" spans="1:8" x14ac:dyDescent="0.3">
      <c r="A1289" t="s">
        <v>22</v>
      </c>
      <c r="B1289" t="s">
        <v>13</v>
      </c>
      <c r="C1289">
        <v>31</v>
      </c>
      <c r="D1289" s="3">
        <v>2016</v>
      </c>
      <c r="E1289" t="s">
        <v>5</v>
      </c>
      <c r="F1289" t="s">
        <v>14</v>
      </c>
      <c r="G1289" t="s">
        <v>17</v>
      </c>
      <c r="H1289">
        <v>4411</v>
      </c>
    </row>
    <row r="1290" spans="1:8" x14ac:dyDescent="0.3">
      <c r="A1290" t="s">
        <v>21</v>
      </c>
      <c r="B1290" t="s">
        <v>20</v>
      </c>
      <c r="C1290">
        <v>1</v>
      </c>
      <c r="D1290" s="3">
        <v>2017</v>
      </c>
      <c r="E1290" t="s">
        <v>5</v>
      </c>
      <c r="F1290" t="s">
        <v>14</v>
      </c>
      <c r="G1290" t="s">
        <v>17</v>
      </c>
      <c r="H1290">
        <v>2159</v>
      </c>
    </row>
    <row r="1291" spans="1:8" x14ac:dyDescent="0.3">
      <c r="A1291" t="s">
        <v>22</v>
      </c>
      <c r="B1291" t="s">
        <v>20</v>
      </c>
      <c r="C1291">
        <v>1</v>
      </c>
      <c r="D1291" s="3">
        <v>2017</v>
      </c>
      <c r="E1291" t="s">
        <v>5</v>
      </c>
      <c r="F1291" t="s">
        <v>14</v>
      </c>
      <c r="G1291" t="s">
        <v>17</v>
      </c>
      <c r="H1291">
        <v>2059</v>
      </c>
    </row>
    <row r="1292" spans="1:8" x14ac:dyDescent="0.3">
      <c r="A1292" t="s">
        <v>21</v>
      </c>
      <c r="B1292" t="s">
        <v>20</v>
      </c>
      <c r="C1292">
        <v>2</v>
      </c>
      <c r="D1292" s="3">
        <v>2017</v>
      </c>
      <c r="E1292" t="s">
        <v>5</v>
      </c>
      <c r="F1292" t="s">
        <v>14</v>
      </c>
      <c r="G1292" t="s">
        <v>17</v>
      </c>
      <c r="H1292">
        <v>2768</v>
      </c>
    </row>
    <row r="1293" spans="1:8" x14ac:dyDescent="0.3">
      <c r="A1293" t="s">
        <v>22</v>
      </c>
      <c r="B1293" t="s">
        <v>20</v>
      </c>
      <c r="C1293">
        <v>2</v>
      </c>
      <c r="D1293" s="3">
        <v>2017</v>
      </c>
      <c r="E1293" t="s">
        <v>5</v>
      </c>
      <c r="F1293" t="s">
        <v>14</v>
      </c>
      <c r="G1293" t="s">
        <v>17</v>
      </c>
      <c r="H1293">
        <v>3077</v>
      </c>
    </row>
    <row r="1294" spans="1:8" x14ac:dyDescent="0.3">
      <c r="A1294" t="s">
        <v>21</v>
      </c>
      <c r="B1294" t="s">
        <v>20</v>
      </c>
      <c r="C1294">
        <v>3</v>
      </c>
      <c r="D1294" s="3">
        <v>2017</v>
      </c>
      <c r="E1294" t="s">
        <v>5</v>
      </c>
      <c r="F1294" t="s">
        <v>14</v>
      </c>
      <c r="G1294" t="s">
        <v>17</v>
      </c>
      <c r="H1294">
        <v>2739</v>
      </c>
    </row>
    <row r="1295" spans="1:8" x14ac:dyDescent="0.3">
      <c r="A1295" t="s">
        <v>22</v>
      </c>
      <c r="B1295" t="s">
        <v>20</v>
      </c>
      <c r="C1295">
        <v>3</v>
      </c>
      <c r="D1295" s="3">
        <v>2017</v>
      </c>
      <c r="E1295" t="s">
        <v>5</v>
      </c>
      <c r="F1295" t="s">
        <v>14</v>
      </c>
      <c r="G1295" t="s">
        <v>17</v>
      </c>
      <c r="H1295">
        <v>2706</v>
      </c>
    </row>
    <row r="1296" spans="1:8" x14ac:dyDescent="0.3">
      <c r="A1296" t="s">
        <v>21</v>
      </c>
      <c r="B1296" t="s">
        <v>20</v>
      </c>
      <c r="C1296">
        <v>4</v>
      </c>
      <c r="D1296" s="3">
        <v>2017</v>
      </c>
      <c r="E1296" t="s">
        <v>5</v>
      </c>
      <c r="F1296" t="s">
        <v>14</v>
      </c>
      <c r="G1296" t="s">
        <v>17</v>
      </c>
      <c r="H1296">
        <v>2713</v>
      </c>
    </row>
    <row r="1297" spans="1:8" x14ac:dyDescent="0.3">
      <c r="A1297" t="s">
        <v>22</v>
      </c>
      <c r="B1297" t="s">
        <v>20</v>
      </c>
      <c r="C1297">
        <v>4</v>
      </c>
      <c r="D1297" s="3">
        <v>2017</v>
      </c>
      <c r="E1297" t="s">
        <v>5</v>
      </c>
      <c r="F1297" t="s">
        <v>14</v>
      </c>
      <c r="G1297" t="s">
        <v>17</v>
      </c>
      <c r="H1297">
        <v>2483</v>
      </c>
    </row>
    <row r="1298" spans="1:8" x14ac:dyDescent="0.3">
      <c r="A1298" t="s">
        <v>21</v>
      </c>
      <c r="B1298" t="s">
        <v>20</v>
      </c>
      <c r="C1298">
        <v>5</v>
      </c>
      <c r="D1298" s="3">
        <v>2017</v>
      </c>
      <c r="E1298" t="s">
        <v>5</v>
      </c>
      <c r="F1298" t="s">
        <v>14</v>
      </c>
      <c r="G1298" t="s">
        <v>17</v>
      </c>
      <c r="H1298">
        <v>2443</v>
      </c>
    </row>
    <row r="1299" spans="1:8" x14ac:dyDescent="0.3">
      <c r="A1299" t="s">
        <v>22</v>
      </c>
      <c r="B1299" t="s">
        <v>20</v>
      </c>
      <c r="C1299">
        <v>5</v>
      </c>
      <c r="D1299" s="3">
        <v>2017</v>
      </c>
      <c r="E1299" t="s">
        <v>5</v>
      </c>
      <c r="F1299" t="s">
        <v>14</v>
      </c>
      <c r="G1299" t="s">
        <v>17</v>
      </c>
      <c r="H1299">
        <v>2368</v>
      </c>
    </row>
    <row r="1300" spans="1:8" x14ac:dyDescent="0.3">
      <c r="A1300" t="s">
        <v>21</v>
      </c>
      <c r="B1300" t="s">
        <v>20</v>
      </c>
      <c r="C1300">
        <v>6</v>
      </c>
      <c r="D1300" s="3">
        <v>2017</v>
      </c>
      <c r="E1300" t="s">
        <v>5</v>
      </c>
      <c r="F1300" t="s">
        <v>14</v>
      </c>
      <c r="G1300" t="s">
        <v>17</v>
      </c>
      <c r="H1300">
        <v>2206</v>
      </c>
    </row>
    <row r="1301" spans="1:8" x14ac:dyDescent="0.3">
      <c r="A1301" t="s">
        <v>22</v>
      </c>
      <c r="B1301" t="s">
        <v>20</v>
      </c>
      <c r="C1301">
        <v>6</v>
      </c>
      <c r="D1301" s="3">
        <v>2017</v>
      </c>
      <c r="E1301" t="s">
        <v>5</v>
      </c>
      <c r="F1301" t="s">
        <v>14</v>
      </c>
      <c r="G1301" t="s">
        <v>17</v>
      </c>
      <c r="H1301">
        <v>2261</v>
      </c>
    </row>
    <row r="1302" spans="1:8" x14ac:dyDescent="0.3">
      <c r="A1302" t="s">
        <v>21</v>
      </c>
      <c r="B1302" t="s">
        <v>20</v>
      </c>
      <c r="C1302">
        <v>7</v>
      </c>
      <c r="D1302" s="3">
        <v>2017</v>
      </c>
      <c r="E1302" t="s">
        <v>5</v>
      </c>
      <c r="F1302" t="s">
        <v>14</v>
      </c>
      <c r="G1302" t="s">
        <v>17</v>
      </c>
      <c r="H1302">
        <v>1955</v>
      </c>
    </row>
    <row r="1303" spans="1:8" x14ac:dyDescent="0.3">
      <c r="A1303" t="s">
        <v>22</v>
      </c>
      <c r="B1303" t="s">
        <v>20</v>
      </c>
      <c r="C1303">
        <v>7</v>
      </c>
      <c r="D1303" s="3">
        <v>2017</v>
      </c>
      <c r="E1303" t="s">
        <v>5</v>
      </c>
      <c r="F1303" t="s">
        <v>14</v>
      </c>
      <c r="G1303" t="s">
        <v>17</v>
      </c>
      <c r="H1303">
        <v>1871</v>
      </c>
    </row>
    <row r="1304" spans="1:8" x14ac:dyDescent="0.3">
      <c r="A1304" t="s">
        <v>21</v>
      </c>
      <c r="B1304" t="s">
        <v>20</v>
      </c>
      <c r="C1304">
        <v>8</v>
      </c>
      <c r="D1304" s="3">
        <v>2017</v>
      </c>
      <c r="E1304" t="s">
        <v>5</v>
      </c>
      <c r="F1304" t="s">
        <v>14</v>
      </c>
      <c r="G1304" t="s">
        <v>17</v>
      </c>
      <c r="H1304">
        <v>2024</v>
      </c>
    </row>
    <row r="1305" spans="1:8" x14ac:dyDescent="0.3">
      <c r="A1305" t="s">
        <v>22</v>
      </c>
      <c r="B1305" t="s">
        <v>20</v>
      </c>
      <c r="C1305">
        <v>8</v>
      </c>
      <c r="D1305" s="3">
        <v>2017</v>
      </c>
      <c r="E1305" t="s">
        <v>5</v>
      </c>
      <c r="F1305" t="s">
        <v>14</v>
      </c>
      <c r="G1305" t="s">
        <v>17</v>
      </c>
      <c r="H1305">
        <v>1913</v>
      </c>
    </row>
    <row r="1306" spans="1:8" x14ac:dyDescent="0.3">
      <c r="A1306" t="s">
        <v>21</v>
      </c>
      <c r="B1306" t="s">
        <v>20</v>
      </c>
      <c r="C1306">
        <v>9</v>
      </c>
      <c r="D1306" s="3">
        <v>2017</v>
      </c>
      <c r="E1306" t="s">
        <v>5</v>
      </c>
      <c r="F1306" t="s">
        <v>14</v>
      </c>
      <c r="G1306" t="s">
        <v>17</v>
      </c>
      <c r="H1306">
        <v>2740</v>
      </c>
    </row>
    <row r="1307" spans="1:8" x14ac:dyDescent="0.3">
      <c r="A1307" t="s">
        <v>22</v>
      </c>
      <c r="B1307" t="s">
        <v>20</v>
      </c>
      <c r="C1307">
        <v>9</v>
      </c>
      <c r="D1307" s="3">
        <v>2017</v>
      </c>
      <c r="E1307" t="s">
        <v>5</v>
      </c>
      <c r="F1307" t="s">
        <v>14</v>
      </c>
      <c r="G1307" t="s">
        <v>17</v>
      </c>
      <c r="H1307">
        <v>2983</v>
      </c>
    </row>
    <row r="1308" spans="1:8" x14ac:dyDescent="0.3">
      <c r="A1308" t="s">
        <v>21</v>
      </c>
      <c r="B1308" t="s">
        <v>20</v>
      </c>
      <c r="C1308">
        <v>10</v>
      </c>
      <c r="D1308" s="3">
        <v>2017</v>
      </c>
      <c r="E1308" t="s">
        <v>5</v>
      </c>
      <c r="F1308" t="s">
        <v>14</v>
      </c>
      <c r="G1308" t="s">
        <v>17</v>
      </c>
      <c r="H1308">
        <v>2675</v>
      </c>
    </row>
    <row r="1309" spans="1:8" x14ac:dyDescent="0.3">
      <c r="A1309" t="s">
        <v>22</v>
      </c>
      <c r="B1309" t="s">
        <v>20</v>
      </c>
      <c r="C1309">
        <v>10</v>
      </c>
      <c r="D1309" s="3">
        <v>2017</v>
      </c>
      <c r="E1309" t="s">
        <v>5</v>
      </c>
      <c r="F1309" t="s">
        <v>14</v>
      </c>
      <c r="G1309" t="s">
        <v>17</v>
      </c>
      <c r="H1309">
        <v>2741</v>
      </c>
    </row>
    <row r="1310" spans="1:8" x14ac:dyDescent="0.3">
      <c r="A1310" t="s">
        <v>21</v>
      </c>
      <c r="B1310" t="s">
        <v>20</v>
      </c>
      <c r="C1310">
        <v>11</v>
      </c>
      <c r="D1310" s="3">
        <v>2017</v>
      </c>
      <c r="E1310" t="s">
        <v>5</v>
      </c>
      <c r="F1310" t="s">
        <v>14</v>
      </c>
      <c r="G1310" t="s">
        <v>17</v>
      </c>
      <c r="H1310">
        <v>2692</v>
      </c>
    </row>
    <row r="1311" spans="1:8" x14ac:dyDescent="0.3">
      <c r="A1311" t="s">
        <v>22</v>
      </c>
      <c r="B1311" t="s">
        <v>20</v>
      </c>
      <c r="C1311">
        <v>11</v>
      </c>
      <c r="D1311" s="3">
        <v>2017</v>
      </c>
      <c r="E1311" t="s">
        <v>5</v>
      </c>
      <c r="F1311" t="s">
        <v>14</v>
      </c>
      <c r="G1311" t="s">
        <v>17</v>
      </c>
      <c r="H1311">
        <v>2590</v>
      </c>
    </row>
    <row r="1312" spans="1:8" x14ac:dyDescent="0.3">
      <c r="A1312" t="s">
        <v>21</v>
      </c>
      <c r="B1312" t="s">
        <v>20</v>
      </c>
      <c r="C1312">
        <v>12</v>
      </c>
      <c r="D1312" s="3">
        <v>2017</v>
      </c>
      <c r="E1312" t="s">
        <v>5</v>
      </c>
      <c r="F1312" t="s">
        <v>14</v>
      </c>
      <c r="G1312" t="s">
        <v>17</v>
      </c>
      <c r="H1312">
        <v>2607</v>
      </c>
    </row>
    <row r="1313" spans="1:8" x14ac:dyDescent="0.3">
      <c r="A1313" t="s">
        <v>22</v>
      </c>
      <c r="B1313" t="s">
        <v>20</v>
      </c>
      <c r="C1313">
        <v>12</v>
      </c>
      <c r="D1313" s="3">
        <v>2017</v>
      </c>
      <c r="E1313" t="s">
        <v>5</v>
      </c>
      <c r="F1313" t="s">
        <v>14</v>
      </c>
      <c r="G1313" t="s">
        <v>17</v>
      </c>
      <c r="H1313">
        <v>2474</v>
      </c>
    </row>
    <row r="1314" spans="1:8" x14ac:dyDescent="0.3">
      <c r="A1314" t="s">
        <v>21</v>
      </c>
      <c r="B1314" t="s">
        <v>20</v>
      </c>
      <c r="C1314">
        <v>13</v>
      </c>
      <c r="D1314" s="3">
        <v>2017</v>
      </c>
      <c r="E1314" t="s">
        <v>5</v>
      </c>
      <c r="F1314" t="s">
        <v>14</v>
      </c>
      <c r="G1314" t="s">
        <v>17</v>
      </c>
      <c r="H1314">
        <v>2274</v>
      </c>
    </row>
    <row r="1315" spans="1:8" x14ac:dyDescent="0.3">
      <c r="A1315" t="s">
        <v>22</v>
      </c>
      <c r="B1315" t="s">
        <v>20</v>
      </c>
      <c r="C1315">
        <v>13</v>
      </c>
      <c r="D1315" s="3">
        <v>2017</v>
      </c>
      <c r="E1315" t="s">
        <v>5</v>
      </c>
      <c r="F1315" t="s">
        <v>14</v>
      </c>
      <c r="G1315" t="s">
        <v>17</v>
      </c>
      <c r="H1315">
        <v>1921</v>
      </c>
    </row>
    <row r="1316" spans="1:8" x14ac:dyDescent="0.3">
      <c r="A1316" t="s">
        <v>21</v>
      </c>
      <c r="B1316" t="s">
        <v>20</v>
      </c>
      <c r="C1316">
        <v>14</v>
      </c>
      <c r="D1316" s="3">
        <v>2017</v>
      </c>
      <c r="E1316" t="s">
        <v>5</v>
      </c>
      <c r="F1316" t="s">
        <v>14</v>
      </c>
      <c r="G1316" t="s">
        <v>17</v>
      </c>
      <c r="H1316">
        <v>1950</v>
      </c>
    </row>
    <row r="1317" spans="1:8" x14ac:dyDescent="0.3">
      <c r="A1317" t="s">
        <v>22</v>
      </c>
      <c r="B1317" t="s">
        <v>20</v>
      </c>
      <c r="C1317">
        <v>14</v>
      </c>
      <c r="D1317" s="3">
        <v>2017</v>
      </c>
      <c r="E1317" t="s">
        <v>5</v>
      </c>
      <c r="F1317" t="s">
        <v>14</v>
      </c>
      <c r="G1317" t="s">
        <v>17</v>
      </c>
      <c r="H1317">
        <v>1796</v>
      </c>
    </row>
    <row r="1318" spans="1:8" x14ac:dyDescent="0.3">
      <c r="A1318" t="s">
        <v>21</v>
      </c>
      <c r="B1318" t="s">
        <v>20</v>
      </c>
      <c r="C1318">
        <v>15</v>
      </c>
      <c r="D1318" s="3">
        <v>2017</v>
      </c>
      <c r="E1318" t="s">
        <v>5</v>
      </c>
      <c r="F1318" t="s">
        <v>14</v>
      </c>
      <c r="G1318" t="s">
        <v>17</v>
      </c>
      <c r="H1318">
        <v>2140</v>
      </c>
    </row>
    <row r="1319" spans="1:8" x14ac:dyDescent="0.3">
      <c r="A1319" t="s">
        <v>22</v>
      </c>
      <c r="B1319" t="s">
        <v>20</v>
      </c>
      <c r="C1319">
        <v>15</v>
      </c>
      <c r="D1319" s="3">
        <v>2017</v>
      </c>
      <c r="E1319" t="s">
        <v>5</v>
      </c>
      <c r="F1319" t="s">
        <v>14</v>
      </c>
      <c r="G1319" t="s">
        <v>17</v>
      </c>
      <c r="H1319">
        <v>1587</v>
      </c>
    </row>
    <row r="1320" spans="1:8" x14ac:dyDescent="0.3">
      <c r="A1320" t="s">
        <v>21</v>
      </c>
      <c r="B1320" t="s">
        <v>20</v>
      </c>
      <c r="C1320">
        <v>16</v>
      </c>
      <c r="D1320" s="3">
        <v>2017</v>
      </c>
      <c r="E1320" t="s">
        <v>5</v>
      </c>
      <c r="F1320" t="s">
        <v>14</v>
      </c>
      <c r="G1320" t="s">
        <v>17</v>
      </c>
      <c r="H1320">
        <v>2501</v>
      </c>
    </row>
    <row r="1321" spans="1:8" x14ac:dyDescent="0.3">
      <c r="A1321" t="s">
        <v>22</v>
      </c>
      <c r="B1321" t="s">
        <v>20</v>
      </c>
      <c r="C1321">
        <v>16</v>
      </c>
      <c r="D1321" s="3">
        <v>2017</v>
      </c>
      <c r="E1321" t="s">
        <v>5</v>
      </c>
      <c r="F1321" t="s">
        <v>14</v>
      </c>
      <c r="G1321" t="s">
        <v>17</v>
      </c>
      <c r="H1321">
        <v>2299</v>
      </c>
    </row>
    <row r="1322" spans="1:8" x14ac:dyDescent="0.3">
      <c r="A1322" t="s">
        <v>21</v>
      </c>
      <c r="B1322" t="s">
        <v>20</v>
      </c>
      <c r="C1322">
        <v>17</v>
      </c>
      <c r="D1322" s="3">
        <v>2017</v>
      </c>
      <c r="E1322" t="s">
        <v>5</v>
      </c>
      <c r="F1322" t="s">
        <v>14</v>
      </c>
      <c r="G1322" t="s">
        <v>17</v>
      </c>
      <c r="H1322">
        <v>2565</v>
      </c>
    </row>
    <row r="1323" spans="1:8" x14ac:dyDescent="0.3">
      <c r="A1323" t="s">
        <v>22</v>
      </c>
      <c r="B1323" t="s">
        <v>20</v>
      </c>
      <c r="C1323">
        <v>17</v>
      </c>
      <c r="D1323" s="3">
        <v>2017</v>
      </c>
      <c r="E1323" t="s">
        <v>5</v>
      </c>
      <c r="F1323" t="s">
        <v>14</v>
      </c>
      <c r="G1323" t="s">
        <v>17</v>
      </c>
      <c r="H1323">
        <v>2410</v>
      </c>
    </row>
    <row r="1324" spans="1:8" x14ac:dyDescent="0.3">
      <c r="A1324" t="s">
        <v>21</v>
      </c>
      <c r="B1324" t="s">
        <v>20</v>
      </c>
      <c r="C1324">
        <v>18</v>
      </c>
      <c r="D1324" s="3">
        <v>2017</v>
      </c>
      <c r="E1324" t="s">
        <v>5</v>
      </c>
      <c r="F1324" t="s">
        <v>14</v>
      </c>
      <c r="G1324" t="s">
        <v>17</v>
      </c>
      <c r="H1324">
        <v>2470</v>
      </c>
    </row>
    <row r="1325" spans="1:8" x14ac:dyDescent="0.3">
      <c r="A1325" t="s">
        <v>22</v>
      </c>
      <c r="B1325" t="s">
        <v>20</v>
      </c>
      <c r="C1325">
        <v>18</v>
      </c>
      <c r="D1325" s="3">
        <v>2017</v>
      </c>
      <c r="E1325" t="s">
        <v>5</v>
      </c>
      <c r="F1325" t="s">
        <v>14</v>
      </c>
      <c r="G1325" t="s">
        <v>17</v>
      </c>
      <c r="H1325">
        <v>2360</v>
      </c>
    </row>
    <row r="1326" spans="1:8" x14ac:dyDescent="0.3">
      <c r="A1326" t="s">
        <v>21</v>
      </c>
      <c r="B1326" t="s">
        <v>20</v>
      </c>
      <c r="C1326">
        <v>19</v>
      </c>
      <c r="D1326" s="3">
        <v>2017</v>
      </c>
      <c r="E1326" t="s">
        <v>5</v>
      </c>
      <c r="F1326" t="s">
        <v>14</v>
      </c>
      <c r="G1326" t="s">
        <v>17</v>
      </c>
      <c r="H1326">
        <v>2640</v>
      </c>
    </row>
    <row r="1327" spans="1:8" x14ac:dyDescent="0.3">
      <c r="A1327" t="s">
        <v>22</v>
      </c>
      <c r="B1327" t="s">
        <v>20</v>
      </c>
      <c r="C1327">
        <v>19</v>
      </c>
      <c r="D1327" s="3">
        <v>2017</v>
      </c>
      <c r="E1327" t="s">
        <v>5</v>
      </c>
      <c r="F1327" t="s">
        <v>14</v>
      </c>
      <c r="G1327" t="s">
        <v>17</v>
      </c>
      <c r="H1327">
        <v>2499</v>
      </c>
    </row>
    <row r="1328" spans="1:8" x14ac:dyDescent="0.3">
      <c r="A1328" t="s">
        <v>21</v>
      </c>
      <c r="B1328" t="s">
        <v>20</v>
      </c>
      <c r="C1328">
        <v>20</v>
      </c>
      <c r="D1328" s="3">
        <v>2017</v>
      </c>
      <c r="E1328" t="s">
        <v>5</v>
      </c>
      <c r="F1328" t="s">
        <v>14</v>
      </c>
      <c r="G1328" t="s">
        <v>17</v>
      </c>
      <c r="H1328">
        <v>2413</v>
      </c>
    </row>
    <row r="1329" spans="1:8" x14ac:dyDescent="0.3">
      <c r="A1329" t="s">
        <v>22</v>
      </c>
      <c r="B1329" t="s">
        <v>20</v>
      </c>
      <c r="C1329">
        <v>20</v>
      </c>
      <c r="D1329" s="3">
        <v>2017</v>
      </c>
      <c r="E1329" t="s">
        <v>5</v>
      </c>
      <c r="F1329" t="s">
        <v>14</v>
      </c>
      <c r="G1329" t="s">
        <v>17</v>
      </c>
      <c r="H1329">
        <v>2168</v>
      </c>
    </row>
    <row r="1330" spans="1:8" x14ac:dyDescent="0.3">
      <c r="A1330" t="s">
        <v>21</v>
      </c>
      <c r="B1330" t="s">
        <v>20</v>
      </c>
      <c r="C1330">
        <v>21</v>
      </c>
      <c r="D1330" s="3">
        <v>2017</v>
      </c>
      <c r="E1330" t="s">
        <v>5</v>
      </c>
      <c r="F1330" t="s">
        <v>14</v>
      </c>
      <c r="G1330" t="s">
        <v>17</v>
      </c>
      <c r="H1330">
        <v>2003</v>
      </c>
    </row>
    <row r="1331" spans="1:8" x14ac:dyDescent="0.3">
      <c r="A1331" t="s">
        <v>22</v>
      </c>
      <c r="B1331" t="s">
        <v>20</v>
      </c>
      <c r="C1331">
        <v>21</v>
      </c>
      <c r="D1331" s="3">
        <v>2017</v>
      </c>
      <c r="E1331" t="s">
        <v>5</v>
      </c>
      <c r="F1331" t="s">
        <v>14</v>
      </c>
      <c r="G1331" t="s">
        <v>17</v>
      </c>
      <c r="H1331">
        <v>2069</v>
      </c>
    </row>
    <row r="1332" spans="1:8" x14ac:dyDescent="0.3">
      <c r="A1332" t="s">
        <v>21</v>
      </c>
      <c r="B1332" t="s">
        <v>20</v>
      </c>
      <c r="C1332">
        <v>22</v>
      </c>
      <c r="D1332" s="3">
        <v>2017</v>
      </c>
      <c r="E1332" t="s">
        <v>5</v>
      </c>
      <c r="F1332" t="s">
        <v>14</v>
      </c>
      <c r="G1332" t="s">
        <v>17</v>
      </c>
      <c r="H1332">
        <v>2232</v>
      </c>
    </row>
    <row r="1333" spans="1:8" x14ac:dyDescent="0.3">
      <c r="A1333" t="s">
        <v>22</v>
      </c>
      <c r="B1333" t="s">
        <v>20</v>
      </c>
      <c r="C1333">
        <v>22</v>
      </c>
      <c r="D1333" s="3">
        <v>2017</v>
      </c>
      <c r="E1333" t="s">
        <v>5</v>
      </c>
      <c r="F1333" t="s">
        <v>14</v>
      </c>
      <c r="G1333" t="s">
        <v>17</v>
      </c>
      <c r="H1333">
        <v>2021</v>
      </c>
    </row>
    <row r="1334" spans="1:8" x14ac:dyDescent="0.3">
      <c r="A1334" t="s">
        <v>21</v>
      </c>
      <c r="B1334" t="s">
        <v>20</v>
      </c>
      <c r="C1334">
        <v>23</v>
      </c>
      <c r="D1334" s="3">
        <v>2017</v>
      </c>
      <c r="E1334" t="s">
        <v>5</v>
      </c>
      <c r="F1334" t="s">
        <v>14</v>
      </c>
      <c r="G1334" t="s">
        <v>17</v>
      </c>
      <c r="H1334">
        <v>2802</v>
      </c>
    </row>
    <row r="1335" spans="1:8" x14ac:dyDescent="0.3">
      <c r="A1335" t="s">
        <v>22</v>
      </c>
      <c r="B1335" t="s">
        <v>20</v>
      </c>
      <c r="C1335">
        <v>23</v>
      </c>
      <c r="D1335" s="3">
        <v>2017</v>
      </c>
      <c r="E1335" t="s">
        <v>5</v>
      </c>
      <c r="F1335" t="s">
        <v>14</v>
      </c>
      <c r="G1335" t="s">
        <v>17</v>
      </c>
      <c r="H1335">
        <v>2393</v>
      </c>
    </row>
    <row r="1336" spans="1:8" x14ac:dyDescent="0.3">
      <c r="A1336" t="s">
        <v>21</v>
      </c>
      <c r="B1336" t="s">
        <v>20</v>
      </c>
      <c r="C1336">
        <v>24</v>
      </c>
      <c r="D1336" s="3">
        <v>2017</v>
      </c>
      <c r="E1336" t="s">
        <v>5</v>
      </c>
      <c r="F1336" t="s">
        <v>14</v>
      </c>
      <c r="G1336" t="s">
        <v>17</v>
      </c>
      <c r="H1336">
        <v>2644</v>
      </c>
    </row>
    <row r="1337" spans="1:8" x14ac:dyDescent="0.3">
      <c r="A1337" t="s">
        <v>22</v>
      </c>
      <c r="B1337" t="s">
        <v>20</v>
      </c>
      <c r="C1337">
        <v>24</v>
      </c>
      <c r="D1337" s="3">
        <v>2017</v>
      </c>
      <c r="E1337" t="s">
        <v>5</v>
      </c>
      <c r="F1337" t="s">
        <v>14</v>
      </c>
      <c r="G1337" t="s">
        <v>17</v>
      </c>
      <c r="H1337">
        <v>2559</v>
      </c>
    </row>
    <row r="1338" spans="1:8" x14ac:dyDescent="0.3">
      <c r="A1338" t="s">
        <v>21</v>
      </c>
      <c r="B1338" t="s">
        <v>20</v>
      </c>
      <c r="C1338">
        <v>25</v>
      </c>
      <c r="D1338" s="3">
        <v>2017</v>
      </c>
      <c r="E1338" t="s">
        <v>5</v>
      </c>
      <c r="F1338" t="s">
        <v>14</v>
      </c>
      <c r="G1338" t="s">
        <v>17</v>
      </c>
      <c r="H1338">
        <v>2538</v>
      </c>
    </row>
    <row r="1339" spans="1:8" x14ac:dyDescent="0.3">
      <c r="A1339" t="s">
        <v>22</v>
      </c>
      <c r="B1339" t="s">
        <v>20</v>
      </c>
      <c r="C1339">
        <v>25</v>
      </c>
      <c r="D1339" s="3">
        <v>2017</v>
      </c>
      <c r="E1339" t="s">
        <v>5</v>
      </c>
      <c r="F1339" t="s">
        <v>14</v>
      </c>
      <c r="G1339" t="s">
        <v>17</v>
      </c>
      <c r="H1339">
        <v>2558</v>
      </c>
    </row>
    <row r="1340" spans="1:8" x14ac:dyDescent="0.3">
      <c r="A1340" t="s">
        <v>21</v>
      </c>
      <c r="B1340" t="s">
        <v>20</v>
      </c>
      <c r="C1340">
        <v>26</v>
      </c>
      <c r="D1340" s="3">
        <v>2017</v>
      </c>
      <c r="E1340" t="s">
        <v>5</v>
      </c>
      <c r="F1340" t="s">
        <v>14</v>
      </c>
      <c r="G1340" t="s">
        <v>17</v>
      </c>
      <c r="H1340">
        <v>2605</v>
      </c>
    </row>
    <row r="1341" spans="1:8" x14ac:dyDescent="0.3">
      <c r="A1341" t="s">
        <v>22</v>
      </c>
      <c r="B1341" t="s">
        <v>20</v>
      </c>
      <c r="C1341">
        <v>26</v>
      </c>
      <c r="D1341" s="3">
        <v>2017</v>
      </c>
      <c r="E1341" t="s">
        <v>5</v>
      </c>
      <c r="F1341" t="s">
        <v>14</v>
      </c>
      <c r="G1341" t="s">
        <v>17</v>
      </c>
      <c r="H1341">
        <v>2456</v>
      </c>
    </row>
    <row r="1342" spans="1:8" x14ac:dyDescent="0.3">
      <c r="A1342" t="s">
        <v>21</v>
      </c>
      <c r="B1342" t="s">
        <v>20</v>
      </c>
      <c r="C1342">
        <v>27</v>
      </c>
      <c r="D1342" s="3">
        <v>2017</v>
      </c>
      <c r="E1342" t="s">
        <v>5</v>
      </c>
      <c r="F1342" t="s">
        <v>14</v>
      </c>
      <c r="G1342" t="s">
        <v>17</v>
      </c>
      <c r="H1342">
        <v>2258</v>
      </c>
    </row>
    <row r="1343" spans="1:8" x14ac:dyDescent="0.3">
      <c r="A1343" t="s">
        <v>22</v>
      </c>
      <c r="B1343" t="s">
        <v>20</v>
      </c>
      <c r="C1343">
        <v>27</v>
      </c>
      <c r="D1343" s="3">
        <v>2017</v>
      </c>
      <c r="E1343" t="s">
        <v>5</v>
      </c>
      <c r="F1343" t="s">
        <v>14</v>
      </c>
      <c r="G1343" t="s">
        <v>17</v>
      </c>
      <c r="H1343">
        <v>2335</v>
      </c>
    </row>
    <row r="1344" spans="1:8" x14ac:dyDescent="0.3">
      <c r="A1344" t="s">
        <v>21</v>
      </c>
      <c r="B1344" t="s">
        <v>20</v>
      </c>
      <c r="C1344">
        <v>28</v>
      </c>
      <c r="D1344" s="3">
        <v>2017</v>
      </c>
      <c r="E1344" t="s">
        <v>5</v>
      </c>
      <c r="F1344" t="s">
        <v>14</v>
      </c>
      <c r="G1344" t="s">
        <v>17</v>
      </c>
      <c r="H1344">
        <v>2107</v>
      </c>
    </row>
    <row r="1345" spans="1:8" x14ac:dyDescent="0.3">
      <c r="A1345" t="s">
        <v>22</v>
      </c>
      <c r="B1345" t="s">
        <v>20</v>
      </c>
      <c r="C1345">
        <v>28</v>
      </c>
      <c r="D1345" s="3">
        <v>2017</v>
      </c>
      <c r="E1345" t="s">
        <v>5</v>
      </c>
      <c r="F1345" t="s">
        <v>14</v>
      </c>
      <c r="G1345" t="s">
        <v>17</v>
      </c>
      <c r="H1345">
        <v>1958</v>
      </c>
    </row>
    <row r="1346" spans="1:8" x14ac:dyDescent="0.3">
      <c r="A1346" t="s">
        <v>21</v>
      </c>
      <c r="B1346" t="s">
        <v>20</v>
      </c>
      <c r="C1346">
        <v>29</v>
      </c>
      <c r="D1346" s="3">
        <v>2017</v>
      </c>
      <c r="E1346" t="s">
        <v>5</v>
      </c>
      <c r="F1346" t="s">
        <v>14</v>
      </c>
      <c r="G1346" t="s">
        <v>17</v>
      </c>
      <c r="H1346">
        <v>2332</v>
      </c>
    </row>
    <row r="1347" spans="1:8" x14ac:dyDescent="0.3">
      <c r="A1347" t="s">
        <v>22</v>
      </c>
      <c r="B1347" t="s">
        <v>20</v>
      </c>
      <c r="C1347">
        <v>29</v>
      </c>
      <c r="D1347" s="3">
        <v>2017</v>
      </c>
      <c r="E1347" t="s">
        <v>5</v>
      </c>
      <c r="F1347" t="s">
        <v>14</v>
      </c>
      <c r="G1347" t="s">
        <v>17</v>
      </c>
      <c r="H1347">
        <v>1830</v>
      </c>
    </row>
    <row r="1348" spans="1:8" x14ac:dyDescent="0.3">
      <c r="A1348" t="s">
        <v>21</v>
      </c>
      <c r="B1348" t="s">
        <v>20</v>
      </c>
      <c r="C1348">
        <v>30</v>
      </c>
      <c r="D1348" s="3">
        <v>2017</v>
      </c>
      <c r="E1348" t="s">
        <v>5</v>
      </c>
      <c r="F1348" t="s">
        <v>14</v>
      </c>
      <c r="G1348" t="s">
        <v>17</v>
      </c>
      <c r="H1348">
        <v>2800</v>
      </c>
    </row>
    <row r="1349" spans="1:8" x14ac:dyDescent="0.3">
      <c r="A1349" t="s">
        <v>22</v>
      </c>
      <c r="B1349" t="s">
        <v>20</v>
      </c>
      <c r="C1349">
        <v>30</v>
      </c>
      <c r="D1349" s="3">
        <v>2017</v>
      </c>
      <c r="E1349" t="s">
        <v>5</v>
      </c>
      <c r="F1349" t="s">
        <v>14</v>
      </c>
      <c r="G1349" t="s">
        <v>17</v>
      </c>
      <c r="H1349">
        <v>2417</v>
      </c>
    </row>
    <row r="1350" spans="1:8" x14ac:dyDescent="0.3">
      <c r="A1350" t="s">
        <v>21</v>
      </c>
      <c r="B1350" t="s">
        <v>20</v>
      </c>
      <c r="C1350">
        <v>31</v>
      </c>
      <c r="D1350" s="3">
        <v>2017</v>
      </c>
      <c r="E1350" t="s">
        <v>5</v>
      </c>
      <c r="F1350" t="s">
        <v>14</v>
      </c>
      <c r="G1350" t="s">
        <v>17</v>
      </c>
      <c r="H1350">
        <v>2620</v>
      </c>
    </row>
    <row r="1351" spans="1:8" x14ac:dyDescent="0.3">
      <c r="A1351" t="s">
        <v>22</v>
      </c>
      <c r="B1351" t="s">
        <v>20</v>
      </c>
      <c r="C1351">
        <v>31</v>
      </c>
      <c r="D1351" s="3">
        <v>2017</v>
      </c>
      <c r="E1351" t="s">
        <v>5</v>
      </c>
      <c r="F1351" t="s">
        <v>14</v>
      </c>
      <c r="G1351" t="s">
        <v>17</v>
      </c>
      <c r="H1351">
        <v>2629</v>
      </c>
    </row>
    <row r="1352" spans="1:8" x14ac:dyDescent="0.3">
      <c r="A1352" t="s">
        <v>21</v>
      </c>
      <c r="B1352" t="s">
        <v>19</v>
      </c>
      <c r="C1352">
        <v>1</v>
      </c>
      <c r="D1352" s="3">
        <v>2017</v>
      </c>
      <c r="E1352" t="s">
        <v>5</v>
      </c>
      <c r="F1352" t="s">
        <v>14</v>
      </c>
      <c r="G1352" t="s">
        <v>17</v>
      </c>
      <c r="H1352">
        <v>1902</v>
      </c>
    </row>
    <row r="1353" spans="1:8" x14ac:dyDescent="0.3">
      <c r="A1353" t="s">
        <v>22</v>
      </c>
      <c r="B1353" t="s">
        <v>19</v>
      </c>
      <c r="C1353">
        <v>1</v>
      </c>
      <c r="D1353" s="3">
        <v>2017</v>
      </c>
      <c r="E1353" t="s">
        <v>5</v>
      </c>
      <c r="F1353" t="s">
        <v>14</v>
      </c>
      <c r="G1353" t="s">
        <v>17</v>
      </c>
      <c r="H1353">
        <v>2067</v>
      </c>
    </row>
    <row r="1354" spans="1:8" x14ac:dyDescent="0.3">
      <c r="A1354" t="s">
        <v>21</v>
      </c>
      <c r="B1354" t="s">
        <v>19</v>
      </c>
      <c r="C1354">
        <v>2</v>
      </c>
      <c r="D1354" s="3">
        <v>2017</v>
      </c>
      <c r="E1354" t="s">
        <v>5</v>
      </c>
      <c r="F1354" t="s">
        <v>14</v>
      </c>
      <c r="G1354" t="s">
        <v>17</v>
      </c>
      <c r="H1354">
        <v>1873</v>
      </c>
    </row>
    <row r="1355" spans="1:8" x14ac:dyDescent="0.3">
      <c r="A1355" t="s">
        <v>22</v>
      </c>
      <c r="B1355" t="s">
        <v>19</v>
      </c>
      <c r="C1355">
        <v>2</v>
      </c>
      <c r="D1355" s="3">
        <v>2017</v>
      </c>
      <c r="E1355" t="s">
        <v>5</v>
      </c>
      <c r="F1355" t="s">
        <v>14</v>
      </c>
      <c r="G1355" t="s">
        <v>17</v>
      </c>
      <c r="H1355">
        <v>1705</v>
      </c>
    </row>
    <row r="1356" spans="1:8" x14ac:dyDescent="0.3">
      <c r="A1356" t="s">
        <v>21</v>
      </c>
      <c r="B1356" t="s">
        <v>19</v>
      </c>
      <c r="C1356">
        <v>3</v>
      </c>
      <c r="D1356" s="3">
        <v>2017</v>
      </c>
      <c r="E1356" t="s">
        <v>5</v>
      </c>
      <c r="F1356" t="s">
        <v>14</v>
      </c>
      <c r="G1356" t="s">
        <v>17</v>
      </c>
      <c r="H1356">
        <v>1905</v>
      </c>
    </row>
    <row r="1357" spans="1:8" x14ac:dyDescent="0.3">
      <c r="A1357" t="s">
        <v>22</v>
      </c>
      <c r="B1357" t="s">
        <v>19</v>
      </c>
      <c r="C1357">
        <v>3</v>
      </c>
      <c r="D1357" s="3">
        <v>2017</v>
      </c>
      <c r="E1357" t="s">
        <v>5</v>
      </c>
      <c r="F1357" t="s">
        <v>14</v>
      </c>
      <c r="G1357" t="s">
        <v>17</v>
      </c>
      <c r="H1357">
        <v>1682</v>
      </c>
    </row>
    <row r="1358" spans="1:8" x14ac:dyDescent="0.3">
      <c r="A1358" t="s">
        <v>21</v>
      </c>
      <c r="B1358" t="s">
        <v>19</v>
      </c>
      <c r="C1358">
        <v>4</v>
      </c>
      <c r="D1358" s="3">
        <v>2017</v>
      </c>
      <c r="E1358" t="s">
        <v>5</v>
      </c>
      <c r="F1358" t="s">
        <v>14</v>
      </c>
      <c r="G1358" t="s">
        <v>17</v>
      </c>
      <c r="H1358">
        <v>2310</v>
      </c>
    </row>
    <row r="1359" spans="1:8" x14ac:dyDescent="0.3">
      <c r="A1359" t="s">
        <v>22</v>
      </c>
      <c r="B1359" t="s">
        <v>19</v>
      </c>
      <c r="C1359">
        <v>4</v>
      </c>
      <c r="D1359" s="3">
        <v>2017</v>
      </c>
      <c r="E1359" t="s">
        <v>5</v>
      </c>
      <c r="F1359" t="s">
        <v>14</v>
      </c>
      <c r="G1359" t="s">
        <v>17</v>
      </c>
      <c r="H1359">
        <v>2225</v>
      </c>
    </row>
    <row r="1360" spans="1:8" x14ac:dyDescent="0.3">
      <c r="A1360" t="s">
        <v>21</v>
      </c>
      <c r="B1360" t="s">
        <v>19</v>
      </c>
      <c r="C1360">
        <v>5</v>
      </c>
      <c r="D1360" s="3">
        <v>2017</v>
      </c>
      <c r="E1360" t="s">
        <v>5</v>
      </c>
      <c r="F1360" t="s">
        <v>14</v>
      </c>
      <c r="G1360" t="s">
        <v>17</v>
      </c>
      <c r="H1360">
        <v>2459</v>
      </c>
    </row>
    <row r="1361" spans="1:8" x14ac:dyDescent="0.3">
      <c r="A1361" t="s">
        <v>22</v>
      </c>
      <c r="B1361" t="s">
        <v>19</v>
      </c>
      <c r="C1361">
        <v>5</v>
      </c>
      <c r="D1361" s="3">
        <v>2017</v>
      </c>
      <c r="E1361" t="s">
        <v>5</v>
      </c>
      <c r="F1361" t="s">
        <v>14</v>
      </c>
      <c r="G1361" t="s">
        <v>17</v>
      </c>
      <c r="H1361">
        <v>3024</v>
      </c>
    </row>
    <row r="1362" spans="1:8" x14ac:dyDescent="0.3">
      <c r="A1362" t="s">
        <v>21</v>
      </c>
      <c r="B1362" t="s">
        <v>19</v>
      </c>
      <c r="C1362">
        <v>6</v>
      </c>
      <c r="D1362" s="3">
        <v>2017</v>
      </c>
      <c r="E1362" t="s">
        <v>5</v>
      </c>
      <c r="F1362" t="s">
        <v>14</v>
      </c>
      <c r="G1362" t="s">
        <v>17</v>
      </c>
      <c r="H1362">
        <v>2511</v>
      </c>
    </row>
    <row r="1363" spans="1:8" x14ac:dyDescent="0.3">
      <c r="A1363" t="s">
        <v>22</v>
      </c>
      <c r="B1363" t="s">
        <v>19</v>
      </c>
      <c r="C1363">
        <v>6</v>
      </c>
      <c r="D1363" s="3">
        <v>2017</v>
      </c>
      <c r="E1363" t="s">
        <v>5</v>
      </c>
      <c r="F1363" t="s">
        <v>14</v>
      </c>
      <c r="G1363" t="s">
        <v>17</v>
      </c>
      <c r="H1363">
        <v>2566</v>
      </c>
    </row>
    <row r="1364" spans="1:8" x14ac:dyDescent="0.3">
      <c r="A1364" t="s">
        <v>21</v>
      </c>
      <c r="B1364" t="s">
        <v>19</v>
      </c>
      <c r="C1364">
        <v>7</v>
      </c>
      <c r="D1364" s="3">
        <v>2017</v>
      </c>
      <c r="E1364" t="s">
        <v>5</v>
      </c>
      <c r="F1364" t="s">
        <v>14</v>
      </c>
      <c r="G1364" t="s">
        <v>17</v>
      </c>
      <c r="H1364">
        <v>2155</v>
      </c>
    </row>
    <row r="1365" spans="1:8" x14ac:dyDescent="0.3">
      <c r="A1365" t="s">
        <v>22</v>
      </c>
      <c r="B1365" t="s">
        <v>19</v>
      </c>
      <c r="C1365">
        <v>7</v>
      </c>
      <c r="D1365" s="3">
        <v>2017</v>
      </c>
      <c r="E1365" t="s">
        <v>5</v>
      </c>
      <c r="F1365" t="s">
        <v>14</v>
      </c>
      <c r="G1365" t="s">
        <v>17</v>
      </c>
      <c r="H1365">
        <v>2438</v>
      </c>
    </row>
    <row r="1366" spans="1:8" x14ac:dyDescent="0.3">
      <c r="A1366" t="s">
        <v>21</v>
      </c>
      <c r="B1366" t="s">
        <v>19</v>
      </c>
      <c r="C1366">
        <v>8</v>
      </c>
      <c r="D1366" s="3">
        <v>2017</v>
      </c>
      <c r="E1366" t="s">
        <v>5</v>
      </c>
      <c r="F1366" t="s">
        <v>14</v>
      </c>
      <c r="G1366" t="s">
        <v>17</v>
      </c>
      <c r="H1366">
        <v>1948</v>
      </c>
    </row>
    <row r="1367" spans="1:8" x14ac:dyDescent="0.3">
      <c r="A1367" t="s">
        <v>22</v>
      </c>
      <c r="B1367" t="s">
        <v>19</v>
      </c>
      <c r="C1367">
        <v>8</v>
      </c>
      <c r="D1367" s="3">
        <v>2017</v>
      </c>
      <c r="E1367" t="s">
        <v>5</v>
      </c>
      <c r="F1367" t="s">
        <v>14</v>
      </c>
      <c r="G1367" t="s">
        <v>17</v>
      </c>
      <c r="H1367">
        <v>2201</v>
      </c>
    </row>
    <row r="1368" spans="1:8" x14ac:dyDescent="0.3">
      <c r="A1368" t="s">
        <v>21</v>
      </c>
      <c r="B1368" t="s">
        <v>19</v>
      </c>
      <c r="C1368">
        <v>9</v>
      </c>
      <c r="D1368" s="3">
        <v>2017</v>
      </c>
      <c r="E1368" t="s">
        <v>5</v>
      </c>
      <c r="F1368" t="s">
        <v>14</v>
      </c>
      <c r="G1368" t="s">
        <v>17</v>
      </c>
      <c r="H1368">
        <v>1895</v>
      </c>
    </row>
    <row r="1369" spans="1:8" x14ac:dyDescent="0.3">
      <c r="A1369" t="s">
        <v>22</v>
      </c>
      <c r="B1369" t="s">
        <v>19</v>
      </c>
      <c r="C1369">
        <v>9</v>
      </c>
      <c r="D1369" s="3">
        <v>2017</v>
      </c>
      <c r="E1369" t="s">
        <v>5</v>
      </c>
      <c r="F1369" t="s">
        <v>14</v>
      </c>
      <c r="G1369" t="s">
        <v>17</v>
      </c>
      <c r="H1369">
        <v>1850</v>
      </c>
    </row>
    <row r="1370" spans="1:8" x14ac:dyDescent="0.3">
      <c r="A1370" t="s">
        <v>21</v>
      </c>
      <c r="B1370" t="s">
        <v>19</v>
      </c>
      <c r="C1370">
        <v>10</v>
      </c>
      <c r="D1370" s="3">
        <v>2017</v>
      </c>
      <c r="E1370" t="s">
        <v>5</v>
      </c>
      <c r="F1370" t="s">
        <v>14</v>
      </c>
      <c r="G1370" t="s">
        <v>17</v>
      </c>
      <c r="H1370">
        <v>1926</v>
      </c>
    </row>
    <row r="1371" spans="1:8" x14ac:dyDescent="0.3">
      <c r="A1371" t="s">
        <v>22</v>
      </c>
      <c r="B1371" t="s">
        <v>19</v>
      </c>
      <c r="C1371">
        <v>10</v>
      </c>
      <c r="D1371" s="3">
        <v>2017</v>
      </c>
      <c r="E1371" t="s">
        <v>5</v>
      </c>
      <c r="F1371" t="s">
        <v>14</v>
      </c>
      <c r="G1371" t="s">
        <v>17</v>
      </c>
      <c r="H1371">
        <v>1939</v>
      </c>
    </row>
    <row r="1372" spans="1:8" x14ac:dyDescent="0.3">
      <c r="A1372" t="s">
        <v>21</v>
      </c>
      <c r="B1372" t="s">
        <v>19</v>
      </c>
      <c r="C1372">
        <v>11</v>
      </c>
      <c r="D1372" s="3">
        <v>2017</v>
      </c>
      <c r="E1372" t="s">
        <v>5</v>
      </c>
      <c r="F1372" t="s">
        <v>14</v>
      </c>
      <c r="G1372" t="s">
        <v>17</v>
      </c>
      <c r="H1372">
        <v>2662</v>
      </c>
    </row>
    <row r="1373" spans="1:8" x14ac:dyDescent="0.3">
      <c r="A1373" t="s">
        <v>22</v>
      </c>
      <c r="B1373" t="s">
        <v>19</v>
      </c>
      <c r="C1373">
        <v>11</v>
      </c>
      <c r="D1373" s="3">
        <v>2017</v>
      </c>
      <c r="E1373" t="s">
        <v>5</v>
      </c>
      <c r="F1373" t="s">
        <v>14</v>
      </c>
      <c r="G1373" t="s">
        <v>17</v>
      </c>
      <c r="H1373">
        <v>2849</v>
      </c>
    </row>
    <row r="1374" spans="1:8" x14ac:dyDescent="0.3">
      <c r="A1374" t="s">
        <v>21</v>
      </c>
      <c r="B1374" t="s">
        <v>19</v>
      </c>
      <c r="C1374">
        <v>12</v>
      </c>
      <c r="D1374" s="3">
        <v>2017</v>
      </c>
      <c r="E1374" t="s">
        <v>5</v>
      </c>
      <c r="F1374" t="s">
        <v>14</v>
      </c>
      <c r="G1374" t="s">
        <v>17</v>
      </c>
      <c r="H1374">
        <v>2725</v>
      </c>
    </row>
    <row r="1375" spans="1:8" x14ac:dyDescent="0.3">
      <c r="A1375" t="s">
        <v>22</v>
      </c>
      <c r="B1375" t="s">
        <v>19</v>
      </c>
      <c r="C1375">
        <v>12</v>
      </c>
      <c r="D1375" s="3">
        <v>2017</v>
      </c>
      <c r="E1375" t="s">
        <v>5</v>
      </c>
      <c r="F1375" t="s">
        <v>14</v>
      </c>
      <c r="G1375" t="s">
        <v>17</v>
      </c>
      <c r="H1375">
        <v>2904</v>
      </c>
    </row>
    <row r="1376" spans="1:8" x14ac:dyDescent="0.3">
      <c r="A1376" t="s">
        <v>21</v>
      </c>
      <c r="B1376" t="s">
        <v>19</v>
      </c>
      <c r="C1376">
        <v>13</v>
      </c>
      <c r="D1376" s="3">
        <v>2017</v>
      </c>
      <c r="E1376" t="s">
        <v>5</v>
      </c>
      <c r="F1376" t="s">
        <v>14</v>
      </c>
      <c r="G1376" t="s">
        <v>17</v>
      </c>
      <c r="H1376">
        <v>2452</v>
      </c>
    </row>
    <row r="1377" spans="1:8" x14ac:dyDescent="0.3">
      <c r="A1377" t="s">
        <v>22</v>
      </c>
      <c r="B1377" t="s">
        <v>19</v>
      </c>
      <c r="C1377">
        <v>13</v>
      </c>
      <c r="D1377" s="3">
        <v>2017</v>
      </c>
      <c r="E1377" t="s">
        <v>5</v>
      </c>
      <c r="F1377" t="s">
        <v>14</v>
      </c>
      <c r="G1377" t="s">
        <v>17</v>
      </c>
      <c r="H1377">
        <v>2494</v>
      </c>
    </row>
    <row r="1378" spans="1:8" x14ac:dyDescent="0.3">
      <c r="A1378" t="s">
        <v>21</v>
      </c>
      <c r="B1378" t="s">
        <v>19</v>
      </c>
      <c r="C1378">
        <v>14</v>
      </c>
      <c r="D1378" s="3">
        <v>2017</v>
      </c>
      <c r="E1378" t="s">
        <v>5</v>
      </c>
      <c r="F1378" t="s">
        <v>14</v>
      </c>
      <c r="G1378" t="s">
        <v>17</v>
      </c>
      <c r="H1378">
        <v>2272</v>
      </c>
    </row>
    <row r="1379" spans="1:8" x14ac:dyDescent="0.3">
      <c r="A1379" t="s">
        <v>22</v>
      </c>
      <c r="B1379" t="s">
        <v>19</v>
      </c>
      <c r="C1379">
        <v>14</v>
      </c>
      <c r="D1379" s="3">
        <v>2017</v>
      </c>
      <c r="E1379" t="s">
        <v>5</v>
      </c>
      <c r="F1379" t="s">
        <v>14</v>
      </c>
      <c r="G1379" t="s">
        <v>17</v>
      </c>
      <c r="H1379">
        <v>2564</v>
      </c>
    </row>
    <row r="1380" spans="1:8" x14ac:dyDescent="0.3">
      <c r="A1380" t="s">
        <v>21</v>
      </c>
      <c r="B1380" t="s">
        <v>19</v>
      </c>
      <c r="C1380">
        <v>15</v>
      </c>
      <c r="D1380" s="3">
        <v>2017</v>
      </c>
      <c r="E1380" t="s">
        <v>5</v>
      </c>
      <c r="F1380" t="s">
        <v>14</v>
      </c>
      <c r="G1380" t="s">
        <v>17</v>
      </c>
      <c r="H1380">
        <v>1915</v>
      </c>
    </row>
    <row r="1381" spans="1:8" x14ac:dyDescent="0.3">
      <c r="A1381" t="s">
        <v>22</v>
      </c>
      <c r="B1381" t="s">
        <v>19</v>
      </c>
      <c r="C1381">
        <v>15</v>
      </c>
      <c r="D1381" s="3">
        <v>2017</v>
      </c>
      <c r="E1381" t="s">
        <v>5</v>
      </c>
      <c r="F1381" t="s">
        <v>14</v>
      </c>
      <c r="G1381" t="s">
        <v>17</v>
      </c>
      <c r="H1381">
        <v>2219</v>
      </c>
    </row>
    <row r="1382" spans="1:8" x14ac:dyDescent="0.3">
      <c r="A1382" t="s">
        <v>21</v>
      </c>
      <c r="B1382" t="s">
        <v>19</v>
      </c>
      <c r="C1382">
        <v>16</v>
      </c>
      <c r="D1382" s="3">
        <v>2017</v>
      </c>
      <c r="E1382" t="s">
        <v>5</v>
      </c>
      <c r="F1382" t="s">
        <v>14</v>
      </c>
      <c r="G1382" t="s">
        <v>17</v>
      </c>
      <c r="H1382">
        <v>1776</v>
      </c>
    </row>
    <row r="1383" spans="1:8" x14ac:dyDescent="0.3">
      <c r="A1383" t="s">
        <v>22</v>
      </c>
      <c r="B1383" t="s">
        <v>19</v>
      </c>
      <c r="C1383">
        <v>16</v>
      </c>
      <c r="D1383" s="3">
        <v>2017</v>
      </c>
      <c r="E1383" t="s">
        <v>5</v>
      </c>
      <c r="F1383" t="s">
        <v>14</v>
      </c>
      <c r="G1383" t="s">
        <v>17</v>
      </c>
      <c r="H1383">
        <v>1817</v>
      </c>
    </row>
    <row r="1384" spans="1:8" x14ac:dyDescent="0.3">
      <c r="A1384" t="s">
        <v>21</v>
      </c>
      <c r="B1384" t="s">
        <v>19</v>
      </c>
      <c r="C1384">
        <v>17</v>
      </c>
      <c r="D1384" s="3">
        <v>2017</v>
      </c>
      <c r="E1384" t="s">
        <v>5</v>
      </c>
      <c r="F1384" t="s">
        <v>14</v>
      </c>
      <c r="G1384" t="s">
        <v>17</v>
      </c>
      <c r="H1384">
        <v>1498</v>
      </c>
    </row>
    <row r="1385" spans="1:8" x14ac:dyDescent="0.3">
      <c r="A1385" t="s">
        <v>22</v>
      </c>
      <c r="B1385" t="s">
        <v>19</v>
      </c>
      <c r="C1385">
        <v>17</v>
      </c>
      <c r="D1385" s="3">
        <v>2017</v>
      </c>
      <c r="E1385" t="s">
        <v>5</v>
      </c>
      <c r="F1385" t="s">
        <v>14</v>
      </c>
      <c r="G1385" t="s">
        <v>17</v>
      </c>
      <c r="H1385">
        <v>1871</v>
      </c>
    </row>
    <row r="1386" spans="1:8" x14ac:dyDescent="0.3">
      <c r="A1386" t="s">
        <v>21</v>
      </c>
      <c r="B1386" t="s">
        <v>19</v>
      </c>
      <c r="C1386">
        <v>18</v>
      </c>
      <c r="D1386" s="3">
        <v>2017</v>
      </c>
      <c r="E1386" t="s">
        <v>5</v>
      </c>
      <c r="F1386" t="s">
        <v>14</v>
      </c>
      <c r="G1386" t="s">
        <v>17</v>
      </c>
      <c r="H1386">
        <v>2163</v>
      </c>
    </row>
    <row r="1387" spans="1:8" x14ac:dyDescent="0.3">
      <c r="A1387" t="s">
        <v>22</v>
      </c>
      <c r="B1387" t="s">
        <v>19</v>
      </c>
      <c r="C1387">
        <v>18</v>
      </c>
      <c r="D1387" s="3">
        <v>2017</v>
      </c>
      <c r="E1387" t="s">
        <v>5</v>
      </c>
      <c r="F1387" t="s">
        <v>14</v>
      </c>
      <c r="G1387" t="s">
        <v>17</v>
      </c>
      <c r="H1387">
        <v>2630</v>
      </c>
    </row>
    <row r="1388" spans="1:8" x14ac:dyDescent="0.3">
      <c r="A1388" t="s">
        <v>21</v>
      </c>
      <c r="B1388" t="s">
        <v>19</v>
      </c>
      <c r="C1388">
        <v>19</v>
      </c>
      <c r="D1388" s="3">
        <v>2017</v>
      </c>
      <c r="E1388" t="s">
        <v>5</v>
      </c>
      <c r="F1388" t="s">
        <v>14</v>
      </c>
      <c r="G1388" t="s">
        <v>17</v>
      </c>
      <c r="H1388">
        <v>2351</v>
      </c>
    </row>
    <row r="1389" spans="1:8" x14ac:dyDescent="0.3">
      <c r="A1389" t="s">
        <v>22</v>
      </c>
      <c r="B1389" t="s">
        <v>19</v>
      </c>
      <c r="C1389">
        <v>19</v>
      </c>
      <c r="D1389" s="3">
        <v>2017</v>
      </c>
      <c r="E1389" t="s">
        <v>5</v>
      </c>
      <c r="F1389" t="s">
        <v>14</v>
      </c>
      <c r="G1389" t="s">
        <v>17</v>
      </c>
      <c r="H1389">
        <v>2550</v>
      </c>
    </row>
    <row r="1390" spans="1:8" x14ac:dyDescent="0.3">
      <c r="A1390" t="s">
        <v>21</v>
      </c>
      <c r="B1390" t="s">
        <v>19</v>
      </c>
      <c r="C1390">
        <v>20</v>
      </c>
      <c r="D1390" s="3">
        <v>2017</v>
      </c>
      <c r="E1390" t="s">
        <v>5</v>
      </c>
      <c r="F1390" t="s">
        <v>14</v>
      </c>
      <c r="G1390" t="s">
        <v>17</v>
      </c>
      <c r="H1390">
        <v>2450</v>
      </c>
    </row>
    <row r="1391" spans="1:8" x14ac:dyDescent="0.3">
      <c r="A1391" t="s">
        <v>22</v>
      </c>
      <c r="B1391" t="s">
        <v>19</v>
      </c>
      <c r="C1391">
        <v>20</v>
      </c>
      <c r="D1391" s="3">
        <v>2017</v>
      </c>
      <c r="E1391" t="s">
        <v>5</v>
      </c>
      <c r="F1391" t="s">
        <v>14</v>
      </c>
      <c r="G1391" t="s">
        <v>17</v>
      </c>
      <c r="H1391">
        <v>2422</v>
      </c>
    </row>
    <row r="1392" spans="1:8" x14ac:dyDescent="0.3">
      <c r="A1392" t="s">
        <v>21</v>
      </c>
      <c r="B1392" t="s">
        <v>19</v>
      </c>
      <c r="C1392">
        <v>21</v>
      </c>
      <c r="D1392" s="3">
        <v>2017</v>
      </c>
      <c r="E1392" t="s">
        <v>5</v>
      </c>
      <c r="F1392" t="s">
        <v>14</v>
      </c>
      <c r="G1392" t="s">
        <v>17</v>
      </c>
      <c r="H1392">
        <v>2404</v>
      </c>
    </row>
    <row r="1393" spans="1:8" x14ac:dyDescent="0.3">
      <c r="A1393" t="s">
        <v>22</v>
      </c>
      <c r="B1393" t="s">
        <v>19</v>
      </c>
      <c r="C1393">
        <v>21</v>
      </c>
      <c r="D1393" s="3">
        <v>2017</v>
      </c>
      <c r="E1393" t="s">
        <v>5</v>
      </c>
      <c r="F1393" t="s">
        <v>14</v>
      </c>
      <c r="G1393" t="s">
        <v>17</v>
      </c>
      <c r="H1393">
        <v>2545</v>
      </c>
    </row>
    <row r="1394" spans="1:8" x14ac:dyDescent="0.3">
      <c r="A1394" t="s">
        <v>21</v>
      </c>
      <c r="B1394" t="s">
        <v>19</v>
      </c>
      <c r="C1394">
        <v>22</v>
      </c>
      <c r="D1394" s="3">
        <v>2017</v>
      </c>
      <c r="E1394" t="s">
        <v>5</v>
      </c>
      <c r="F1394" t="s">
        <v>14</v>
      </c>
      <c r="G1394" t="s">
        <v>17</v>
      </c>
      <c r="H1394">
        <v>2339</v>
      </c>
    </row>
    <row r="1395" spans="1:8" x14ac:dyDescent="0.3">
      <c r="A1395" t="s">
        <v>22</v>
      </c>
      <c r="B1395" t="s">
        <v>19</v>
      </c>
      <c r="C1395">
        <v>22</v>
      </c>
      <c r="D1395" s="3">
        <v>2017</v>
      </c>
      <c r="E1395" t="s">
        <v>5</v>
      </c>
      <c r="F1395" t="s">
        <v>14</v>
      </c>
      <c r="G1395" t="s">
        <v>17</v>
      </c>
      <c r="H1395">
        <v>1912</v>
      </c>
    </row>
    <row r="1396" spans="1:8" x14ac:dyDescent="0.3">
      <c r="A1396" t="s">
        <v>21</v>
      </c>
      <c r="B1396" t="s">
        <v>19</v>
      </c>
      <c r="C1396">
        <v>23</v>
      </c>
      <c r="D1396" s="3">
        <v>2017</v>
      </c>
      <c r="E1396" t="s">
        <v>5</v>
      </c>
      <c r="F1396" t="s">
        <v>14</v>
      </c>
      <c r="G1396" t="s">
        <v>17</v>
      </c>
      <c r="H1396">
        <v>2001</v>
      </c>
    </row>
    <row r="1397" spans="1:8" x14ac:dyDescent="0.3">
      <c r="A1397" t="s">
        <v>22</v>
      </c>
      <c r="B1397" t="s">
        <v>19</v>
      </c>
      <c r="C1397">
        <v>23</v>
      </c>
      <c r="D1397" s="3">
        <v>2017</v>
      </c>
      <c r="E1397" t="s">
        <v>5</v>
      </c>
      <c r="F1397" t="s">
        <v>14</v>
      </c>
      <c r="G1397" t="s">
        <v>17</v>
      </c>
      <c r="H1397">
        <v>1693</v>
      </c>
    </row>
    <row r="1398" spans="1:8" x14ac:dyDescent="0.3">
      <c r="A1398" t="s">
        <v>21</v>
      </c>
      <c r="B1398" t="s">
        <v>19</v>
      </c>
      <c r="C1398">
        <v>24</v>
      </c>
      <c r="D1398" s="3">
        <v>2017</v>
      </c>
      <c r="E1398" t="s">
        <v>5</v>
      </c>
      <c r="F1398" t="s">
        <v>14</v>
      </c>
      <c r="G1398" t="s">
        <v>17</v>
      </c>
      <c r="H1398">
        <v>2185</v>
      </c>
    </row>
    <row r="1399" spans="1:8" x14ac:dyDescent="0.3">
      <c r="A1399" t="s">
        <v>22</v>
      </c>
      <c r="B1399" t="s">
        <v>19</v>
      </c>
      <c r="C1399">
        <v>24</v>
      </c>
      <c r="D1399" s="3">
        <v>2017</v>
      </c>
      <c r="E1399" t="s">
        <v>5</v>
      </c>
      <c r="F1399" t="s">
        <v>14</v>
      </c>
      <c r="G1399" t="s">
        <v>17</v>
      </c>
      <c r="H1399">
        <v>1916</v>
      </c>
    </row>
    <row r="1400" spans="1:8" x14ac:dyDescent="0.3">
      <c r="A1400" t="s">
        <v>21</v>
      </c>
      <c r="B1400" t="s">
        <v>19</v>
      </c>
      <c r="C1400">
        <v>25</v>
      </c>
      <c r="D1400" s="3">
        <v>2017</v>
      </c>
      <c r="E1400" t="s">
        <v>5</v>
      </c>
      <c r="F1400" t="s">
        <v>14</v>
      </c>
      <c r="G1400" t="s">
        <v>17</v>
      </c>
      <c r="H1400">
        <v>2697</v>
      </c>
    </row>
    <row r="1401" spans="1:8" x14ac:dyDescent="0.3">
      <c r="A1401" t="s">
        <v>22</v>
      </c>
      <c r="B1401" t="s">
        <v>19</v>
      </c>
      <c r="C1401">
        <v>25</v>
      </c>
      <c r="D1401" s="3">
        <v>2017</v>
      </c>
      <c r="E1401" t="s">
        <v>5</v>
      </c>
      <c r="F1401" t="s">
        <v>14</v>
      </c>
      <c r="G1401" t="s">
        <v>17</v>
      </c>
      <c r="H1401">
        <v>2551</v>
      </c>
    </row>
    <row r="1402" spans="1:8" x14ac:dyDescent="0.3">
      <c r="A1402" t="s">
        <v>21</v>
      </c>
      <c r="B1402" t="s">
        <v>19</v>
      </c>
      <c r="C1402">
        <v>26</v>
      </c>
      <c r="D1402" s="3">
        <v>2017</v>
      </c>
      <c r="E1402" t="s">
        <v>5</v>
      </c>
      <c r="F1402" t="s">
        <v>14</v>
      </c>
      <c r="G1402" t="s">
        <v>17</v>
      </c>
      <c r="H1402">
        <v>2688</v>
      </c>
    </row>
    <row r="1403" spans="1:8" x14ac:dyDescent="0.3">
      <c r="A1403" t="s">
        <v>22</v>
      </c>
      <c r="B1403" t="s">
        <v>19</v>
      </c>
      <c r="C1403">
        <v>26</v>
      </c>
      <c r="D1403" s="3">
        <v>2017</v>
      </c>
      <c r="E1403" t="s">
        <v>5</v>
      </c>
      <c r="F1403" t="s">
        <v>14</v>
      </c>
      <c r="G1403" t="s">
        <v>17</v>
      </c>
      <c r="H1403">
        <v>2473</v>
      </c>
    </row>
    <row r="1404" spans="1:8" x14ac:dyDescent="0.3">
      <c r="A1404" t="s">
        <v>21</v>
      </c>
      <c r="B1404" t="s">
        <v>19</v>
      </c>
      <c r="C1404">
        <v>27</v>
      </c>
      <c r="D1404" s="3">
        <v>2017</v>
      </c>
      <c r="E1404" t="s">
        <v>5</v>
      </c>
      <c r="F1404" t="s">
        <v>14</v>
      </c>
      <c r="G1404" t="s">
        <v>17</v>
      </c>
      <c r="H1404">
        <v>2774</v>
      </c>
    </row>
    <row r="1405" spans="1:8" x14ac:dyDescent="0.3">
      <c r="A1405" t="s">
        <v>22</v>
      </c>
      <c r="B1405" t="s">
        <v>19</v>
      </c>
      <c r="C1405">
        <v>27</v>
      </c>
      <c r="D1405" s="3">
        <v>2017</v>
      </c>
      <c r="E1405" t="s">
        <v>5</v>
      </c>
      <c r="F1405" t="s">
        <v>14</v>
      </c>
      <c r="G1405" t="s">
        <v>17</v>
      </c>
      <c r="H1405">
        <v>2418</v>
      </c>
    </row>
    <row r="1406" spans="1:8" x14ac:dyDescent="0.3">
      <c r="A1406" t="s">
        <v>21</v>
      </c>
      <c r="B1406" t="s">
        <v>19</v>
      </c>
      <c r="C1406">
        <v>28</v>
      </c>
      <c r="D1406" s="3">
        <v>2017</v>
      </c>
      <c r="E1406" t="s">
        <v>5</v>
      </c>
      <c r="F1406" t="s">
        <v>14</v>
      </c>
      <c r="G1406" t="s">
        <v>17</v>
      </c>
      <c r="H1406">
        <v>2654</v>
      </c>
    </row>
    <row r="1407" spans="1:8" x14ac:dyDescent="0.3">
      <c r="A1407" t="s">
        <v>22</v>
      </c>
      <c r="B1407" t="s">
        <v>19</v>
      </c>
      <c r="C1407">
        <v>28</v>
      </c>
      <c r="D1407" s="3">
        <v>2017</v>
      </c>
      <c r="E1407" t="s">
        <v>5</v>
      </c>
      <c r="F1407" t="s">
        <v>14</v>
      </c>
      <c r="G1407" t="s">
        <v>17</v>
      </c>
      <c r="H1407">
        <v>2347</v>
      </c>
    </row>
    <row r="1408" spans="1:8" x14ac:dyDescent="0.3">
      <c r="A1408" t="s">
        <v>21</v>
      </c>
      <c r="B1408" t="s">
        <v>19</v>
      </c>
      <c r="C1408">
        <v>29</v>
      </c>
      <c r="D1408" s="3">
        <v>2017</v>
      </c>
      <c r="E1408" t="s">
        <v>5</v>
      </c>
      <c r="F1408" t="s">
        <v>14</v>
      </c>
      <c r="G1408" t="s">
        <v>17</v>
      </c>
      <c r="H1408">
        <v>2261</v>
      </c>
    </row>
    <row r="1409" spans="1:8" x14ac:dyDescent="0.3">
      <c r="A1409" t="s">
        <v>22</v>
      </c>
      <c r="B1409" t="s">
        <v>19</v>
      </c>
      <c r="C1409">
        <v>29</v>
      </c>
      <c r="D1409" s="3">
        <v>2017</v>
      </c>
      <c r="E1409" t="s">
        <v>5</v>
      </c>
      <c r="F1409" t="s">
        <v>14</v>
      </c>
      <c r="G1409" t="s">
        <v>17</v>
      </c>
      <c r="H1409">
        <v>2135</v>
      </c>
    </row>
    <row r="1410" spans="1:8" x14ac:dyDescent="0.3">
      <c r="A1410" t="s">
        <v>21</v>
      </c>
      <c r="B1410" t="s">
        <v>19</v>
      </c>
      <c r="C1410">
        <v>30</v>
      </c>
      <c r="D1410" s="3">
        <v>2017</v>
      </c>
      <c r="E1410" t="s">
        <v>5</v>
      </c>
      <c r="F1410" t="s">
        <v>14</v>
      </c>
      <c r="G1410" t="s">
        <v>17</v>
      </c>
      <c r="H1410">
        <v>1988</v>
      </c>
    </row>
    <row r="1411" spans="1:8" x14ac:dyDescent="0.3">
      <c r="A1411" t="s">
        <v>22</v>
      </c>
      <c r="B1411" t="s">
        <v>19</v>
      </c>
      <c r="C1411">
        <v>30</v>
      </c>
      <c r="D1411" s="3">
        <v>2017</v>
      </c>
      <c r="E1411" t="s">
        <v>5</v>
      </c>
      <c r="F1411" t="s">
        <v>14</v>
      </c>
      <c r="G1411" t="s">
        <v>17</v>
      </c>
      <c r="H1411">
        <v>1866</v>
      </c>
    </row>
    <row r="1412" spans="1:8" x14ac:dyDescent="0.3">
      <c r="A1412" t="s">
        <v>21</v>
      </c>
      <c r="B1412" t="s">
        <v>13</v>
      </c>
      <c r="C1412">
        <v>1</v>
      </c>
      <c r="D1412" s="3">
        <v>2017</v>
      </c>
      <c r="E1412" t="s">
        <v>5</v>
      </c>
      <c r="F1412" t="s">
        <v>14</v>
      </c>
      <c r="G1412" t="s">
        <v>17</v>
      </c>
      <c r="H1412">
        <v>2828</v>
      </c>
    </row>
    <row r="1413" spans="1:8" x14ac:dyDescent="0.3">
      <c r="A1413" t="s">
        <v>22</v>
      </c>
      <c r="B1413" t="s">
        <v>13</v>
      </c>
      <c r="C1413">
        <v>1</v>
      </c>
      <c r="D1413" s="3">
        <v>2017</v>
      </c>
      <c r="E1413" t="s">
        <v>5</v>
      </c>
      <c r="F1413" t="s">
        <v>14</v>
      </c>
      <c r="G1413" t="s">
        <v>17</v>
      </c>
      <c r="H1413">
        <v>3271</v>
      </c>
    </row>
    <row r="1414" spans="1:8" x14ac:dyDescent="0.3">
      <c r="A1414" t="s">
        <v>21</v>
      </c>
      <c r="B1414" t="s">
        <v>13</v>
      </c>
      <c r="C1414">
        <v>2</v>
      </c>
      <c r="D1414" s="3">
        <v>2017</v>
      </c>
      <c r="E1414" t="s">
        <v>5</v>
      </c>
      <c r="F1414" t="s">
        <v>14</v>
      </c>
      <c r="G1414" t="s">
        <v>17</v>
      </c>
      <c r="H1414">
        <v>2270</v>
      </c>
    </row>
    <row r="1415" spans="1:8" x14ac:dyDescent="0.3">
      <c r="A1415" t="s">
        <v>22</v>
      </c>
      <c r="B1415" t="s">
        <v>13</v>
      </c>
      <c r="C1415">
        <v>2</v>
      </c>
      <c r="D1415" s="3">
        <v>2017</v>
      </c>
      <c r="E1415" t="s">
        <v>5</v>
      </c>
      <c r="F1415" t="s">
        <v>14</v>
      </c>
      <c r="G1415" t="s">
        <v>17</v>
      </c>
      <c r="H1415">
        <v>2441</v>
      </c>
    </row>
    <row r="1416" spans="1:8" x14ac:dyDescent="0.3">
      <c r="A1416" t="s">
        <v>21</v>
      </c>
      <c r="B1416" t="s">
        <v>13</v>
      </c>
      <c r="C1416">
        <v>3</v>
      </c>
      <c r="D1416" s="3">
        <v>2017</v>
      </c>
      <c r="E1416" t="s">
        <v>5</v>
      </c>
      <c r="F1416" t="s">
        <v>14</v>
      </c>
      <c r="G1416" t="s">
        <v>17</v>
      </c>
      <c r="H1416">
        <v>2277</v>
      </c>
    </row>
    <row r="1417" spans="1:8" x14ac:dyDescent="0.3">
      <c r="A1417" t="s">
        <v>22</v>
      </c>
      <c r="B1417" t="s">
        <v>13</v>
      </c>
      <c r="C1417">
        <v>3</v>
      </c>
      <c r="D1417" s="3">
        <v>2017</v>
      </c>
      <c r="E1417" t="s">
        <v>5</v>
      </c>
      <c r="F1417" t="s">
        <v>14</v>
      </c>
      <c r="G1417" t="s">
        <v>17</v>
      </c>
      <c r="H1417">
        <v>2230</v>
      </c>
    </row>
    <row r="1418" spans="1:8" x14ac:dyDescent="0.3">
      <c r="A1418" t="s">
        <v>21</v>
      </c>
      <c r="B1418" t="s">
        <v>13</v>
      </c>
      <c r="C1418">
        <v>4</v>
      </c>
      <c r="D1418" s="3">
        <v>2017</v>
      </c>
      <c r="E1418" t="s">
        <v>5</v>
      </c>
      <c r="F1418" t="s">
        <v>14</v>
      </c>
      <c r="G1418" t="s">
        <v>17</v>
      </c>
      <c r="H1418">
        <v>2295</v>
      </c>
    </row>
    <row r="1419" spans="1:8" x14ac:dyDescent="0.3">
      <c r="A1419" t="s">
        <v>22</v>
      </c>
      <c r="B1419" t="s">
        <v>13</v>
      </c>
      <c r="C1419">
        <v>4</v>
      </c>
      <c r="D1419" s="3">
        <v>2017</v>
      </c>
      <c r="E1419" t="s">
        <v>5</v>
      </c>
      <c r="F1419" t="s">
        <v>14</v>
      </c>
      <c r="G1419" t="s">
        <v>17</v>
      </c>
      <c r="H1419">
        <v>2064</v>
      </c>
    </row>
    <row r="1420" spans="1:8" x14ac:dyDescent="0.3">
      <c r="A1420" t="s">
        <v>21</v>
      </c>
      <c r="B1420" t="s">
        <v>13</v>
      </c>
      <c r="C1420">
        <v>5</v>
      </c>
      <c r="D1420" s="3">
        <v>2017</v>
      </c>
      <c r="E1420" t="s">
        <v>5</v>
      </c>
      <c r="F1420" t="s">
        <v>14</v>
      </c>
      <c r="G1420" t="s">
        <v>17</v>
      </c>
      <c r="H1420">
        <v>1712</v>
      </c>
    </row>
    <row r="1421" spans="1:8" x14ac:dyDescent="0.3">
      <c r="A1421" t="s">
        <v>22</v>
      </c>
      <c r="B1421" t="s">
        <v>13</v>
      </c>
      <c r="C1421">
        <v>5</v>
      </c>
      <c r="D1421" s="3">
        <v>2017</v>
      </c>
      <c r="E1421" t="s">
        <v>5</v>
      </c>
      <c r="F1421" t="s">
        <v>14</v>
      </c>
      <c r="G1421" t="s">
        <v>17</v>
      </c>
      <c r="H1421">
        <v>1630</v>
      </c>
    </row>
    <row r="1422" spans="1:8" x14ac:dyDescent="0.3">
      <c r="A1422" t="s">
        <v>21</v>
      </c>
      <c r="B1422" t="s">
        <v>13</v>
      </c>
      <c r="C1422">
        <v>6</v>
      </c>
      <c r="D1422" s="3">
        <v>2017</v>
      </c>
      <c r="E1422" t="s">
        <v>5</v>
      </c>
      <c r="F1422" t="s">
        <v>14</v>
      </c>
      <c r="G1422" t="s">
        <v>17</v>
      </c>
      <c r="H1422">
        <v>2028</v>
      </c>
    </row>
    <row r="1423" spans="1:8" x14ac:dyDescent="0.3">
      <c r="A1423" t="s">
        <v>22</v>
      </c>
      <c r="B1423" t="s">
        <v>13</v>
      </c>
      <c r="C1423">
        <v>6</v>
      </c>
      <c r="D1423" s="3">
        <v>2017</v>
      </c>
      <c r="E1423" t="s">
        <v>5</v>
      </c>
      <c r="F1423" t="s">
        <v>14</v>
      </c>
      <c r="G1423" t="s">
        <v>17</v>
      </c>
      <c r="H1423">
        <v>2008</v>
      </c>
    </row>
    <row r="1424" spans="1:8" x14ac:dyDescent="0.3">
      <c r="A1424" t="s">
        <v>21</v>
      </c>
      <c r="B1424" t="s">
        <v>13</v>
      </c>
      <c r="C1424">
        <v>7</v>
      </c>
      <c r="D1424" s="3">
        <v>2017</v>
      </c>
      <c r="E1424" t="s">
        <v>5</v>
      </c>
      <c r="F1424" t="s">
        <v>14</v>
      </c>
      <c r="G1424" t="s">
        <v>17</v>
      </c>
      <c r="H1424">
        <v>2572</v>
      </c>
    </row>
    <row r="1425" spans="1:8" x14ac:dyDescent="0.3">
      <c r="A1425" t="s">
        <v>22</v>
      </c>
      <c r="B1425" t="s">
        <v>13</v>
      </c>
      <c r="C1425">
        <v>7</v>
      </c>
      <c r="D1425" s="3">
        <v>2017</v>
      </c>
      <c r="E1425" t="s">
        <v>5</v>
      </c>
      <c r="F1425" t="s">
        <v>14</v>
      </c>
      <c r="G1425" t="s">
        <v>17</v>
      </c>
      <c r="H1425">
        <v>2207</v>
      </c>
    </row>
    <row r="1426" spans="1:8" x14ac:dyDescent="0.3">
      <c r="A1426" t="s">
        <v>21</v>
      </c>
      <c r="B1426" t="s">
        <v>13</v>
      </c>
      <c r="C1426">
        <v>8</v>
      </c>
      <c r="D1426" s="3">
        <v>2017</v>
      </c>
      <c r="E1426" t="s">
        <v>5</v>
      </c>
      <c r="F1426" t="s">
        <v>14</v>
      </c>
      <c r="G1426" t="s">
        <v>17</v>
      </c>
      <c r="H1426">
        <v>2613</v>
      </c>
    </row>
    <row r="1427" spans="1:8" x14ac:dyDescent="0.3">
      <c r="A1427" t="s">
        <v>22</v>
      </c>
      <c r="B1427" t="s">
        <v>13</v>
      </c>
      <c r="C1427">
        <v>8</v>
      </c>
      <c r="D1427" s="3">
        <v>2017</v>
      </c>
      <c r="E1427" t="s">
        <v>5</v>
      </c>
      <c r="F1427" t="s">
        <v>14</v>
      </c>
      <c r="G1427" t="s">
        <v>17</v>
      </c>
      <c r="H1427">
        <v>2741</v>
      </c>
    </row>
    <row r="1428" spans="1:8" x14ac:dyDescent="0.3">
      <c r="A1428" t="s">
        <v>21</v>
      </c>
      <c r="B1428" t="s">
        <v>13</v>
      </c>
      <c r="C1428">
        <v>9</v>
      </c>
      <c r="D1428" s="3">
        <v>2017</v>
      </c>
      <c r="E1428" t="s">
        <v>5</v>
      </c>
      <c r="F1428" t="s">
        <v>14</v>
      </c>
      <c r="G1428" t="s">
        <v>17</v>
      </c>
      <c r="H1428">
        <v>2329</v>
      </c>
    </row>
    <row r="1429" spans="1:8" x14ac:dyDescent="0.3">
      <c r="A1429" t="s">
        <v>22</v>
      </c>
      <c r="B1429" t="s">
        <v>13</v>
      </c>
      <c r="C1429">
        <v>9</v>
      </c>
      <c r="D1429" s="3">
        <v>2017</v>
      </c>
      <c r="E1429" t="s">
        <v>5</v>
      </c>
      <c r="F1429" t="s">
        <v>14</v>
      </c>
      <c r="G1429" t="s">
        <v>17</v>
      </c>
      <c r="H1429">
        <v>2300</v>
      </c>
    </row>
    <row r="1430" spans="1:8" x14ac:dyDescent="0.3">
      <c r="A1430" t="s">
        <v>21</v>
      </c>
      <c r="B1430" t="s">
        <v>13</v>
      </c>
      <c r="C1430">
        <v>10</v>
      </c>
      <c r="D1430" s="3">
        <v>2017</v>
      </c>
      <c r="E1430" t="s">
        <v>5</v>
      </c>
      <c r="F1430" t="s">
        <v>14</v>
      </c>
      <c r="G1430" t="s">
        <v>17</v>
      </c>
      <c r="H1430">
        <v>2081</v>
      </c>
    </row>
    <row r="1431" spans="1:8" x14ac:dyDescent="0.3">
      <c r="A1431" t="s">
        <v>22</v>
      </c>
      <c r="B1431" t="s">
        <v>13</v>
      </c>
      <c r="C1431">
        <v>10</v>
      </c>
      <c r="D1431" s="3">
        <v>2017</v>
      </c>
      <c r="E1431" t="s">
        <v>5</v>
      </c>
      <c r="F1431" t="s">
        <v>14</v>
      </c>
      <c r="G1431" t="s">
        <v>17</v>
      </c>
      <c r="H1431">
        <v>2182</v>
      </c>
    </row>
    <row r="1432" spans="1:8" x14ac:dyDescent="0.3">
      <c r="A1432" t="s">
        <v>21</v>
      </c>
      <c r="B1432" t="s">
        <v>13</v>
      </c>
      <c r="C1432">
        <v>11</v>
      </c>
      <c r="D1432" s="3">
        <v>2017</v>
      </c>
      <c r="E1432" t="s">
        <v>5</v>
      </c>
      <c r="F1432" t="s">
        <v>14</v>
      </c>
      <c r="G1432" t="s">
        <v>17</v>
      </c>
      <c r="H1432">
        <v>2044</v>
      </c>
    </row>
    <row r="1433" spans="1:8" x14ac:dyDescent="0.3">
      <c r="A1433" t="s">
        <v>22</v>
      </c>
      <c r="B1433" t="s">
        <v>13</v>
      </c>
      <c r="C1433">
        <v>11</v>
      </c>
      <c r="D1433" s="3">
        <v>2017</v>
      </c>
      <c r="E1433" t="s">
        <v>5</v>
      </c>
      <c r="F1433" t="s">
        <v>14</v>
      </c>
      <c r="G1433" t="s">
        <v>17</v>
      </c>
      <c r="H1433">
        <v>2125</v>
      </c>
    </row>
    <row r="1434" spans="1:8" x14ac:dyDescent="0.3">
      <c r="A1434" t="s">
        <v>21</v>
      </c>
      <c r="B1434" t="s">
        <v>13</v>
      </c>
      <c r="C1434">
        <v>12</v>
      </c>
      <c r="D1434" s="3">
        <v>2017</v>
      </c>
      <c r="E1434" t="s">
        <v>5</v>
      </c>
      <c r="F1434" t="s">
        <v>14</v>
      </c>
      <c r="G1434" t="s">
        <v>17</v>
      </c>
      <c r="H1434">
        <v>1752</v>
      </c>
    </row>
    <row r="1435" spans="1:8" x14ac:dyDescent="0.3">
      <c r="A1435" t="s">
        <v>22</v>
      </c>
      <c r="B1435" t="s">
        <v>13</v>
      </c>
      <c r="C1435">
        <v>12</v>
      </c>
      <c r="D1435" s="3">
        <v>2017</v>
      </c>
      <c r="E1435" t="s">
        <v>5</v>
      </c>
      <c r="F1435" t="s">
        <v>14</v>
      </c>
      <c r="G1435" t="s">
        <v>17</v>
      </c>
      <c r="H1435">
        <v>1921</v>
      </c>
    </row>
    <row r="1436" spans="1:8" x14ac:dyDescent="0.3">
      <c r="A1436" t="s">
        <v>21</v>
      </c>
      <c r="B1436" t="s">
        <v>13</v>
      </c>
      <c r="C1436">
        <v>13</v>
      </c>
      <c r="D1436" s="3">
        <v>2017</v>
      </c>
      <c r="E1436" t="s">
        <v>5</v>
      </c>
      <c r="F1436" t="s">
        <v>14</v>
      </c>
      <c r="G1436" t="s">
        <v>17</v>
      </c>
      <c r="H1436">
        <v>1946</v>
      </c>
    </row>
    <row r="1437" spans="1:8" x14ac:dyDescent="0.3">
      <c r="A1437" t="s">
        <v>22</v>
      </c>
      <c r="B1437" t="s">
        <v>13</v>
      </c>
      <c r="C1437">
        <v>13</v>
      </c>
      <c r="D1437" s="3">
        <v>2017</v>
      </c>
      <c r="E1437" t="s">
        <v>5</v>
      </c>
      <c r="F1437" t="s">
        <v>14</v>
      </c>
      <c r="G1437" t="s">
        <v>17</v>
      </c>
      <c r="H1437">
        <v>1817</v>
      </c>
    </row>
    <row r="1438" spans="1:8" x14ac:dyDescent="0.3">
      <c r="A1438" t="s">
        <v>21</v>
      </c>
      <c r="B1438" t="s">
        <v>13</v>
      </c>
      <c r="C1438">
        <v>14</v>
      </c>
      <c r="D1438" s="3">
        <v>2017</v>
      </c>
      <c r="E1438" t="s">
        <v>5</v>
      </c>
      <c r="F1438" t="s">
        <v>14</v>
      </c>
      <c r="G1438" t="s">
        <v>17</v>
      </c>
      <c r="H1438">
        <v>2448</v>
      </c>
    </row>
    <row r="1439" spans="1:8" x14ac:dyDescent="0.3">
      <c r="A1439" t="s">
        <v>22</v>
      </c>
      <c r="B1439" t="s">
        <v>13</v>
      </c>
      <c r="C1439">
        <v>14</v>
      </c>
      <c r="D1439" s="3">
        <v>2017</v>
      </c>
      <c r="E1439" t="s">
        <v>5</v>
      </c>
      <c r="F1439" t="s">
        <v>14</v>
      </c>
      <c r="G1439" t="s">
        <v>17</v>
      </c>
      <c r="H1439">
        <v>2460</v>
      </c>
    </row>
    <row r="1440" spans="1:8" x14ac:dyDescent="0.3">
      <c r="A1440" t="s">
        <v>21</v>
      </c>
      <c r="B1440" t="s">
        <v>13</v>
      </c>
      <c r="C1440">
        <v>15</v>
      </c>
      <c r="D1440" s="3">
        <v>2017</v>
      </c>
      <c r="E1440" t="s">
        <v>5</v>
      </c>
      <c r="F1440" t="s">
        <v>14</v>
      </c>
      <c r="G1440" t="s">
        <v>17</v>
      </c>
      <c r="H1440">
        <v>2812</v>
      </c>
    </row>
    <row r="1441" spans="1:8" x14ac:dyDescent="0.3">
      <c r="A1441" t="s">
        <v>22</v>
      </c>
      <c r="B1441" t="s">
        <v>13</v>
      </c>
      <c r="C1441">
        <v>15</v>
      </c>
      <c r="D1441" s="3">
        <v>2017</v>
      </c>
      <c r="E1441" t="s">
        <v>5</v>
      </c>
      <c r="F1441" t="s">
        <v>14</v>
      </c>
      <c r="G1441" t="s">
        <v>17</v>
      </c>
      <c r="H1441">
        <v>2294</v>
      </c>
    </row>
    <row r="1442" spans="1:8" x14ac:dyDescent="0.3">
      <c r="A1442" t="s">
        <v>21</v>
      </c>
      <c r="B1442" t="s">
        <v>13</v>
      </c>
      <c r="C1442">
        <v>16</v>
      </c>
      <c r="D1442" s="3">
        <v>2017</v>
      </c>
      <c r="E1442" t="s">
        <v>5</v>
      </c>
      <c r="F1442" t="s">
        <v>14</v>
      </c>
      <c r="G1442" t="s">
        <v>17</v>
      </c>
      <c r="H1442">
        <v>2513</v>
      </c>
    </row>
    <row r="1443" spans="1:8" x14ac:dyDescent="0.3">
      <c r="A1443" t="s">
        <v>22</v>
      </c>
      <c r="B1443" t="s">
        <v>13</v>
      </c>
      <c r="C1443">
        <v>16</v>
      </c>
      <c r="D1443" s="3">
        <v>2017</v>
      </c>
      <c r="E1443" t="s">
        <v>5</v>
      </c>
      <c r="F1443" t="s">
        <v>14</v>
      </c>
      <c r="G1443" t="s">
        <v>17</v>
      </c>
      <c r="H1443">
        <v>2184</v>
      </c>
    </row>
    <row r="1444" spans="1:8" x14ac:dyDescent="0.3">
      <c r="A1444" t="s">
        <v>21</v>
      </c>
      <c r="B1444" t="s">
        <v>13</v>
      </c>
      <c r="C1444">
        <v>17</v>
      </c>
      <c r="D1444" s="3">
        <v>2017</v>
      </c>
      <c r="E1444" t="s">
        <v>5</v>
      </c>
      <c r="F1444" t="s">
        <v>14</v>
      </c>
      <c r="G1444" t="s">
        <v>17</v>
      </c>
      <c r="H1444">
        <v>2426</v>
      </c>
    </row>
    <row r="1445" spans="1:8" x14ac:dyDescent="0.3">
      <c r="A1445" t="s">
        <v>22</v>
      </c>
      <c r="B1445" t="s">
        <v>13</v>
      </c>
      <c r="C1445">
        <v>17</v>
      </c>
      <c r="D1445" s="3">
        <v>2017</v>
      </c>
      <c r="E1445" t="s">
        <v>5</v>
      </c>
      <c r="F1445" t="s">
        <v>14</v>
      </c>
      <c r="G1445" t="s">
        <v>17</v>
      </c>
      <c r="H1445">
        <v>2114</v>
      </c>
    </row>
    <row r="1446" spans="1:8" x14ac:dyDescent="0.3">
      <c r="A1446" t="s">
        <v>21</v>
      </c>
      <c r="B1446" t="s">
        <v>13</v>
      </c>
      <c r="C1446">
        <v>18</v>
      </c>
      <c r="D1446" s="3">
        <v>2017</v>
      </c>
      <c r="E1446" t="s">
        <v>5</v>
      </c>
      <c r="F1446" t="s">
        <v>14</v>
      </c>
      <c r="G1446" t="s">
        <v>17</v>
      </c>
      <c r="H1446">
        <v>2036</v>
      </c>
    </row>
    <row r="1447" spans="1:8" x14ac:dyDescent="0.3">
      <c r="A1447" t="s">
        <v>22</v>
      </c>
      <c r="B1447" t="s">
        <v>13</v>
      </c>
      <c r="C1447">
        <v>18</v>
      </c>
      <c r="D1447" s="3">
        <v>2017</v>
      </c>
      <c r="E1447" t="s">
        <v>5</v>
      </c>
      <c r="F1447" t="s">
        <v>14</v>
      </c>
      <c r="G1447" t="s">
        <v>17</v>
      </c>
      <c r="H1447">
        <v>2205</v>
      </c>
    </row>
    <row r="1448" spans="1:8" x14ac:dyDescent="0.3">
      <c r="A1448" t="s">
        <v>21</v>
      </c>
      <c r="B1448" t="s">
        <v>13</v>
      </c>
      <c r="C1448">
        <v>19</v>
      </c>
      <c r="D1448" s="3">
        <v>2017</v>
      </c>
      <c r="E1448" t="s">
        <v>5</v>
      </c>
      <c r="F1448" t="s">
        <v>14</v>
      </c>
      <c r="G1448" t="s">
        <v>17</v>
      </c>
      <c r="H1448">
        <v>1717</v>
      </c>
    </row>
    <row r="1449" spans="1:8" x14ac:dyDescent="0.3">
      <c r="A1449" t="s">
        <v>22</v>
      </c>
      <c r="B1449" t="s">
        <v>13</v>
      </c>
      <c r="C1449">
        <v>19</v>
      </c>
      <c r="D1449" s="3">
        <v>2017</v>
      </c>
      <c r="E1449" t="s">
        <v>5</v>
      </c>
      <c r="F1449" t="s">
        <v>14</v>
      </c>
      <c r="G1449" t="s">
        <v>17</v>
      </c>
      <c r="H1449">
        <v>1738</v>
      </c>
    </row>
    <row r="1450" spans="1:8" x14ac:dyDescent="0.3">
      <c r="A1450" t="s">
        <v>21</v>
      </c>
      <c r="B1450" t="s">
        <v>13</v>
      </c>
      <c r="C1450">
        <v>20</v>
      </c>
      <c r="D1450" s="3">
        <v>2017</v>
      </c>
      <c r="E1450" t="s">
        <v>5</v>
      </c>
      <c r="F1450" t="s">
        <v>14</v>
      </c>
      <c r="G1450" t="s">
        <v>17</v>
      </c>
      <c r="H1450">
        <v>1848</v>
      </c>
    </row>
    <row r="1451" spans="1:8" x14ac:dyDescent="0.3">
      <c r="A1451" t="s">
        <v>22</v>
      </c>
      <c r="B1451" t="s">
        <v>13</v>
      </c>
      <c r="C1451">
        <v>20</v>
      </c>
      <c r="D1451" s="3">
        <v>2017</v>
      </c>
      <c r="E1451" t="s">
        <v>5</v>
      </c>
      <c r="F1451" t="s">
        <v>14</v>
      </c>
      <c r="G1451" t="s">
        <v>17</v>
      </c>
      <c r="H1451">
        <v>1888</v>
      </c>
    </row>
    <row r="1452" spans="1:8" x14ac:dyDescent="0.3">
      <c r="A1452" t="s">
        <v>21</v>
      </c>
      <c r="B1452" t="s">
        <v>13</v>
      </c>
      <c r="C1452">
        <v>21</v>
      </c>
      <c r="D1452" s="3">
        <v>2017</v>
      </c>
      <c r="E1452" t="s">
        <v>5</v>
      </c>
      <c r="F1452" t="s">
        <v>14</v>
      </c>
      <c r="G1452" t="s">
        <v>17</v>
      </c>
      <c r="H1452">
        <v>2286</v>
      </c>
    </row>
    <row r="1453" spans="1:8" x14ac:dyDescent="0.3">
      <c r="A1453" t="s">
        <v>22</v>
      </c>
      <c r="B1453" t="s">
        <v>13</v>
      </c>
      <c r="C1453">
        <v>21</v>
      </c>
      <c r="D1453" s="3">
        <v>2017</v>
      </c>
      <c r="E1453" t="s">
        <v>5</v>
      </c>
      <c r="F1453" t="s">
        <v>14</v>
      </c>
      <c r="G1453" t="s">
        <v>17</v>
      </c>
      <c r="H1453">
        <v>2554</v>
      </c>
    </row>
    <row r="1454" spans="1:8" x14ac:dyDescent="0.3">
      <c r="A1454" t="s">
        <v>21</v>
      </c>
      <c r="B1454" t="s">
        <v>13</v>
      </c>
      <c r="C1454">
        <v>22</v>
      </c>
      <c r="D1454" s="3">
        <v>2017</v>
      </c>
      <c r="E1454" t="s">
        <v>5</v>
      </c>
      <c r="F1454" t="s">
        <v>14</v>
      </c>
      <c r="G1454" t="s">
        <v>17</v>
      </c>
      <c r="H1454">
        <v>2179</v>
      </c>
    </row>
    <row r="1455" spans="1:8" x14ac:dyDescent="0.3">
      <c r="A1455" t="s">
        <v>22</v>
      </c>
      <c r="B1455" t="s">
        <v>13</v>
      </c>
      <c r="C1455">
        <v>22</v>
      </c>
      <c r="D1455" s="3">
        <v>2017</v>
      </c>
      <c r="E1455" t="s">
        <v>5</v>
      </c>
      <c r="F1455" t="s">
        <v>14</v>
      </c>
      <c r="G1455" t="s">
        <v>17</v>
      </c>
      <c r="H1455">
        <v>2816</v>
      </c>
    </row>
    <row r="1456" spans="1:8" x14ac:dyDescent="0.3">
      <c r="A1456" t="s">
        <v>21</v>
      </c>
      <c r="B1456" t="s">
        <v>13</v>
      </c>
      <c r="C1456">
        <v>23</v>
      </c>
      <c r="D1456" s="3">
        <v>2017</v>
      </c>
      <c r="E1456" t="s">
        <v>5</v>
      </c>
      <c r="F1456" t="s">
        <v>14</v>
      </c>
      <c r="G1456" t="s">
        <v>17</v>
      </c>
      <c r="H1456">
        <v>1917</v>
      </c>
    </row>
    <row r="1457" spans="1:8" x14ac:dyDescent="0.3">
      <c r="A1457" t="s">
        <v>22</v>
      </c>
      <c r="B1457" t="s">
        <v>13</v>
      </c>
      <c r="C1457">
        <v>23</v>
      </c>
      <c r="D1457" s="3">
        <v>2017</v>
      </c>
      <c r="E1457" t="s">
        <v>5</v>
      </c>
      <c r="F1457" t="s">
        <v>14</v>
      </c>
      <c r="G1457" t="s">
        <v>17</v>
      </c>
      <c r="H1457">
        <v>2514</v>
      </c>
    </row>
    <row r="1458" spans="1:8" x14ac:dyDescent="0.3">
      <c r="A1458" t="s">
        <v>21</v>
      </c>
      <c r="B1458" t="s">
        <v>13</v>
      </c>
      <c r="C1458">
        <v>24</v>
      </c>
      <c r="D1458" s="3">
        <v>2017</v>
      </c>
      <c r="E1458" t="s">
        <v>5</v>
      </c>
      <c r="F1458" t="s">
        <v>14</v>
      </c>
      <c r="G1458" t="s">
        <v>17</v>
      </c>
      <c r="H1458">
        <v>1808</v>
      </c>
    </row>
    <row r="1459" spans="1:8" x14ac:dyDescent="0.3">
      <c r="A1459" t="s">
        <v>22</v>
      </c>
      <c r="B1459" t="s">
        <v>13</v>
      </c>
      <c r="C1459">
        <v>24</v>
      </c>
      <c r="D1459" s="3">
        <v>2017</v>
      </c>
      <c r="E1459" t="s">
        <v>5</v>
      </c>
      <c r="F1459" t="s">
        <v>14</v>
      </c>
      <c r="G1459" t="s">
        <v>17</v>
      </c>
      <c r="H1459">
        <v>2001</v>
      </c>
    </row>
    <row r="1460" spans="1:8" x14ac:dyDescent="0.3">
      <c r="A1460" t="s">
        <v>21</v>
      </c>
      <c r="B1460" t="s">
        <v>13</v>
      </c>
      <c r="C1460">
        <v>25</v>
      </c>
      <c r="D1460" s="3">
        <v>2017</v>
      </c>
      <c r="E1460" t="s">
        <v>5</v>
      </c>
      <c r="F1460" t="s">
        <v>14</v>
      </c>
      <c r="G1460" t="s">
        <v>17</v>
      </c>
      <c r="H1460">
        <v>1562</v>
      </c>
    </row>
    <row r="1461" spans="1:8" x14ac:dyDescent="0.3">
      <c r="A1461" t="s">
        <v>22</v>
      </c>
      <c r="B1461" t="s">
        <v>13</v>
      </c>
      <c r="C1461">
        <v>25</v>
      </c>
      <c r="D1461" s="3">
        <v>2017</v>
      </c>
      <c r="E1461" t="s">
        <v>5</v>
      </c>
      <c r="F1461" t="s">
        <v>14</v>
      </c>
      <c r="G1461" t="s">
        <v>17</v>
      </c>
      <c r="H1461">
        <v>1935</v>
      </c>
    </row>
    <row r="1462" spans="1:8" x14ac:dyDescent="0.3">
      <c r="A1462" t="s">
        <v>21</v>
      </c>
      <c r="B1462" t="s">
        <v>13</v>
      </c>
      <c r="C1462">
        <v>26</v>
      </c>
      <c r="D1462" s="3">
        <v>2017</v>
      </c>
      <c r="E1462" t="s">
        <v>5</v>
      </c>
      <c r="F1462" t="s">
        <v>14</v>
      </c>
      <c r="G1462" t="s">
        <v>17</v>
      </c>
      <c r="H1462">
        <v>1467</v>
      </c>
    </row>
    <row r="1463" spans="1:8" x14ac:dyDescent="0.3">
      <c r="A1463" t="s">
        <v>22</v>
      </c>
      <c r="B1463" t="s">
        <v>13</v>
      </c>
      <c r="C1463">
        <v>26</v>
      </c>
      <c r="D1463" s="3">
        <v>2017</v>
      </c>
      <c r="E1463" t="s">
        <v>5</v>
      </c>
      <c r="F1463" t="s">
        <v>14</v>
      </c>
      <c r="G1463" t="s">
        <v>17</v>
      </c>
      <c r="H1463">
        <v>1328</v>
      </c>
    </row>
    <row r="1464" spans="1:8" x14ac:dyDescent="0.3">
      <c r="A1464" t="s">
        <v>21</v>
      </c>
      <c r="B1464" t="s">
        <v>13</v>
      </c>
      <c r="C1464">
        <v>27</v>
      </c>
      <c r="D1464" s="3">
        <v>2017</v>
      </c>
      <c r="E1464" t="s">
        <v>5</v>
      </c>
      <c r="F1464" t="s">
        <v>14</v>
      </c>
      <c r="G1464" t="s">
        <v>17</v>
      </c>
      <c r="H1464">
        <v>1628</v>
      </c>
    </row>
    <row r="1465" spans="1:8" x14ac:dyDescent="0.3">
      <c r="A1465" t="s">
        <v>22</v>
      </c>
      <c r="B1465" t="s">
        <v>13</v>
      </c>
      <c r="C1465">
        <v>27</v>
      </c>
      <c r="D1465" s="3">
        <v>2017</v>
      </c>
      <c r="E1465" t="s">
        <v>5</v>
      </c>
      <c r="F1465" t="s">
        <v>14</v>
      </c>
      <c r="G1465" t="s">
        <v>17</v>
      </c>
      <c r="H1465">
        <v>1382</v>
      </c>
    </row>
    <row r="1466" spans="1:8" x14ac:dyDescent="0.3">
      <c r="A1466" t="s">
        <v>21</v>
      </c>
      <c r="B1466" t="s">
        <v>13</v>
      </c>
      <c r="C1466">
        <v>28</v>
      </c>
      <c r="D1466" s="3">
        <v>2017</v>
      </c>
      <c r="E1466" t="s">
        <v>5</v>
      </c>
      <c r="F1466" t="s">
        <v>14</v>
      </c>
      <c r="G1466" t="s">
        <v>17</v>
      </c>
      <c r="H1466">
        <v>1915</v>
      </c>
    </row>
    <row r="1467" spans="1:8" x14ac:dyDescent="0.3">
      <c r="A1467" t="s">
        <v>22</v>
      </c>
      <c r="B1467" t="s">
        <v>13</v>
      </c>
      <c r="C1467">
        <v>28</v>
      </c>
      <c r="D1467" s="3">
        <v>2017</v>
      </c>
      <c r="E1467" t="s">
        <v>5</v>
      </c>
      <c r="F1467" t="s">
        <v>14</v>
      </c>
      <c r="G1467" t="s">
        <v>17</v>
      </c>
      <c r="H1467">
        <v>2155</v>
      </c>
    </row>
    <row r="1468" spans="1:8" x14ac:dyDescent="0.3">
      <c r="A1468" t="s">
        <v>21</v>
      </c>
      <c r="B1468" t="s">
        <v>13</v>
      </c>
      <c r="C1468">
        <v>29</v>
      </c>
      <c r="D1468" s="3">
        <v>2017</v>
      </c>
      <c r="E1468" t="s">
        <v>5</v>
      </c>
      <c r="F1468" t="s">
        <v>14</v>
      </c>
      <c r="G1468" t="s">
        <v>17</v>
      </c>
      <c r="H1468">
        <v>2491</v>
      </c>
    </row>
    <row r="1469" spans="1:8" x14ac:dyDescent="0.3">
      <c r="A1469" t="s">
        <v>22</v>
      </c>
      <c r="B1469" t="s">
        <v>13</v>
      </c>
      <c r="C1469">
        <v>29</v>
      </c>
      <c r="D1469" s="3">
        <v>2017</v>
      </c>
      <c r="E1469" t="s">
        <v>5</v>
      </c>
      <c r="F1469" t="s">
        <v>14</v>
      </c>
      <c r="G1469" t="s">
        <v>17</v>
      </c>
      <c r="H1469">
        <v>2242</v>
      </c>
    </row>
    <row r="1470" spans="1:8" x14ac:dyDescent="0.3">
      <c r="A1470" t="s">
        <v>21</v>
      </c>
      <c r="B1470" t="s">
        <v>13</v>
      </c>
      <c r="C1470">
        <v>30</v>
      </c>
      <c r="D1470" s="3">
        <v>2017</v>
      </c>
      <c r="E1470" t="s">
        <v>5</v>
      </c>
      <c r="F1470" t="s">
        <v>14</v>
      </c>
      <c r="G1470" t="s">
        <v>17</v>
      </c>
      <c r="H1470">
        <v>2292</v>
      </c>
    </row>
    <row r="1471" spans="1:8" x14ac:dyDescent="0.3">
      <c r="A1471" t="s">
        <v>22</v>
      </c>
      <c r="B1471" t="s">
        <v>13</v>
      </c>
      <c r="C1471">
        <v>30</v>
      </c>
      <c r="D1471" s="3">
        <v>2017</v>
      </c>
      <c r="E1471" t="s">
        <v>5</v>
      </c>
      <c r="F1471" t="s">
        <v>14</v>
      </c>
      <c r="G1471" t="s">
        <v>17</v>
      </c>
      <c r="H1471">
        <v>2279</v>
      </c>
    </row>
    <row r="1472" spans="1:8" x14ac:dyDescent="0.3">
      <c r="A1472" t="s">
        <v>21</v>
      </c>
      <c r="B1472" t="s">
        <v>13</v>
      </c>
      <c r="C1472">
        <v>31</v>
      </c>
      <c r="D1472" s="3">
        <v>2017</v>
      </c>
      <c r="E1472" t="s">
        <v>5</v>
      </c>
      <c r="F1472" t="s">
        <v>14</v>
      </c>
      <c r="G1472" t="s">
        <v>17</v>
      </c>
      <c r="H1472">
        <v>2021</v>
      </c>
    </row>
    <row r="1473" spans="1:8" x14ac:dyDescent="0.3">
      <c r="A1473" t="s">
        <v>22</v>
      </c>
      <c r="B1473" t="s">
        <v>13</v>
      </c>
      <c r="C1473">
        <v>31</v>
      </c>
      <c r="D1473" s="3">
        <v>2017</v>
      </c>
      <c r="E1473" t="s">
        <v>5</v>
      </c>
      <c r="F1473" t="s">
        <v>14</v>
      </c>
      <c r="G1473" t="s">
        <v>17</v>
      </c>
      <c r="H1473">
        <v>2230</v>
      </c>
    </row>
    <row r="1474" spans="1:8" x14ac:dyDescent="0.3">
      <c r="A1474" t="s">
        <v>21</v>
      </c>
      <c r="B1474" t="s">
        <v>20</v>
      </c>
      <c r="C1474">
        <v>1</v>
      </c>
      <c r="D1474" s="3">
        <v>2016</v>
      </c>
      <c r="E1474" t="s">
        <v>5</v>
      </c>
      <c r="F1474" t="s">
        <v>18</v>
      </c>
      <c r="G1474" t="s">
        <v>23</v>
      </c>
      <c r="H1474">
        <v>614</v>
      </c>
    </row>
    <row r="1475" spans="1:8" x14ac:dyDescent="0.3">
      <c r="A1475" t="s">
        <v>22</v>
      </c>
      <c r="B1475" t="s">
        <v>20</v>
      </c>
      <c r="C1475">
        <v>1</v>
      </c>
      <c r="D1475" s="3">
        <v>2016</v>
      </c>
      <c r="E1475" t="s">
        <v>5</v>
      </c>
      <c r="F1475" t="s">
        <v>18</v>
      </c>
      <c r="G1475" t="s">
        <v>23</v>
      </c>
      <c r="H1475">
        <v>351</v>
      </c>
    </row>
    <row r="1476" spans="1:8" x14ac:dyDescent="0.3">
      <c r="A1476" t="s">
        <v>21</v>
      </c>
      <c r="B1476" t="s">
        <v>20</v>
      </c>
      <c r="C1476">
        <v>2</v>
      </c>
      <c r="D1476" s="3">
        <v>2016</v>
      </c>
      <c r="E1476" t="s">
        <v>5</v>
      </c>
      <c r="F1476" t="s">
        <v>18</v>
      </c>
      <c r="G1476" t="s">
        <v>23</v>
      </c>
      <c r="H1476">
        <v>720</v>
      </c>
    </row>
    <row r="1477" spans="1:8" x14ac:dyDescent="0.3">
      <c r="A1477" t="s">
        <v>22</v>
      </c>
      <c r="B1477" t="s">
        <v>20</v>
      </c>
      <c r="C1477">
        <v>2</v>
      </c>
      <c r="D1477" s="3">
        <v>2016</v>
      </c>
      <c r="E1477" t="s">
        <v>5</v>
      </c>
      <c r="F1477" t="s">
        <v>18</v>
      </c>
      <c r="G1477" t="s">
        <v>23</v>
      </c>
      <c r="H1477">
        <v>379</v>
      </c>
    </row>
    <row r="1478" spans="1:8" x14ac:dyDescent="0.3">
      <c r="A1478" t="s">
        <v>21</v>
      </c>
      <c r="B1478" t="s">
        <v>20</v>
      </c>
      <c r="C1478">
        <v>3</v>
      </c>
      <c r="D1478" s="3">
        <v>2016</v>
      </c>
      <c r="E1478" t="s">
        <v>5</v>
      </c>
      <c r="F1478" t="s">
        <v>18</v>
      </c>
      <c r="G1478" t="s">
        <v>23</v>
      </c>
      <c r="H1478">
        <v>850</v>
      </c>
    </row>
    <row r="1479" spans="1:8" x14ac:dyDescent="0.3">
      <c r="A1479" t="s">
        <v>22</v>
      </c>
      <c r="B1479" t="s">
        <v>20</v>
      </c>
      <c r="C1479">
        <v>3</v>
      </c>
      <c r="D1479" s="3">
        <v>2016</v>
      </c>
      <c r="E1479" t="s">
        <v>5</v>
      </c>
      <c r="F1479" t="s">
        <v>18</v>
      </c>
      <c r="G1479" t="s">
        <v>23</v>
      </c>
      <c r="H1479">
        <v>489</v>
      </c>
    </row>
    <row r="1480" spans="1:8" x14ac:dyDescent="0.3">
      <c r="A1480" t="s">
        <v>21</v>
      </c>
      <c r="B1480" t="s">
        <v>20</v>
      </c>
      <c r="C1480">
        <v>4</v>
      </c>
      <c r="D1480" s="3">
        <v>2016</v>
      </c>
      <c r="E1480" t="s">
        <v>5</v>
      </c>
      <c r="F1480" t="s">
        <v>18</v>
      </c>
      <c r="G1480" t="s">
        <v>23</v>
      </c>
      <c r="H1480">
        <v>803</v>
      </c>
    </row>
    <row r="1481" spans="1:8" x14ac:dyDescent="0.3">
      <c r="A1481" t="s">
        <v>22</v>
      </c>
      <c r="B1481" t="s">
        <v>20</v>
      </c>
      <c r="C1481">
        <v>4</v>
      </c>
      <c r="D1481" s="3">
        <v>2016</v>
      </c>
      <c r="E1481" t="s">
        <v>5</v>
      </c>
      <c r="F1481" t="s">
        <v>18</v>
      </c>
      <c r="G1481" t="s">
        <v>23</v>
      </c>
      <c r="H1481">
        <v>633</v>
      </c>
    </row>
    <row r="1482" spans="1:8" x14ac:dyDescent="0.3">
      <c r="A1482" t="s">
        <v>21</v>
      </c>
      <c r="B1482" t="s">
        <v>20</v>
      </c>
      <c r="C1482">
        <v>5</v>
      </c>
      <c r="D1482" s="3">
        <v>2016</v>
      </c>
      <c r="E1482" t="s">
        <v>5</v>
      </c>
      <c r="F1482" t="s">
        <v>18</v>
      </c>
      <c r="G1482" t="s">
        <v>23</v>
      </c>
      <c r="H1482">
        <v>959</v>
      </c>
    </row>
    <row r="1483" spans="1:8" x14ac:dyDescent="0.3">
      <c r="A1483" t="s">
        <v>22</v>
      </c>
      <c r="B1483" t="s">
        <v>20</v>
      </c>
      <c r="C1483">
        <v>5</v>
      </c>
      <c r="D1483" s="3">
        <v>2016</v>
      </c>
      <c r="E1483" t="s">
        <v>5</v>
      </c>
      <c r="F1483" t="s">
        <v>18</v>
      </c>
      <c r="G1483" t="s">
        <v>23</v>
      </c>
      <c r="H1483">
        <v>649</v>
      </c>
    </row>
    <row r="1484" spans="1:8" x14ac:dyDescent="0.3">
      <c r="A1484" t="s">
        <v>21</v>
      </c>
      <c r="B1484" t="s">
        <v>20</v>
      </c>
      <c r="C1484">
        <v>6</v>
      </c>
      <c r="D1484" s="3">
        <v>2016</v>
      </c>
      <c r="E1484" t="s">
        <v>5</v>
      </c>
      <c r="F1484" t="s">
        <v>18</v>
      </c>
      <c r="G1484" t="s">
        <v>23</v>
      </c>
      <c r="H1484">
        <v>790</v>
      </c>
    </row>
    <row r="1485" spans="1:8" x14ac:dyDescent="0.3">
      <c r="A1485" t="s">
        <v>22</v>
      </c>
      <c r="B1485" t="s">
        <v>20</v>
      </c>
      <c r="C1485">
        <v>6</v>
      </c>
      <c r="D1485" s="3">
        <v>2016</v>
      </c>
      <c r="E1485" t="s">
        <v>5</v>
      </c>
      <c r="F1485" t="s">
        <v>18</v>
      </c>
      <c r="G1485" t="s">
        <v>23</v>
      </c>
      <c r="H1485">
        <v>567</v>
      </c>
    </row>
    <row r="1486" spans="1:8" x14ac:dyDescent="0.3">
      <c r="A1486" t="s">
        <v>21</v>
      </c>
      <c r="B1486" t="s">
        <v>20</v>
      </c>
      <c r="C1486">
        <v>7</v>
      </c>
      <c r="D1486" s="3">
        <v>2016</v>
      </c>
      <c r="E1486" t="s">
        <v>5</v>
      </c>
      <c r="F1486" t="s">
        <v>18</v>
      </c>
      <c r="G1486" t="s">
        <v>23</v>
      </c>
      <c r="H1486">
        <v>639</v>
      </c>
    </row>
    <row r="1487" spans="1:8" x14ac:dyDescent="0.3">
      <c r="A1487" t="s">
        <v>22</v>
      </c>
      <c r="B1487" t="s">
        <v>20</v>
      </c>
      <c r="C1487">
        <v>7</v>
      </c>
      <c r="D1487" s="3">
        <v>2016</v>
      </c>
      <c r="E1487" t="s">
        <v>5</v>
      </c>
      <c r="F1487" t="s">
        <v>18</v>
      </c>
      <c r="G1487" t="s">
        <v>23</v>
      </c>
      <c r="H1487">
        <v>430</v>
      </c>
    </row>
    <row r="1488" spans="1:8" x14ac:dyDescent="0.3">
      <c r="A1488" t="s">
        <v>21</v>
      </c>
      <c r="B1488" t="s">
        <v>20</v>
      </c>
      <c r="C1488">
        <v>8</v>
      </c>
      <c r="D1488" s="3">
        <v>2016</v>
      </c>
      <c r="E1488" t="s">
        <v>5</v>
      </c>
      <c r="F1488" t="s">
        <v>18</v>
      </c>
      <c r="G1488" t="s">
        <v>23</v>
      </c>
      <c r="H1488">
        <v>576</v>
      </c>
    </row>
    <row r="1489" spans="1:8" x14ac:dyDescent="0.3">
      <c r="A1489" t="s">
        <v>22</v>
      </c>
      <c r="B1489" t="s">
        <v>20</v>
      </c>
      <c r="C1489">
        <v>8</v>
      </c>
      <c r="D1489" s="3">
        <v>2016</v>
      </c>
      <c r="E1489" t="s">
        <v>5</v>
      </c>
      <c r="F1489" t="s">
        <v>18</v>
      </c>
      <c r="G1489" t="s">
        <v>23</v>
      </c>
      <c r="H1489">
        <v>413</v>
      </c>
    </row>
    <row r="1490" spans="1:8" x14ac:dyDescent="0.3">
      <c r="A1490" t="s">
        <v>21</v>
      </c>
      <c r="B1490" t="s">
        <v>20</v>
      </c>
      <c r="C1490">
        <v>9</v>
      </c>
      <c r="D1490" s="3">
        <v>2016</v>
      </c>
      <c r="E1490" t="s">
        <v>5</v>
      </c>
      <c r="F1490" t="s">
        <v>18</v>
      </c>
      <c r="G1490" t="s">
        <v>23</v>
      </c>
      <c r="H1490">
        <v>596</v>
      </c>
    </row>
    <row r="1491" spans="1:8" x14ac:dyDescent="0.3">
      <c r="A1491" t="s">
        <v>22</v>
      </c>
      <c r="B1491" t="s">
        <v>20</v>
      </c>
      <c r="C1491">
        <v>9</v>
      </c>
      <c r="D1491" s="3">
        <v>2016</v>
      </c>
      <c r="E1491" t="s">
        <v>5</v>
      </c>
      <c r="F1491" t="s">
        <v>18</v>
      </c>
      <c r="G1491" t="s">
        <v>23</v>
      </c>
      <c r="H1491">
        <v>397</v>
      </c>
    </row>
    <row r="1492" spans="1:8" x14ac:dyDescent="0.3">
      <c r="A1492" t="s">
        <v>21</v>
      </c>
      <c r="B1492" t="s">
        <v>20</v>
      </c>
      <c r="C1492">
        <v>10</v>
      </c>
      <c r="D1492" s="3">
        <v>2016</v>
      </c>
      <c r="E1492" t="s">
        <v>5</v>
      </c>
      <c r="F1492" t="s">
        <v>18</v>
      </c>
      <c r="G1492" t="s">
        <v>23</v>
      </c>
      <c r="H1492">
        <v>756</v>
      </c>
    </row>
    <row r="1493" spans="1:8" x14ac:dyDescent="0.3">
      <c r="A1493" t="s">
        <v>22</v>
      </c>
      <c r="B1493" t="s">
        <v>20</v>
      </c>
      <c r="C1493">
        <v>10</v>
      </c>
      <c r="D1493" s="3">
        <v>2016</v>
      </c>
      <c r="E1493" t="s">
        <v>5</v>
      </c>
      <c r="F1493" t="s">
        <v>18</v>
      </c>
      <c r="G1493" t="s">
        <v>23</v>
      </c>
      <c r="H1493">
        <v>468</v>
      </c>
    </row>
    <row r="1494" spans="1:8" x14ac:dyDescent="0.3">
      <c r="A1494" t="s">
        <v>21</v>
      </c>
      <c r="B1494" t="s">
        <v>20</v>
      </c>
      <c r="C1494">
        <v>11</v>
      </c>
      <c r="D1494" s="3">
        <v>2016</v>
      </c>
      <c r="E1494" t="s">
        <v>5</v>
      </c>
      <c r="F1494" t="s">
        <v>18</v>
      </c>
      <c r="G1494" t="s">
        <v>23</v>
      </c>
      <c r="H1494">
        <v>719</v>
      </c>
    </row>
    <row r="1495" spans="1:8" x14ac:dyDescent="0.3">
      <c r="A1495" t="s">
        <v>22</v>
      </c>
      <c r="B1495" t="s">
        <v>20</v>
      </c>
      <c r="C1495">
        <v>11</v>
      </c>
      <c r="D1495" s="3">
        <v>2016</v>
      </c>
      <c r="E1495" t="s">
        <v>5</v>
      </c>
      <c r="F1495" t="s">
        <v>18</v>
      </c>
      <c r="G1495" t="s">
        <v>23</v>
      </c>
      <c r="H1495">
        <v>519</v>
      </c>
    </row>
    <row r="1496" spans="1:8" x14ac:dyDescent="0.3">
      <c r="A1496" t="s">
        <v>21</v>
      </c>
      <c r="B1496" t="s">
        <v>20</v>
      </c>
      <c r="C1496">
        <v>12</v>
      </c>
      <c r="D1496" s="3">
        <v>2016</v>
      </c>
      <c r="E1496" t="s">
        <v>5</v>
      </c>
      <c r="F1496" t="s">
        <v>18</v>
      </c>
      <c r="G1496" t="s">
        <v>23</v>
      </c>
      <c r="H1496">
        <v>701</v>
      </c>
    </row>
    <row r="1497" spans="1:8" x14ac:dyDescent="0.3">
      <c r="A1497" t="s">
        <v>22</v>
      </c>
      <c r="B1497" t="s">
        <v>20</v>
      </c>
      <c r="C1497">
        <v>12</v>
      </c>
      <c r="D1497" s="3">
        <v>2016</v>
      </c>
      <c r="E1497" t="s">
        <v>5</v>
      </c>
      <c r="F1497" t="s">
        <v>18</v>
      </c>
      <c r="G1497" t="s">
        <v>23</v>
      </c>
      <c r="H1497">
        <v>524</v>
      </c>
    </row>
    <row r="1498" spans="1:8" x14ac:dyDescent="0.3">
      <c r="A1498" t="s">
        <v>21</v>
      </c>
      <c r="B1498" t="s">
        <v>20</v>
      </c>
      <c r="C1498">
        <v>13</v>
      </c>
      <c r="D1498" s="3">
        <v>2016</v>
      </c>
      <c r="E1498" t="s">
        <v>5</v>
      </c>
      <c r="F1498" t="s">
        <v>18</v>
      </c>
      <c r="G1498" t="s">
        <v>23</v>
      </c>
      <c r="H1498">
        <v>758</v>
      </c>
    </row>
    <row r="1499" spans="1:8" x14ac:dyDescent="0.3">
      <c r="A1499" t="s">
        <v>22</v>
      </c>
      <c r="B1499" t="s">
        <v>20</v>
      </c>
      <c r="C1499">
        <v>13</v>
      </c>
      <c r="D1499" s="3">
        <v>2016</v>
      </c>
      <c r="E1499" t="s">
        <v>5</v>
      </c>
      <c r="F1499" t="s">
        <v>18</v>
      </c>
      <c r="G1499" t="s">
        <v>23</v>
      </c>
      <c r="H1499">
        <v>469</v>
      </c>
    </row>
    <row r="1500" spans="1:8" x14ac:dyDescent="0.3">
      <c r="A1500" t="s">
        <v>21</v>
      </c>
      <c r="B1500" t="s">
        <v>20</v>
      </c>
      <c r="C1500">
        <v>14</v>
      </c>
      <c r="D1500" s="3">
        <v>2016</v>
      </c>
      <c r="E1500" t="s">
        <v>5</v>
      </c>
      <c r="F1500" t="s">
        <v>18</v>
      </c>
      <c r="G1500" t="s">
        <v>23</v>
      </c>
      <c r="H1500">
        <v>670</v>
      </c>
    </row>
    <row r="1501" spans="1:8" x14ac:dyDescent="0.3">
      <c r="A1501" t="s">
        <v>22</v>
      </c>
      <c r="B1501" t="s">
        <v>20</v>
      </c>
      <c r="C1501">
        <v>14</v>
      </c>
      <c r="D1501" s="3">
        <v>2016</v>
      </c>
      <c r="E1501" t="s">
        <v>5</v>
      </c>
      <c r="F1501" t="s">
        <v>18</v>
      </c>
      <c r="G1501" t="s">
        <v>23</v>
      </c>
      <c r="H1501">
        <v>627</v>
      </c>
    </row>
    <row r="1502" spans="1:8" x14ac:dyDescent="0.3">
      <c r="A1502" t="s">
        <v>21</v>
      </c>
      <c r="B1502" t="s">
        <v>20</v>
      </c>
      <c r="C1502">
        <v>15</v>
      </c>
      <c r="D1502" s="3">
        <v>2016</v>
      </c>
      <c r="E1502" t="s">
        <v>5</v>
      </c>
      <c r="F1502" t="s">
        <v>18</v>
      </c>
      <c r="G1502" t="s">
        <v>23</v>
      </c>
      <c r="H1502">
        <v>563</v>
      </c>
    </row>
    <row r="1503" spans="1:8" x14ac:dyDescent="0.3">
      <c r="A1503" t="s">
        <v>22</v>
      </c>
      <c r="B1503" t="s">
        <v>20</v>
      </c>
      <c r="C1503">
        <v>15</v>
      </c>
      <c r="D1503" s="3">
        <v>2016</v>
      </c>
      <c r="E1503" t="s">
        <v>5</v>
      </c>
      <c r="F1503" t="s">
        <v>18</v>
      </c>
      <c r="G1503" t="s">
        <v>23</v>
      </c>
      <c r="H1503">
        <v>345</v>
      </c>
    </row>
    <row r="1504" spans="1:8" x14ac:dyDescent="0.3">
      <c r="A1504" t="s">
        <v>21</v>
      </c>
      <c r="B1504" t="s">
        <v>20</v>
      </c>
      <c r="C1504">
        <v>16</v>
      </c>
      <c r="D1504" s="3">
        <v>2016</v>
      </c>
      <c r="E1504" t="s">
        <v>5</v>
      </c>
      <c r="F1504" t="s">
        <v>18</v>
      </c>
      <c r="G1504" t="s">
        <v>23</v>
      </c>
      <c r="H1504">
        <v>639</v>
      </c>
    </row>
    <row r="1505" spans="1:8" x14ac:dyDescent="0.3">
      <c r="A1505" t="s">
        <v>22</v>
      </c>
      <c r="B1505" t="s">
        <v>20</v>
      </c>
      <c r="C1505">
        <v>16</v>
      </c>
      <c r="D1505" s="3">
        <v>2016</v>
      </c>
      <c r="E1505" t="s">
        <v>5</v>
      </c>
      <c r="F1505" t="s">
        <v>18</v>
      </c>
      <c r="G1505" t="s">
        <v>23</v>
      </c>
      <c r="H1505">
        <v>378</v>
      </c>
    </row>
    <row r="1506" spans="1:8" x14ac:dyDescent="0.3">
      <c r="A1506" t="s">
        <v>21</v>
      </c>
      <c r="B1506" t="s">
        <v>20</v>
      </c>
      <c r="C1506">
        <v>17</v>
      </c>
      <c r="D1506" s="3">
        <v>2016</v>
      </c>
      <c r="E1506" t="s">
        <v>5</v>
      </c>
      <c r="F1506" t="s">
        <v>18</v>
      </c>
      <c r="G1506" t="s">
        <v>23</v>
      </c>
      <c r="H1506">
        <v>739</v>
      </c>
    </row>
    <row r="1507" spans="1:8" x14ac:dyDescent="0.3">
      <c r="A1507" t="s">
        <v>22</v>
      </c>
      <c r="B1507" t="s">
        <v>20</v>
      </c>
      <c r="C1507">
        <v>17</v>
      </c>
      <c r="D1507" s="3">
        <v>2016</v>
      </c>
      <c r="E1507" t="s">
        <v>5</v>
      </c>
      <c r="F1507" t="s">
        <v>18</v>
      </c>
      <c r="G1507" t="s">
        <v>23</v>
      </c>
      <c r="H1507">
        <v>483</v>
      </c>
    </row>
    <row r="1508" spans="1:8" x14ac:dyDescent="0.3">
      <c r="A1508" t="s">
        <v>21</v>
      </c>
      <c r="B1508" t="s">
        <v>20</v>
      </c>
      <c r="C1508">
        <v>18</v>
      </c>
      <c r="D1508" s="3">
        <v>2016</v>
      </c>
      <c r="E1508" t="s">
        <v>5</v>
      </c>
      <c r="F1508" t="s">
        <v>18</v>
      </c>
      <c r="G1508" t="s">
        <v>23</v>
      </c>
      <c r="H1508">
        <v>841</v>
      </c>
    </row>
    <row r="1509" spans="1:8" x14ac:dyDescent="0.3">
      <c r="A1509" t="s">
        <v>22</v>
      </c>
      <c r="B1509" t="s">
        <v>20</v>
      </c>
      <c r="C1509">
        <v>18</v>
      </c>
      <c r="D1509" s="3">
        <v>2016</v>
      </c>
      <c r="E1509" t="s">
        <v>5</v>
      </c>
      <c r="F1509" t="s">
        <v>18</v>
      </c>
      <c r="G1509" t="s">
        <v>23</v>
      </c>
      <c r="H1509">
        <v>633</v>
      </c>
    </row>
    <row r="1510" spans="1:8" x14ac:dyDescent="0.3">
      <c r="A1510" t="s">
        <v>21</v>
      </c>
      <c r="B1510" t="s">
        <v>20</v>
      </c>
      <c r="C1510">
        <v>19</v>
      </c>
      <c r="D1510" s="3">
        <v>2016</v>
      </c>
      <c r="E1510" t="s">
        <v>5</v>
      </c>
      <c r="F1510" t="s">
        <v>18</v>
      </c>
      <c r="G1510" t="s">
        <v>23</v>
      </c>
      <c r="H1510">
        <v>716</v>
      </c>
    </row>
    <row r="1511" spans="1:8" x14ac:dyDescent="0.3">
      <c r="A1511" t="s">
        <v>22</v>
      </c>
      <c r="B1511" t="s">
        <v>20</v>
      </c>
      <c r="C1511">
        <v>19</v>
      </c>
      <c r="D1511" s="3">
        <v>2016</v>
      </c>
      <c r="E1511" t="s">
        <v>5</v>
      </c>
      <c r="F1511" t="s">
        <v>18</v>
      </c>
      <c r="G1511" t="s">
        <v>23</v>
      </c>
      <c r="H1511">
        <v>534</v>
      </c>
    </row>
    <row r="1512" spans="1:8" x14ac:dyDescent="0.3">
      <c r="A1512" t="s">
        <v>21</v>
      </c>
      <c r="B1512" t="s">
        <v>20</v>
      </c>
      <c r="C1512">
        <v>20</v>
      </c>
      <c r="D1512" s="3">
        <v>2016</v>
      </c>
      <c r="E1512" t="s">
        <v>5</v>
      </c>
      <c r="F1512" t="s">
        <v>18</v>
      </c>
      <c r="G1512" t="s">
        <v>23</v>
      </c>
      <c r="H1512">
        <v>770</v>
      </c>
    </row>
    <row r="1513" spans="1:8" x14ac:dyDescent="0.3">
      <c r="A1513" t="s">
        <v>22</v>
      </c>
      <c r="B1513" t="s">
        <v>20</v>
      </c>
      <c r="C1513">
        <v>20</v>
      </c>
      <c r="D1513" s="3">
        <v>2016</v>
      </c>
      <c r="E1513" t="s">
        <v>5</v>
      </c>
      <c r="F1513" t="s">
        <v>18</v>
      </c>
      <c r="G1513" t="s">
        <v>23</v>
      </c>
      <c r="H1513">
        <v>575</v>
      </c>
    </row>
    <row r="1514" spans="1:8" x14ac:dyDescent="0.3">
      <c r="A1514" t="s">
        <v>21</v>
      </c>
      <c r="B1514" t="s">
        <v>20</v>
      </c>
      <c r="C1514">
        <v>21</v>
      </c>
      <c r="D1514" s="3">
        <v>2016</v>
      </c>
      <c r="E1514" t="s">
        <v>5</v>
      </c>
      <c r="F1514" t="s">
        <v>18</v>
      </c>
      <c r="G1514" t="s">
        <v>23</v>
      </c>
      <c r="H1514">
        <v>702</v>
      </c>
    </row>
    <row r="1515" spans="1:8" x14ac:dyDescent="0.3">
      <c r="A1515" t="s">
        <v>22</v>
      </c>
      <c r="B1515" t="s">
        <v>20</v>
      </c>
      <c r="C1515">
        <v>21</v>
      </c>
      <c r="D1515" s="3">
        <v>2016</v>
      </c>
      <c r="E1515" t="s">
        <v>5</v>
      </c>
      <c r="F1515" t="s">
        <v>18</v>
      </c>
      <c r="G1515" t="s">
        <v>23</v>
      </c>
      <c r="H1515">
        <v>496</v>
      </c>
    </row>
    <row r="1516" spans="1:8" x14ac:dyDescent="0.3">
      <c r="A1516" t="s">
        <v>21</v>
      </c>
      <c r="B1516" t="s">
        <v>20</v>
      </c>
      <c r="C1516">
        <v>22</v>
      </c>
      <c r="D1516" s="3">
        <v>2016</v>
      </c>
      <c r="E1516" t="s">
        <v>5</v>
      </c>
      <c r="F1516" t="s">
        <v>18</v>
      </c>
      <c r="G1516" t="s">
        <v>23</v>
      </c>
      <c r="H1516">
        <v>541</v>
      </c>
    </row>
    <row r="1517" spans="1:8" x14ac:dyDescent="0.3">
      <c r="A1517" t="s">
        <v>22</v>
      </c>
      <c r="B1517" t="s">
        <v>20</v>
      </c>
      <c r="C1517">
        <v>22</v>
      </c>
      <c r="D1517" s="3">
        <v>2016</v>
      </c>
      <c r="E1517" t="s">
        <v>5</v>
      </c>
      <c r="F1517" t="s">
        <v>18</v>
      </c>
      <c r="G1517" t="s">
        <v>23</v>
      </c>
      <c r="H1517">
        <v>482</v>
      </c>
    </row>
    <row r="1518" spans="1:8" x14ac:dyDescent="0.3">
      <c r="A1518" t="s">
        <v>21</v>
      </c>
      <c r="B1518" t="s">
        <v>20</v>
      </c>
      <c r="C1518">
        <v>23</v>
      </c>
      <c r="D1518" s="3">
        <v>2016</v>
      </c>
      <c r="E1518" t="s">
        <v>5</v>
      </c>
      <c r="F1518" t="s">
        <v>18</v>
      </c>
      <c r="G1518" t="s">
        <v>23</v>
      </c>
      <c r="H1518">
        <v>581</v>
      </c>
    </row>
    <row r="1519" spans="1:8" x14ac:dyDescent="0.3">
      <c r="A1519" t="s">
        <v>22</v>
      </c>
      <c r="B1519" t="s">
        <v>20</v>
      </c>
      <c r="C1519">
        <v>23</v>
      </c>
      <c r="D1519" s="3">
        <v>2016</v>
      </c>
      <c r="E1519" t="s">
        <v>5</v>
      </c>
      <c r="F1519" t="s">
        <v>18</v>
      </c>
      <c r="G1519" t="s">
        <v>23</v>
      </c>
      <c r="H1519">
        <v>343</v>
      </c>
    </row>
    <row r="1520" spans="1:8" x14ac:dyDescent="0.3">
      <c r="A1520" t="s">
        <v>21</v>
      </c>
      <c r="B1520" t="s">
        <v>20</v>
      </c>
      <c r="C1520">
        <v>24</v>
      </c>
      <c r="D1520" s="3">
        <v>2016</v>
      </c>
      <c r="E1520" t="s">
        <v>5</v>
      </c>
      <c r="F1520" t="s">
        <v>18</v>
      </c>
      <c r="G1520" t="s">
        <v>23</v>
      </c>
      <c r="H1520">
        <v>708</v>
      </c>
    </row>
    <row r="1521" spans="1:8" x14ac:dyDescent="0.3">
      <c r="A1521" t="s">
        <v>22</v>
      </c>
      <c r="B1521" t="s">
        <v>20</v>
      </c>
      <c r="C1521">
        <v>24</v>
      </c>
      <c r="D1521" s="3">
        <v>2016</v>
      </c>
      <c r="E1521" t="s">
        <v>5</v>
      </c>
      <c r="F1521" t="s">
        <v>18</v>
      </c>
      <c r="G1521" t="s">
        <v>23</v>
      </c>
      <c r="H1521">
        <v>525</v>
      </c>
    </row>
    <row r="1522" spans="1:8" x14ac:dyDescent="0.3">
      <c r="A1522" t="s">
        <v>21</v>
      </c>
      <c r="B1522" t="s">
        <v>20</v>
      </c>
      <c r="C1522">
        <v>25</v>
      </c>
      <c r="D1522" s="3">
        <v>2016</v>
      </c>
      <c r="E1522" t="s">
        <v>5</v>
      </c>
      <c r="F1522" t="s">
        <v>18</v>
      </c>
      <c r="G1522" t="s">
        <v>23</v>
      </c>
      <c r="H1522">
        <v>734</v>
      </c>
    </row>
    <row r="1523" spans="1:8" x14ac:dyDescent="0.3">
      <c r="A1523" t="s">
        <v>22</v>
      </c>
      <c r="B1523" t="s">
        <v>20</v>
      </c>
      <c r="C1523">
        <v>25</v>
      </c>
      <c r="D1523" s="3">
        <v>2016</v>
      </c>
      <c r="E1523" t="s">
        <v>5</v>
      </c>
      <c r="F1523" t="s">
        <v>18</v>
      </c>
      <c r="G1523" t="s">
        <v>23</v>
      </c>
      <c r="H1523">
        <v>676</v>
      </c>
    </row>
    <row r="1524" spans="1:8" x14ac:dyDescent="0.3">
      <c r="A1524" t="s">
        <v>21</v>
      </c>
      <c r="B1524" t="s">
        <v>20</v>
      </c>
      <c r="C1524">
        <v>26</v>
      </c>
      <c r="D1524" s="3">
        <v>2016</v>
      </c>
      <c r="E1524" t="s">
        <v>5</v>
      </c>
      <c r="F1524" t="s">
        <v>18</v>
      </c>
      <c r="G1524" t="s">
        <v>23</v>
      </c>
      <c r="H1524">
        <v>637</v>
      </c>
    </row>
    <row r="1525" spans="1:8" x14ac:dyDescent="0.3">
      <c r="A1525" t="s">
        <v>22</v>
      </c>
      <c r="B1525" t="s">
        <v>20</v>
      </c>
      <c r="C1525">
        <v>26</v>
      </c>
      <c r="D1525" s="3">
        <v>2016</v>
      </c>
      <c r="E1525" t="s">
        <v>5</v>
      </c>
      <c r="F1525" t="s">
        <v>18</v>
      </c>
      <c r="G1525" t="s">
        <v>23</v>
      </c>
      <c r="H1525">
        <v>556</v>
      </c>
    </row>
    <row r="1526" spans="1:8" x14ac:dyDescent="0.3">
      <c r="A1526" t="s">
        <v>21</v>
      </c>
      <c r="B1526" t="s">
        <v>20</v>
      </c>
      <c r="C1526">
        <v>27</v>
      </c>
      <c r="D1526" s="3">
        <v>2016</v>
      </c>
      <c r="E1526" t="s">
        <v>5</v>
      </c>
      <c r="F1526" t="s">
        <v>18</v>
      </c>
      <c r="G1526" t="s">
        <v>23</v>
      </c>
      <c r="H1526">
        <v>746</v>
      </c>
    </row>
    <row r="1527" spans="1:8" x14ac:dyDescent="0.3">
      <c r="A1527" t="s">
        <v>22</v>
      </c>
      <c r="B1527" t="s">
        <v>20</v>
      </c>
      <c r="C1527">
        <v>27</v>
      </c>
      <c r="D1527" s="3">
        <v>2016</v>
      </c>
      <c r="E1527" t="s">
        <v>5</v>
      </c>
      <c r="F1527" t="s">
        <v>18</v>
      </c>
      <c r="G1527" t="s">
        <v>23</v>
      </c>
      <c r="H1527">
        <v>610</v>
      </c>
    </row>
    <row r="1528" spans="1:8" x14ac:dyDescent="0.3">
      <c r="A1528" t="s">
        <v>21</v>
      </c>
      <c r="B1528" t="s">
        <v>20</v>
      </c>
      <c r="C1528">
        <v>28</v>
      </c>
      <c r="D1528" s="3">
        <v>2016</v>
      </c>
      <c r="E1528" t="s">
        <v>5</v>
      </c>
      <c r="F1528" t="s">
        <v>18</v>
      </c>
      <c r="G1528" t="s">
        <v>23</v>
      </c>
      <c r="H1528">
        <v>731</v>
      </c>
    </row>
    <row r="1529" spans="1:8" x14ac:dyDescent="0.3">
      <c r="A1529" t="s">
        <v>22</v>
      </c>
      <c r="B1529" t="s">
        <v>20</v>
      </c>
      <c r="C1529">
        <v>28</v>
      </c>
      <c r="D1529" s="3">
        <v>2016</v>
      </c>
      <c r="E1529" t="s">
        <v>5</v>
      </c>
      <c r="F1529" t="s">
        <v>18</v>
      </c>
      <c r="G1529" t="s">
        <v>23</v>
      </c>
      <c r="H1529">
        <v>588</v>
      </c>
    </row>
    <row r="1530" spans="1:8" x14ac:dyDescent="0.3">
      <c r="A1530" t="s">
        <v>21</v>
      </c>
      <c r="B1530" t="s">
        <v>20</v>
      </c>
      <c r="C1530">
        <v>29</v>
      </c>
      <c r="D1530" s="3">
        <v>2016</v>
      </c>
      <c r="E1530" t="s">
        <v>5</v>
      </c>
      <c r="F1530" t="s">
        <v>18</v>
      </c>
      <c r="G1530" t="s">
        <v>23</v>
      </c>
      <c r="H1530">
        <v>539</v>
      </c>
    </row>
    <row r="1531" spans="1:8" x14ac:dyDescent="0.3">
      <c r="A1531" t="s">
        <v>22</v>
      </c>
      <c r="B1531" t="s">
        <v>20</v>
      </c>
      <c r="C1531">
        <v>29</v>
      </c>
      <c r="D1531" s="3">
        <v>2016</v>
      </c>
      <c r="E1531" t="s">
        <v>5</v>
      </c>
      <c r="F1531" t="s">
        <v>18</v>
      </c>
      <c r="G1531" t="s">
        <v>23</v>
      </c>
      <c r="H1531">
        <v>444</v>
      </c>
    </row>
    <row r="1532" spans="1:8" x14ac:dyDescent="0.3">
      <c r="A1532" t="s">
        <v>21</v>
      </c>
      <c r="B1532" s="1" t="s">
        <v>20</v>
      </c>
      <c r="C1532">
        <v>30</v>
      </c>
      <c r="D1532" s="3">
        <v>2016</v>
      </c>
      <c r="E1532" t="s">
        <v>5</v>
      </c>
      <c r="F1532" t="s">
        <v>18</v>
      </c>
      <c r="G1532" t="s">
        <v>23</v>
      </c>
      <c r="H1532" s="1">
        <v>556</v>
      </c>
    </row>
    <row r="1533" spans="1:8" x14ac:dyDescent="0.3">
      <c r="A1533" t="s">
        <v>22</v>
      </c>
      <c r="B1533" s="1" t="s">
        <v>20</v>
      </c>
      <c r="C1533">
        <v>30</v>
      </c>
      <c r="D1533" s="3">
        <v>2016</v>
      </c>
      <c r="E1533" t="s">
        <v>5</v>
      </c>
      <c r="F1533" t="s">
        <v>18</v>
      </c>
      <c r="G1533" t="s">
        <v>23</v>
      </c>
      <c r="H1533" s="1">
        <v>392</v>
      </c>
    </row>
    <row r="1534" spans="1:8" x14ac:dyDescent="0.3">
      <c r="A1534" t="s">
        <v>21</v>
      </c>
      <c r="B1534" s="1" t="s">
        <v>20</v>
      </c>
      <c r="C1534">
        <v>31</v>
      </c>
      <c r="D1534" s="3">
        <v>2016</v>
      </c>
      <c r="E1534" t="s">
        <v>5</v>
      </c>
      <c r="F1534" t="s">
        <v>18</v>
      </c>
      <c r="G1534" t="s">
        <v>23</v>
      </c>
      <c r="H1534" s="1">
        <v>577</v>
      </c>
    </row>
    <row r="1535" spans="1:8" x14ac:dyDescent="0.3">
      <c r="A1535" t="s">
        <v>22</v>
      </c>
      <c r="B1535" s="1" t="s">
        <v>20</v>
      </c>
      <c r="C1535">
        <v>31</v>
      </c>
      <c r="D1535" s="3">
        <v>2016</v>
      </c>
      <c r="E1535" t="s">
        <v>5</v>
      </c>
      <c r="F1535" t="s">
        <v>18</v>
      </c>
      <c r="G1535" t="s">
        <v>23</v>
      </c>
      <c r="H1535" s="1">
        <v>518</v>
      </c>
    </row>
    <row r="1536" spans="1:8" x14ac:dyDescent="0.3">
      <c r="A1536" t="s">
        <v>21</v>
      </c>
      <c r="B1536" s="1" t="s">
        <v>19</v>
      </c>
      <c r="C1536">
        <v>1</v>
      </c>
      <c r="D1536" s="3">
        <v>2016</v>
      </c>
      <c r="E1536" t="s">
        <v>5</v>
      </c>
      <c r="F1536" t="s">
        <v>18</v>
      </c>
      <c r="G1536" t="s">
        <v>23</v>
      </c>
      <c r="H1536" s="1">
        <v>733</v>
      </c>
    </row>
    <row r="1537" spans="1:8" x14ac:dyDescent="0.3">
      <c r="A1537" t="s">
        <v>22</v>
      </c>
      <c r="B1537" s="1" t="s">
        <v>19</v>
      </c>
      <c r="C1537">
        <v>1</v>
      </c>
      <c r="D1537" s="3">
        <v>2016</v>
      </c>
      <c r="E1537" t="s">
        <v>5</v>
      </c>
      <c r="F1537" t="s">
        <v>18</v>
      </c>
      <c r="G1537" t="s">
        <v>23</v>
      </c>
      <c r="H1537" s="1">
        <v>396</v>
      </c>
    </row>
    <row r="1538" spans="1:8" x14ac:dyDescent="0.3">
      <c r="A1538" t="s">
        <v>21</v>
      </c>
      <c r="B1538" s="1" t="s">
        <v>19</v>
      </c>
      <c r="C1538">
        <v>2</v>
      </c>
      <c r="D1538" s="3">
        <v>2016</v>
      </c>
      <c r="E1538" t="s">
        <v>5</v>
      </c>
      <c r="F1538" t="s">
        <v>18</v>
      </c>
      <c r="G1538" t="s">
        <v>23</v>
      </c>
      <c r="H1538" s="1">
        <v>644</v>
      </c>
    </row>
    <row r="1539" spans="1:8" x14ac:dyDescent="0.3">
      <c r="A1539" t="s">
        <v>22</v>
      </c>
      <c r="B1539" s="1" t="s">
        <v>19</v>
      </c>
      <c r="C1539">
        <v>2</v>
      </c>
      <c r="D1539" s="3">
        <v>2016</v>
      </c>
      <c r="E1539" t="s">
        <v>5</v>
      </c>
      <c r="F1539" t="s">
        <v>18</v>
      </c>
      <c r="G1539" t="s">
        <v>23</v>
      </c>
      <c r="H1539" s="1">
        <v>437</v>
      </c>
    </row>
    <row r="1540" spans="1:8" x14ac:dyDescent="0.3">
      <c r="A1540" t="s">
        <v>21</v>
      </c>
      <c r="B1540" s="1" t="s">
        <v>19</v>
      </c>
      <c r="C1540">
        <v>3</v>
      </c>
      <c r="D1540" s="3">
        <v>2016</v>
      </c>
      <c r="E1540" t="s">
        <v>5</v>
      </c>
      <c r="F1540" t="s">
        <v>18</v>
      </c>
      <c r="G1540" t="s">
        <v>23</v>
      </c>
      <c r="H1540" s="1">
        <v>542</v>
      </c>
    </row>
    <row r="1541" spans="1:8" x14ac:dyDescent="0.3">
      <c r="A1541" t="s">
        <v>22</v>
      </c>
      <c r="B1541" s="1" t="s">
        <v>19</v>
      </c>
      <c r="C1541">
        <v>3</v>
      </c>
      <c r="D1541" s="3">
        <v>2016</v>
      </c>
      <c r="E1541" t="s">
        <v>5</v>
      </c>
      <c r="F1541" t="s">
        <v>18</v>
      </c>
      <c r="G1541" t="s">
        <v>23</v>
      </c>
      <c r="H1541" s="1">
        <v>311</v>
      </c>
    </row>
    <row r="1542" spans="1:8" x14ac:dyDescent="0.3">
      <c r="A1542" t="s">
        <v>21</v>
      </c>
      <c r="B1542" s="1" t="s">
        <v>19</v>
      </c>
      <c r="C1542">
        <v>4</v>
      </c>
      <c r="D1542" s="3">
        <v>2016</v>
      </c>
      <c r="E1542" t="s">
        <v>5</v>
      </c>
      <c r="F1542" t="s">
        <v>18</v>
      </c>
      <c r="G1542" t="s">
        <v>23</v>
      </c>
      <c r="H1542" s="1">
        <v>596</v>
      </c>
    </row>
    <row r="1543" spans="1:8" x14ac:dyDescent="0.3">
      <c r="A1543" t="s">
        <v>22</v>
      </c>
      <c r="B1543" s="1" t="s">
        <v>19</v>
      </c>
      <c r="C1543">
        <v>4</v>
      </c>
      <c r="D1543" s="3">
        <v>2016</v>
      </c>
      <c r="E1543" t="s">
        <v>5</v>
      </c>
      <c r="F1543" t="s">
        <v>18</v>
      </c>
      <c r="G1543" t="s">
        <v>23</v>
      </c>
      <c r="H1543" s="1">
        <v>338</v>
      </c>
    </row>
    <row r="1544" spans="1:8" x14ac:dyDescent="0.3">
      <c r="A1544" t="s">
        <v>21</v>
      </c>
      <c r="B1544" t="s">
        <v>19</v>
      </c>
      <c r="C1544">
        <v>5</v>
      </c>
      <c r="D1544" s="3">
        <v>2016</v>
      </c>
      <c r="E1544" t="s">
        <v>5</v>
      </c>
      <c r="F1544" t="s">
        <v>18</v>
      </c>
      <c r="G1544" t="s">
        <v>23</v>
      </c>
      <c r="H1544" s="1">
        <v>608</v>
      </c>
    </row>
    <row r="1545" spans="1:8" x14ac:dyDescent="0.3">
      <c r="A1545" t="s">
        <v>22</v>
      </c>
      <c r="B1545" t="s">
        <v>19</v>
      </c>
      <c r="C1545">
        <v>5</v>
      </c>
      <c r="D1545" s="3">
        <v>2016</v>
      </c>
      <c r="E1545" t="s">
        <v>5</v>
      </c>
      <c r="F1545" t="s">
        <v>18</v>
      </c>
      <c r="G1545" t="s">
        <v>23</v>
      </c>
      <c r="H1545">
        <v>572</v>
      </c>
    </row>
    <row r="1546" spans="1:8" x14ac:dyDescent="0.3">
      <c r="A1546" t="s">
        <v>21</v>
      </c>
      <c r="B1546" t="s">
        <v>19</v>
      </c>
      <c r="C1546">
        <v>6</v>
      </c>
      <c r="D1546" s="3">
        <v>2016</v>
      </c>
      <c r="E1546" t="s">
        <v>5</v>
      </c>
      <c r="F1546" t="s">
        <v>18</v>
      </c>
      <c r="G1546" t="s">
        <v>23</v>
      </c>
      <c r="H1546" s="1">
        <v>704</v>
      </c>
    </row>
    <row r="1547" spans="1:8" x14ac:dyDescent="0.3">
      <c r="A1547" t="s">
        <v>22</v>
      </c>
      <c r="B1547" t="s">
        <v>19</v>
      </c>
      <c r="C1547">
        <v>6</v>
      </c>
      <c r="D1547" s="3">
        <v>2016</v>
      </c>
      <c r="E1547" t="s">
        <v>5</v>
      </c>
      <c r="F1547" t="s">
        <v>18</v>
      </c>
      <c r="G1547" t="s">
        <v>23</v>
      </c>
      <c r="H1547" s="1">
        <v>405</v>
      </c>
    </row>
    <row r="1548" spans="1:8" x14ac:dyDescent="0.3">
      <c r="A1548" t="s">
        <v>21</v>
      </c>
      <c r="B1548" t="s">
        <v>19</v>
      </c>
      <c r="C1548">
        <v>7</v>
      </c>
      <c r="D1548" s="3">
        <v>2016</v>
      </c>
      <c r="E1548" t="s">
        <v>5</v>
      </c>
      <c r="F1548" t="s">
        <v>18</v>
      </c>
      <c r="G1548" t="s">
        <v>23</v>
      </c>
      <c r="H1548" s="1">
        <v>685</v>
      </c>
    </row>
    <row r="1549" spans="1:8" x14ac:dyDescent="0.3">
      <c r="A1549" t="s">
        <v>22</v>
      </c>
      <c r="B1549" t="s">
        <v>19</v>
      </c>
      <c r="C1549">
        <v>7</v>
      </c>
      <c r="D1549" s="3">
        <v>2016</v>
      </c>
      <c r="E1549" t="s">
        <v>5</v>
      </c>
      <c r="F1549" t="s">
        <v>18</v>
      </c>
      <c r="G1549" t="s">
        <v>23</v>
      </c>
      <c r="H1549">
        <v>491</v>
      </c>
    </row>
    <row r="1550" spans="1:8" x14ac:dyDescent="0.3">
      <c r="A1550" t="s">
        <v>21</v>
      </c>
      <c r="B1550" t="s">
        <v>19</v>
      </c>
      <c r="C1550">
        <v>8</v>
      </c>
      <c r="D1550" s="3">
        <v>2016</v>
      </c>
      <c r="E1550" t="s">
        <v>5</v>
      </c>
      <c r="F1550" t="s">
        <v>18</v>
      </c>
      <c r="G1550" t="s">
        <v>23</v>
      </c>
      <c r="H1550" s="1">
        <v>680</v>
      </c>
    </row>
    <row r="1551" spans="1:8" x14ac:dyDescent="0.3">
      <c r="A1551" t="s">
        <v>22</v>
      </c>
      <c r="B1551" t="s">
        <v>19</v>
      </c>
      <c r="C1551">
        <v>8</v>
      </c>
      <c r="D1551" s="3">
        <v>2016</v>
      </c>
      <c r="E1551" t="s">
        <v>5</v>
      </c>
      <c r="F1551" t="s">
        <v>18</v>
      </c>
      <c r="G1551" t="s">
        <v>23</v>
      </c>
      <c r="H1551" s="1">
        <v>459</v>
      </c>
    </row>
    <row r="1552" spans="1:8" x14ac:dyDescent="0.3">
      <c r="A1552" t="s">
        <v>21</v>
      </c>
      <c r="B1552" t="s">
        <v>19</v>
      </c>
      <c r="C1552">
        <v>9</v>
      </c>
      <c r="D1552" s="3">
        <v>2016</v>
      </c>
      <c r="E1552" t="s">
        <v>5</v>
      </c>
      <c r="F1552" t="s">
        <v>18</v>
      </c>
      <c r="G1552" t="s">
        <v>23</v>
      </c>
      <c r="H1552" s="1">
        <v>610</v>
      </c>
    </row>
    <row r="1553" spans="1:8" x14ac:dyDescent="0.3">
      <c r="A1553" t="s">
        <v>22</v>
      </c>
      <c r="B1553" t="s">
        <v>19</v>
      </c>
      <c r="C1553">
        <v>9</v>
      </c>
      <c r="D1553" s="3">
        <v>2016</v>
      </c>
      <c r="E1553" t="s">
        <v>5</v>
      </c>
      <c r="F1553" t="s">
        <v>18</v>
      </c>
      <c r="G1553" t="s">
        <v>23</v>
      </c>
      <c r="H1553" s="1">
        <v>397</v>
      </c>
    </row>
    <row r="1554" spans="1:8" x14ac:dyDescent="0.3">
      <c r="A1554" t="s">
        <v>21</v>
      </c>
      <c r="B1554" t="s">
        <v>19</v>
      </c>
      <c r="C1554">
        <v>10</v>
      </c>
      <c r="D1554" s="3">
        <v>2016</v>
      </c>
      <c r="E1554" t="s">
        <v>5</v>
      </c>
      <c r="F1554" t="s">
        <v>18</v>
      </c>
      <c r="G1554" t="s">
        <v>23</v>
      </c>
      <c r="H1554" s="1">
        <v>501</v>
      </c>
    </row>
    <row r="1555" spans="1:8" x14ac:dyDescent="0.3">
      <c r="A1555" t="s">
        <v>22</v>
      </c>
      <c r="B1555" t="s">
        <v>19</v>
      </c>
      <c r="C1555">
        <v>10</v>
      </c>
      <c r="D1555" s="3">
        <v>2016</v>
      </c>
      <c r="E1555" t="s">
        <v>5</v>
      </c>
      <c r="F1555" t="s">
        <v>18</v>
      </c>
      <c r="G1555" t="s">
        <v>23</v>
      </c>
      <c r="H1555">
        <v>250</v>
      </c>
    </row>
    <row r="1556" spans="1:8" x14ac:dyDescent="0.3">
      <c r="A1556" t="s">
        <v>21</v>
      </c>
      <c r="B1556" t="s">
        <v>19</v>
      </c>
      <c r="C1556">
        <v>11</v>
      </c>
      <c r="D1556" s="3">
        <v>2016</v>
      </c>
      <c r="E1556" t="s">
        <v>5</v>
      </c>
      <c r="F1556" t="s">
        <v>18</v>
      </c>
      <c r="G1556" t="s">
        <v>23</v>
      </c>
      <c r="H1556" s="1">
        <v>725</v>
      </c>
    </row>
    <row r="1557" spans="1:8" x14ac:dyDescent="0.3">
      <c r="A1557" t="s">
        <v>22</v>
      </c>
      <c r="B1557" t="s">
        <v>19</v>
      </c>
      <c r="C1557">
        <v>11</v>
      </c>
      <c r="D1557" s="3">
        <v>2016</v>
      </c>
      <c r="E1557" t="s">
        <v>5</v>
      </c>
      <c r="F1557" t="s">
        <v>18</v>
      </c>
      <c r="G1557" t="s">
        <v>23</v>
      </c>
      <c r="H1557" s="1">
        <v>336</v>
      </c>
    </row>
    <row r="1558" spans="1:8" x14ac:dyDescent="0.3">
      <c r="A1558" t="s">
        <v>21</v>
      </c>
      <c r="B1558" t="s">
        <v>19</v>
      </c>
      <c r="C1558">
        <v>12</v>
      </c>
      <c r="D1558" s="3">
        <v>2016</v>
      </c>
      <c r="E1558" t="s">
        <v>5</v>
      </c>
      <c r="F1558" t="s">
        <v>18</v>
      </c>
      <c r="G1558" t="s">
        <v>23</v>
      </c>
      <c r="H1558" s="1">
        <v>873</v>
      </c>
    </row>
    <row r="1559" spans="1:8" x14ac:dyDescent="0.3">
      <c r="A1559" t="s">
        <v>22</v>
      </c>
      <c r="B1559" t="s">
        <v>19</v>
      </c>
      <c r="C1559">
        <v>12</v>
      </c>
      <c r="D1559" s="3">
        <v>2016</v>
      </c>
      <c r="E1559" t="s">
        <v>5</v>
      </c>
      <c r="F1559" t="s">
        <v>18</v>
      </c>
      <c r="G1559" t="s">
        <v>23</v>
      </c>
      <c r="H1559">
        <v>618</v>
      </c>
    </row>
    <row r="1560" spans="1:8" x14ac:dyDescent="0.3">
      <c r="A1560" t="s">
        <v>21</v>
      </c>
      <c r="B1560" t="s">
        <v>19</v>
      </c>
      <c r="C1560">
        <v>13</v>
      </c>
      <c r="D1560" s="3">
        <v>2016</v>
      </c>
      <c r="E1560" t="s">
        <v>5</v>
      </c>
      <c r="F1560" t="s">
        <v>18</v>
      </c>
      <c r="G1560" t="s">
        <v>23</v>
      </c>
      <c r="H1560" s="1">
        <v>851</v>
      </c>
    </row>
    <row r="1561" spans="1:8" x14ac:dyDescent="0.3">
      <c r="A1561" t="s">
        <v>22</v>
      </c>
      <c r="B1561" t="s">
        <v>19</v>
      </c>
      <c r="C1561">
        <v>13</v>
      </c>
      <c r="D1561" s="3">
        <v>2016</v>
      </c>
      <c r="E1561" t="s">
        <v>5</v>
      </c>
      <c r="F1561" t="s">
        <v>18</v>
      </c>
      <c r="G1561" t="s">
        <v>23</v>
      </c>
      <c r="H1561" s="1">
        <v>528</v>
      </c>
    </row>
    <row r="1562" spans="1:8" x14ac:dyDescent="0.3">
      <c r="A1562" t="s">
        <v>21</v>
      </c>
      <c r="B1562" t="s">
        <v>19</v>
      </c>
      <c r="C1562">
        <v>14</v>
      </c>
      <c r="D1562" s="3">
        <v>2016</v>
      </c>
      <c r="E1562" t="s">
        <v>5</v>
      </c>
      <c r="F1562" t="s">
        <v>18</v>
      </c>
      <c r="G1562" t="s">
        <v>23</v>
      </c>
      <c r="H1562" s="1">
        <v>806</v>
      </c>
    </row>
    <row r="1563" spans="1:8" x14ac:dyDescent="0.3">
      <c r="A1563" t="s">
        <v>22</v>
      </c>
      <c r="B1563" t="s">
        <v>19</v>
      </c>
      <c r="C1563">
        <v>14</v>
      </c>
      <c r="D1563" s="3">
        <v>2016</v>
      </c>
      <c r="E1563" t="s">
        <v>5</v>
      </c>
      <c r="F1563" t="s">
        <v>18</v>
      </c>
      <c r="G1563" t="s">
        <v>23</v>
      </c>
      <c r="H1563" s="1">
        <v>532</v>
      </c>
    </row>
    <row r="1564" spans="1:8" x14ac:dyDescent="0.3">
      <c r="A1564" t="s">
        <v>21</v>
      </c>
      <c r="B1564" t="s">
        <v>19</v>
      </c>
      <c r="C1564">
        <v>15</v>
      </c>
      <c r="D1564" s="3">
        <v>2016</v>
      </c>
      <c r="E1564" t="s">
        <v>5</v>
      </c>
      <c r="F1564" t="s">
        <v>18</v>
      </c>
      <c r="G1564" t="s">
        <v>23</v>
      </c>
      <c r="H1564" s="1">
        <v>772</v>
      </c>
    </row>
    <row r="1565" spans="1:8" x14ac:dyDescent="0.3">
      <c r="A1565" t="s">
        <v>22</v>
      </c>
      <c r="B1565" t="s">
        <v>19</v>
      </c>
      <c r="C1565">
        <v>15</v>
      </c>
      <c r="D1565" s="3">
        <v>2016</v>
      </c>
      <c r="E1565" t="s">
        <v>5</v>
      </c>
      <c r="F1565" t="s">
        <v>18</v>
      </c>
      <c r="G1565" t="s">
        <v>23</v>
      </c>
      <c r="H1565">
        <v>397</v>
      </c>
    </row>
    <row r="1566" spans="1:8" x14ac:dyDescent="0.3">
      <c r="A1566" t="s">
        <v>21</v>
      </c>
      <c r="B1566" t="s">
        <v>19</v>
      </c>
      <c r="C1566">
        <v>16</v>
      </c>
      <c r="D1566" s="3">
        <v>2016</v>
      </c>
      <c r="E1566" t="s">
        <v>5</v>
      </c>
      <c r="F1566" t="s">
        <v>18</v>
      </c>
      <c r="G1566" t="s">
        <v>23</v>
      </c>
      <c r="H1566" s="1">
        <v>693</v>
      </c>
    </row>
    <row r="1567" spans="1:8" x14ac:dyDescent="0.3">
      <c r="A1567" t="s">
        <v>22</v>
      </c>
      <c r="B1567" t="s">
        <v>19</v>
      </c>
      <c r="C1567">
        <v>16</v>
      </c>
      <c r="D1567" s="3">
        <v>2016</v>
      </c>
      <c r="E1567" t="s">
        <v>5</v>
      </c>
      <c r="F1567" t="s">
        <v>18</v>
      </c>
      <c r="G1567" t="s">
        <v>23</v>
      </c>
      <c r="H1567" s="1">
        <v>390</v>
      </c>
    </row>
    <row r="1568" spans="1:8" x14ac:dyDescent="0.3">
      <c r="A1568" t="s">
        <v>21</v>
      </c>
      <c r="B1568" t="s">
        <v>19</v>
      </c>
      <c r="C1568">
        <v>17</v>
      </c>
      <c r="D1568" s="3">
        <v>2016</v>
      </c>
      <c r="E1568" t="s">
        <v>5</v>
      </c>
      <c r="F1568" t="s">
        <v>18</v>
      </c>
      <c r="G1568" t="s">
        <v>23</v>
      </c>
      <c r="H1568" s="1">
        <v>515</v>
      </c>
    </row>
    <row r="1569" spans="1:8" x14ac:dyDescent="0.3">
      <c r="A1569" t="s">
        <v>22</v>
      </c>
      <c r="B1569" t="s">
        <v>19</v>
      </c>
      <c r="C1569">
        <v>17</v>
      </c>
      <c r="D1569" s="3">
        <v>2016</v>
      </c>
      <c r="E1569" t="s">
        <v>5</v>
      </c>
      <c r="F1569" t="s">
        <v>18</v>
      </c>
      <c r="G1569" t="s">
        <v>23</v>
      </c>
      <c r="H1569">
        <v>357</v>
      </c>
    </row>
    <row r="1570" spans="1:8" x14ac:dyDescent="0.3">
      <c r="A1570" t="s">
        <v>21</v>
      </c>
      <c r="B1570" t="s">
        <v>19</v>
      </c>
      <c r="C1570">
        <v>18</v>
      </c>
      <c r="D1570" s="3">
        <v>2016</v>
      </c>
      <c r="E1570" t="s">
        <v>5</v>
      </c>
      <c r="F1570" t="s">
        <v>18</v>
      </c>
      <c r="G1570" t="s">
        <v>23</v>
      </c>
      <c r="H1570" s="1">
        <v>607</v>
      </c>
    </row>
    <row r="1571" spans="1:8" x14ac:dyDescent="0.3">
      <c r="A1571" t="s">
        <v>22</v>
      </c>
      <c r="B1571" t="s">
        <v>19</v>
      </c>
      <c r="C1571">
        <v>18</v>
      </c>
      <c r="D1571" s="3">
        <v>2016</v>
      </c>
      <c r="E1571" t="s">
        <v>5</v>
      </c>
      <c r="F1571" t="s">
        <v>18</v>
      </c>
      <c r="G1571" t="s">
        <v>23</v>
      </c>
      <c r="H1571" s="1">
        <v>409</v>
      </c>
    </row>
    <row r="1572" spans="1:8" x14ac:dyDescent="0.3">
      <c r="A1572" t="s">
        <v>21</v>
      </c>
      <c r="B1572" t="s">
        <v>19</v>
      </c>
      <c r="C1572">
        <v>19</v>
      </c>
      <c r="D1572" s="3">
        <v>2016</v>
      </c>
      <c r="E1572" t="s">
        <v>5</v>
      </c>
      <c r="F1572" t="s">
        <v>18</v>
      </c>
      <c r="G1572" t="s">
        <v>23</v>
      </c>
      <c r="H1572" s="1">
        <v>880</v>
      </c>
    </row>
    <row r="1573" spans="1:8" x14ac:dyDescent="0.3">
      <c r="A1573" t="s">
        <v>22</v>
      </c>
      <c r="B1573" t="s">
        <v>19</v>
      </c>
      <c r="C1573">
        <v>19</v>
      </c>
      <c r="D1573" s="3">
        <v>2016</v>
      </c>
      <c r="E1573" t="s">
        <v>5</v>
      </c>
      <c r="F1573" t="s">
        <v>18</v>
      </c>
      <c r="G1573" t="s">
        <v>23</v>
      </c>
      <c r="H1573" s="1">
        <v>508</v>
      </c>
    </row>
    <row r="1574" spans="1:8" x14ac:dyDescent="0.3">
      <c r="A1574" t="s">
        <v>21</v>
      </c>
      <c r="B1574" t="s">
        <v>19</v>
      </c>
      <c r="C1574">
        <v>20</v>
      </c>
      <c r="D1574" s="3">
        <v>2016</v>
      </c>
      <c r="E1574" t="s">
        <v>5</v>
      </c>
      <c r="F1574" t="s">
        <v>18</v>
      </c>
      <c r="G1574" t="s">
        <v>23</v>
      </c>
      <c r="H1574" s="1">
        <v>800</v>
      </c>
    </row>
    <row r="1575" spans="1:8" x14ac:dyDescent="0.3">
      <c r="A1575" t="s">
        <v>22</v>
      </c>
      <c r="B1575" t="s">
        <v>19</v>
      </c>
      <c r="C1575">
        <v>20</v>
      </c>
      <c r="D1575" s="3">
        <v>2016</v>
      </c>
      <c r="E1575" t="s">
        <v>5</v>
      </c>
      <c r="F1575" t="s">
        <v>18</v>
      </c>
      <c r="G1575" t="s">
        <v>23</v>
      </c>
      <c r="H1575">
        <v>529</v>
      </c>
    </row>
    <row r="1576" spans="1:8" x14ac:dyDescent="0.3">
      <c r="A1576" t="s">
        <v>21</v>
      </c>
      <c r="B1576" t="s">
        <v>19</v>
      </c>
      <c r="C1576">
        <v>21</v>
      </c>
      <c r="D1576" s="3">
        <v>2016</v>
      </c>
      <c r="E1576" t="s">
        <v>5</v>
      </c>
      <c r="F1576" t="s">
        <v>18</v>
      </c>
      <c r="G1576" t="s">
        <v>23</v>
      </c>
      <c r="H1576" s="1">
        <v>823</v>
      </c>
    </row>
    <row r="1577" spans="1:8" x14ac:dyDescent="0.3">
      <c r="A1577" t="s">
        <v>22</v>
      </c>
      <c r="B1577" t="s">
        <v>19</v>
      </c>
      <c r="C1577">
        <v>21</v>
      </c>
      <c r="D1577" s="3">
        <v>2016</v>
      </c>
      <c r="E1577" t="s">
        <v>5</v>
      </c>
      <c r="F1577" t="s">
        <v>18</v>
      </c>
      <c r="G1577" t="s">
        <v>23</v>
      </c>
      <c r="H1577" s="1">
        <v>496</v>
      </c>
    </row>
    <row r="1578" spans="1:8" x14ac:dyDescent="0.3">
      <c r="A1578" t="s">
        <v>21</v>
      </c>
      <c r="B1578" t="s">
        <v>19</v>
      </c>
      <c r="C1578">
        <v>22</v>
      </c>
      <c r="D1578" s="3">
        <v>2016</v>
      </c>
      <c r="E1578" t="s">
        <v>5</v>
      </c>
      <c r="F1578" t="s">
        <v>18</v>
      </c>
      <c r="G1578" t="s">
        <v>23</v>
      </c>
      <c r="H1578" s="1">
        <v>755</v>
      </c>
    </row>
    <row r="1579" spans="1:8" x14ac:dyDescent="0.3">
      <c r="A1579" t="s">
        <v>22</v>
      </c>
      <c r="B1579" t="s">
        <v>19</v>
      </c>
      <c r="C1579">
        <v>22</v>
      </c>
      <c r="D1579" s="3">
        <v>2016</v>
      </c>
      <c r="E1579" t="s">
        <v>5</v>
      </c>
      <c r="F1579" t="s">
        <v>18</v>
      </c>
      <c r="G1579" t="s">
        <v>23</v>
      </c>
      <c r="H1579" s="1">
        <v>394</v>
      </c>
    </row>
    <row r="1580" spans="1:8" x14ac:dyDescent="0.3">
      <c r="A1580" t="s">
        <v>21</v>
      </c>
      <c r="B1580" t="s">
        <v>19</v>
      </c>
      <c r="C1580">
        <v>23</v>
      </c>
      <c r="D1580" s="3">
        <v>2016</v>
      </c>
      <c r="E1580" t="s">
        <v>5</v>
      </c>
      <c r="F1580" t="s">
        <v>18</v>
      </c>
      <c r="G1580" t="s">
        <v>23</v>
      </c>
      <c r="H1580" s="1">
        <v>702</v>
      </c>
    </row>
    <row r="1581" spans="1:8" x14ac:dyDescent="0.3">
      <c r="A1581" t="s">
        <v>22</v>
      </c>
      <c r="B1581" t="s">
        <v>19</v>
      </c>
      <c r="C1581">
        <v>23</v>
      </c>
      <c r="D1581" s="3">
        <v>2016</v>
      </c>
      <c r="E1581" t="s">
        <v>5</v>
      </c>
      <c r="F1581" t="s">
        <v>18</v>
      </c>
      <c r="G1581" t="s">
        <v>23</v>
      </c>
      <c r="H1581" s="1">
        <v>282</v>
      </c>
    </row>
    <row r="1582" spans="1:8" x14ac:dyDescent="0.3">
      <c r="A1582" t="s">
        <v>21</v>
      </c>
      <c r="B1582" t="s">
        <v>19</v>
      </c>
      <c r="C1582">
        <v>24</v>
      </c>
      <c r="D1582" s="3">
        <v>2016</v>
      </c>
      <c r="E1582" t="s">
        <v>5</v>
      </c>
      <c r="F1582" t="s">
        <v>18</v>
      </c>
      <c r="G1582" t="s">
        <v>23</v>
      </c>
      <c r="H1582" s="1">
        <v>445</v>
      </c>
    </row>
    <row r="1583" spans="1:8" x14ac:dyDescent="0.3">
      <c r="A1583" t="s">
        <v>22</v>
      </c>
      <c r="B1583" t="s">
        <v>19</v>
      </c>
      <c r="C1583">
        <v>24</v>
      </c>
      <c r="D1583" s="3">
        <v>2016</v>
      </c>
      <c r="E1583" t="s">
        <v>5</v>
      </c>
      <c r="F1583" t="s">
        <v>18</v>
      </c>
      <c r="G1583" t="s">
        <v>23</v>
      </c>
      <c r="H1583" s="1">
        <v>239</v>
      </c>
    </row>
    <row r="1584" spans="1:8" x14ac:dyDescent="0.3">
      <c r="A1584" t="s">
        <v>21</v>
      </c>
      <c r="B1584" t="s">
        <v>19</v>
      </c>
      <c r="C1584">
        <v>25</v>
      </c>
      <c r="D1584" s="3">
        <v>2016</v>
      </c>
      <c r="E1584" t="s">
        <v>5</v>
      </c>
      <c r="F1584" t="s">
        <v>18</v>
      </c>
      <c r="G1584" t="s">
        <v>23</v>
      </c>
      <c r="H1584" s="1">
        <v>606</v>
      </c>
    </row>
    <row r="1585" spans="1:8" x14ac:dyDescent="0.3">
      <c r="A1585" t="s">
        <v>22</v>
      </c>
      <c r="B1585" t="s">
        <v>19</v>
      </c>
      <c r="C1585">
        <v>25</v>
      </c>
      <c r="D1585" s="3">
        <v>2016</v>
      </c>
      <c r="E1585" t="s">
        <v>5</v>
      </c>
      <c r="F1585" t="s">
        <v>18</v>
      </c>
      <c r="G1585" t="s">
        <v>23</v>
      </c>
      <c r="H1585">
        <v>272</v>
      </c>
    </row>
    <row r="1586" spans="1:8" x14ac:dyDescent="0.3">
      <c r="A1586" t="s">
        <v>21</v>
      </c>
      <c r="B1586" t="s">
        <v>19</v>
      </c>
      <c r="C1586">
        <v>26</v>
      </c>
      <c r="D1586" s="3">
        <v>2016</v>
      </c>
      <c r="E1586" t="s">
        <v>5</v>
      </c>
      <c r="F1586" t="s">
        <v>18</v>
      </c>
      <c r="G1586" t="s">
        <v>23</v>
      </c>
      <c r="H1586" s="1">
        <v>915</v>
      </c>
    </row>
    <row r="1587" spans="1:8" x14ac:dyDescent="0.3">
      <c r="A1587" t="s">
        <v>22</v>
      </c>
      <c r="B1587" t="s">
        <v>19</v>
      </c>
      <c r="C1587">
        <v>26</v>
      </c>
      <c r="D1587" s="3">
        <v>2016</v>
      </c>
      <c r="E1587" t="s">
        <v>5</v>
      </c>
      <c r="F1587" t="s">
        <v>18</v>
      </c>
      <c r="G1587" t="s">
        <v>23</v>
      </c>
      <c r="H1587" s="1">
        <v>445</v>
      </c>
    </row>
    <row r="1588" spans="1:8" x14ac:dyDescent="0.3">
      <c r="A1588" t="s">
        <v>21</v>
      </c>
      <c r="B1588" t="s">
        <v>19</v>
      </c>
      <c r="C1588">
        <v>27</v>
      </c>
      <c r="D1588" s="3">
        <v>2016</v>
      </c>
      <c r="E1588" t="s">
        <v>5</v>
      </c>
      <c r="F1588" t="s">
        <v>18</v>
      </c>
      <c r="G1588" t="s">
        <v>23</v>
      </c>
      <c r="H1588" s="1">
        <v>756</v>
      </c>
    </row>
    <row r="1589" spans="1:8" x14ac:dyDescent="0.3">
      <c r="A1589" t="s">
        <v>22</v>
      </c>
      <c r="B1589" t="s">
        <v>19</v>
      </c>
      <c r="C1589">
        <v>27</v>
      </c>
      <c r="D1589" s="3">
        <v>2016</v>
      </c>
      <c r="E1589" t="s">
        <v>5</v>
      </c>
      <c r="F1589" t="s">
        <v>18</v>
      </c>
      <c r="G1589" t="s">
        <v>23</v>
      </c>
      <c r="H1589">
        <v>496</v>
      </c>
    </row>
    <row r="1590" spans="1:8" x14ac:dyDescent="0.3">
      <c r="A1590" t="s">
        <v>21</v>
      </c>
      <c r="B1590" t="s">
        <v>19</v>
      </c>
      <c r="C1590">
        <v>28</v>
      </c>
      <c r="D1590" s="3">
        <v>2016</v>
      </c>
      <c r="E1590" t="s">
        <v>5</v>
      </c>
      <c r="F1590" t="s">
        <v>18</v>
      </c>
      <c r="G1590" t="s">
        <v>23</v>
      </c>
      <c r="H1590" s="1">
        <v>841</v>
      </c>
    </row>
    <row r="1591" spans="1:8" x14ac:dyDescent="0.3">
      <c r="A1591" t="s">
        <v>22</v>
      </c>
      <c r="B1591" t="s">
        <v>19</v>
      </c>
      <c r="C1591">
        <v>28</v>
      </c>
      <c r="D1591" s="3">
        <v>2016</v>
      </c>
      <c r="E1591" t="s">
        <v>5</v>
      </c>
      <c r="F1591" t="s">
        <v>18</v>
      </c>
      <c r="G1591" t="s">
        <v>23</v>
      </c>
      <c r="H1591" s="1">
        <v>522</v>
      </c>
    </row>
    <row r="1592" spans="1:8" x14ac:dyDescent="0.3">
      <c r="A1592" t="s">
        <v>21</v>
      </c>
      <c r="B1592" t="s">
        <v>19</v>
      </c>
      <c r="C1592">
        <v>29</v>
      </c>
      <c r="D1592" s="3">
        <v>2016</v>
      </c>
      <c r="E1592" t="s">
        <v>5</v>
      </c>
      <c r="F1592" t="s">
        <v>18</v>
      </c>
      <c r="G1592" t="s">
        <v>23</v>
      </c>
      <c r="H1592" s="1">
        <v>791</v>
      </c>
    </row>
    <row r="1593" spans="1:8" x14ac:dyDescent="0.3">
      <c r="A1593" t="s">
        <v>22</v>
      </c>
      <c r="B1593" t="s">
        <v>19</v>
      </c>
      <c r="C1593">
        <v>29</v>
      </c>
      <c r="D1593" s="3">
        <v>2016</v>
      </c>
      <c r="E1593" t="s">
        <v>5</v>
      </c>
      <c r="F1593" t="s">
        <v>18</v>
      </c>
      <c r="G1593" t="s">
        <v>23</v>
      </c>
      <c r="H1593" s="1">
        <v>491</v>
      </c>
    </row>
    <row r="1594" spans="1:8" x14ac:dyDescent="0.3">
      <c r="A1594" t="s">
        <v>21</v>
      </c>
      <c r="B1594" t="s">
        <v>19</v>
      </c>
      <c r="C1594">
        <v>30</v>
      </c>
      <c r="D1594" s="3">
        <v>2016</v>
      </c>
      <c r="E1594" t="s">
        <v>5</v>
      </c>
      <c r="F1594" t="s">
        <v>18</v>
      </c>
      <c r="G1594" t="s">
        <v>23</v>
      </c>
      <c r="H1594" s="1">
        <v>723</v>
      </c>
    </row>
    <row r="1595" spans="1:8" x14ac:dyDescent="0.3">
      <c r="A1595" t="s">
        <v>22</v>
      </c>
      <c r="B1595" t="s">
        <v>19</v>
      </c>
      <c r="C1595">
        <v>30</v>
      </c>
      <c r="D1595" s="3">
        <v>2016</v>
      </c>
      <c r="E1595" t="s">
        <v>5</v>
      </c>
      <c r="F1595" t="s">
        <v>18</v>
      </c>
      <c r="G1595" t="s">
        <v>23</v>
      </c>
      <c r="H1595">
        <v>461</v>
      </c>
    </row>
    <row r="1596" spans="1:8" x14ac:dyDescent="0.3">
      <c r="A1596" t="s">
        <v>21</v>
      </c>
      <c r="B1596" t="s">
        <v>13</v>
      </c>
      <c r="C1596">
        <v>1</v>
      </c>
      <c r="D1596" s="3">
        <v>2016</v>
      </c>
      <c r="E1596" t="s">
        <v>5</v>
      </c>
      <c r="F1596" t="s">
        <v>18</v>
      </c>
      <c r="G1596" t="s">
        <v>23</v>
      </c>
      <c r="H1596" s="1">
        <v>636</v>
      </c>
    </row>
    <row r="1597" spans="1:8" x14ac:dyDescent="0.3">
      <c r="A1597" t="s">
        <v>22</v>
      </c>
      <c r="B1597" t="s">
        <v>13</v>
      </c>
      <c r="C1597">
        <v>1</v>
      </c>
      <c r="D1597" s="3">
        <v>2016</v>
      </c>
      <c r="E1597" t="s">
        <v>5</v>
      </c>
      <c r="F1597" t="s">
        <v>18</v>
      </c>
      <c r="G1597" t="s">
        <v>23</v>
      </c>
      <c r="H1597" s="1">
        <v>638</v>
      </c>
    </row>
    <row r="1598" spans="1:8" x14ac:dyDescent="0.3">
      <c r="A1598" t="s">
        <v>21</v>
      </c>
      <c r="B1598" t="s">
        <v>13</v>
      </c>
      <c r="C1598">
        <v>2</v>
      </c>
      <c r="D1598" s="3">
        <v>2016</v>
      </c>
      <c r="E1598" t="s">
        <v>5</v>
      </c>
      <c r="F1598" t="s">
        <v>18</v>
      </c>
      <c r="G1598" t="s">
        <v>23</v>
      </c>
      <c r="H1598" s="1">
        <v>859</v>
      </c>
    </row>
    <row r="1599" spans="1:8" x14ac:dyDescent="0.3">
      <c r="A1599" t="s">
        <v>22</v>
      </c>
      <c r="B1599" t="s">
        <v>13</v>
      </c>
      <c r="C1599">
        <v>2</v>
      </c>
      <c r="D1599" s="3">
        <v>2016</v>
      </c>
      <c r="E1599" t="s">
        <v>5</v>
      </c>
      <c r="F1599" t="s">
        <v>18</v>
      </c>
      <c r="G1599" t="s">
        <v>23</v>
      </c>
      <c r="H1599">
        <v>570</v>
      </c>
    </row>
    <row r="1600" spans="1:8" x14ac:dyDescent="0.3">
      <c r="A1600" t="s">
        <v>21</v>
      </c>
      <c r="B1600" t="s">
        <v>13</v>
      </c>
      <c r="C1600">
        <v>3</v>
      </c>
      <c r="D1600" s="3">
        <v>2016</v>
      </c>
      <c r="E1600" t="s">
        <v>5</v>
      </c>
      <c r="F1600" t="s">
        <v>18</v>
      </c>
      <c r="G1600" t="s">
        <v>23</v>
      </c>
      <c r="H1600" s="1">
        <v>664</v>
      </c>
    </row>
    <row r="1601" spans="1:8" x14ac:dyDescent="0.3">
      <c r="A1601" t="s">
        <v>22</v>
      </c>
      <c r="B1601" t="s">
        <v>13</v>
      </c>
      <c r="C1601">
        <v>3</v>
      </c>
      <c r="D1601" s="3">
        <v>2016</v>
      </c>
      <c r="E1601" t="s">
        <v>5</v>
      </c>
      <c r="F1601" t="s">
        <v>18</v>
      </c>
      <c r="G1601" t="s">
        <v>23</v>
      </c>
      <c r="H1601" s="1">
        <v>469</v>
      </c>
    </row>
    <row r="1602" spans="1:8" x14ac:dyDescent="0.3">
      <c r="A1602" t="s">
        <v>21</v>
      </c>
      <c r="B1602" t="s">
        <v>13</v>
      </c>
      <c r="C1602">
        <v>4</v>
      </c>
      <c r="D1602" s="3">
        <v>2016</v>
      </c>
      <c r="E1602" t="s">
        <v>5</v>
      </c>
      <c r="F1602" t="s">
        <v>18</v>
      </c>
      <c r="G1602" t="s">
        <v>23</v>
      </c>
      <c r="H1602" s="1">
        <v>587</v>
      </c>
    </row>
    <row r="1603" spans="1:8" x14ac:dyDescent="0.3">
      <c r="A1603" t="s">
        <v>22</v>
      </c>
      <c r="B1603" t="s">
        <v>13</v>
      </c>
      <c r="C1603">
        <v>4</v>
      </c>
      <c r="D1603" s="3">
        <v>2016</v>
      </c>
      <c r="E1603" t="s">
        <v>5</v>
      </c>
      <c r="F1603" t="s">
        <v>18</v>
      </c>
      <c r="G1603" t="s">
        <v>23</v>
      </c>
      <c r="H1603" s="1">
        <v>425</v>
      </c>
    </row>
    <row r="1604" spans="1:8" x14ac:dyDescent="0.3">
      <c r="A1604" t="s">
        <v>21</v>
      </c>
      <c r="B1604" t="s">
        <v>13</v>
      </c>
      <c r="C1604">
        <v>5</v>
      </c>
      <c r="D1604" s="3">
        <v>2016</v>
      </c>
      <c r="E1604" t="s">
        <v>5</v>
      </c>
      <c r="F1604" t="s">
        <v>18</v>
      </c>
      <c r="G1604" t="s">
        <v>23</v>
      </c>
      <c r="H1604" s="1">
        <v>661</v>
      </c>
    </row>
    <row r="1605" spans="1:8" x14ac:dyDescent="0.3">
      <c r="A1605" t="s">
        <v>22</v>
      </c>
      <c r="B1605" t="s">
        <v>13</v>
      </c>
      <c r="C1605">
        <v>5</v>
      </c>
      <c r="D1605" s="3">
        <v>2016</v>
      </c>
      <c r="E1605" t="s">
        <v>5</v>
      </c>
      <c r="F1605" t="s">
        <v>18</v>
      </c>
      <c r="G1605" t="s">
        <v>23</v>
      </c>
      <c r="H1605">
        <v>551</v>
      </c>
    </row>
    <row r="1606" spans="1:8" x14ac:dyDescent="0.3">
      <c r="A1606" t="s">
        <v>21</v>
      </c>
      <c r="B1606" t="s">
        <v>13</v>
      </c>
      <c r="C1606">
        <v>6</v>
      </c>
      <c r="D1606" s="3">
        <v>2016</v>
      </c>
      <c r="E1606" t="s">
        <v>5</v>
      </c>
      <c r="F1606" t="s">
        <v>18</v>
      </c>
      <c r="G1606" t="s">
        <v>23</v>
      </c>
      <c r="H1606" s="1">
        <v>502</v>
      </c>
    </row>
    <row r="1607" spans="1:8" x14ac:dyDescent="0.3">
      <c r="A1607" t="s">
        <v>22</v>
      </c>
      <c r="B1607" t="s">
        <v>13</v>
      </c>
      <c r="C1607">
        <v>6</v>
      </c>
      <c r="D1607" s="3">
        <v>2016</v>
      </c>
      <c r="E1607" t="s">
        <v>5</v>
      </c>
      <c r="F1607" t="s">
        <v>18</v>
      </c>
      <c r="G1607" t="s">
        <v>23</v>
      </c>
      <c r="H1607" s="1">
        <v>403</v>
      </c>
    </row>
    <row r="1608" spans="1:8" x14ac:dyDescent="0.3">
      <c r="A1608" t="s">
        <v>21</v>
      </c>
      <c r="B1608" t="s">
        <v>13</v>
      </c>
      <c r="C1608">
        <v>7</v>
      </c>
      <c r="D1608" s="3">
        <v>2016</v>
      </c>
      <c r="E1608" t="s">
        <v>5</v>
      </c>
      <c r="F1608" t="s">
        <v>18</v>
      </c>
      <c r="G1608" t="s">
        <v>23</v>
      </c>
      <c r="H1608" s="1">
        <v>560</v>
      </c>
    </row>
    <row r="1609" spans="1:8" x14ac:dyDescent="0.3">
      <c r="A1609" t="s">
        <v>22</v>
      </c>
      <c r="B1609" t="s">
        <v>13</v>
      </c>
      <c r="C1609">
        <v>7</v>
      </c>
      <c r="D1609" s="3">
        <v>2016</v>
      </c>
      <c r="E1609" t="s">
        <v>5</v>
      </c>
      <c r="F1609" t="s">
        <v>18</v>
      </c>
      <c r="G1609" t="s">
        <v>23</v>
      </c>
      <c r="H1609">
        <v>422</v>
      </c>
    </row>
    <row r="1610" spans="1:8" x14ac:dyDescent="0.3">
      <c r="A1610" t="s">
        <v>21</v>
      </c>
      <c r="B1610" t="s">
        <v>13</v>
      </c>
      <c r="C1610">
        <v>8</v>
      </c>
      <c r="D1610" s="3">
        <v>2016</v>
      </c>
      <c r="E1610" t="s">
        <v>5</v>
      </c>
      <c r="F1610" t="s">
        <v>18</v>
      </c>
      <c r="G1610" t="s">
        <v>23</v>
      </c>
      <c r="H1610" s="1">
        <v>798</v>
      </c>
    </row>
    <row r="1611" spans="1:8" x14ac:dyDescent="0.3">
      <c r="A1611" t="s">
        <v>22</v>
      </c>
      <c r="B1611" t="s">
        <v>13</v>
      </c>
      <c r="C1611">
        <v>8</v>
      </c>
      <c r="D1611" s="3">
        <v>2016</v>
      </c>
      <c r="E1611" t="s">
        <v>5</v>
      </c>
      <c r="F1611" t="s">
        <v>18</v>
      </c>
      <c r="G1611" t="s">
        <v>23</v>
      </c>
      <c r="H1611" s="1">
        <v>580</v>
      </c>
    </row>
    <row r="1612" spans="1:8" x14ac:dyDescent="0.3">
      <c r="A1612" t="s">
        <v>21</v>
      </c>
      <c r="B1612" t="s">
        <v>13</v>
      </c>
      <c r="C1612">
        <v>9</v>
      </c>
      <c r="D1612" s="3">
        <v>2016</v>
      </c>
      <c r="E1612" t="s">
        <v>5</v>
      </c>
      <c r="F1612" t="s">
        <v>18</v>
      </c>
      <c r="G1612" t="s">
        <v>23</v>
      </c>
      <c r="H1612" s="1">
        <v>756</v>
      </c>
    </row>
    <row r="1613" spans="1:8" x14ac:dyDescent="0.3">
      <c r="A1613" t="s">
        <v>22</v>
      </c>
      <c r="B1613" t="s">
        <v>13</v>
      </c>
      <c r="C1613">
        <v>9</v>
      </c>
      <c r="D1613" s="3">
        <v>2016</v>
      </c>
      <c r="E1613" t="s">
        <v>5</v>
      </c>
      <c r="F1613" t="s">
        <v>18</v>
      </c>
      <c r="G1613" t="s">
        <v>23</v>
      </c>
      <c r="H1613" s="1">
        <v>570</v>
      </c>
    </row>
    <row r="1614" spans="1:8" x14ac:dyDescent="0.3">
      <c r="A1614" t="s">
        <v>21</v>
      </c>
      <c r="B1614" t="s">
        <v>13</v>
      </c>
      <c r="C1614">
        <v>10</v>
      </c>
      <c r="D1614" s="3">
        <v>2016</v>
      </c>
      <c r="E1614" t="s">
        <v>5</v>
      </c>
      <c r="F1614" t="s">
        <v>18</v>
      </c>
      <c r="G1614" t="s">
        <v>23</v>
      </c>
      <c r="H1614" s="1">
        <v>739</v>
      </c>
    </row>
    <row r="1615" spans="1:8" x14ac:dyDescent="0.3">
      <c r="A1615" t="s">
        <v>22</v>
      </c>
      <c r="B1615" t="s">
        <v>13</v>
      </c>
      <c r="C1615">
        <v>10</v>
      </c>
      <c r="D1615" s="3">
        <v>2016</v>
      </c>
      <c r="E1615" t="s">
        <v>5</v>
      </c>
      <c r="F1615" t="s">
        <v>18</v>
      </c>
      <c r="G1615" t="s">
        <v>23</v>
      </c>
      <c r="H1615">
        <v>580</v>
      </c>
    </row>
    <row r="1616" spans="1:8" x14ac:dyDescent="0.3">
      <c r="A1616" t="s">
        <v>21</v>
      </c>
      <c r="B1616" t="s">
        <v>13</v>
      </c>
      <c r="C1616">
        <v>11</v>
      </c>
      <c r="D1616" s="3">
        <v>2016</v>
      </c>
      <c r="E1616" t="s">
        <v>5</v>
      </c>
      <c r="F1616" t="s">
        <v>18</v>
      </c>
      <c r="G1616" t="s">
        <v>23</v>
      </c>
      <c r="H1616" s="1">
        <v>691</v>
      </c>
    </row>
    <row r="1617" spans="1:8" x14ac:dyDescent="0.3">
      <c r="A1617" t="s">
        <v>22</v>
      </c>
      <c r="B1617" t="s">
        <v>13</v>
      </c>
      <c r="C1617">
        <v>11</v>
      </c>
      <c r="D1617" s="3">
        <v>2016</v>
      </c>
      <c r="E1617" t="s">
        <v>5</v>
      </c>
      <c r="F1617" t="s">
        <v>18</v>
      </c>
      <c r="G1617" t="s">
        <v>23</v>
      </c>
      <c r="H1617" s="1">
        <v>633</v>
      </c>
    </row>
    <row r="1618" spans="1:8" x14ac:dyDescent="0.3">
      <c r="A1618" t="s">
        <v>21</v>
      </c>
      <c r="B1618" t="s">
        <v>13</v>
      </c>
      <c r="C1618">
        <v>12</v>
      </c>
      <c r="D1618" s="3">
        <v>2016</v>
      </c>
      <c r="E1618" t="s">
        <v>5</v>
      </c>
      <c r="F1618" t="s">
        <v>18</v>
      </c>
      <c r="G1618" t="s">
        <v>23</v>
      </c>
      <c r="H1618" s="1">
        <v>542</v>
      </c>
    </row>
    <row r="1619" spans="1:8" x14ac:dyDescent="0.3">
      <c r="A1619" t="s">
        <v>22</v>
      </c>
      <c r="B1619" t="s">
        <v>13</v>
      </c>
      <c r="C1619">
        <v>12</v>
      </c>
      <c r="D1619" s="3">
        <v>2016</v>
      </c>
      <c r="E1619" t="s">
        <v>5</v>
      </c>
      <c r="F1619" t="s">
        <v>18</v>
      </c>
      <c r="G1619" t="s">
        <v>23</v>
      </c>
      <c r="H1619">
        <v>497</v>
      </c>
    </row>
    <row r="1620" spans="1:8" x14ac:dyDescent="0.3">
      <c r="A1620" t="s">
        <v>21</v>
      </c>
      <c r="B1620" t="s">
        <v>13</v>
      </c>
      <c r="C1620">
        <v>13</v>
      </c>
      <c r="D1620" s="3">
        <v>2016</v>
      </c>
      <c r="E1620" t="s">
        <v>5</v>
      </c>
      <c r="F1620" t="s">
        <v>18</v>
      </c>
      <c r="G1620" t="s">
        <v>23</v>
      </c>
      <c r="H1620" s="1">
        <v>583</v>
      </c>
    </row>
    <row r="1621" spans="1:8" x14ac:dyDescent="0.3">
      <c r="A1621" t="s">
        <v>22</v>
      </c>
      <c r="B1621" t="s">
        <v>13</v>
      </c>
      <c r="C1621">
        <v>13</v>
      </c>
      <c r="D1621" s="3">
        <v>2016</v>
      </c>
      <c r="E1621" t="s">
        <v>5</v>
      </c>
      <c r="F1621" t="s">
        <v>18</v>
      </c>
      <c r="G1621" t="s">
        <v>23</v>
      </c>
      <c r="H1621" s="1">
        <v>376</v>
      </c>
    </row>
    <row r="1622" spans="1:8" x14ac:dyDescent="0.3">
      <c r="A1622" t="s">
        <v>21</v>
      </c>
      <c r="B1622" t="s">
        <v>13</v>
      </c>
      <c r="C1622">
        <v>14</v>
      </c>
      <c r="D1622" s="3">
        <v>2016</v>
      </c>
      <c r="E1622" t="s">
        <v>5</v>
      </c>
      <c r="F1622" t="s">
        <v>18</v>
      </c>
      <c r="G1622" t="s">
        <v>23</v>
      </c>
      <c r="H1622" s="1">
        <v>567</v>
      </c>
    </row>
    <row r="1623" spans="1:8" x14ac:dyDescent="0.3">
      <c r="A1623" t="s">
        <v>22</v>
      </c>
      <c r="B1623" t="s">
        <v>13</v>
      </c>
      <c r="C1623">
        <v>14</v>
      </c>
      <c r="D1623" s="3">
        <v>2016</v>
      </c>
      <c r="E1623" t="s">
        <v>5</v>
      </c>
      <c r="F1623" t="s">
        <v>18</v>
      </c>
      <c r="G1623" t="s">
        <v>23</v>
      </c>
      <c r="H1623" s="1">
        <v>376</v>
      </c>
    </row>
    <row r="1624" spans="1:8" x14ac:dyDescent="0.3">
      <c r="A1624" t="s">
        <v>21</v>
      </c>
      <c r="B1624" t="s">
        <v>13</v>
      </c>
      <c r="C1624">
        <v>15</v>
      </c>
      <c r="D1624" s="3">
        <v>2016</v>
      </c>
      <c r="E1624" t="s">
        <v>5</v>
      </c>
      <c r="F1624" t="s">
        <v>18</v>
      </c>
      <c r="G1624" t="s">
        <v>23</v>
      </c>
      <c r="H1624" s="1">
        <v>777</v>
      </c>
    </row>
    <row r="1625" spans="1:8" x14ac:dyDescent="0.3">
      <c r="A1625" t="s">
        <v>22</v>
      </c>
      <c r="B1625" t="s">
        <v>13</v>
      </c>
      <c r="C1625">
        <v>15</v>
      </c>
      <c r="D1625" s="3">
        <v>2016</v>
      </c>
      <c r="E1625" t="s">
        <v>5</v>
      </c>
      <c r="F1625" t="s">
        <v>18</v>
      </c>
      <c r="G1625" t="s">
        <v>23</v>
      </c>
      <c r="H1625">
        <v>508</v>
      </c>
    </row>
    <row r="1626" spans="1:8" x14ac:dyDescent="0.3">
      <c r="A1626" t="s">
        <v>21</v>
      </c>
      <c r="B1626" t="s">
        <v>13</v>
      </c>
      <c r="C1626">
        <v>16</v>
      </c>
      <c r="D1626" s="3">
        <v>2016</v>
      </c>
      <c r="E1626" t="s">
        <v>5</v>
      </c>
      <c r="F1626" t="s">
        <v>18</v>
      </c>
      <c r="G1626" t="s">
        <v>23</v>
      </c>
      <c r="H1626" s="1">
        <v>747</v>
      </c>
    </row>
    <row r="1627" spans="1:8" x14ac:dyDescent="0.3">
      <c r="A1627" t="s">
        <v>22</v>
      </c>
      <c r="B1627" t="s">
        <v>13</v>
      </c>
      <c r="C1627">
        <v>16</v>
      </c>
      <c r="D1627" s="3">
        <v>2016</v>
      </c>
      <c r="E1627" t="s">
        <v>5</v>
      </c>
      <c r="F1627" t="s">
        <v>18</v>
      </c>
      <c r="G1627" t="s">
        <v>23</v>
      </c>
      <c r="H1627" s="1">
        <v>743</v>
      </c>
    </row>
    <row r="1628" spans="1:8" x14ac:dyDescent="0.3">
      <c r="A1628" t="s">
        <v>21</v>
      </c>
      <c r="B1628" t="s">
        <v>13</v>
      </c>
      <c r="C1628">
        <v>17</v>
      </c>
      <c r="D1628" s="3">
        <v>2016</v>
      </c>
      <c r="E1628" t="s">
        <v>5</v>
      </c>
      <c r="F1628" t="s">
        <v>18</v>
      </c>
      <c r="G1628" t="s">
        <v>23</v>
      </c>
      <c r="H1628" s="1">
        <v>733</v>
      </c>
    </row>
    <row r="1629" spans="1:8" x14ac:dyDescent="0.3">
      <c r="A1629" t="s">
        <v>22</v>
      </c>
      <c r="B1629" t="s">
        <v>13</v>
      </c>
      <c r="C1629">
        <v>17</v>
      </c>
      <c r="D1629" s="3">
        <v>2016</v>
      </c>
      <c r="E1629" t="s">
        <v>5</v>
      </c>
      <c r="F1629" t="s">
        <v>18</v>
      </c>
      <c r="G1629" t="s">
        <v>23</v>
      </c>
      <c r="H1629">
        <v>549</v>
      </c>
    </row>
    <row r="1630" spans="1:8" x14ac:dyDescent="0.3">
      <c r="A1630" t="s">
        <v>21</v>
      </c>
      <c r="B1630" t="s">
        <v>13</v>
      </c>
      <c r="C1630">
        <v>18</v>
      </c>
      <c r="D1630" s="3">
        <v>2016</v>
      </c>
      <c r="E1630" t="s">
        <v>5</v>
      </c>
      <c r="F1630" t="s">
        <v>18</v>
      </c>
      <c r="G1630" t="s">
        <v>23</v>
      </c>
      <c r="H1630" s="1">
        <v>720</v>
      </c>
    </row>
    <row r="1631" spans="1:8" x14ac:dyDescent="0.3">
      <c r="A1631" t="s">
        <v>22</v>
      </c>
      <c r="B1631" t="s">
        <v>13</v>
      </c>
      <c r="C1631">
        <v>18</v>
      </c>
      <c r="D1631" s="3">
        <v>2016</v>
      </c>
      <c r="E1631" t="s">
        <v>5</v>
      </c>
      <c r="F1631" t="s">
        <v>18</v>
      </c>
      <c r="G1631" t="s">
        <v>23</v>
      </c>
      <c r="H1631" s="1">
        <v>524</v>
      </c>
    </row>
    <row r="1632" spans="1:8" x14ac:dyDescent="0.3">
      <c r="A1632" t="s">
        <v>21</v>
      </c>
      <c r="B1632" t="s">
        <v>13</v>
      </c>
      <c r="C1632">
        <v>19</v>
      </c>
      <c r="D1632" s="3">
        <v>2016</v>
      </c>
      <c r="E1632" t="s">
        <v>5</v>
      </c>
      <c r="F1632" t="s">
        <v>18</v>
      </c>
      <c r="G1632" t="s">
        <v>23</v>
      </c>
      <c r="H1632" s="1">
        <v>626</v>
      </c>
    </row>
    <row r="1633" spans="1:8" x14ac:dyDescent="0.3">
      <c r="A1633" t="s">
        <v>22</v>
      </c>
      <c r="B1633" t="s">
        <v>13</v>
      </c>
      <c r="C1633">
        <v>19</v>
      </c>
      <c r="D1633" s="3">
        <v>2016</v>
      </c>
      <c r="E1633" t="s">
        <v>5</v>
      </c>
      <c r="F1633" t="s">
        <v>18</v>
      </c>
      <c r="G1633" t="s">
        <v>23</v>
      </c>
      <c r="H1633" s="1">
        <v>499</v>
      </c>
    </row>
    <row r="1634" spans="1:8" x14ac:dyDescent="0.3">
      <c r="A1634" t="s">
        <v>21</v>
      </c>
      <c r="B1634" t="s">
        <v>13</v>
      </c>
      <c r="C1634">
        <v>20</v>
      </c>
      <c r="D1634" s="3">
        <v>2016</v>
      </c>
      <c r="E1634" t="s">
        <v>5</v>
      </c>
      <c r="F1634" t="s">
        <v>18</v>
      </c>
      <c r="G1634" t="s">
        <v>23</v>
      </c>
      <c r="H1634" s="1">
        <v>498</v>
      </c>
    </row>
    <row r="1635" spans="1:8" x14ac:dyDescent="0.3">
      <c r="A1635" t="s">
        <v>22</v>
      </c>
      <c r="B1635" t="s">
        <v>13</v>
      </c>
      <c r="C1635">
        <v>20</v>
      </c>
      <c r="D1635" s="3">
        <v>2016</v>
      </c>
      <c r="E1635" t="s">
        <v>5</v>
      </c>
      <c r="F1635" t="s">
        <v>18</v>
      </c>
      <c r="G1635" t="s">
        <v>23</v>
      </c>
      <c r="H1635">
        <v>421</v>
      </c>
    </row>
    <row r="1636" spans="1:8" x14ac:dyDescent="0.3">
      <c r="A1636" t="s">
        <v>21</v>
      </c>
      <c r="B1636" t="s">
        <v>13</v>
      </c>
      <c r="C1636">
        <v>21</v>
      </c>
      <c r="D1636" s="3">
        <v>2016</v>
      </c>
      <c r="E1636" t="s">
        <v>5</v>
      </c>
      <c r="F1636" t="s">
        <v>18</v>
      </c>
      <c r="G1636" t="s">
        <v>23</v>
      </c>
      <c r="H1636" s="1">
        <v>726</v>
      </c>
    </row>
    <row r="1637" spans="1:8" x14ac:dyDescent="0.3">
      <c r="A1637" t="s">
        <v>22</v>
      </c>
      <c r="B1637" t="s">
        <v>13</v>
      </c>
      <c r="C1637">
        <v>21</v>
      </c>
      <c r="D1637" s="3">
        <v>2016</v>
      </c>
      <c r="E1637" t="s">
        <v>5</v>
      </c>
      <c r="F1637" t="s">
        <v>18</v>
      </c>
      <c r="G1637" t="s">
        <v>23</v>
      </c>
      <c r="H1637" s="1">
        <v>373</v>
      </c>
    </row>
    <row r="1638" spans="1:8" x14ac:dyDescent="0.3">
      <c r="A1638" t="s">
        <v>21</v>
      </c>
      <c r="B1638" t="s">
        <v>13</v>
      </c>
      <c r="C1638">
        <v>22</v>
      </c>
      <c r="D1638" s="3">
        <v>2016</v>
      </c>
      <c r="E1638" t="s">
        <v>5</v>
      </c>
      <c r="F1638" t="s">
        <v>18</v>
      </c>
      <c r="G1638" t="s">
        <v>23</v>
      </c>
      <c r="H1638" s="1">
        <v>797</v>
      </c>
    </row>
    <row r="1639" spans="1:8" x14ac:dyDescent="0.3">
      <c r="A1639" t="s">
        <v>22</v>
      </c>
      <c r="B1639" t="s">
        <v>13</v>
      </c>
      <c r="C1639">
        <v>22</v>
      </c>
      <c r="D1639" s="3">
        <v>2016</v>
      </c>
      <c r="E1639" t="s">
        <v>5</v>
      </c>
      <c r="F1639" t="s">
        <v>18</v>
      </c>
      <c r="G1639" t="s">
        <v>23</v>
      </c>
      <c r="H1639">
        <v>632</v>
      </c>
    </row>
    <row r="1640" spans="1:8" x14ac:dyDescent="0.3">
      <c r="A1640" t="s">
        <v>21</v>
      </c>
      <c r="B1640" t="s">
        <v>13</v>
      </c>
      <c r="C1640">
        <v>23</v>
      </c>
      <c r="D1640" s="3">
        <v>2016</v>
      </c>
      <c r="E1640" t="s">
        <v>5</v>
      </c>
      <c r="F1640" t="s">
        <v>18</v>
      </c>
      <c r="G1640" t="s">
        <v>23</v>
      </c>
      <c r="H1640" s="1">
        <v>733</v>
      </c>
    </row>
    <row r="1641" spans="1:8" x14ac:dyDescent="0.3">
      <c r="A1641" t="s">
        <v>22</v>
      </c>
      <c r="B1641" t="s">
        <v>13</v>
      </c>
      <c r="C1641">
        <v>23</v>
      </c>
      <c r="D1641" s="3">
        <v>2016</v>
      </c>
      <c r="E1641" t="s">
        <v>5</v>
      </c>
      <c r="F1641" t="s">
        <v>18</v>
      </c>
      <c r="G1641" t="s">
        <v>23</v>
      </c>
      <c r="H1641" s="1">
        <v>573</v>
      </c>
    </row>
    <row r="1642" spans="1:8" x14ac:dyDescent="0.3">
      <c r="A1642" t="s">
        <v>21</v>
      </c>
      <c r="B1642" t="s">
        <v>13</v>
      </c>
      <c r="C1642">
        <v>24</v>
      </c>
      <c r="D1642" s="3">
        <v>2016</v>
      </c>
      <c r="E1642" t="s">
        <v>5</v>
      </c>
      <c r="F1642" t="s">
        <v>18</v>
      </c>
      <c r="G1642" t="s">
        <v>23</v>
      </c>
      <c r="H1642" s="1">
        <v>699</v>
      </c>
    </row>
    <row r="1643" spans="1:8" x14ac:dyDescent="0.3">
      <c r="A1643" t="s">
        <v>22</v>
      </c>
      <c r="B1643" t="s">
        <v>13</v>
      </c>
      <c r="C1643">
        <v>24</v>
      </c>
      <c r="D1643" s="3">
        <v>2016</v>
      </c>
      <c r="E1643" t="s">
        <v>5</v>
      </c>
      <c r="F1643" t="s">
        <v>18</v>
      </c>
      <c r="G1643" t="s">
        <v>23</v>
      </c>
      <c r="H1643" s="1">
        <v>416</v>
      </c>
    </row>
    <row r="1644" spans="1:8" x14ac:dyDescent="0.3">
      <c r="A1644" t="s">
        <v>21</v>
      </c>
      <c r="B1644" t="s">
        <v>13</v>
      </c>
      <c r="C1644">
        <v>25</v>
      </c>
      <c r="D1644" s="3">
        <v>2016</v>
      </c>
      <c r="E1644" t="s">
        <v>5</v>
      </c>
      <c r="F1644" t="s">
        <v>18</v>
      </c>
      <c r="G1644" t="s">
        <v>23</v>
      </c>
      <c r="H1644" s="1">
        <v>613</v>
      </c>
    </row>
    <row r="1645" spans="1:8" x14ac:dyDescent="0.3">
      <c r="A1645" t="s">
        <v>22</v>
      </c>
      <c r="B1645" t="s">
        <v>13</v>
      </c>
      <c r="C1645">
        <v>25</v>
      </c>
      <c r="D1645" s="3">
        <v>2016</v>
      </c>
      <c r="E1645" t="s">
        <v>5</v>
      </c>
      <c r="F1645" t="s">
        <v>18</v>
      </c>
      <c r="G1645" t="s">
        <v>23</v>
      </c>
      <c r="H1645">
        <v>488</v>
      </c>
    </row>
    <row r="1646" spans="1:8" x14ac:dyDescent="0.3">
      <c r="A1646" t="s">
        <v>21</v>
      </c>
      <c r="B1646" t="s">
        <v>13</v>
      </c>
      <c r="C1646">
        <v>26</v>
      </c>
      <c r="D1646" s="3">
        <v>2016</v>
      </c>
      <c r="E1646" t="s">
        <v>5</v>
      </c>
      <c r="F1646" t="s">
        <v>18</v>
      </c>
      <c r="G1646" t="s">
        <v>23</v>
      </c>
      <c r="H1646" s="1">
        <v>649</v>
      </c>
    </row>
    <row r="1647" spans="1:8" x14ac:dyDescent="0.3">
      <c r="A1647" t="s">
        <v>22</v>
      </c>
      <c r="B1647" t="s">
        <v>13</v>
      </c>
      <c r="C1647">
        <v>26</v>
      </c>
      <c r="D1647" s="3">
        <v>2016</v>
      </c>
      <c r="E1647" t="s">
        <v>5</v>
      </c>
      <c r="F1647" t="s">
        <v>18</v>
      </c>
      <c r="G1647" t="s">
        <v>23</v>
      </c>
      <c r="H1647" s="1">
        <v>406</v>
      </c>
    </row>
    <row r="1648" spans="1:8" x14ac:dyDescent="0.3">
      <c r="A1648" t="s">
        <v>21</v>
      </c>
      <c r="B1648" t="s">
        <v>13</v>
      </c>
      <c r="C1648">
        <v>27</v>
      </c>
      <c r="D1648" s="3">
        <v>2016</v>
      </c>
      <c r="E1648" t="s">
        <v>5</v>
      </c>
      <c r="F1648" t="s">
        <v>18</v>
      </c>
      <c r="G1648" t="s">
        <v>23</v>
      </c>
      <c r="H1648" s="1">
        <v>459</v>
      </c>
    </row>
    <row r="1649" spans="1:8" x14ac:dyDescent="0.3">
      <c r="A1649" t="s">
        <v>22</v>
      </c>
      <c r="B1649" t="s">
        <v>13</v>
      </c>
      <c r="C1649">
        <v>27</v>
      </c>
      <c r="D1649" s="3">
        <v>2016</v>
      </c>
      <c r="E1649" t="s">
        <v>5</v>
      </c>
      <c r="F1649" t="s">
        <v>18</v>
      </c>
      <c r="G1649" t="s">
        <v>23</v>
      </c>
      <c r="H1649">
        <v>295</v>
      </c>
    </row>
    <row r="1650" spans="1:8" x14ac:dyDescent="0.3">
      <c r="A1650" t="s">
        <v>21</v>
      </c>
      <c r="B1650" t="s">
        <v>13</v>
      </c>
      <c r="C1650">
        <v>28</v>
      </c>
      <c r="D1650" s="3">
        <v>2016</v>
      </c>
      <c r="E1650" t="s">
        <v>5</v>
      </c>
      <c r="F1650" t="s">
        <v>18</v>
      </c>
      <c r="G1650" t="s">
        <v>23</v>
      </c>
      <c r="H1650" s="1">
        <v>545</v>
      </c>
    </row>
    <row r="1651" spans="1:8" x14ac:dyDescent="0.3">
      <c r="A1651" t="s">
        <v>22</v>
      </c>
      <c r="B1651" t="s">
        <v>13</v>
      </c>
      <c r="C1651">
        <v>28</v>
      </c>
      <c r="D1651" s="3">
        <v>2016</v>
      </c>
      <c r="E1651" t="s">
        <v>5</v>
      </c>
      <c r="F1651" t="s">
        <v>18</v>
      </c>
      <c r="G1651" t="s">
        <v>23</v>
      </c>
      <c r="H1651" s="1">
        <v>255</v>
      </c>
    </row>
    <row r="1652" spans="1:8" x14ac:dyDescent="0.3">
      <c r="A1652" t="s">
        <v>21</v>
      </c>
      <c r="B1652" t="s">
        <v>13</v>
      </c>
      <c r="C1652">
        <v>29</v>
      </c>
      <c r="D1652" s="3">
        <v>2016</v>
      </c>
      <c r="E1652" t="s">
        <v>5</v>
      </c>
      <c r="F1652" t="s">
        <v>18</v>
      </c>
      <c r="G1652" t="s">
        <v>23</v>
      </c>
      <c r="H1652" s="1">
        <v>684</v>
      </c>
    </row>
    <row r="1653" spans="1:8" x14ac:dyDescent="0.3">
      <c r="A1653" t="s">
        <v>22</v>
      </c>
      <c r="B1653" t="s">
        <v>13</v>
      </c>
      <c r="C1653">
        <v>29</v>
      </c>
      <c r="D1653" s="3">
        <v>2016</v>
      </c>
      <c r="E1653" t="s">
        <v>5</v>
      </c>
      <c r="F1653" t="s">
        <v>18</v>
      </c>
      <c r="G1653" t="s">
        <v>23</v>
      </c>
      <c r="H1653" s="1">
        <v>476</v>
      </c>
    </row>
    <row r="1654" spans="1:8" x14ac:dyDescent="0.3">
      <c r="A1654" t="s">
        <v>21</v>
      </c>
      <c r="B1654" t="s">
        <v>13</v>
      </c>
      <c r="C1654">
        <v>30</v>
      </c>
      <c r="D1654" s="3">
        <v>2016</v>
      </c>
      <c r="E1654" t="s">
        <v>5</v>
      </c>
      <c r="F1654" t="s">
        <v>18</v>
      </c>
      <c r="G1654" t="s">
        <v>23</v>
      </c>
      <c r="H1654" s="1">
        <v>782</v>
      </c>
    </row>
    <row r="1655" spans="1:8" x14ac:dyDescent="0.3">
      <c r="A1655" t="s">
        <v>22</v>
      </c>
      <c r="B1655" t="s">
        <v>13</v>
      </c>
      <c r="C1655">
        <v>30</v>
      </c>
      <c r="D1655" s="3">
        <v>2016</v>
      </c>
      <c r="E1655" t="s">
        <v>5</v>
      </c>
      <c r="F1655" t="s">
        <v>18</v>
      </c>
      <c r="G1655" t="s">
        <v>23</v>
      </c>
      <c r="H1655">
        <v>612</v>
      </c>
    </row>
    <row r="1656" spans="1:8" x14ac:dyDescent="0.3">
      <c r="A1656" t="s">
        <v>21</v>
      </c>
      <c r="B1656" t="s">
        <v>13</v>
      </c>
      <c r="C1656">
        <v>31</v>
      </c>
      <c r="D1656" s="3">
        <v>2016</v>
      </c>
      <c r="E1656" t="s">
        <v>5</v>
      </c>
      <c r="F1656" t="s">
        <v>18</v>
      </c>
      <c r="G1656" t="s">
        <v>23</v>
      </c>
      <c r="H1656" s="1">
        <v>785</v>
      </c>
    </row>
    <row r="1657" spans="1:8" x14ac:dyDescent="0.3">
      <c r="A1657" t="s">
        <v>22</v>
      </c>
      <c r="B1657" t="s">
        <v>13</v>
      </c>
      <c r="C1657">
        <v>31</v>
      </c>
      <c r="D1657" s="3">
        <v>2016</v>
      </c>
      <c r="E1657" t="s">
        <v>5</v>
      </c>
      <c r="F1657" t="s">
        <v>18</v>
      </c>
      <c r="G1657" t="s">
        <v>23</v>
      </c>
      <c r="H1657" s="1">
        <v>562</v>
      </c>
    </row>
    <row r="1658" spans="1:8" x14ac:dyDescent="0.3">
      <c r="A1658" t="s">
        <v>21</v>
      </c>
      <c r="B1658" t="s">
        <v>20</v>
      </c>
      <c r="C1658">
        <v>1</v>
      </c>
      <c r="D1658" s="3">
        <v>2017</v>
      </c>
      <c r="E1658" t="s">
        <v>5</v>
      </c>
      <c r="F1658" t="s">
        <v>18</v>
      </c>
      <c r="G1658" t="s">
        <v>23</v>
      </c>
      <c r="H1658" s="1">
        <v>392</v>
      </c>
    </row>
    <row r="1659" spans="1:8" x14ac:dyDescent="0.3">
      <c r="A1659" t="s">
        <v>22</v>
      </c>
      <c r="B1659" t="s">
        <v>20</v>
      </c>
      <c r="C1659">
        <v>1</v>
      </c>
      <c r="D1659" s="3">
        <v>2017</v>
      </c>
      <c r="E1659" t="s">
        <v>5</v>
      </c>
      <c r="F1659" t="s">
        <v>18</v>
      </c>
      <c r="G1659" t="s">
        <v>23</v>
      </c>
      <c r="H1659">
        <v>125</v>
      </c>
    </row>
    <row r="1660" spans="1:8" x14ac:dyDescent="0.3">
      <c r="A1660" t="s">
        <v>21</v>
      </c>
      <c r="B1660" t="s">
        <v>20</v>
      </c>
      <c r="C1660">
        <v>2</v>
      </c>
      <c r="D1660" s="3">
        <v>2017</v>
      </c>
      <c r="E1660" t="s">
        <v>5</v>
      </c>
      <c r="F1660" t="s">
        <v>18</v>
      </c>
      <c r="G1660" t="s">
        <v>23</v>
      </c>
      <c r="H1660" s="1">
        <v>431</v>
      </c>
    </row>
    <row r="1661" spans="1:8" x14ac:dyDescent="0.3">
      <c r="A1661" t="s">
        <v>22</v>
      </c>
      <c r="B1661" t="s">
        <v>20</v>
      </c>
      <c r="C1661">
        <v>2</v>
      </c>
      <c r="D1661" s="3">
        <v>2017</v>
      </c>
      <c r="E1661" t="s">
        <v>5</v>
      </c>
      <c r="F1661" t="s">
        <v>18</v>
      </c>
      <c r="G1661" t="s">
        <v>23</v>
      </c>
      <c r="H1661" s="1">
        <v>220</v>
      </c>
    </row>
    <row r="1662" spans="1:8" x14ac:dyDescent="0.3">
      <c r="A1662" t="s">
        <v>21</v>
      </c>
      <c r="B1662" t="s">
        <v>20</v>
      </c>
      <c r="C1662">
        <v>3</v>
      </c>
      <c r="D1662" s="3">
        <v>2017</v>
      </c>
      <c r="E1662" t="s">
        <v>5</v>
      </c>
      <c r="F1662" t="s">
        <v>18</v>
      </c>
      <c r="G1662" t="s">
        <v>23</v>
      </c>
      <c r="H1662" s="1">
        <v>490</v>
      </c>
    </row>
    <row r="1663" spans="1:8" x14ac:dyDescent="0.3">
      <c r="A1663" t="s">
        <v>22</v>
      </c>
      <c r="B1663" t="s">
        <v>20</v>
      </c>
      <c r="C1663">
        <v>3</v>
      </c>
      <c r="D1663" s="3">
        <v>2017</v>
      </c>
      <c r="E1663" t="s">
        <v>5</v>
      </c>
      <c r="F1663" t="s">
        <v>18</v>
      </c>
      <c r="G1663" t="s">
        <v>23</v>
      </c>
      <c r="H1663" s="1">
        <v>180</v>
      </c>
    </row>
    <row r="1664" spans="1:8" x14ac:dyDescent="0.3">
      <c r="A1664" t="s">
        <v>21</v>
      </c>
      <c r="B1664" t="s">
        <v>20</v>
      </c>
      <c r="C1664">
        <v>4</v>
      </c>
      <c r="D1664" s="3">
        <v>2017</v>
      </c>
      <c r="E1664" t="s">
        <v>5</v>
      </c>
      <c r="F1664" t="s">
        <v>18</v>
      </c>
      <c r="G1664" t="s">
        <v>23</v>
      </c>
      <c r="H1664" s="1">
        <v>521</v>
      </c>
    </row>
    <row r="1665" spans="1:8" x14ac:dyDescent="0.3">
      <c r="A1665" t="s">
        <v>22</v>
      </c>
      <c r="B1665" t="s">
        <v>20</v>
      </c>
      <c r="C1665">
        <v>4</v>
      </c>
      <c r="D1665" s="3">
        <v>2017</v>
      </c>
      <c r="E1665" t="s">
        <v>5</v>
      </c>
      <c r="F1665" t="s">
        <v>18</v>
      </c>
      <c r="G1665" t="s">
        <v>23</v>
      </c>
      <c r="H1665">
        <v>116</v>
      </c>
    </row>
    <row r="1666" spans="1:8" x14ac:dyDescent="0.3">
      <c r="A1666" t="s">
        <v>21</v>
      </c>
      <c r="B1666" t="s">
        <v>20</v>
      </c>
      <c r="C1666">
        <v>5</v>
      </c>
      <c r="D1666" s="3">
        <v>2017</v>
      </c>
      <c r="E1666" t="s">
        <v>5</v>
      </c>
      <c r="F1666" t="s">
        <v>18</v>
      </c>
      <c r="G1666" t="s">
        <v>23</v>
      </c>
      <c r="H1666" s="1">
        <v>344</v>
      </c>
    </row>
    <row r="1667" spans="1:8" x14ac:dyDescent="0.3">
      <c r="A1667" t="s">
        <v>22</v>
      </c>
      <c r="B1667" t="s">
        <v>20</v>
      </c>
      <c r="C1667">
        <v>5</v>
      </c>
      <c r="D1667" s="3">
        <v>2017</v>
      </c>
      <c r="E1667" t="s">
        <v>5</v>
      </c>
      <c r="F1667" t="s">
        <v>18</v>
      </c>
      <c r="G1667" t="s">
        <v>23</v>
      </c>
      <c r="H1667" s="1">
        <v>135</v>
      </c>
    </row>
    <row r="1668" spans="1:8" x14ac:dyDescent="0.3">
      <c r="A1668" t="s">
        <v>21</v>
      </c>
      <c r="B1668" t="s">
        <v>20</v>
      </c>
      <c r="C1668">
        <v>6</v>
      </c>
      <c r="D1668" s="3">
        <v>2017</v>
      </c>
      <c r="E1668" t="s">
        <v>5</v>
      </c>
      <c r="F1668" t="s">
        <v>18</v>
      </c>
      <c r="G1668" t="s">
        <v>23</v>
      </c>
      <c r="H1668" s="1">
        <v>376</v>
      </c>
    </row>
    <row r="1669" spans="1:8" x14ac:dyDescent="0.3">
      <c r="A1669" t="s">
        <v>22</v>
      </c>
      <c r="B1669" t="s">
        <v>20</v>
      </c>
      <c r="C1669">
        <v>6</v>
      </c>
      <c r="D1669" s="3">
        <v>2017</v>
      </c>
      <c r="E1669" t="s">
        <v>5</v>
      </c>
      <c r="F1669" t="s">
        <v>18</v>
      </c>
      <c r="G1669" t="s">
        <v>23</v>
      </c>
      <c r="H1669">
        <v>107</v>
      </c>
    </row>
    <row r="1670" spans="1:8" x14ac:dyDescent="0.3">
      <c r="A1670" t="s">
        <v>21</v>
      </c>
      <c r="B1670" t="s">
        <v>20</v>
      </c>
      <c r="C1670">
        <v>7</v>
      </c>
      <c r="D1670" s="3">
        <v>2017</v>
      </c>
      <c r="E1670" t="s">
        <v>5</v>
      </c>
      <c r="F1670" t="s">
        <v>18</v>
      </c>
      <c r="G1670" t="s">
        <v>23</v>
      </c>
      <c r="H1670" s="1">
        <v>298</v>
      </c>
    </row>
    <row r="1671" spans="1:8" x14ac:dyDescent="0.3">
      <c r="A1671" t="s">
        <v>22</v>
      </c>
      <c r="B1671" t="s">
        <v>20</v>
      </c>
      <c r="C1671">
        <v>7</v>
      </c>
      <c r="D1671" s="3">
        <v>2017</v>
      </c>
      <c r="E1671" t="s">
        <v>5</v>
      </c>
      <c r="F1671" t="s">
        <v>18</v>
      </c>
      <c r="G1671" t="s">
        <v>23</v>
      </c>
      <c r="H1671" s="1">
        <v>92</v>
      </c>
    </row>
    <row r="1672" spans="1:8" x14ac:dyDescent="0.3">
      <c r="A1672" t="s">
        <v>21</v>
      </c>
      <c r="B1672" t="s">
        <v>20</v>
      </c>
      <c r="C1672">
        <v>8</v>
      </c>
      <c r="D1672" s="3">
        <v>2017</v>
      </c>
      <c r="E1672" t="s">
        <v>5</v>
      </c>
      <c r="F1672" t="s">
        <v>18</v>
      </c>
      <c r="G1672" t="s">
        <v>23</v>
      </c>
      <c r="H1672" s="1">
        <v>334</v>
      </c>
    </row>
    <row r="1673" spans="1:8" x14ac:dyDescent="0.3">
      <c r="A1673" t="s">
        <v>22</v>
      </c>
      <c r="B1673" t="s">
        <v>20</v>
      </c>
      <c r="C1673">
        <v>8</v>
      </c>
      <c r="D1673" s="3">
        <v>2017</v>
      </c>
      <c r="E1673" t="s">
        <v>5</v>
      </c>
      <c r="F1673" t="s">
        <v>18</v>
      </c>
      <c r="G1673" t="s">
        <v>23</v>
      </c>
      <c r="H1673" s="1">
        <v>89</v>
      </c>
    </row>
    <row r="1674" spans="1:8" x14ac:dyDescent="0.3">
      <c r="A1674" t="s">
        <v>21</v>
      </c>
      <c r="B1674" t="s">
        <v>20</v>
      </c>
      <c r="C1674">
        <v>9</v>
      </c>
      <c r="D1674" s="3">
        <v>2017</v>
      </c>
      <c r="E1674" t="s">
        <v>5</v>
      </c>
      <c r="F1674" t="s">
        <v>18</v>
      </c>
      <c r="G1674" t="s">
        <v>23</v>
      </c>
      <c r="H1674" s="1">
        <v>395</v>
      </c>
    </row>
    <row r="1675" spans="1:8" x14ac:dyDescent="0.3">
      <c r="A1675" t="s">
        <v>22</v>
      </c>
      <c r="B1675" t="s">
        <v>20</v>
      </c>
      <c r="C1675">
        <v>9</v>
      </c>
      <c r="D1675" s="3">
        <v>2017</v>
      </c>
      <c r="E1675" t="s">
        <v>5</v>
      </c>
      <c r="F1675" t="s">
        <v>18</v>
      </c>
      <c r="G1675" t="s">
        <v>23</v>
      </c>
      <c r="H1675">
        <v>188</v>
      </c>
    </row>
    <row r="1676" spans="1:8" x14ac:dyDescent="0.3">
      <c r="A1676" t="s">
        <v>21</v>
      </c>
      <c r="B1676" t="s">
        <v>20</v>
      </c>
      <c r="C1676">
        <v>10</v>
      </c>
      <c r="D1676" s="3">
        <v>2017</v>
      </c>
      <c r="E1676" t="s">
        <v>5</v>
      </c>
      <c r="F1676" t="s">
        <v>18</v>
      </c>
      <c r="G1676" t="s">
        <v>23</v>
      </c>
      <c r="H1676" s="1">
        <v>450</v>
      </c>
    </row>
    <row r="1677" spans="1:8" x14ac:dyDescent="0.3">
      <c r="A1677" t="s">
        <v>22</v>
      </c>
      <c r="B1677" t="s">
        <v>20</v>
      </c>
      <c r="C1677">
        <v>10</v>
      </c>
      <c r="D1677" s="3">
        <v>2017</v>
      </c>
      <c r="E1677" t="s">
        <v>5</v>
      </c>
      <c r="F1677" t="s">
        <v>18</v>
      </c>
      <c r="G1677" t="s">
        <v>23</v>
      </c>
      <c r="H1677" s="1">
        <v>171</v>
      </c>
    </row>
    <row r="1678" spans="1:8" x14ac:dyDescent="0.3">
      <c r="A1678" t="s">
        <v>21</v>
      </c>
      <c r="B1678" t="s">
        <v>20</v>
      </c>
      <c r="C1678">
        <v>11</v>
      </c>
      <c r="D1678" s="3">
        <v>2017</v>
      </c>
      <c r="E1678" t="s">
        <v>5</v>
      </c>
      <c r="F1678" t="s">
        <v>18</v>
      </c>
      <c r="G1678" t="s">
        <v>23</v>
      </c>
      <c r="H1678" s="1">
        <v>407</v>
      </c>
    </row>
    <row r="1679" spans="1:8" x14ac:dyDescent="0.3">
      <c r="A1679" t="s">
        <v>22</v>
      </c>
      <c r="B1679" t="s">
        <v>20</v>
      </c>
      <c r="C1679">
        <v>11</v>
      </c>
      <c r="D1679" s="3">
        <v>2017</v>
      </c>
      <c r="E1679" t="s">
        <v>5</v>
      </c>
      <c r="F1679" t="s">
        <v>18</v>
      </c>
      <c r="G1679" t="s">
        <v>23</v>
      </c>
      <c r="H1679">
        <v>134</v>
      </c>
    </row>
    <row r="1680" spans="1:8" x14ac:dyDescent="0.3">
      <c r="A1680" t="s">
        <v>21</v>
      </c>
      <c r="B1680" t="s">
        <v>20</v>
      </c>
      <c r="C1680">
        <v>12</v>
      </c>
      <c r="D1680" s="3">
        <v>2017</v>
      </c>
      <c r="E1680" t="s">
        <v>5</v>
      </c>
      <c r="F1680" t="s">
        <v>18</v>
      </c>
      <c r="G1680" t="s">
        <v>23</v>
      </c>
      <c r="H1680" s="1">
        <v>362</v>
      </c>
    </row>
    <row r="1681" spans="1:8" x14ac:dyDescent="0.3">
      <c r="A1681" t="s">
        <v>22</v>
      </c>
      <c r="B1681" t="s">
        <v>20</v>
      </c>
      <c r="C1681">
        <v>12</v>
      </c>
      <c r="D1681" s="3">
        <v>2017</v>
      </c>
      <c r="E1681" t="s">
        <v>5</v>
      </c>
      <c r="F1681" t="s">
        <v>18</v>
      </c>
      <c r="G1681" t="s">
        <v>23</v>
      </c>
      <c r="H1681" s="1">
        <v>151</v>
      </c>
    </row>
    <row r="1682" spans="1:8" x14ac:dyDescent="0.3">
      <c r="A1682" t="s">
        <v>21</v>
      </c>
      <c r="B1682" t="s">
        <v>20</v>
      </c>
      <c r="C1682">
        <v>13</v>
      </c>
      <c r="D1682" s="3">
        <v>2017</v>
      </c>
      <c r="E1682" t="s">
        <v>5</v>
      </c>
      <c r="F1682" t="s">
        <v>18</v>
      </c>
      <c r="G1682" t="s">
        <v>23</v>
      </c>
      <c r="H1682" s="1">
        <v>335</v>
      </c>
    </row>
    <row r="1683" spans="1:8" x14ac:dyDescent="0.3">
      <c r="A1683" t="s">
        <v>22</v>
      </c>
      <c r="B1683" t="s">
        <v>20</v>
      </c>
      <c r="C1683">
        <v>13</v>
      </c>
      <c r="D1683" s="3">
        <v>2017</v>
      </c>
      <c r="E1683" t="s">
        <v>5</v>
      </c>
      <c r="F1683" t="s">
        <v>18</v>
      </c>
      <c r="G1683" t="s">
        <v>23</v>
      </c>
      <c r="H1683" s="1">
        <v>108</v>
      </c>
    </row>
    <row r="1684" spans="1:8" x14ac:dyDescent="0.3">
      <c r="A1684" t="s">
        <v>21</v>
      </c>
      <c r="B1684" t="s">
        <v>20</v>
      </c>
      <c r="C1684">
        <v>14</v>
      </c>
      <c r="D1684" s="3">
        <v>2017</v>
      </c>
      <c r="E1684" t="s">
        <v>5</v>
      </c>
      <c r="F1684" t="s">
        <v>18</v>
      </c>
      <c r="G1684" t="s">
        <v>23</v>
      </c>
      <c r="H1684" s="1">
        <v>330</v>
      </c>
    </row>
    <row r="1685" spans="1:8" x14ac:dyDescent="0.3">
      <c r="A1685" t="s">
        <v>22</v>
      </c>
      <c r="B1685" t="s">
        <v>20</v>
      </c>
      <c r="C1685">
        <v>14</v>
      </c>
      <c r="D1685" s="3">
        <v>2017</v>
      </c>
      <c r="E1685" t="s">
        <v>5</v>
      </c>
      <c r="F1685" t="s">
        <v>18</v>
      </c>
      <c r="G1685" t="s">
        <v>23</v>
      </c>
      <c r="H1685">
        <v>95</v>
      </c>
    </row>
    <row r="1686" spans="1:8" x14ac:dyDescent="0.3">
      <c r="A1686" t="s">
        <v>21</v>
      </c>
      <c r="B1686" t="s">
        <v>20</v>
      </c>
      <c r="C1686">
        <v>15</v>
      </c>
      <c r="D1686" s="3">
        <v>2017</v>
      </c>
      <c r="E1686" t="s">
        <v>5</v>
      </c>
      <c r="F1686" t="s">
        <v>18</v>
      </c>
      <c r="G1686" t="s">
        <v>23</v>
      </c>
      <c r="H1686" s="1">
        <v>296</v>
      </c>
    </row>
    <row r="1687" spans="1:8" x14ac:dyDescent="0.3">
      <c r="A1687" t="s">
        <v>22</v>
      </c>
      <c r="B1687" t="s">
        <v>20</v>
      </c>
      <c r="C1687">
        <v>15</v>
      </c>
      <c r="D1687" s="3">
        <v>2017</v>
      </c>
      <c r="E1687" t="s">
        <v>5</v>
      </c>
      <c r="F1687" t="s">
        <v>18</v>
      </c>
      <c r="G1687" t="s">
        <v>23</v>
      </c>
      <c r="H1687" s="1">
        <v>86</v>
      </c>
    </row>
    <row r="1688" spans="1:8" x14ac:dyDescent="0.3">
      <c r="A1688" t="s">
        <v>21</v>
      </c>
      <c r="B1688" t="s">
        <v>20</v>
      </c>
      <c r="C1688">
        <v>16</v>
      </c>
      <c r="D1688" s="3">
        <v>2017</v>
      </c>
      <c r="E1688" t="s">
        <v>5</v>
      </c>
      <c r="F1688" t="s">
        <v>18</v>
      </c>
      <c r="G1688" t="s">
        <v>23</v>
      </c>
      <c r="H1688" s="1">
        <v>399</v>
      </c>
    </row>
    <row r="1689" spans="1:8" x14ac:dyDescent="0.3">
      <c r="A1689" t="s">
        <v>22</v>
      </c>
      <c r="B1689" t="s">
        <v>20</v>
      </c>
      <c r="C1689">
        <v>16</v>
      </c>
      <c r="D1689" s="3">
        <v>2017</v>
      </c>
      <c r="E1689" t="s">
        <v>5</v>
      </c>
      <c r="F1689" t="s">
        <v>18</v>
      </c>
      <c r="G1689" t="s">
        <v>23</v>
      </c>
      <c r="H1689">
        <v>122</v>
      </c>
    </row>
    <row r="1690" spans="1:8" x14ac:dyDescent="0.3">
      <c r="A1690" t="s">
        <v>21</v>
      </c>
      <c r="B1690" t="s">
        <v>20</v>
      </c>
      <c r="C1690">
        <v>17</v>
      </c>
      <c r="D1690" s="3">
        <v>2017</v>
      </c>
      <c r="E1690" t="s">
        <v>5</v>
      </c>
      <c r="F1690" t="s">
        <v>18</v>
      </c>
      <c r="G1690" t="s">
        <v>23</v>
      </c>
      <c r="H1690" s="1">
        <v>427</v>
      </c>
    </row>
    <row r="1691" spans="1:8" x14ac:dyDescent="0.3">
      <c r="A1691" t="s">
        <v>22</v>
      </c>
      <c r="B1691" t="s">
        <v>20</v>
      </c>
      <c r="C1691">
        <v>17</v>
      </c>
      <c r="D1691" s="3">
        <v>2017</v>
      </c>
      <c r="E1691" t="s">
        <v>5</v>
      </c>
      <c r="F1691" t="s">
        <v>18</v>
      </c>
      <c r="G1691" t="s">
        <v>23</v>
      </c>
      <c r="H1691" s="1">
        <v>200</v>
      </c>
    </row>
    <row r="1692" spans="1:8" x14ac:dyDescent="0.3">
      <c r="A1692" t="s">
        <v>21</v>
      </c>
      <c r="B1692" t="s">
        <v>20</v>
      </c>
      <c r="C1692">
        <v>18</v>
      </c>
      <c r="D1692" s="3">
        <v>2017</v>
      </c>
      <c r="E1692" t="s">
        <v>5</v>
      </c>
      <c r="F1692" t="s">
        <v>18</v>
      </c>
      <c r="G1692" t="s">
        <v>23</v>
      </c>
      <c r="H1692" s="1">
        <v>430</v>
      </c>
    </row>
    <row r="1693" spans="1:8" x14ac:dyDescent="0.3">
      <c r="A1693" t="s">
        <v>22</v>
      </c>
      <c r="B1693" t="s">
        <v>20</v>
      </c>
      <c r="C1693">
        <v>18</v>
      </c>
      <c r="D1693" s="3">
        <v>2017</v>
      </c>
      <c r="E1693" t="s">
        <v>5</v>
      </c>
      <c r="F1693" t="s">
        <v>18</v>
      </c>
      <c r="G1693" t="s">
        <v>23</v>
      </c>
      <c r="H1693" s="1">
        <v>128</v>
      </c>
    </row>
    <row r="1694" spans="1:8" x14ac:dyDescent="0.3">
      <c r="A1694" t="s">
        <v>21</v>
      </c>
      <c r="B1694" t="s">
        <v>20</v>
      </c>
      <c r="C1694">
        <v>19</v>
      </c>
      <c r="D1694" s="3">
        <v>2017</v>
      </c>
      <c r="E1694" t="s">
        <v>5</v>
      </c>
      <c r="F1694" t="s">
        <v>18</v>
      </c>
      <c r="G1694" t="s">
        <v>23</v>
      </c>
      <c r="H1694" s="1">
        <v>455</v>
      </c>
    </row>
    <row r="1695" spans="1:8" x14ac:dyDescent="0.3">
      <c r="A1695" t="s">
        <v>22</v>
      </c>
      <c r="B1695" t="s">
        <v>20</v>
      </c>
      <c r="C1695">
        <v>19</v>
      </c>
      <c r="D1695" s="3">
        <v>2017</v>
      </c>
      <c r="E1695" t="s">
        <v>5</v>
      </c>
      <c r="F1695" t="s">
        <v>18</v>
      </c>
      <c r="G1695" t="s">
        <v>23</v>
      </c>
      <c r="H1695">
        <v>164</v>
      </c>
    </row>
    <row r="1696" spans="1:8" x14ac:dyDescent="0.3">
      <c r="A1696" t="s">
        <v>21</v>
      </c>
      <c r="B1696" t="s">
        <v>20</v>
      </c>
      <c r="C1696">
        <v>20</v>
      </c>
      <c r="D1696" s="3">
        <v>2017</v>
      </c>
      <c r="E1696" t="s">
        <v>5</v>
      </c>
      <c r="F1696" t="s">
        <v>18</v>
      </c>
      <c r="G1696" t="s">
        <v>23</v>
      </c>
      <c r="H1696" s="1">
        <v>558</v>
      </c>
    </row>
    <row r="1697" spans="1:8" x14ac:dyDescent="0.3">
      <c r="A1697" t="s">
        <v>22</v>
      </c>
      <c r="B1697" t="s">
        <v>20</v>
      </c>
      <c r="C1697">
        <v>20</v>
      </c>
      <c r="D1697" s="3">
        <v>2017</v>
      </c>
      <c r="E1697" t="s">
        <v>5</v>
      </c>
      <c r="F1697" t="s">
        <v>18</v>
      </c>
      <c r="G1697" t="s">
        <v>23</v>
      </c>
      <c r="H1697" s="1">
        <v>151</v>
      </c>
    </row>
    <row r="1698" spans="1:8" x14ac:dyDescent="0.3">
      <c r="A1698" t="s">
        <v>21</v>
      </c>
      <c r="B1698" t="s">
        <v>20</v>
      </c>
      <c r="C1698">
        <v>21</v>
      </c>
      <c r="D1698" s="3">
        <v>2017</v>
      </c>
      <c r="E1698" t="s">
        <v>5</v>
      </c>
      <c r="F1698" t="s">
        <v>18</v>
      </c>
      <c r="G1698" t="s">
        <v>23</v>
      </c>
      <c r="H1698" s="1">
        <v>317</v>
      </c>
    </row>
    <row r="1699" spans="1:8" x14ac:dyDescent="0.3">
      <c r="A1699" t="s">
        <v>22</v>
      </c>
      <c r="B1699" t="s">
        <v>20</v>
      </c>
      <c r="C1699">
        <v>21</v>
      </c>
      <c r="D1699" s="3">
        <v>2017</v>
      </c>
      <c r="E1699" t="s">
        <v>5</v>
      </c>
      <c r="F1699" t="s">
        <v>18</v>
      </c>
      <c r="G1699" t="s">
        <v>23</v>
      </c>
      <c r="H1699">
        <v>99</v>
      </c>
    </row>
    <row r="1700" spans="1:8" x14ac:dyDescent="0.3">
      <c r="A1700" t="s">
        <v>21</v>
      </c>
      <c r="B1700" t="s">
        <v>20</v>
      </c>
      <c r="C1700">
        <v>22</v>
      </c>
      <c r="D1700" s="3">
        <v>2017</v>
      </c>
      <c r="E1700" t="s">
        <v>5</v>
      </c>
      <c r="F1700" t="s">
        <v>18</v>
      </c>
      <c r="G1700" t="s">
        <v>23</v>
      </c>
      <c r="H1700" s="1">
        <v>365</v>
      </c>
    </row>
    <row r="1701" spans="1:8" x14ac:dyDescent="0.3">
      <c r="A1701" t="s">
        <v>22</v>
      </c>
      <c r="B1701" t="s">
        <v>20</v>
      </c>
      <c r="C1701">
        <v>22</v>
      </c>
      <c r="D1701" s="3">
        <v>2017</v>
      </c>
      <c r="E1701" t="s">
        <v>5</v>
      </c>
      <c r="F1701" t="s">
        <v>18</v>
      </c>
      <c r="G1701" t="s">
        <v>23</v>
      </c>
      <c r="H1701" s="1">
        <v>149</v>
      </c>
    </row>
    <row r="1702" spans="1:8" x14ac:dyDescent="0.3">
      <c r="A1702" t="s">
        <v>21</v>
      </c>
      <c r="B1702" t="s">
        <v>20</v>
      </c>
      <c r="C1702">
        <v>23</v>
      </c>
      <c r="D1702" s="3">
        <v>2017</v>
      </c>
      <c r="E1702" t="s">
        <v>5</v>
      </c>
      <c r="F1702" t="s">
        <v>18</v>
      </c>
      <c r="G1702" t="s">
        <v>23</v>
      </c>
      <c r="H1702" s="1">
        <v>427</v>
      </c>
    </row>
    <row r="1703" spans="1:8" x14ac:dyDescent="0.3">
      <c r="A1703" t="s">
        <v>22</v>
      </c>
      <c r="B1703" t="s">
        <v>20</v>
      </c>
      <c r="C1703">
        <v>23</v>
      </c>
      <c r="D1703" s="3">
        <v>2017</v>
      </c>
      <c r="E1703" t="s">
        <v>5</v>
      </c>
      <c r="F1703" t="s">
        <v>18</v>
      </c>
      <c r="G1703" t="s">
        <v>23</v>
      </c>
      <c r="H1703" s="1">
        <v>121</v>
      </c>
    </row>
    <row r="1704" spans="1:8" x14ac:dyDescent="0.3">
      <c r="A1704" t="s">
        <v>21</v>
      </c>
      <c r="B1704" t="s">
        <v>20</v>
      </c>
      <c r="C1704">
        <v>24</v>
      </c>
      <c r="D1704" s="3">
        <v>2017</v>
      </c>
      <c r="E1704" t="s">
        <v>5</v>
      </c>
      <c r="F1704" t="s">
        <v>18</v>
      </c>
      <c r="G1704" t="s">
        <v>23</v>
      </c>
      <c r="H1704" s="1">
        <v>367</v>
      </c>
    </row>
    <row r="1705" spans="1:8" x14ac:dyDescent="0.3">
      <c r="A1705" t="s">
        <v>22</v>
      </c>
      <c r="B1705" t="s">
        <v>20</v>
      </c>
      <c r="C1705">
        <v>24</v>
      </c>
      <c r="D1705" s="3">
        <v>2017</v>
      </c>
      <c r="E1705" t="s">
        <v>5</v>
      </c>
      <c r="F1705" t="s">
        <v>18</v>
      </c>
      <c r="G1705" t="s">
        <v>23</v>
      </c>
      <c r="H1705">
        <v>185</v>
      </c>
    </row>
    <row r="1706" spans="1:8" x14ac:dyDescent="0.3">
      <c r="A1706" t="s">
        <v>21</v>
      </c>
      <c r="B1706" t="s">
        <v>20</v>
      </c>
      <c r="C1706">
        <v>25</v>
      </c>
      <c r="D1706" s="3">
        <v>2017</v>
      </c>
      <c r="E1706" t="s">
        <v>5</v>
      </c>
      <c r="F1706" t="s">
        <v>18</v>
      </c>
      <c r="G1706" t="s">
        <v>23</v>
      </c>
      <c r="H1706" s="1">
        <v>430</v>
      </c>
    </row>
    <row r="1707" spans="1:8" x14ac:dyDescent="0.3">
      <c r="A1707" t="s">
        <v>22</v>
      </c>
      <c r="B1707" t="s">
        <v>20</v>
      </c>
      <c r="C1707">
        <v>25</v>
      </c>
      <c r="D1707" s="3">
        <v>2017</v>
      </c>
      <c r="E1707" t="s">
        <v>5</v>
      </c>
      <c r="F1707" t="s">
        <v>18</v>
      </c>
      <c r="G1707" t="s">
        <v>23</v>
      </c>
      <c r="H1707" s="1">
        <v>183</v>
      </c>
    </row>
    <row r="1708" spans="1:8" x14ac:dyDescent="0.3">
      <c r="A1708" t="s">
        <v>21</v>
      </c>
      <c r="B1708" t="s">
        <v>20</v>
      </c>
      <c r="C1708">
        <v>26</v>
      </c>
      <c r="D1708" s="3">
        <v>2017</v>
      </c>
      <c r="E1708" t="s">
        <v>5</v>
      </c>
      <c r="F1708" t="s">
        <v>18</v>
      </c>
      <c r="G1708" t="s">
        <v>23</v>
      </c>
      <c r="H1708" s="1">
        <v>446</v>
      </c>
    </row>
    <row r="1709" spans="1:8" x14ac:dyDescent="0.3">
      <c r="A1709" t="s">
        <v>22</v>
      </c>
      <c r="B1709" t="s">
        <v>20</v>
      </c>
      <c r="C1709">
        <v>26</v>
      </c>
      <c r="D1709" s="3">
        <v>2017</v>
      </c>
      <c r="E1709" t="s">
        <v>5</v>
      </c>
      <c r="F1709" t="s">
        <v>18</v>
      </c>
      <c r="G1709" t="s">
        <v>23</v>
      </c>
      <c r="H1709">
        <v>161</v>
      </c>
    </row>
    <row r="1710" spans="1:8" x14ac:dyDescent="0.3">
      <c r="A1710" t="s">
        <v>21</v>
      </c>
      <c r="B1710" t="s">
        <v>20</v>
      </c>
      <c r="C1710">
        <v>27</v>
      </c>
      <c r="D1710" s="3">
        <v>2017</v>
      </c>
      <c r="E1710" t="s">
        <v>5</v>
      </c>
      <c r="F1710" t="s">
        <v>18</v>
      </c>
      <c r="G1710" t="s">
        <v>23</v>
      </c>
      <c r="H1710" s="1">
        <v>351</v>
      </c>
    </row>
    <row r="1711" spans="1:8" x14ac:dyDescent="0.3">
      <c r="A1711" t="s">
        <v>22</v>
      </c>
      <c r="B1711" t="s">
        <v>20</v>
      </c>
      <c r="C1711">
        <v>27</v>
      </c>
      <c r="D1711" s="3">
        <v>2017</v>
      </c>
      <c r="E1711" t="s">
        <v>5</v>
      </c>
      <c r="F1711" t="s">
        <v>18</v>
      </c>
      <c r="G1711" t="s">
        <v>23</v>
      </c>
      <c r="H1711" s="1">
        <v>163</v>
      </c>
    </row>
    <row r="1712" spans="1:8" x14ac:dyDescent="0.3">
      <c r="A1712" t="s">
        <v>21</v>
      </c>
      <c r="B1712" t="s">
        <v>20</v>
      </c>
      <c r="C1712">
        <v>28</v>
      </c>
      <c r="D1712" s="3">
        <v>2017</v>
      </c>
      <c r="E1712" t="s">
        <v>5</v>
      </c>
      <c r="F1712" t="s">
        <v>18</v>
      </c>
      <c r="G1712" t="s">
        <v>23</v>
      </c>
      <c r="H1712" s="1">
        <v>320</v>
      </c>
    </row>
    <row r="1713" spans="1:8" x14ac:dyDescent="0.3">
      <c r="A1713" t="s">
        <v>22</v>
      </c>
      <c r="B1713" t="s">
        <v>20</v>
      </c>
      <c r="C1713">
        <v>28</v>
      </c>
      <c r="D1713" s="3">
        <v>2017</v>
      </c>
      <c r="E1713" t="s">
        <v>5</v>
      </c>
      <c r="F1713" t="s">
        <v>18</v>
      </c>
      <c r="G1713" t="s">
        <v>23</v>
      </c>
      <c r="H1713" s="1">
        <v>111</v>
      </c>
    </row>
    <row r="1714" spans="1:8" x14ac:dyDescent="0.3">
      <c r="A1714" t="s">
        <v>21</v>
      </c>
      <c r="B1714" t="s">
        <v>20</v>
      </c>
      <c r="C1714">
        <v>29</v>
      </c>
      <c r="D1714" s="3">
        <v>2017</v>
      </c>
      <c r="E1714" t="s">
        <v>5</v>
      </c>
      <c r="F1714" t="s">
        <v>18</v>
      </c>
      <c r="G1714" t="s">
        <v>23</v>
      </c>
      <c r="H1714" s="1">
        <v>335</v>
      </c>
    </row>
    <row r="1715" spans="1:8" x14ac:dyDescent="0.3">
      <c r="A1715" t="s">
        <v>22</v>
      </c>
      <c r="B1715" t="s">
        <v>20</v>
      </c>
      <c r="C1715">
        <v>29</v>
      </c>
      <c r="D1715" s="3">
        <v>2017</v>
      </c>
      <c r="E1715" t="s">
        <v>5</v>
      </c>
      <c r="F1715" t="s">
        <v>18</v>
      </c>
      <c r="G1715" t="s">
        <v>23</v>
      </c>
      <c r="H1715">
        <v>114</v>
      </c>
    </row>
    <row r="1716" spans="1:8" x14ac:dyDescent="0.3">
      <c r="A1716" t="s">
        <v>21</v>
      </c>
      <c r="B1716" t="s">
        <v>20</v>
      </c>
      <c r="C1716">
        <v>30</v>
      </c>
      <c r="D1716" s="3">
        <v>2017</v>
      </c>
      <c r="E1716" t="s">
        <v>5</v>
      </c>
      <c r="F1716" t="s">
        <v>18</v>
      </c>
      <c r="G1716" t="s">
        <v>23</v>
      </c>
      <c r="H1716" s="1">
        <v>351</v>
      </c>
    </row>
    <row r="1717" spans="1:8" x14ac:dyDescent="0.3">
      <c r="A1717" t="s">
        <v>22</v>
      </c>
      <c r="B1717" t="s">
        <v>20</v>
      </c>
      <c r="C1717">
        <v>30</v>
      </c>
      <c r="D1717" s="3">
        <v>2017</v>
      </c>
      <c r="E1717" t="s">
        <v>5</v>
      </c>
      <c r="F1717" t="s">
        <v>18</v>
      </c>
      <c r="G1717" t="s">
        <v>23</v>
      </c>
      <c r="H1717" s="1">
        <v>144</v>
      </c>
    </row>
    <row r="1718" spans="1:8" x14ac:dyDescent="0.3">
      <c r="A1718" t="s">
        <v>21</v>
      </c>
      <c r="B1718" t="s">
        <v>20</v>
      </c>
      <c r="C1718">
        <v>31</v>
      </c>
      <c r="D1718" s="3">
        <v>2017</v>
      </c>
      <c r="E1718" t="s">
        <v>5</v>
      </c>
      <c r="F1718" t="s">
        <v>18</v>
      </c>
      <c r="G1718" t="s">
        <v>23</v>
      </c>
      <c r="H1718" s="1">
        <v>412</v>
      </c>
    </row>
    <row r="1719" spans="1:8" x14ac:dyDescent="0.3">
      <c r="A1719" t="s">
        <v>22</v>
      </c>
      <c r="B1719" t="s">
        <v>20</v>
      </c>
      <c r="C1719">
        <v>31</v>
      </c>
      <c r="D1719" s="3">
        <v>2017</v>
      </c>
      <c r="E1719" t="s">
        <v>5</v>
      </c>
      <c r="F1719" t="s">
        <v>18</v>
      </c>
      <c r="G1719" t="s">
        <v>23</v>
      </c>
      <c r="H1719">
        <v>194</v>
      </c>
    </row>
    <row r="1720" spans="1:8" x14ac:dyDescent="0.3">
      <c r="A1720" t="s">
        <v>21</v>
      </c>
      <c r="B1720" t="s">
        <v>19</v>
      </c>
      <c r="C1720">
        <v>1</v>
      </c>
      <c r="D1720" s="3">
        <v>2017</v>
      </c>
      <c r="E1720" t="s">
        <v>5</v>
      </c>
      <c r="F1720" t="s">
        <v>18</v>
      </c>
      <c r="G1720" t="s">
        <v>23</v>
      </c>
      <c r="H1720" s="1">
        <v>290</v>
      </c>
    </row>
    <row r="1721" spans="1:8" x14ac:dyDescent="0.3">
      <c r="A1721" t="s">
        <v>22</v>
      </c>
      <c r="B1721" t="s">
        <v>19</v>
      </c>
      <c r="C1721">
        <v>1</v>
      </c>
      <c r="D1721" s="3">
        <v>2017</v>
      </c>
      <c r="E1721" t="s">
        <v>5</v>
      </c>
      <c r="F1721" t="s">
        <v>18</v>
      </c>
      <c r="G1721" t="s">
        <v>23</v>
      </c>
      <c r="H1721" s="1">
        <v>102</v>
      </c>
    </row>
    <row r="1722" spans="1:8" x14ac:dyDescent="0.3">
      <c r="A1722" t="s">
        <v>21</v>
      </c>
      <c r="B1722" t="s">
        <v>19</v>
      </c>
      <c r="C1722">
        <v>2</v>
      </c>
      <c r="D1722" s="3">
        <v>2017</v>
      </c>
      <c r="E1722" t="s">
        <v>5</v>
      </c>
      <c r="F1722" t="s">
        <v>18</v>
      </c>
      <c r="G1722" t="s">
        <v>23</v>
      </c>
      <c r="H1722" s="1">
        <v>291</v>
      </c>
    </row>
    <row r="1723" spans="1:8" x14ac:dyDescent="0.3">
      <c r="A1723" t="s">
        <v>22</v>
      </c>
      <c r="B1723" t="s">
        <v>19</v>
      </c>
      <c r="C1723">
        <v>2</v>
      </c>
      <c r="D1723" s="3">
        <v>2017</v>
      </c>
      <c r="E1723" t="s">
        <v>5</v>
      </c>
      <c r="F1723" t="s">
        <v>18</v>
      </c>
      <c r="G1723" t="s">
        <v>23</v>
      </c>
      <c r="H1723" s="1">
        <v>113</v>
      </c>
    </row>
    <row r="1724" spans="1:8" x14ac:dyDescent="0.3">
      <c r="A1724" t="s">
        <v>21</v>
      </c>
      <c r="B1724" t="s">
        <v>19</v>
      </c>
      <c r="C1724">
        <v>3</v>
      </c>
      <c r="D1724" s="3">
        <v>2017</v>
      </c>
      <c r="E1724" t="s">
        <v>5</v>
      </c>
      <c r="F1724" t="s">
        <v>18</v>
      </c>
      <c r="G1724" t="s">
        <v>23</v>
      </c>
      <c r="H1724" s="1">
        <v>326</v>
      </c>
    </row>
    <row r="1725" spans="1:8" x14ac:dyDescent="0.3">
      <c r="A1725" t="s">
        <v>22</v>
      </c>
      <c r="B1725" t="s">
        <v>19</v>
      </c>
      <c r="C1725">
        <v>3</v>
      </c>
      <c r="D1725" s="3">
        <v>2017</v>
      </c>
      <c r="E1725" t="s">
        <v>5</v>
      </c>
      <c r="F1725" t="s">
        <v>18</v>
      </c>
      <c r="G1725" t="s">
        <v>23</v>
      </c>
      <c r="H1725">
        <v>98</v>
      </c>
    </row>
    <row r="1726" spans="1:8" x14ac:dyDescent="0.3">
      <c r="A1726" t="s">
        <v>21</v>
      </c>
      <c r="B1726" t="s">
        <v>19</v>
      </c>
      <c r="C1726">
        <v>4</v>
      </c>
      <c r="D1726" s="3">
        <v>2017</v>
      </c>
      <c r="E1726" t="s">
        <v>5</v>
      </c>
      <c r="F1726" t="s">
        <v>18</v>
      </c>
      <c r="G1726" t="s">
        <v>23</v>
      </c>
      <c r="H1726" s="1">
        <v>398</v>
      </c>
    </row>
    <row r="1727" spans="1:8" x14ac:dyDescent="0.3">
      <c r="A1727" t="s">
        <v>22</v>
      </c>
      <c r="B1727" t="s">
        <v>19</v>
      </c>
      <c r="C1727">
        <v>4</v>
      </c>
      <c r="D1727" s="3">
        <v>2017</v>
      </c>
      <c r="E1727" t="s">
        <v>5</v>
      </c>
      <c r="F1727" t="s">
        <v>18</v>
      </c>
      <c r="G1727" t="s">
        <v>23</v>
      </c>
      <c r="H1727" s="1">
        <v>116</v>
      </c>
    </row>
    <row r="1728" spans="1:8" x14ac:dyDescent="0.3">
      <c r="A1728" t="s">
        <v>21</v>
      </c>
      <c r="B1728" t="s">
        <v>19</v>
      </c>
      <c r="C1728">
        <v>5</v>
      </c>
      <c r="D1728" s="3">
        <v>2017</v>
      </c>
      <c r="E1728" t="s">
        <v>5</v>
      </c>
      <c r="F1728" t="s">
        <v>18</v>
      </c>
      <c r="G1728" t="s">
        <v>23</v>
      </c>
      <c r="H1728" s="1">
        <v>426</v>
      </c>
    </row>
    <row r="1729" spans="1:8" x14ac:dyDescent="0.3">
      <c r="A1729" t="s">
        <v>22</v>
      </c>
      <c r="B1729" t="s">
        <v>19</v>
      </c>
      <c r="C1729">
        <v>5</v>
      </c>
      <c r="D1729" s="3">
        <v>2017</v>
      </c>
      <c r="E1729" t="s">
        <v>5</v>
      </c>
      <c r="F1729" t="s">
        <v>18</v>
      </c>
      <c r="G1729" t="s">
        <v>23</v>
      </c>
      <c r="H1729">
        <v>164</v>
      </c>
    </row>
    <row r="1730" spans="1:8" x14ac:dyDescent="0.3">
      <c r="A1730" t="s">
        <v>21</v>
      </c>
      <c r="B1730" t="s">
        <v>19</v>
      </c>
      <c r="C1730">
        <v>6</v>
      </c>
      <c r="D1730" s="3">
        <v>2017</v>
      </c>
      <c r="E1730" t="s">
        <v>5</v>
      </c>
      <c r="F1730" t="s">
        <v>18</v>
      </c>
      <c r="G1730" t="s">
        <v>23</v>
      </c>
      <c r="H1730" s="1">
        <v>424</v>
      </c>
    </row>
    <row r="1731" spans="1:8" x14ac:dyDescent="0.3">
      <c r="A1731" t="s">
        <v>22</v>
      </c>
      <c r="B1731" t="s">
        <v>19</v>
      </c>
      <c r="C1731">
        <v>6</v>
      </c>
      <c r="D1731" s="3">
        <v>2017</v>
      </c>
      <c r="E1731" t="s">
        <v>5</v>
      </c>
      <c r="F1731" t="s">
        <v>18</v>
      </c>
      <c r="G1731" t="s">
        <v>23</v>
      </c>
      <c r="H1731" s="1">
        <v>126</v>
      </c>
    </row>
    <row r="1732" spans="1:8" x14ac:dyDescent="0.3">
      <c r="A1732" t="s">
        <v>21</v>
      </c>
      <c r="B1732" t="s">
        <v>19</v>
      </c>
      <c r="C1732">
        <v>7</v>
      </c>
      <c r="D1732" s="3">
        <v>2017</v>
      </c>
      <c r="E1732" t="s">
        <v>5</v>
      </c>
      <c r="F1732" t="s">
        <v>18</v>
      </c>
      <c r="G1732" t="s">
        <v>23</v>
      </c>
      <c r="H1732" s="1">
        <v>410</v>
      </c>
    </row>
    <row r="1733" spans="1:8" x14ac:dyDescent="0.3">
      <c r="A1733" t="s">
        <v>22</v>
      </c>
      <c r="B1733" t="s">
        <v>19</v>
      </c>
      <c r="C1733">
        <v>7</v>
      </c>
      <c r="D1733" s="3">
        <v>2017</v>
      </c>
      <c r="E1733" t="s">
        <v>5</v>
      </c>
      <c r="F1733" t="s">
        <v>18</v>
      </c>
      <c r="G1733" t="s">
        <v>23</v>
      </c>
      <c r="H1733" s="1">
        <v>152</v>
      </c>
    </row>
    <row r="1734" spans="1:8" x14ac:dyDescent="0.3">
      <c r="A1734" t="s">
        <v>21</v>
      </c>
      <c r="B1734" t="s">
        <v>19</v>
      </c>
      <c r="C1734">
        <v>8</v>
      </c>
      <c r="D1734" s="3">
        <v>2017</v>
      </c>
      <c r="E1734" t="s">
        <v>5</v>
      </c>
      <c r="F1734" t="s">
        <v>18</v>
      </c>
      <c r="G1734" t="s">
        <v>23</v>
      </c>
      <c r="H1734" s="1">
        <v>328</v>
      </c>
    </row>
    <row r="1735" spans="1:8" x14ac:dyDescent="0.3">
      <c r="A1735" t="s">
        <v>22</v>
      </c>
      <c r="B1735" t="s">
        <v>19</v>
      </c>
      <c r="C1735">
        <v>8</v>
      </c>
      <c r="D1735" s="3">
        <v>2017</v>
      </c>
      <c r="E1735" t="s">
        <v>5</v>
      </c>
      <c r="F1735" t="s">
        <v>18</v>
      </c>
      <c r="G1735" t="s">
        <v>23</v>
      </c>
      <c r="H1735">
        <v>142</v>
      </c>
    </row>
    <row r="1736" spans="1:8" x14ac:dyDescent="0.3">
      <c r="A1736" t="s">
        <v>21</v>
      </c>
      <c r="B1736" t="s">
        <v>19</v>
      </c>
      <c r="C1736">
        <v>9</v>
      </c>
      <c r="D1736" s="3">
        <v>2017</v>
      </c>
      <c r="E1736" t="s">
        <v>5</v>
      </c>
      <c r="F1736" t="s">
        <v>18</v>
      </c>
      <c r="G1736" t="s">
        <v>23</v>
      </c>
      <c r="H1736" s="1">
        <v>305</v>
      </c>
    </row>
    <row r="1737" spans="1:8" x14ac:dyDescent="0.3">
      <c r="A1737" t="s">
        <v>22</v>
      </c>
      <c r="B1737" t="s">
        <v>19</v>
      </c>
      <c r="C1737">
        <v>9</v>
      </c>
      <c r="D1737" s="3">
        <v>2017</v>
      </c>
      <c r="E1737" t="s">
        <v>5</v>
      </c>
      <c r="F1737" t="s">
        <v>18</v>
      </c>
      <c r="G1737" t="s">
        <v>23</v>
      </c>
      <c r="H1737" s="1">
        <v>98</v>
      </c>
    </row>
    <row r="1738" spans="1:8" x14ac:dyDescent="0.3">
      <c r="A1738" t="s">
        <v>21</v>
      </c>
      <c r="B1738" t="s">
        <v>19</v>
      </c>
      <c r="C1738">
        <v>10</v>
      </c>
      <c r="D1738" s="3">
        <v>2017</v>
      </c>
      <c r="E1738" t="s">
        <v>5</v>
      </c>
      <c r="F1738" t="s">
        <v>18</v>
      </c>
      <c r="G1738" t="s">
        <v>23</v>
      </c>
      <c r="H1738" s="1">
        <v>291</v>
      </c>
    </row>
    <row r="1739" spans="1:8" x14ac:dyDescent="0.3">
      <c r="A1739" t="s">
        <v>22</v>
      </c>
      <c r="B1739" t="s">
        <v>19</v>
      </c>
      <c r="C1739">
        <v>10</v>
      </c>
      <c r="D1739" s="3">
        <v>2017</v>
      </c>
      <c r="E1739" t="s">
        <v>5</v>
      </c>
      <c r="F1739" t="s">
        <v>18</v>
      </c>
      <c r="G1739" t="s">
        <v>23</v>
      </c>
      <c r="H1739">
        <v>129</v>
      </c>
    </row>
    <row r="1740" spans="1:8" x14ac:dyDescent="0.3">
      <c r="A1740" t="s">
        <v>21</v>
      </c>
      <c r="B1740" t="s">
        <v>19</v>
      </c>
      <c r="C1740">
        <v>11</v>
      </c>
      <c r="D1740" s="3">
        <v>2017</v>
      </c>
      <c r="E1740" t="s">
        <v>5</v>
      </c>
      <c r="F1740" t="s">
        <v>18</v>
      </c>
      <c r="G1740" t="s">
        <v>23</v>
      </c>
      <c r="H1740" s="1">
        <v>433</v>
      </c>
    </row>
    <row r="1741" spans="1:8" x14ac:dyDescent="0.3">
      <c r="A1741" t="s">
        <v>22</v>
      </c>
      <c r="B1741" t="s">
        <v>19</v>
      </c>
      <c r="C1741">
        <v>11</v>
      </c>
      <c r="D1741" s="3">
        <v>2017</v>
      </c>
      <c r="E1741" t="s">
        <v>5</v>
      </c>
      <c r="F1741" t="s">
        <v>18</v>
      </c>
      <c r="G1741" t="s">
        <v>23</v>
      </c>
      <c r="H1741" s="1">
        <v>133</v>
      </c>
    </row>
    <row r="1742" spans="1:8" x14ac:dyDescent="0.3">
      <c r="A1742" t="s">
        <v>21</v>
      </c>
      <c r="B1742" t="s">
        <v>19</v>
      </c>
      <c r="C1742">
        <v>12</v>
      </c>
      <c r="D1742" s="3">
        <v>2017</v>
      </c>
      <c r="E1742" t="s">
        <v>5</v>
      </c>
      <c r="F1742" t="s">
        <v>18</v>
      </c>
      <c r="G1742" t="s">
        <v>23</v>
      </c>
      <c r="H1742" s="1">
        <v>468</v>
      </c>
    </row>
    <row r="1743" spans="1:8" x14ac:dyDescent="0.3">
      <c r="A1743" t="s">
        <v>22</v>
      </c>
      <c r="B1743" t="s">
        <v>19</v>
      </c>
      <c r="C1743">
        <v>12</v>
      </c>
      <c r="D1743" s="3">
        <v>2017</v>
      </c>
      <c r="E1743" t="s">
        <v>5</v>
      </c>
      <c r="F1743" t="s">
        <v>18</v>
      </c>
      <c r="G1743" t="s">
        <v>23</v>
      </c>
      <c r="H1743" s="1">
        <v>150</v>
      </c>
    </row>
    <row r="1744" spans="1:8" x14ac:dyDescent="0.3">
      <c r="A1744" t="s">
        <v>21</v>
      </c>
      <c r="B1744" t="s">
        <v>19</v>
      </c>
      <c r="C1744">
        <v>13</v>
      </c>
      <c r="D1744" s="3">
        <v>2017</v>
      </c>
      <c r="E1744" t="s">
        <v>5</v>
      </c>
      <c r="F1744" t="s">
        <v>18</v>
      </c>
      <c r="G1744" t="s">
        <v>23</v>
      </c>
      <c r="H1744" s="1">
        <v>385</v>
      </c>
    </row>
    <row r="1745" spans="1:8" x14ac:dyDescent="0.3">
      <c r="A1745" t="s">
        <v>22</v>
      </c>
      <c r="B1745" t="s">
        <v>19</v>
      </c>
      <c r="C1745">
        <v>13</v>
      </c>
      <c r="D1745" s="3">
        <v>2017</v>
      </c>
      <c r="E1745" t="s">
        <v>5</v>
      </c>
      <c r="F1745" t="s">
        <v>18</v>
      </c>
      <c r="G1745" t="s">
        <v>23</v>
      </c>
      <c r="H1745">
        <v>196</v>
      </c>
    </row>
    <row r="1746" spans="1:8" x14ac:dyDescent="0.3">
      <c r="A1746" t="s">
        <v>21</v>
      </c>
      <c r="B1746" t="s">
        <v>19</v>
      </c>
      <c r="C1746">
        <v>14</v>
      </c>
      <c r="D1746" s="3">
        <v>2017</v>
      </c>
      <c r="E1746" t="s">
        <v>5</v>
      </c>
      <c r="F1746" t="s">
        <v>18</v>
      </c>
      <c r="G1746" t="s">
        <v>23</v>
      </c>
      <c r="H1746" s="1">
        <v>394</v>
      </c>
    </row>
    <row r="1747" spans="1:8" x14ac:dyDescent="0.3">
      <c r="A1747" t="s">
        <v>22</v>
      </c>
      <c r="B1747" t="s">
        <v>19</v>
      </c>
      <c r="C1747">
        <v>14</v>
      </c>
      <c r="D1747" s="3">
        <v>2017</v>
      </c>
      <c r="E1747" t="s">
        <v>5</v>
      </c>
      <c r="F1747" t="s">
        <v>18</v>
      </c>
      <c r="G1747" t="s">
        <v>23</v>
      </c>
      <c r="H1747" s="1">
        <v>175</v>
      </c>
    </row>
    <row r="1748" spans="1:8" x14ac:dyDescent="0.3">
      <c r="A1748" t="s">
        <v>21</v>
      </c>
      <c r="B1748" t="s">
        <v>19</v>
      </c>
      <c r="C1748">
        <v>15</v>
      </c>
      <c r="D1748" s="3">
        <v>2017</v>
      </c>
      <c r="E1748" t="s">
        <v>5</v>
      </c>
      <c r="F1748" t="s">
        <v>18</v>
      </c>
      <c r="G1748" t="s">
        <v>23</v>
      </c>
      <c r="H1748" s="1">
        <v>350</v>
      </c>
    </row>
    <row r="1749" spans="1:8" x14ac:dyDescent="0.3">
      <c r="A1749" t="s">
        <v>22</v>
      </c>
      <c r="B1749" t="s">
        <v>19</v>
      </c>
      <c r="C1749">
        <v>15</v>
      </c>
      <c r="D1749" s="3">
        <v>2017</v>
      </c>
      <c r="E1749" t="s">
        <v>5</v>
      </c>
      <c r="F1749" t="s">
        <v>18</v>
      </c>
      <c r="G1749" t="s">
        <v>23</v>
      </c>
      <c r="H1749">
        <v>135</v>
      </c>
    </row>
    <row r="1750" spans="1:8" x14ac:dyDescent="0.3">
      <c r="A1750" t="s">
        <v>21</v>
      </c>
      <c r="B1750" t="s">
        <v>19</v>
      </c>
      <c r="C1750">
        <v>16</v>
      </c>
      <c r="D1750" s="3">
        <v>2017</v>
      </c>
      <c r="E1750" t="s">
        <v>5</v>
      </c>
      <c r="F1750" t="s">
        <v>18</v>
      </c>
      <c r="G1750" t="s">
        <v>23</v>
      </c>
      <c r="H1750" s="1">
        <v>302</v>
      </c>
    </row>
    <row r="1751" spans="1:8" x14ac:dyDescent="0.3">
      <c r="A1751" t="s">
        <v>22</v>
      </c>
      <c r="B1751" t="s">
        <v>19</v>
      </c>
      <c r="C1751">
        <v>16</v>
      </c>
      <c r="D1751" s="3">
        <v>2017</v>
      </c>
      <c r="E1751" t="s">
        <v>5</v>
      </c>
      <c r="F1751" t="s">
        <v>18</v>
      </c>
      <c r="G1751" t="s">
        <v>23</v>
      </c>
      <c r="H1751" s="1">
        <v>89</v>
      </c>
    </row>
    <row r="1752" spans="1:8" x14ac:dyDescent="0.3">
      <c r="A1752" t="s">
        <v>21</v>
      </c>
      <c r="B1752" t="s">
        <v>19</v>
      </c>
      <c r="C1752">
        <v>17</v>
      </c>
      <c r="D1752" s="3">
        <v>2017</v>
      </c>
      <c r="E1752" t="s">
        <v>5</v>
      </c>
      <c r="F1752" t="s">
        <v>18</v>
      </c>
      <c r="G1752" t="s">
        <v>23</v>
      </c>
      <c r="H1752" s="1">
        <v>301</v>
      </c>
    </row>
    <row r="1753" spans="1:8" x14ac:dyDescent="0.3">
      <c r="A1753" t="s">
        <v>22</v>
      </c>
      <c r="B1753" t="s">
        <v>19</v>
      </c>
      <c r="C1753">
        <v>17</v>
      </c>
      <c r="D1753" s="3">
        <v>2017</v>
      </c>
      <c r="E1753" t="s">
        <v>5</v>
      </c>
      <c r="F1753" t="s">
        <v>18</v>
      </c>
      <c r="G1753" t="s">
        <v>23</v>
      </c>
      <c r="H1753" s="1">
        <v>122</v>
      </c>
    </row>
    <row r="1754" spans="1:8" x14ac:dyDescent="0.3">
      <c r="A1754" t="s">
        <v>21</v>
      </c>
      <c r="B1754" t="s">
        <v>19</v>
      </c>
      <c r="C1754">
        <v>18</v>
      </c>
      <c r="D1754" s="3">
        <v>2017</v>
      </c>
      <c r="E1754" t="s">
        <v>5</v>
      </c>
      <c r="F1754" t="s">
        <v>18</v>
      </c>
      <c r="G1754" t="s">
        <v>23</v>
      </c>
      <c r="H1754" s="1">
        <v>360</v>
      </c>
    </row>
    <row r="1755" spans="1:8" x14ac:dyDescent="0.3">
      <c r="A1755" t="s">
        <v>22</v>
      </c>
      <c r="B1755" t="s">
        <v>19</v>
      </c>
      <c r="C1755">
        <v>18</v>
      </c>
      <c r="D1755" s="3">
        <v>2017</v>
      </c>
      <c r="E1755" t="s">
        <v>5</v>
      </c>
      <c r="F1755" t="s">
        <v>18</v>
      </c>
      <c r="G1755" t="s">
        <v>23</v>
      </c>
      <c r="H1755">
        <v>163</v>
      </c>
    </row>
    <row r="1756" spans="1:8" x14ac:dyDescent="0.3">
      <c r="A1756" t="s">
        <v>21</v>
      </c>
      <c r="B1756" t="s">
        <v>19</v>
      </c>
      <c r="C1756">
        <v>19</v>
      </c>
      <c r="D1756" s="3">
        <v>2017</v>
      </c>
      <c r="E1756" t="s">
        <v>5</v>
      </c>
      <c r="F1756" t="s">
        <v>18</v>
      </c>
      <c r="G1756" t="s">
        <v>23</v>
      </c>
      <c r="H1756" s="1">
        <v>456</v>
      </c>
    </row>
    <row r="1757" spans="1:8" x14ac:dyDescent="0.3">
      <c r="A1757" t="s">
        <v>22</v>
      </c>
      <c r="B1757" t="s">
        <v>19</v>
      </c>
      <c r="C1757">
        <v>19</v>
      </c>
      <c r="D1757" s="3">
        <v>2017</v>
      </c>
      <c r="E1757" t="s">
        <v>5</v>
      </c>
      <c r="F1757" t="s">
        <v>18</v>
      </c>
      <c r="G1757" t="s">
        <v>23</v>
      </c>
      <c r="H1757" s="1">
        <v>148</v>
      </c>
    </row>
    <row r="1758" spans="1:8" x14ac:dyDescent="0.3">
      <c r="A1758" t="s">
        <v>21</v>
      </c>
      <c r="B1758" t="s">
        <v>19</v>
      </c>
      <c r="C1758">
        <v>20</v>
      </c>
      <c r="D1758" s="3">
        <v>2017</v>
      </c>
      <c r="E1758" t="s">
        <v>5</v>
      </c>
      <c r="F1758" t="s">
        <v>18</v>
      </c>
      <c r="G1758" t="s">
        <v>23</v>
      </c>
      <c r="H1758" s="1">
        <v>419</v>
      </c>
    </row>
    <row r="1759" spans="1:8" x14ac:dyDescent="0.3">
      <c r="A1759" t="s">
        <v>22</v>
      </c>
      <c r="B1759" t="s">
        <v>19</v>
      </c>
      <c r="C1759">
        <v>20</v>
      </c>
      <c r="D1759" s="3">
        <v>2017</v>
      </c>
      <c r="E1759" t="s">
        <v>5</v>
      </c>
      <c r="F1759" t="s">
        <v>18</v>
      </c>
      <c r="G1759" t="s">
        <v>23</v>
      </c>
      <c r="H1759">
        <v>169</v>
      </c>
    </row>
    <row r="1760" spans="1:8" x14ac:dyDescent="0.3">
      <c r="A1760" t="s">
        <v>21</v>
      </c>
      <c r="B1760" t="s">
        <v>19</v>
      </c>
      <c r="C1760">
        <v>21</v>
      </c>
      <c r="D1760" s="3">
        <v>2017</v>
      </c>
      <c r="E1760" t="s">
        <v>5</v>
      </c>
      <c r="F1760" t="s">
        <v>18</v>
      </c>
      <c r="G1760" t="s">
        <v>23</v>
      </c>
      <c r="H1760" s="1">
        <v>466</v>
      </c>
    </row>
    <row r="1761" spans="1:8" x14ac:dyDescent="0.3">
      <c r="A1761" t="s">
        <v>22</v>
      </c>
      <c r="B1761" t="s">
        <v>19</v>
      </c>
      <c r="C1761">
        <v>21</v>
      </c>
      <c r="D1761" s="3">
        <v>2017</v>
      </c>
      <c r="E1761" t="s">
        <v>5</v>
      </c>
      <c r="F1761" t="s">
        <v>18</v>
      </c>
      <c r="G1761" t="s">
        <v>23</v>
      </c>
      <c r="H1761" s="1">
        <v>150</v>
      </c>
    </row>
    <row r="1762" spans="1:8" x14ac:dyDescent="0.3">
      <c r="A1762" t="s">
        <v>21</v>
      </c>
      <c r="B1762" t="s">
        <v>19</v>
      </c>
      <c r="C1762">
        <v>22</v>
      </c>
      <c r="D1762" s="3">
        <v>2017</v>
      </c>
      <c r="E1762" t="s">
        <v>5</v>
      </c>
      <c r="F1762" t="s">
        <v>18</v>
      </c>
      <c r="G1762" t="s">
        <v>23</v>
      </c>
      <c r="H1762" s="1">
        <v>477</v>
      </c>
    </row>
    <row r="1763" spans="1:8" x14ac:dyDescent="0.3">
      <c r="A1763" t="s">
        <v>22</v>
      </c>
      <c r="B1763" t="s">
        <v>19</v>
      </c>
      <c r="C1763">
        <v>22</v>
      </c>
      <c r="D1763" s="3">
        <v>2017</v>
      </c>
      <c r="E1763" t="s">
        <v>5</v>
      </c>
      <c r="F1763" t="s">
        <v>18</v>
      </c>
      <c r="G1763" t="s">
        <v>23</v>
      </c>
      <c r="H1763" s="1">
        <v>130</v>
      </c>
    </row>
    <row r="1764" spans="1:8" x14ac:dyDescent="0.3">
      <c r="A1764" t="s">
        <v>21</v>
      </c>
      <c r="B1764" t="s">
        <v>19</v>
      </c>
      <c r="C1764">
        <v>23</v>
      </c>
      <c r="D1764" s="3">
        <v>2017</v>
      </c>
      <c r="E1764" t="s">
        <v>5</v>
      </c>
      <c r="F1764" t="s">
        <v>18</v>
      </c>
      <c r="G1764" t="s">
        <v>23</v>
      </c>
      <c r="H1764" s="1">
        <v>350</v>
      </c>
    </row>
    <row r="1765" spans="1:8" x14ac:dyDescent="0.3">
      <c r="A1765" t="s">
        <v>22</v>
      </c>
      <c r="B1765" t="s">
        <v>19</v>
      </c>
      <c r="C1765">
        <v>23</v>
      </c>
      <c r="D1765" s="3">
        <v>2017</v>
      </c>
      <c r="E1765" t="s">
        <v>5</v>
      </c>
      <c r="F1765" t="s">
        <v>18</v>
      </c>
      <c r="G1765" t="s">
        <v>23</v>
      </c>
      <c r="H1765">
        <v>116</v>
      </c>
    </row>
    <row r="1766" spans="1:8" x14ac:dyDescent="0.3">
      <c r="A1766" t="s">
        <v>21</v>
      </c>
      <c r="B1766" t="s">
        <v>19</v>
      </c>
      <c r="C1766">
        <v>24</v>
      </c>
      <c r="D1766" s="3">
        <v>2017</v>
      </c>
      <c r="E1766" t="s">
        <v>5</v>
      </c>
      <c r="F1766" t="s">
        <v>18</v>
      </c>
      <c r="G1766" t="s">
        <v>23</v>
      </c>
      <c r="H1766" s="1">
        <v>355</v>
      </c>
    </row>
    <row r="1767" spans="1:8" x14ac:dyDescent="0.3">
      <c r="A1767" t="s">
        <v>22</v>
      </c>
      <c r="B1767" t="s">
        <v>19</v>
      </c>
      <c r="C1767">
        <v>24</v>
      </c>
      <c r="D1767" s="3">
        <v>2017</v>
      </c>
      <c r="E1767" t="s">
        <v>5</v>
      </c>
      <c r="F1767" t="s">
        <v>18</v>
      </c>
      <c r="G1767" t="s">
        <v>23</v>
      </c>
      <c r="H1767" s="1">
        <v>109</v>
      </c>
    </row>
    <row r="1768" spans="1:8" x14ac:dyDescent="0.3">
      <c r="A1768" t="s">
        <v>21</v>
      </c>
      <c r="B1768" t="s">
        <v>19</v>
      </c>
      <c r="C1768">
        <v>25</v>
      </c>
      <c r="D1768" s="3">
        <v>2017</v>
      </c>
      <c r="E1768" t="s">
        <v>5</v>
      </c>
      <c r="F1768" t="s">
        <v>18</v>
      </c>
      <c r="G1768" t="s">
        <v>23</v>
      </c>
      <c r="H1768" s="1">
        <v>484</v>
      </c>
    </row>
    <row r="1769" spans="1:8" x14ac:dyDescent="0.3">
      <c r="A1769" t="s">
        <v>22</v>
      </c>
      <c r="B1769" t="s">
        <v>19</v>
      </c>
      <c r="C1769">
        <v>25</v>
      </c>
      <c r="D1769" s="3">
        <v>2017</v>
      </c>
      <c r="E1769" t="s">
        <v>5</v>
      </c>
      <c r="F1769" t="s">
        <v>18</v>
      </c>
      <c r="G1769" t="s">
        <v>23</v>
      </c>
      <c r="H1769">
        <v>182</v>
      </c>
    </row>
    <row r="1770" spans="1:8" x14ac:dyDescent="0.3">
      <c r="A1770" t="s">
        <v>21</v>
      </c>
      <c r="B1770" t="s">
        <v>19</v>
      </c>
      <c r="C1770">
        <v>26</v>
      </c>
      <c r="D1770" s="3">
        <v>2017</v>
      </c>
      <c r="E1770" t="s">
        <v>5</v>
      </c>
      <c r="F1770" t="s">
        <v>18</v>
      </c>
      <c r="G1770" t="s">
        <v>23</v>
      </c>
      <c r="H1770" s="1">
        <v>467</v>
      </c>
    </row>
    <row r="1771" spans="1:8" x14ac:dyDescent="0.3">
      <c r="A1771" t="s">
        <v>22</v>
      </c>
      <c r="B1771" t="s">
        <v>19</v>
      </c>
      <c r="C1771">
        <v>26</v>
      </c>
      <c r="D1771" s="3">
        <v>2017</v>
      </c>
      <c r="E1771" t="s">
        <v>5</v>
      </c>
      <c r="F1771" t="s">
        <v>18</v>
      </c>
      <c r="G1771" t="s">
        <v>23</v>
      </c>
      <c r="H1771" s="1">
        <v>184</v>
      </c>
    </row>
    <row r="1772" spans="1:8" x14ac:dyDescent="0.3">
      <c r="A1772" t="s">
        <v>21</v>
      </c>
      <c r="B1772" t="s">
        <v>19</v>
      </c>
      <c r="C1772">
        <v>27</v>
      </c>
      <c r="D1772" s="3">
        <v>2017</v>
      </c>
      <c r="E1772" t="s">
        <v>5</v>
      </c>
      <c r="F1772" t="s">
        <v>18</v>
      </c>
      <c r="G1772" t="s">
        <v>23</v>
      </c>
      <c r="H1772" s="1">
        <v>454</v>
      </c>
    </row>
    <row r="1773" spans="1:8" x14ac:dyDescent="0.3">
      <c r="A1773" t="s">
        <v>22</v>
      </c>
      <c r="B1773" t="s">
        <v>19</v>
      </c>
      <c r="C1773">
        <v>27</v>
      </c>
      <c r="D1773" s="3">
        <v>2017</v>
      </c>
      <c r="E1773" t="s">
        <v>5</v>
      </c>
      <c r="F1773" t="s">
        <v>18</v>
      </c>
      <c r="G1773" t="s">
        <v>23</v>
      </c>
      <c r="H1773" s="1">
        <v>174</v>
      </c>
    </row>
    <row r="1774" spans="1:8" x14ac:dyDescent="0.3">
      <c r="A1774" t="s">
        <v>21</v>
      </c>
      <c r="B1774" t="s">
        <v>19</v>
      </c>
      <c r="C1774">
        <v>28</v>
      </c>
      <c r="D1774" s="3">
        <v>2017</v>
      </c>
      <c r="E1774" t="s">
        <v>5</v>
      </c>
      <c r="F1774" t="s">
        <v>18</v>
      </c>
      <c r="G1774" t="s">
        <v>23</v>
      </c>
      <c r="H1774" s="1">
        <v>478</v>
      </c>
    </row>
    <row r="1775" spans="1:8" x14ac:dyDescent="0.3">
      <c r="A1775" t="s">
        <v>22</v>
      </c>
      <c r="B1775" t="s">
        <v>19</v>
      </c>
      <c r="C1775">
        <v>28</v>
      </c>
      <c r="D1775" s="3">
        <v>2017</v>
      </c>
      <c r="E1775" t="s">
        <v>5</v>
      </c>
      <c r="F1775" t="s">
        <v>18</v>
      </c>
      <c r="G1775" t="s">
        <v>23</v>
      </c>
      <c r="H1775">
        <v>137</v>
      </c>
    </row>
    <row r="1776" spans="1:8" x14ac:dyDescent="0.3">
      <c r="A1776" t="s">
        <v>21</v>
      </c>
      <c r="B1776" t="s">
        <v>19</v>
      </c>
      <c r="C1776">
        <v>29</v>
      </c>
      <c r="D1776" s="3">
        <v>2017</v>
      </c>
      <c r="E1776" t="s">
        <v>5</v>
      </c>
      <c r="F1776" t="s">
        <v>18</v>
      </c>
      <c r="G1776" t="s">
        <v>23</v>
      </c>
      <c r="H1776" s="1">
        <v>487</v>
      </c>
    </row>
    <row r="1777" spans="1:8" x14ac:dyDescent="0.3">
      <c r="A1777" t="s">
        <v>22</v>
      </c>
      <c r="B1777" t="s">
        <v>19</v>
      </c>
      <c r="C1777">
        <v>29</v>
      </c>
      <c r="D1777" s="3">
        <v>2017</v>
      </c>
      <c r="E1777" t="s">
        <v>5</v>
      </c>
      <c r="F1777" t="s">
        <v>18</v>
      </c>
      <c r="G1777" t="s">
        <v>23</v>
      </c>
      <c r="H1777" s="1">
        <v>128</v>
      </c>
    </row>
    <row r="1778" spans="1:8" x14ac:dyDescent="0.3">
      <c r="A1778" t="s">
        <v>21</v>
      </c>
      <c r="B1778" t="s">
        <v>19</v>
      </c>
      <c r="C1778">
        <v>30</v>
      </c>
      <c r="D1778" s="3">
        <v>2017</v>
      </c>
      <c r="E1778" t="s">
        <v>5</v>
      </c>
      <c r="F1778" t="s">
        <v>18</v>
      </c>
      <c r="G1778" t="s">
        <v>23</v>
      </c>
      <c r="H1778" s="1">
        <v>377</v>
      </c>
    </row>
    <row r="1779" spans="1:8" x14ac:dyDescent="0.3">
      <c r="A1779" t="s">
        <v>22</v>
      </c>
      <c r="B1779" t="s">
        <v>19</v>
      </c>
      <c r="C1779">
        <v>30</v>
      </c>
      <c r="D1779" s="3">
        <v>2017</v>
      </c>
      <c r="E1779" t="s">
        <v>5</v>
      </c>
      <c r="F1779" t="s">
        <v>18</v>
      </c>
      <c r="G1779" t="s">
        <v>23</v>
      </c>
      <c r="H1779">
        <v>132</v>
      </c>
    </row>
    <row r="1780" spans="1:8" x14ac:dyDescent="0.3">
      <c r="A1780" t="s">
        <v>21</v>
      </c>
      <c r="B1780" t="s">
        <v>13</v>
      </c>
      <c r="C1780">
        <v>1</v>
      </c>
      <c r="D1780" s="3">
        <v>2017</v>
      </c>
      <c r="E1780" t="s">
        <v>5</v>
      </c>
      <c r="F1780" t="s">
        <v>18</v>
      </c>
      <c r="G1780" t="s">
        <v>23</v>
      </c>
      <c r="H1780" s="1">
        <v>432</v>
      </c>
    </row>
    <row r="1781" spans="1:8" x14ac:dyDescent="0.3">
      <c r="A1781" t="s">
        <v>22</v>
      </c>
      <c r="B1781" t="s">
        <v>13</v>
      </c>
      <c r="C1781">
        <v>1</v>
      </c>
      <c r="D1781" s="3">
        <v>2017</v>
      </c>
      <c r="E1781" t="s">
        <v>5</v>
      </c>
      <c r="F1781" t="s">
        <v>18</v>
      </c>
      <c r="G1781" t="s">
        <v>23</v>
      </c>
      <c r="H1781" s="1">
        <v>179</v>
      </c>
    </row>
    <row r="1782" spans="1:8" x14ac:dyDescent="0.3">
      <c r="A1782" t="s">
        <v>21</v>
      </c>
      <c r="B1782" t="s">
        <v>13</v>
      </c>
      <c r="C1782">
        <v>2</v>
      </c>
      <c r="D1782" s="3">
        <v>2017</v>
      </c>
      <c r="E1782" t="s">
        <v>5</v>
      </c>
      <c r="F1782" t="s">
        <v>18</v>
      </c>
      <c r="G1782" t="s">
        <v>23</v>
      </c>
      <c r="H1782" s="1">
        <v>378</v>
      </c>
    </row>
    <row r="1783" spans="1:8" x14ac:dyDescent="0.3">
      <c r="A1783" t="s">
        <v>22</v>
      </c>
      <c r="B1783" t="s">
        <v>13</v>
      </c>
      <c r="C1783">
        <v>2</v>
      </c>
      <c r="D1783" s="3">
        <v>2017</v>
      </c>
      <c r="E1783" t="s">
        <v>5</v>
      </c>
      <c r="F1783" t="s">
        <v>18</v>
      </c>
      <c r="G1783" t="s">
        <v>23</v>
      </c>
      <c r="H1783" s="1">
        <v>140</v>
      </c>
    </row>
    <row r="1784" spans="1:8" x14ac:dyDescent="0.3">
      <c r="A1784" t="s">
        <v>21</v>
      </c>
      <c r="B1784" t="s">
        <v>13</v>
      </c>
      <c r="C1784">
        <v>3</v>
      </c>
      <c r="D1784" s="3">
        <v>2017</v>
      </c>
      <c r="E1784" t="s">
        <v>5</v>
      </c>
      <c r="F1784" t="s">
        <v>18</v>
      </c>
      <c r="G1784" t="s">
        <v>23</v>
      </c>
      <c r="H1784" s="1">
        <v>390</v>
      </c>
    </row>
    <row r="1785" spans="1:8" x14ac:dyDescent="0.3">
      <c r="A1785" t="s">
        <v>22</v>
      </c>
      <c r="B1785" t="s">
        <v>13</v>
      </c>
      <c r="C1785">
        <v>3</v>
      </c>
      <c r="D1785" s="3">
        <v>2017</v>
      </c>
      <c r="E1785" t="s">
        <v>5</v>
      </c>
      <c r="F1785" t="s">
        <v>18</v>
      </c>
      <c r="G1785" t="s">
        <v>23</v>
      </c>
      <c r="H1785">
        <v>120</v>
      </c>
    </row>
    <row r="1786" spans="1:8" x14ac:dyDescent="0.3">
      <c r="A1786" t="s">
        <v>21</v>
      </c>
      <c r="B1786" t="s">
        <v>13</v>
      </c>
      <c r="C1786">
        <v>4</v>
      </c>
      <c r="D1786" s="3">
        <v>2017</v>
      </c>
      <c r="E1786" t="s">
        <v>5</v>
      </c>
      <c r="F1786" t="s">
        <v>18</v>
      </c>
      <c r="G1786" t="s">
        <v>23</v>
      </c>
      <c r="H1786" s="1">
        <v>338</v>
      </c>
    </row>
    <row r="1787" spans="1:8" x14ac:dyDescent="0.3">
      <c r="A1787" t="s">
        <v>22</v>
      </c>
      <c r="B1787" t="s">
        <v>13</v>
      </c>
      <c r="C1787">
        <v>4</v>
      </c>
      <c r="D1787" s="3">
        <v>2017</v>
      </c>
      <c r="E1787" t="s">
        <v>5</v>
      </c>
      <c r="F1787" t="s">
        <v>18</v>
      </c>
      <c r="G1787" t="s">
        <v>23</v>
      </c>
      <c r="H1787" s="1">
        <v>122</v>
      </c>
    </row>
    <row r="1788" spans="1:8" x14ac:dyDescent="0.3">
      <c r="A1788" t="s">
        <v>21</v>
      </c>
      <c r="B1788" t="s">
        <v>13</v>
      </c>
      <c r="C1788">
        <v>5</v>
      </c>
      <c r="D1788" s="3">
        <v>2017</v>
      </c>
      <c r="E1788" t="s">
        <v>5</v>
      </c>
      <c r="F1788" t="s">
        <v>18</v>
      </c>
      <c r="G1788" t="s">
        <v>23</v>
      </c>
      <c r="H1788" s="1">
        <v>290</v>
      </c>
    </row>
    <row r="1789" spans="1:8" x14ac:dyDescent="0.3">
      <c r="A1789" t="s">
        <v>22</v>
      </c>
      <c r="B1789" t="s">
        <v>13</v>
      </c>
      <c r="C1789">
        <v>5</v>
      </c>
      <c r="D1789" s="3">
        <v>2017</v>
      </c>
      <c r="E1789" t="s">
        <v>5</v>
      </c>
      <c r="F1789" t="s">
        <v>18</v>
      </c>
      <c r="G1789" t="s">
        <v>23</v>
      </c>
      <c r="H1789">
        <v>83</v>
      </c>
    </row>
    <row r="1790" spans="1:8" x14ac:dyDescent="0.3">
      <c r="A1790" t="s">
        <v>21</v>
      </c>
      <c r="B1790" t="s">
        <v>13</v>
      </c>
      <c r="C1790">
        <v>6</v>
      </c>
      <c r="D1790" s="3">
        <v>2017</v>
      </c>
      <c r="E1790" t="s">
        <v>5</v>
      </c>
      <c r="F1790" t="s">
        <v>18</v>
      </c>
      <c r="G1790" t="s">
        <v>23</v>
      </c>
      <c r="H1790" s="1">
        <v>350</v>
      </c>
    </row>
    <row r="1791" spans="1:8" x14ac:dyDescent="0.3">
      <c r="A1791" t="s">
        <v>22</v>
      </c>
      <c r="B1791" t="s">
        <v>13</v>
      </c>
      <c r="C1791">
        <v>6</v>
      </c>
      <c r="D1791" s="3">
        <v>2017</v>
      </c>
      <c r="E1791" t="s">
        <v>5</v>
      </c>
      <c r="F1791" t="s">
        <v>18</v>
      </c>
      <c r="G1791" t="s">
        <v>23</v>
      </c>
      <c r="H1791" s="1">
        <v>120</v>
      </c>
    </row>
    <row r="1792" spans="1:8" x14ac:dyDescent="0.3">
      <c r="A1792" t="s">
        <v>21</v>
      </c>
      <c r="B1792" t="s">
        <v>13</v>
      </c>
      <c r="C1792">
        <v>7</v>
      </c>
      <c r="D1792" s="3">
        <v>2017</v>
      </c>
      <c r="E1792" t="s">
        <v>5</v>
      </c>
      <c r="F1792" t="s">
        <v>18</v>
      </c>
      <c r="G1792" t="s">
        <v>23</v>
      </c>
      <c r="H1792" s="1">
        <v>391</v>
      </c>
    </row>
    <row r="1793" spans="1:8" x14ac:dyDescent="0.3">
      <c r="A1793" t="s">
        <v>22</v>
      </c>
      <c r="B1793" t="s">
        <v>13</v>
      </c>
      <c r="C1793">
        <v>7</v>
      </c>
      <c r="D1793" s="3">
        <v>2017</v>
      </c>
      <c r="E1793" t="s">
        <v>5</v>
      </c>
      <c r="F1793" t="s">
        <v>18</v>
      </c>
      <c r="G1793" t="s">
        <v>23</v>
      </c>
      <c r="H1793" s="1">
        <v>119</v>
      </c>
    </row>
    <row r="1794" spans="1:8" x14ac:dyDescent="0.3">
      <c r="A1794" t="s">
        <v>21</v>
      </c>
      <c r="B1794" t="s">
        <v>13</v>
      </c>
      <c r="C1794">
        <v>8</v>
      </c>
      <c r="D1794" s="3">
        <v>2017</v>
      </c>
      <c r="E1794" t="s">
        <v>5</v>
      </c>
      <c r="F1794" t="s">
        <v>18</v>
      </c>
      <c r="G1794" t="s">
        <v>23</v>
      </c>
      <c r="H1794" s="1">
        <v>451</v>
      </c>
    </row>
    <row r="1795" spans="1:8" x14ac:dyDescent="0.3">
      <c r="A1795" t="s">
        <v>22</v>
      </c>
      <c r="B1795" t="s">
        <v>13</v>
      </c>
      <c r="C1795">
        <v>8</v>
      </c>
      <c r="D1795" s="3">
        <v>2017</v>
      </c>
      <c r="E1795" t="s">
        <v>5</v>
      </c>
      <c r="F1795" t="s">
        <v>18</v>
      </c>
      <c r="G1795" t="s">
        <v>23</v>
      </c>
      <c r="H1795">
        <v>145</v>
      </c>
    </row>
    <row r="1796" spans="1:8" x14ac:dyDescent="0.3">
      <c r="A1796" t="s">
        <v>21</v>
      </c>
      <c r="B1796" t="s">
        <v>13</v>
      </c>
      <c r="C1796">
        <v>9</v>
      </c>
      <c r="D1796" s="3">
        <v>2017</v>
      </c>
      <c r="E1796" t="s">
        <v>5</v>
      </c>
      <c r="F1796" t="s">
        <v>18</v>
      </c>
      <c r="G1796" t="s">
        <v>23</v>
      </c>
      <c r="H1796" s="1">
        <v>367</v>
      </c>
    </row>
    <row r="1797" spans="1:8" x14ac:dyDescent="0.3">
      <c r="A1797" t="s">
        <v>22</v>
      </c>
      <c r="B1797" t="s">
        <v>13</v>
      </c>
      <c r="C1797">
        <v>9</v>
      </c>
      <c r="D1797" s="3">
        <v>2017</v>
      </c>
      <c r="E1797" t="s">
        <v>5</v>
      </c>
      <c r="F1797" t="s">
        <v>18</v>
      </c>
      <c r="G1797" t="s">
        <v>23</v>
      </c>
      <c r="H1797" s="1">
        <v>112</v>
      </c>
    </row>
    <row r="1798" spans="1:8" x14ac:dyDescent="0.3">
      <c r="A1798" t="s">
        <v>21</v>
      </c>
      <c r="B1798" t="s">
        <v>13</v>
      </c>
      <c r="C1798">
        <v>10</v>
      </c>
      <c r="D1798" s="3">
        <v>2017</v>
      </c>
      <c r="E1798" t="s">
        <v>5</v>
      </c>
      <c r="F1798" t="s">
        <v>18</v>
      </c>
      <c r="G1798" t="s">
        <v>23</v>
      </c>
      <c r="H1798" s="1">
        <v>380</v>
      </c>
    </row>
    <row r="1799" spans="1:8" x14ac:dyDescent="0.3">
      <c r="A1799" t="s">
        <v>22</v>
      </c>
      <c r="B1799" t="s">
        <v>13</v>
      </c>
      <c r="C1799">
        <v>10</v>
      </c>
      <c r="D1799" s="3">
        <v>2017</v>
      </c>
      <c r="E1799" t="s">
        <v>5</v>
      </c>
      <c r="F1799" t="s">
        <v>18</v>
      </c>
      <c r="G1799" t="s">
        <v>23</v>
      </c>
      <c r="H1799">
        <v>121</v>
      </c>
    </row>
    <row r="1800" spans="1:8" x14ac:dyDescent="0.3">
      <c r="A1800" t="s">
        <v>21</v>
      </c>
      <c r="B1800" t="s">
        <v>13</v>
      </c>
      <c r="C1800">
        <v>11</v>
      </c>
      <c r="D1800" s="3">
        <v>2017</v>
      </c>
      <c r="E1800" t="s">
        <v>5</v>
      </c>
      <c r="F1800" t="s">
        <v>18</v>
      </c>
      <c r="G1800" t="s">
        <v>23</v>
      </c>
      <c r="H1800" s="1">
        <v>315</v>
      </c>
    </row>
    <row r="1801" spans="1:8" x14ac:dyDescent="0.3">
      <c r="A1801" t="s">
        <v>22</v>
      </c>
      <c r="B1801" t="s">
        <v>13</v>
      </c>
      <c r="C1801">
        <v>11</v>
      </c>
      <c r="D1801" s="3">
        <v>2017</v>
      </c>
      <c r="E1801" t="s">
        <v>5</v>
      </c>
      <c r="F1801" t="s">
        <v>18</v>
      </c>
      <c r="G1801" t="s">
        <v>23</v>
      </c>
      <c r="H1801" s="1">
        <v>89</v>
      </c>
    </row>
    <row r="1802" spans="1:8" x14ac:dyDescent="0.3">
      <c r="A1802" t="s">
        <v>21</v>
      </c>
      <c r="B1802" t="s">
        <v>13</v>
      </c>
      <c r="C1802">
        <v>12</v>
      </c>
      <c r="D1802" s="3">
        <v>2017</v>
      </c>
      <c r="E1802" t="s">
        <v>5</v>
      </c>
      <c r="F1802" t="s">
        <v>18</v>
      </c>
      <c r="G1802" t="s">
        <v>23</v>
      </c>
      <c r="H1802" s="1">
        <v>301</v>
      </c>
    </row>
    <row r="1803" spans="1:8" x14ac:dyDescent="0.3">
      <c r="A1803" t="s">
        <v>22</v>
      </c>
      <c r="B1803" t="s">
        <v>13</v>
      </c>
      <c r="C1803">
        <v>12</v>
      </c>
      <c r="D1803" s="3">
        <v>2017</v>
      </c>
      <c r="E1803" t="s">
        <v>5</v>
      </c>
      <c r="F1803" t="s">
        <v>18</v>
      </c>
      <c r="G1803" t="s">
        <v>23</v>
      </c>
      <c r="H1803" s="1">
        <v>95</v>
      </c>
    </row>
    <row r="1804" spans="1:8" x14ac:dyDescent="0.3">
      <c r="A1804" t="s">
        <v>21</v>
      </c>
      <c r="B1804" t="s">
        <v>13</v>
      </c>
      <c r="C1804">
        <v>13</v>
      </c>
      <c r="D1804" s="3">
        <v>2017</v>
      </c>
      <c r="E1804" t="s">
        <v>5</v>
      </c>
      <c r="F1804" t="s">
        <v>18</v>
      </c>
      <c r="G1804" t="s">
        <v>23</v>
      </c>
      <c r="H1804" s="1">
        <v>307</v>
      </c>
    </row>
    <row r="1805" spans="1:8" x14ac:dyDescent="0.3">
      <c r="A1805" t="s">
        <v>22</v>
      </c>
      <c r="B1805" t="s">
        <v>13</v>
      </c>
      <c r="C1805">
        <v>13</v>
      </c>
      <c r="D1805" s="3">
        <v>2017</v>
      </c>
      <c r="E1805" t="s">
        <v>5</v>
      </c>
      <c r="F1805" t="s">
        <v>18</v>
      </c>
      <c r="G1805" t="s">
        <v>23</v>
      </c>
      <c r="H1805">
        <v>94</v>
      </c>
    </row>
    <row r="1806" spans="1:8" x14ac:dyDescent="0.3">
      <c r="A1806" t="s">
        <v>21</v>
      </c>
      <c r="B1806" t="s">
        <v>13</v>
      </c>
      <c r="C1806">
        <v>14</v>
      </c>
      <c r="D1806" s="3">
        <v>2017</v>
      </c>
      <c r="E1806" t="s">
        <v>5</v>
      </c>
      <c r="F1806" t="s">
        <v>18</v>
      </c>
      <c r="G1806" t="s">
        <v>23</v>
      </c>
      <c r="H1806" s="1">
        <v>393</v>
      </c>
    </row>
    <row r="1807" spans="1:8" x14ac:dyDescent="0.3">
      <c r="A1807" t="s">
        <v>22</v>
      </c>
      <c r="B1807" t="s">
        <v>13</v>
      </c>
      <c r="C1807">
        <v>14</v>
      </c>
      <c r="D1807" s="3">
        <v>2017</v>
      </c>
      <c r="E1807" t="s">
        <v>5</v>
      </c>
      <c r="F1807" t="s">
        <v>18</v>
      </c>
      <c r="G1807" t="s">
        <v>23</v>
      </c>
      <c r="H1807" s="1">
        <v>140</v>
      </c>
    </row>
    <row r="1808" spans="1:8" x14ac:dyDescent="0.3">
      <c r="A1808" t="s">
        <v>21</v>
      </c>
      <c r="B1808" t="s">
        <v>13</v>
      </c>
      <c r="C1808">
        <v>15</v>
      </c>
      <c r="D1808" s="3">
        <v>2017</v>
      </c>
      <c r="E1808" t="s">
        <v>5</v>
      </c>
      <c r="F1808" t="s">
        <v>18</v>
      </c>
      <c r="G1808" t="s">
        <v>23</v>
      </c>
      <c r="H1808" s="1">
        <v>397</v>
      </c>
    </row>
    <row r="1809" spans="1:8" x14ac:dyDescent="0.3">
      <c r="A1809" t="s">
        <v>22</v>
      </c>
      <c r="B1809" t="s">
        <v>13</v>
      </c>
      <c r="C1809">
        <v>15</v>
      </c>
      <c r="D1809" s="3">
        <v>2017</v>
      </c>
      <c r="E1809" t="s">
        <v>5</v>
      </c>
      <c r="F1809" t="s">
        <v>18</v>
      </c>
      <c r="G1809" t="s">
        <v>23</v>
      </c>
      <c r="H1809">
        <v>112</v>
      </c>
    </row>
    <row r="1810" spans="1:8" x14ac:dyDescent="0.3">
      <c r="A1810" t="s">
        <v>21</v>
      </c>
      <c r="B1810" t="s">
        <v>13</v>
      </c>
      <c r="C1810">
        <v>16</v>
      </c>
      <c r="D1810" s="3">
        <v>2017</v>
      </c>
      <c r="E1810" t="s">
        <v>5</v>
      </c>
      <c r="F1810" t="s">
        <v>18</v>
      </c>
      <c r="G1810" t="s">
        <v>23</v>
      </c>
      <c r="H1810" s="1">
        <v>385</v>
      </c>
    </row>
    <row r="1811" spans="1:8" x14ac:dyDescent="0.3">
      <c r="A1811" t="s">
        <v>22</v>
      </c>
      <c r="B1811" t="s">
        <v>13</v>
      </c>
      <c r="C1811">
        <v>16</v>
      </c>
      <c r="D1811" s="3">
        <v>2017</v>
      </c>
      <c r="E1811" t="s">
        <v>5</v>
      </c>
      <c r="F1811" t="s">
        <v>18</v>
      </c>
      <c r="G1811" t="s">
        <v>23</v>
      </c>
      <c r="H1811" s="1">
        <v>123</v>
      </c>
    </row>
    <row r="1812" spans="1:8" x14ac:dyDescent="0.3">
      <c r="A1812" t="s">
        <v>21</v>
      </c>
      <c r="B1812" t="s">
        <v>13</v>
      </c>
      <c r="C1812">
        <v>17</v>
      </c>
      <c r="D1812" s="3">
        <v>2017</v>
      </c>
      <c r="E1812" t="s">
        <v>5</v>
      </c>
      <c r="F1812" t="s">
        <v>18</v>
      </c>
      <c r="G1812" t="s">
        <v>23</v>
      </c>
      <c r="H1812" s="1">
        <v>368</v>
      </c>
    </row>
    <row r="1813" spans="1:8" x14ac:dyDescent="0.3">
      <c r="A1813" t="s">
        <v>22</v>
      </c>
      <c r="B1813" t="s">
        <v>13</v>
      </c>
      <c r="C1813">
        <v>17</v>
      </c>
      <c r="D1813" s="3">
        <v>2017</v>
      </c>
      <c r="E1813" t="s">
        <v>5</v>
      </c>
      <c r="F1813" t="s">
        <v>18</v>
      </c>
      <c r="G1813" t="s">
        <v>23</v>
      </c>
      <c r="H1813" s="1">
        <v>118</v>
      </c>
    </row>
    <row r="1814" spans="1:8" x14ac:dyDescent="0.3">
      <c r="A1814" t="s">
        <v>21</v>
      </c>
      <c r="B1814" t="s">
        <v>13</v>
      </c>
      <c r="C1814">
        <v>18</v>
      </c>
      <c r="D1814" s="3">
        <v>2017</v>
      </c>
      <c r="E1814" t="s">
        <v>5</v>
      </c>
      <c r="F1814" t="s">
        <v>18</v>
      </c>
      <c r="G1814" t="s">
        <v>23</v>
      </c>
      <c r="H1814" s="1">
        <v>345</v>
      </c>
    </row>
    <row r="1815" spans="1:8" x14ac:dyDescent="0.3">
      <c r="A1815" t="s">
        <v>22</v>
      </c>
      <c r="B1815" t="s">
        <v>13</v>
      </c>
      <c r="C1815">
        <v>18</v>
      </c>
      <c r="D1815" s="3">
        <v>2017</v>
      </c>
      <c r="E1815" t="s">
        <v>5</v>
      </c>
      <c r="F1815" t="s">
        <v>18</v>
      </c>
      <c r="G1815" t="s">
        <v>23</v>
      </c>
      <c r="H1815">
        <v>130</v>
      </c>
    </row>
    <row r="1816" spans="1:8" x14ac:dyDescent="0.3">
      <c r="A1816" t="s">
        <v>21</v>
      </c>
      <c r="B1816" t="s">
        <v>13</v>
      </c>
      <c r="C1816">
        <v>19</v>
      </c>
      <c r="D1816" s="3">
        <v>2017</v>
      </c>
      <c r="E1816" t="s">
        <v>5</v>
      </c>
      <c r="F1816" t="s">
        <v>18</v>
      </c>
      <c r="G1816" t="s">
        <v>23</v>
      </c>
      <c r="H1816" s="1">
        <v>268</v>
      </c>
    </row>
    <row r="1817" spans="1:8" x14ac:dyDescent="0.3">
      <c r="A1817" t="s">
        <v>22</v>
      </c>
      <c r="B1817" t="s">
        <v>13</v>
      </c>
      <c r="C1817">
        <v>19</v>
      </c>
      <c r="D1817" s="3">
        <v>2017</v>
      </c>
      <c r="E1817" t="s">
        <v>5</v>
      </c>
      <c r="F1817" t="s">
        <v>18</v>
      </c>
      <c r="G1817" t="s">
        <v>23</v>
      </c>
      <c r="H1817" s="1">
        <v>90</v>
      </c>
    </row>
    <row r="1818" spans="1:8" x14ac:dyDescent="0.3">
      <c r="A1818" t="s">
        <v>21</v>
      </c>
      <c r="B1818" t="s">
        <v>13</v>
      </c>
      <c r="C1818">
        <v>20</v>
      </c>
      <c r="D1818" s="3">
        <v>2017</v>
      </c>
      <c r="E1818" t="s">
        <v>5</v>
      </c>
      <c r="F1818" t="s">
        <v>18</v>
      </c>
      <c r="G1818" t="s">
        <v>23</v>
      </c>
      <c r="H1818" s="1">
        <v>300</v>
      </c>
    </row>
    <row r="1819" spans="1:8" x14ac:dyDescent="0.3">
      <c r="A1819" t="s">
        <v>22</v>
      </c>
      <c r="B1819" t="s">
        <v>13</v>
      </c>
      <c r="C1819">
        <v>20</v>
      </c>
      <c r="D1819" s="3">
        <v>2017</v>
      </c>
      <c r="E1819" t="s">
        <v>5</v>
      </c>
      <c r="F1819" t="s">
        <v>18</v>
      </c>
      <c r="G1819" t="s">
        <v>23</v>
      </c>
      <c r="H1819">
        <v>97</v>
      </c>
    </row>
    <row r="1820" spans="1:8" x14ac:dyDescent="0.3">
      <c r="A1820" t="s">
        <v>21</v>
      </c>
      <c r="B1820" t="s">
        <v>13</v>
      </c>
      <c r="C1820">
        <v>21</v>
      </c>
      <c r="D1820" s="3">
        <v>2017</v>
      </c>
      <c r="E1820" t="s">
        <v>5</v>
      </c>
      <c r="F1820" t="s">
        <v>18</v>
      </c>
      <c r="G1820" t="s">
        <v>23</v>
      </c>
      <c r="H1820" s="1">
        <v>422</v>
      </c>
    </row>
    <row r="1821" spans="1:8" x14ac:dyDescent="0.3">
      <c r="A1821" t="s">
        <v>22</v>
      </c>
      <c r="B1821" t="s">
        <v>13</v>
      </c>
      <c r="C1821">
        <v>21</v>
      </c>
      <c r="D1821" s="3">
        <v>2017</v>
      </c>
      <c r="E1821" t="s">
        <v>5</v>
      </c>
      <c r="F1821" t="s">
        <v>18</v>
      </c>
      <c r="G1821" t="s">
        <v>23</v>
      </c>
      <c r="H1821" s="1">
        <v>143</v>
      </c>
    </row>
    <row r="1822" spans="1:8" x14ac:dyDescent="0.3">
      <c r="A1822" t="s">
        <v>21</v>
      </c>
      <c r="B1822" t="s">
        <v>13</v>
      </c>
      <c r="C1822">
        <v>22</v>
      </c>
      <c r="D1822" s="3">
        <v>2017</v>
      </c>
      <c r="E1822" t="s">
        <v>5</v>
      </c>
      <c r="F1822" t="s">
        <v>18</v>
      </c>
      <c r="G1822" t="s">
        <v>23</v>
      </c>
      <c r="H1822" s="1">
        <v>347</v>
      </c>
    </row>
    <row r="1823" spans="1:8" x14ac:dyDescent="0.3">
      <c r="A1823" t="s">
        <v>22</v>
      </c>
      <c r="B1823" t="s">
        <v>13</v>
      </c>
      <c r="C1823">
        <v>22</v>
      </c>
      <c r="D1823" s="3">
        <v>2017</v>
      </c>
      <c r="E1823" t="s">
        <v>5</v>
      </c>
      <c r="F1823" t="s">
        <v>18</v>
      </c>
      <c r="G1823" t="s">
        <v>23</v>
      </c>
      <c r="H1823" s="1">
        <v>127</v>
      </c>
    </row>
    <row r="1824" spans="1:8" x14ac:dyDescent="0.3">
      <c r="A1824" t="s">
        <v>21</v>
      </c>
      <c r="B1824" t="s">
        <v>13</v>
      </c>
      <c r="C1824">
        <v>23</v>
      </c>
      <c r="D1824" s="3">
        <v>2017</v>
      </c>
      <c r="E1824" t="s">
        <v>5</v>
      </c>
      <c r="F1824" t="s">
        <v>18</v>
      </c>
      <c r="G1824" t="s">
        <v>23</v>
      </c>
      <c r="H1824" s="1">
        <v>406</v>
      </c>
    </row>
    <row r="1825" spans="1:8" x14ac:dyDescent="0.3">
      <c r="A1825" t="s">
        <v>22</v>
      </c>
      <c r="B1825" t="s">
        <v>13</v>
      </c>
      <c r="C1825">
        <v>23</v>
      </c>
      <c r="D1825" s="3">
        <v>2017</v>
      </c>
      <c r="E1825" t="s">
        <v>5</v>
      </c>
      <c r="F1825" t="s">
        <v>18</v>
      </c>
      <c r="G1825" t="s">
        <v>23</v>
      </c>
      <c r="H1825">
        <v>141</v>
      </c>
    </row>
    <row r="1826" spans="1:8" x14ac:dyDescent="0.3">
      <c r="A1826" t="s">
        <v>21</v>
      </c>
      <c r="B1826" t="s">
        <v>13</v>
      </c>
      <c r="C1826">
        <v>24</v>
      </c>
      <c r="D1826" s="3">
        <v>2017</v>
      </c>
      <c r="E1826" t="s">
        <v>5</v>
      </c>
      <c r="F1826" t="s">
        <v>18</v>
      </c>
      <c r="G1826" t="s">
        <v>23</v>
      </c>
      <c r="H1826" s="1">
        <v>376</v>
      </c>
    </row>
    <row r="1827" spans="1:8" x14ac:dyDescent="0.3">
      <c r="A1827" t="s">
        <v>22</v>
      </c>
      <c r="B1827" t="s">
        <v>13</v>
      </c>
      <c r="C1827">
        <v>24</v>
      </c>
      <c r="D1827" s="3">
        <v>2017</v>
      </c>
      <c r="E1827" t="s">
        <v>5</v>
      </c>
      <c r="F1827" t="s">
        <v>18</v>
      </c>
      <c r="G1827" t="s">
        <v>23</v>
      </c>
      <c r="H1827" s="1">
        <v>91</v>
      </c>
    </row>
    <row r="1828" spans="1:8" x14ac:dyDescent="0.3">
      <c r="A1828" t="s">
        <v>21</v>
      </c>
      <c r="B1828" t="s">
        <v>13</v>
      </c>
      <c r="C1828">
        <v>25</v>
      </c>
      <c r="D1828" s="3">
        <v>2017</v>
      </c>
      <c r="E1828" t="s">
        <v>5</v>
      </c>
      <c r="F1828" t="s">
        <v>18</v>
      </c>
      <c r="G1828" t="s">
        <v>23</v>
      </c>
      <c r="H1828" s="1">
        <v>315</v>
      </c>
    </row>
    <row r="1829" spans="1:8" x14ac:dyDescent="0.3">
      <c r="A1829" t="s">
        <v>22</v>
      </c>
      <c r="B1829" t="s">
        <v>13</v>
      </c>
      <c r="C1829">
        <v>25</v>
      </c>
      <c r="D1829" s="3">
        <v>2017</v>
      </c>
      <c r="E1829" t="s">
        <v>5</v>
      </c>
      <c r="F1829" t="s">
        <v>18</v>
      </c>
      <c r="G1829" t="s">
        <v>23</v>
      </c>
      <c r="H1829">
        <v>99</v>
      </c>
    </row>
    <row r="1830" spans="1:8" x14ac:dyDescent="0.3">
      <c r="A1830" t="s">
        <v>21</v>
      </c>
      <c r="B1830" t="s">
        <v>13</v>
      </c>
      <c r="C1830">
        <v>26</v>
      </c>
      <c r="D1830" s="3">
        <v>2017</v>
      </c>
      <c r="E1830" t="s">
        <v>5</v>
      </c>
      <c r="F1830" t="s">
        <v>18</v>
      </c>
      <c r="G1830" t="s">
        <v>23</v>
      </c>
      <c r="H1830" s="1">
        <v>269</v>
      </c>
    </row>
    <row r="1831" spans="1:8" x14ac:dyDescent="0.3">
      <c r="A1831" t="s">
        <v>22</v>
      </c>
      <c r="B1831" t="s">
        <v>13</v>
      </c>
      <c r="C1831">
        <v>26</v>
      </c>
      <c r="D1831" s="3">
        <v>2017</v>
      </c>
      <c r="E1831" t="s">
        <v>5</v>
      </c>
      <c r="F1831" t="s">
        <v>18</v>
      </c>
      <c r="G1831" t="s">
        <v>23</v>
      </c>
      <c r="H1831" s="1">
        <v>94</v>
      </c>
    </row>
    <row r="1832" spans="1:8" x14ac:dyDescent="0.3">
      <c r="A1832" t="s">
        <v>21</v>
      </c>
      <c r="B1832" t="s">
        <v>13</v>
      </c>
      <c r="C1832">
        <v>27</v>
      </c>
      <c r="D1832" s="3">
        <v>2017</v>
      </c>
      <c r="E1832" t="s">
        <v>5</v>
      </c>
      <c r="F1832" t="s">
        <v>18</v>
      </c>
      <c r="G1832" t="s">
        <v>23</v>
      </c>
      <c r="H1832" s="1">
        <v>263</v>
      </c>
    </row>
    <row r="1833" spans="1:8" x14ac:dyDescent="0.3">
      <c r="A1833" t="s">
        <v>22</v>
      </c>
      <c r="B1833" t="s">
        <v>13</v>
      </c>
      <c r="C1833">
        <v>27</v>
      </c>
      <c r="D1833" s="3">
        <v>2017</v>
      </c>
      <c r="E1833" t="s">
        <v>5</v>
      </c>
      <c r="F1833" t="s">
        <v>18</v>
      </c>
      <c r="G1833" t="s">
        <v>23</v>
      </c>
      <c r="H1833" s="1">
        <v>82</v>
      </c>
    </row>
    <row r="1834" spans="1:8" x14ac:dyDescent="0.3">
      <c r="A1834" t="s">
        <v>21</v>
      </c>
      <c r="B1834" t="s">
        <v>13</v>
      </c>
      <c r="C1834">
        <v>28</v>
      </c>
      <c r="D1834" s="3">
        <v>2017</v>
      </c>
      <c r="E1834" t="s">
        <v>5</v>
      </c>
      <c r="F1834" t="s">
        <v>18</v>
      </c>
      <c r="G1834" t="s">
        <v>23</v>
      </c>
      <c r="H1834" s="1">
        <v>350</v>
      </c>
    </row>
    <row r="1835" spans="1:8" x14ac:dyDescent="0.3">
      <c r="A1835" t="s">
        <v>22</v>
      </c>
      <c r="B1835" t="s">
        <v>13</v>
      </c>
      <c r="C1835">
        <v>28</v>
      </c>
      <c r="D1835" s="3">
        <v>2017</v>
      </c>
      <c r="E1835" t="s">
        <v>5</v>
      </c>
      <c r="F1835" t="s">
        <v>18</v>
      </c>
      <c r="G1835" t="s">
        <v>23</v>
      </c>
      <c r="H1835">
        <v>133</v>
      </c>
    </row>
    <row r="1836" spans="1:8" x14ac:dyDescent="0.3">
      <c r="A1836" t="s">
        <v>21</v>
      </c>
      <c r="B1836" t="s">
        <v>13</v>
      </c>
      <c r="C1836">
        <v>29</v>
      </c>
      <c r="D1836" s="3">
        <v>2017</v>
      </c>
      <c r="E1836" t="s">
        <v>5</v>
      </c>
      <c r="F1836" t="s">
        <v>18</v>
      </c>
      <c r="G1836" t="s">
        <v>23</v>
      </c>
      <c r="H1836" s="1">
        <v>395</v>
      </c>
    </row>
    <row r="1837" spans="1:8" x14ac:dyDescent="0.3">
      <c r="A1837" t="s">
        <v>22</v>
      </c>
      <c r="B1837" t="s">
        <v>13</v>
      </c>
      <c r="C1837">
        <v>29</v>
      </c>
      <c r="D1837" s="3">
        <v>2017</v>
      </c>
      <c r="E1837" t="s">
        <v>5</v>
      </c>
      <c r="F1837" t="s">
        <v>18</v>
      </c>
      <c r="G1837" t="s">
        <v>23</v>
      </c>
      <c r="H1837" s="1">
        <v>137</v>
      </c>
    </row>
    <row r="1838" spans="1:8" x14ac:dyDescent="0.3">
      <c r="A1838" t="s">
        <v>21</v>
      </c>
      <c r="B1838" s="1" t="s">
        <v>13</v>
      </c>
      <c r="C1838">
        <v>30</v>
      </c>
      <c r="D1838" s="3">
        <v>2017</v>
      </c>
      <c r="E1838" t="s">
        <v>5</v>
      </c>
      <c r="F1838" t="s">
        <v>18</v>
      </c>
      <c r="G1838" t="s">
        <v>23</v>
      </c>
      <c r="H1838" s="1">
        <v>384</v>
      </c>
    </row>
    <row r="1839" spans="1:8" x14ac:dyDescent="0.3">
      <c r="A1839" t="s">
        <v>22</v>
      </c>
      <c r="B1839" s="1" t="s">
        <v>13</v>
      </c>
      <c r="C1839">
        <v>30</v>
      </c>
      <c r="D1839" s="3">
        <v>2017</v>
      </c>
      <c r="E1839" t="s">
        <v>5</v>
      </c>
      <c r="F1839" t="s">
        <v>18</v>
      </c>
      <c r="G1839" t="s">
        <v>23</v>
      </c>
      <c r="H1839" s="1">
        <v>92</v>
      </c>
    </row>
    <row r="1840" spans="1:8" x14ac:dyDescent="0.3">
      <c r="A1840" t="s">
        <v>21</v>
      </c>
      <c r="B1840" s="1" t="s">
        <v>13</v>
      </c>
      <c r="C1840">
        <v>31</v>
      </c>
      <c r="D1840" s="3">
        <v>2017</v>
      </c>
      <c r="E1840" t="s">
        <v>5</v>
      </c>
      <c r="F1840" t="s">
        <v>18</v>
      </c>
      <c r="G1840" t="s">
        <v>23</v>
      </c>
      <c r="H1840" s="1">
        <v>329</v>
      </c>
    </row>
    <row r="1841" spans="1:8" x14ac:dyDescent="0.3">
      <c r="A1841" t="s">
        <v>22</v>
      </c>
      <c r="B1841" s="1" t="s">
        <v>13</v>
      </c>
      <c r="C1841">
        <v>31</v>
      </c>
      <c r="D1841" s="3">
        <v>2017</v>
      </c>
      <c r="E1841" t="s">
        <v>5</v>
      </c>
      <c r="F1841" t="s">
        <v>18</v>
      </c>
      <c r="G1841" t="s">
        <v>23</v>
      </c>
      <c r="H1841" s="1">
        <v>108</v>
      </c>
    </row>
    <row r="1842" spans="1:8" x14ac:dyDescent="0.3">
      <c r="A1842" t="s">
        <v>21</v>
      </c>
      <c r="B1842" s="1" t="s">
        <v>20</v>
      </c>
      <c r="C1842">
        <v>1</v>
      </c>
      <c r="D1842" s="3">
        <v>2016</v>
      </c>
      <c r="E1842" t="s">
        <v>5</v>
      </c>
      <c r="F1842" t="s">
        <v>18</v>
      </c>
      <c r="G1842" t="s">
        <v>17</v>
      </c>
      <c r="H1842" s="1">
        <v>1650</v>
      </c>
    </row>
    <row r="1843" spans="1:8" x14ac:dyDescent="0.3">
      <c r="A1843" t="s">
        <v>22</v>
      </c>
      <c r="B1843" s="1" t="s">
        <v>20</v>
      </c>
      <c r="C1843">
        <v>1</v>
      </c>
      <c r="D1843" s="3">
        <v>2016</v>
      </c>
      <c r="E1843" t="s">
        <v>5</v>
      </c>
      <c r="F1843" t="s">
        <v>18</v>
      </c>
      <c r="G1843" t="s">
        <v>17</v>
      </c>
      <c r="H1843" s="1">
        <v>1565</v>
      </c>
    </row>
    <row r="1844" spans="1:8" x14ac:dyDescent="0.3">
      <c r="A1844" t="s">
        <v>21</v>
      </c>
      <c r="B1844" s="1" t="s">
        <v>20</v>
      </c>
      <c r="C1844">
        <v>2</v>
      </c>
      <c r="D1844" s="3">
        <v>2016</v>
      </c>
      <c r="E1844" t="s">
        <v>5</v>
      </c>
      <c r="F1844" t="s">
        <v>18</v>
      </c>
      <c r="G1844" t="s">
        <v>17</v>
      </c>
      <c r="H1844" s="1">
        <v>1910</v>
      </c>
    </row>
    <row r="1845" spans="1:8" x14ac:dyDescent="0.3">
      <c r="A1845" t="s">
        <v>22</v>
      </c>
      <c r="B1845" s="1" t="s">
        <v>20</v>
      </c>
      <c r="C1845">
        <v>2</v>
      </c>
      <c r="D1845" s="3">
        <v>2016</v>
      </c>
      <c r="E1845" t="s">
        <v>5</v>
      </c>
      <c r="F1845" t="s">
        <v>18</v>
      </c>
      <c r="G1845" t="s">
        <v>17</v>
      </c>
      <c r="H1845" s="1">
        <v>1884</v>
      </c>
    </row>
    <row r="1846" spans="1:8" x14ac:dyDescent="0.3">
      <c r="A1846" t="s">
        <v>21</v>
      </c>
      <c r="B1846" s="1" t="s">
        <v>20</v>
      </c>
      <c r="C1846">
        <v>3</v>
      </c>
      <c r="D1846" s="3">
        <v>2016</v>
      </c>
      <c r="E1846" t="s">
        <v>5</v>
      </c>
      <c r="F1846" t="s">
        <v>18</v>
      </c>
      <c r="G1846" t="s">
        <v>17</v>
      </c>
      <c r="H1846" s="1">
        <v>2361</v>
      </c>
    </row>
    <row r="1847" spans="1:8" x14ac:dyDescent="0.3">
      <c r="A1847" t="s">
        <v>22</v>
      </c>
      <c r="B1847" s="1" t="s">
        <v>20</v>
      </c>
      <c r="C1847">
        <v>3</v>
      </c>
      <c r="D1847" s="3">
        <v>2016</v>
      </c>
      <c r="E1847" t="s">
        <v>5</v>
      </c>
      <c r="F1847" t="s">
        <v>18</v>
      </c>
      <c r="G1847" t="s">
        <v>17</v>
      </c>
      <c r="H1847" s="1">
        <v>2399</v>
      </c>
    </row>
    <row r="1848" spans="1:8" x14ac:dyDescent="0.3">
      <c r="A1848" t="s">
        <v>21</v>
      </c>
      <c r="B1848" s="1" t="s">
        <v>20</v>
      </c>
      <c r="C1848">
        <v>4</v>
      </c>
      <c r="D1848" s="3">
        <v>2016</v>
      </c>
      <c r="E1848" t="s">
        <v>5</v>
      </c>
      <c r="F1848" t="s">
        <v>18</v>
      </c>
      <c r="G1848" t="s">
        <v>17</v>
      </c>
      <c r="H1848" s="1">
        <v>2419</v>
      </c>
    </row>
    <row r="1849" spans="1:8" x14ac:dyDescent="0.3">
      <c r="A1849" t="s">
        <v>22</v>
      </c>
      <c r="B1849" s="1" t="s">
        <v>20</v>
      </c>
      <c r="C1849">
        <v>4</v>
      </c>
      <c r="D1849" s="3">
        <v>2016</v>
      </c>
      <c r="E1849" t="s">
        <v>5</v>
      </c>
      <c r="F1849" t="s">
        <v>18</v>
      </c>
      <c r="G1849" t="s">
        <v>17</v>
      </c>
      <c r="H1849" s="1">
        <v>2404</v>
      </c>
    </row>
    <row r="1850" spans="1:8" x14ac:dyDescent="0.3">
      <c r="A1850" t="s">
        <v>21</v>
      </c>
      <c r="B1850" s="1" t="s">
        <v>20</v>
      </c>
      <c r="C1850">
        <v>5</v>
      </c>
      <c r="D1850" s="3">
        <v>2016</v>
      </c>
      <c r="E1850" t="s">
        <v>5</v>
      </c>
      <c r="F1850" t="s">
        <v>18</v>
      </c>
      <c r="G1850" t="s">
        <v>17</v>
      </c>
      <c r="H1850" s="1">
        <v>2445</v>
      </c>
    </row>
    <row r="1851" spans="1:8" x14ac:dyDescent="0.3">
      <c r="A1851" t="s">
        <v>22</v>
      </c>
      <c r="B1851" s="1" t="s">
        <v>20</v>
      </c>
      <c r="C1851">
        <v>5</v>
      </c>
      <c r="D1851" s="3">
        <v>2016</v>
      </c>
      <c r="E1851" t="s">
        <v>5</v>
      </c>
      <c r="F1851" t="s">
        <v>18</v>
      </c>
      <c r="G1851" t="s">
        <v>17</v>
      </c>
      <c r="H1851" s="1">
        <v>2371</v>
      </c>
    </row>
    <row r="1852" spans="1:8" x14ac:dyDescent="0.3">
      <c r="A1852" t="s">
        <v>21</v>
      </c>
      <c r="B1852" t="s">
        <v>20</v>
      </c>
      <c r="C1852">
        <v>6</v>
      </c>
      <c r="D1852" s="3">
        <v>2016</v>
      </c>
      <c r="E1852" t="s">
        <v>5</v>
      </c>
      <c r="F1852" t="s">
        <v>18</v>
      </c>
      <c r="G1852" t="s">
        <v>17</v>
      </c>
      <c r="H1852" s="1">
        <v>2248</v>
      </c>
    </row>
    <row r="1853" spans="1:8" x14ac:dyDescent="0.3">
      <c r="A1853" t="s">
        <v>22</v>
      </c>
      <c r="B1853" t="s">
        <v>20</v>
      </c>
      <c r="C1853">
        <v>6</v>
      </c>
      <c r="D1853" s="3">
        <v>2016</v>
      </c>
      <c r="E1853" t="s">
        <v>5</v>
      </c>
      <c r="F1853" t="s">
        <v>18</v>
      </c>
      <c r="G1853" t="s">
        <v>17</v>
      </c>
      <c r="H1853" s="1">
        <v>1947</v>
      </c>
    </row>
    <row r="1854" spans="1:8" x14ac:dyDescent="0.3">
      <c r="A1854" t="s">
        <v>21</v>
      </c>
      <c r="B1854" t="s">
        <v>20</v>
      </c>
      <c r="C1854">
        <v>7</v>
      </c>
      <c r="D1854" s="3">
        <v>2016</v>
      </c>
      <c r="E1854" t="s">
        <v>5</v>
      </c>
      <c r="F1854" t="s">
        <v>18</v>
      </c>
      <c r="G1854" t="s">
        <v>17</v>
      </c>
      <c r="H1854" s="1">
        <v>1968</v>
      </c>
    </row>
    <row r="1855" spans="1:8" x14ac:dyDescent="0.3">
      <c r="A1855" t="s">
        <v>22</v>
      </c>
      <c r="B1855" t="s">
        <v>20</v>
      </c>
      <c r="C1855">
        <v>7</v>
      </c>
      <c r="D1855" s="3">
        <v>2016</v>
      </c>
      <c r="E1855" t="s">
        <v>5</v>
      </c>
      <c r="F1855" t="s">
        <v>18</v>
      </c>
      <c r="G1855" t="s">
        <v>17</v>
      </c>
      <c r="H1855" s="1">
        <v>1709</v>
      </c>
    </row>
    <row r="1856" spans="1:8" x14ac:dyDescent="0.3">
      <c r="A1856" t="s">
        <v>21</v>
      </c>
      <c r="B1856" t="s">
        <v>20</v>
      </c>
      <c r="C1856">
        <v>8</v>
      </c>
      <c r="D1856" s="3">
        <v>2016</v>
      </c>
      <c r="E1856" t="s">
        <v>5</v>
      </c>
      <c r="F1856" t="s">
        <v>18</v>
      </c>
      <c r="G1856" t="s">
        <v>17</v>
      </c>
      <c r="H1856" s="1">
        <v>1675</v>
      </c>
    </row>
    <row r="1857" spans="1:8" x14ac:dyDescent="0.3">
      <c r="A1857" t="s">
        <v>22</v>
      </c>
      <c r="B1857" t="s">
        <v>20</v>
      </c>
      <c r="C1857">
        <v>8</v>
      </c>
      <c r="D1857" s="3">
        <v>2016</v>
      </c>
      <c r="E1857" t="s">
        <v>5</v>
      </c>
      <c r="F1857" t="s">
        <v>18</v>
      </c>
      <c r="G1857" t="s">
        <v>17</v>
      </c>
      <c r="H1857" s="1">
        <v>1714</v>
      </c>
    </row>
    <row r="1858" spans="1:8" x14ac:dyDescent="0.3">
      <c r="A1858" t="s">
        <v>21</v>
      </c>
      <c r="B1858" t="s">
        <v>20</v>
      </c>
      <c r="C1858">
        <v>9</v>
      </c>
      <c r="D1858" s="3">
        <v>2016</v>
      </c>
      <c r="E1858" t="s">
        <v>5</v>
      </c>
      <c r="F1858" t="s">
        <v>18</v>
      </c>
      <c r="G1858" t="s">
        <v>17</v>
      </c>
      <c r="H1858" s="1">
        <v>1924</v>
      </c>
    </row>
    <row r="1859" spans="1:8" x14ac:dyDescent="0.3">
      <c r="A1859" t="s">
        <v>22</v>
      </c>
      <c r="B1859" t="s">
        <v>20</v>
      </c>
      <c r="C1859">
        <v>9</v>
      </c>
      <c r="D1859" s="3">
        <v>2016</v>
      </c>
      <c r="E1859" t="s">
        <v>5</v>
      </c>
      <c r="F1859" t="s">
        <v>18</v>
      </c>
      <c r="G1859" t="s">
        <v>17</v>
      </c>
      <c r="H1859" s="1">
        <v>1621</v>
      </c>
    </row>
    <row r="1860" spans="1:8" x14ac:dyDescent="0.3">
      <c r="A1860" t="s">
        <v>21</v>
      </c>
      <c r="B1860" t="s">
        <v>20</v>
      </c>
      <c r="C1860">
        <v>10</v>
      </c>
      <c r="D1860" s="3">
        <v>2016</v>
      </c>
      <c r="E1860" t="s">
        <v>5</v>
      </c>
      <c r="F1860" t="s">
        <v>18</v>
      </c>
      <c r="G1860" t="s">
        <v>17</v>
      </c>
      <c r="H1860" s="1">
        <v>2456</v>
      </c>
    </row>
    <row r="1861" spans="1:8" x14ac:dyDescent="0.3">
      <c r="A1861" t="s">
        <v>22</v>
      </c>
      <c r="B1861" t="s">
        <v>20</v>
      </c>
      <c r="C1861">
        <v>10</v>
      </c>
      <c r="D1861" s="3">
        <v>2016</v>
      </c>
      <c r="E1861" t="s">
        <v>5</v>
      </c>
      <c r="F1861" t="s">
        <v>18</v>
      </c>
      <c r="G1861" t="s">
        <v>17</v>
      </c>
      <c r="H1861" s="1">
        <v>1877</v>
      </c>
    </row>
    <row r="1862" spans="1:8" x14ac:dyDescent="0.3">
      <c r="A1862" t="s">
        <v>21</v>
      </c>
      <c r="B1862" t="s">
        <v>20</v>
      </c>
      <c r="C1862">
        <v>11</v>
      </c>
      <c r="D1862" s="3">
        <v>2016</v>
      </c>
      <c r="E1862" t="s">
        <v>5</v>
      </c>
      <c r="F1862" t="s">
        <v>18</v>
      </c>
      <c r="G1862" t="s">
        <v>17</v>
      </c>
      <c r="H1862" s="1">
        <v>2418</v>
      </c>
    </row>
    <row r="1863" spans="1:8" x14ac:dyDescent="0.3">
      <c r="A1863" t="s">
        <v>22</v>
      </c>
      <c r="B1863" t="s">
        <v>20</v>
      </c>
      <c r="C1863">
        <v>11</v>
      </c>
      <c r="D1863" s="3">
        <v>2016</v>
      </c>
      <c r="E1863" t="s">
        <v>5</v>
      </c>
      <c r="F1863" t="s">
        <v>18</v>
      </c>
      <c r="G1863" t="s">
        <v>17</v>
      </c>
      <c r="H1863" s="1">
        <v>2394</v>
      </c>
    </row>
    <row r="1864" spans="1:8" x14ac:dyDescent="0.3">
      <c r="A1864" t="s">
        <v>21</v>
      </c>
      <c r="B1864" t="s">
        <v>20</v>
      </c>
      <c r="C1864">
        <v>12</v>
      </c>
      <c r="D1864" s="3">
        <v>2016</v>
      </c>
      <c r="E1864" t="s">
        <v>5</v>
      </c>
      <c r="F1864" t="s">
        <v>18</v>
      </c>
      <c r="G1864" t="s">
        <v>17</v>
      </c>
      <c r="H1864" s="1">
        <v>2508</v>
      </c>
    </row>
    <row r="1865" spans="1:8" x14ac:dyDescent="0.3">
      <c r="A1865" t="s">
        <v>22</v>
      </c>
      <c r="B1865" t="s">
        <v>20</v>
      </c>
      <c r="C1865">
        <v>12</v>
      </c>
      <c r="D1865" s="3">
        <v>2016</v>
      </c>
      <c r="E1865" t="s">
        <v>5</v>
      </c>
      <c r="F1865" t="s">
        <v>18</v>
      </c>
      <c r="G1865" t="s">
        <v>17</v>
      </c>
      <c r="H1865" s="1">
        <v>2310</v>
      </c>
    </row>
    <row r="1866" spans="1:8" x14ac:dyDescent="0.3">
      <c r="A1866" t="s">
        <v>21</v>
      </c>
      <c r="B1866" t="s">
        <v>20</v>
      </c>
      <c r="C1866">
        <v>13</v>
      </c>
      <c r="D1866" s="3">
        <v>2016</v>
      </c>
      <c r="E1866" t="s">
        <v>5</v>
      </c>
      <c r="F1866" t="s">
        <v>18</v>
      </c>
      <c r="G1866" t="s">
        <v>17</v>
      </c>
      <c r="H1866" s="1">
        <v>2217</v>
      </c>
    </row>
    <row r="1867" spans="1:8" x14ac:dyDescent="0.3">
      <c r="A1867" t="s">
        <v>22</v>
      </c>
      <c r="B1867" t="s">
        <v>20</v>
      </c>
      <c r="C1867">
        <v>13</v>
      </c>
      <c r="D1867" s="3">
        <v>2016</v>
      </c>
      <c r="E1867" t="s">
        <v>5</v>
      </c>
      <c r="F1867" t="s">
        <v>18</v>
      </c>
      <c r="G1867" t="s">
        <v>17</v>
      </c>
      <c r="H1867" s="1">
        <v>2126</v>
      </c>
    </row>
    <row r="1868" spans="1:8" x14ac:dyDescent="0.3">
      <c r="A1868" t="s">
        <v>21</v>
      </c>
      <c r="B1868" t="s">
        <v>20</v>
      </c>
      <c r="C1868">
        <v>14</v>
      </c>
      <c r="D1868" s="3">
        <v>2016</v>
      </c>
      <c r="E1868" t="s">
        <v>5</v>
      </c>
      <c r="F1868" t="s">
        <v>18</v>
      </c>
      <c r="G1868" t="s">
        <v>17</v>
      </c>
      <c r="H1868" s="1">
        <v>2100</v>
      </c>
    </row>
    <row r="1869" spans="1:8" x14ac:dyDescent="0.3">
      <c r="A1869" t="s">
        <v>22</v>
      </c>
      <c r="B1869" t="s">
        <v>20</v>
      </c>
      <c r="C1869">
        <v>14</v>
      </c>
      <c r="D1869" s="3">
        <v>2016</v>
      </c>
      <c r="E1869" t="s">
        <v>5</v>
      </c>
      <c r="F1869" t="s">
        <v>18</v>
      </c>
      <c r="G1869" t="s">
        <v>17</v>
      </c>
      <c r="H1869" s="1">
        <v>2332</v>
      </c>
    </row>
    <row r="1870" spans="1:8" x14ac:dyDescent="0.3">
      <c r="A1870" t="s">
        <v>21</v>
      </c>
      <c r="B1870" t="s">
        <v>20</v>
      </c>
      <c r="C1870">
        <v>15</v>
      </c>
      <c r="D1870" s="3">
        <v>2016</v>
      </c>
      <c r="E1870" t="s">
        <v>5</v>
      </c>
      <c r="F1870" t="s">
        <v>18</v>
      </c>
      <c r="G1870" t="s">
        <v>17</v>
      </c>
      <c r="H1870" s="1">
        <v>1752</v>
      </c>
    </row>
    <row r="1871" spans="1:8" x14ac:dyDescent="0.3">
      <c r="A1871" t="s">
        <v>22</v>
      </c>
      <c r="B1871" t="s">
        <v>20</v>
      </c>
      <c r="C1871">
        <v>15</v>
      </c>
      <c r="D1871" s="3">
        <v>2016</v>
      </c>
      <c r="E1871" t="s">
        <v>5</v>
      </c>
      <c r="F1871" t="s">
        <v>18</v>
      </c>
      <c r="G1871" t="s">
        <v>17</v>
      </c>
      <c r="H1871" s="1">
        <v>1705</v>
      </c>
    </row>
    <row r="1872" spans="1:8" x14ac:dyDescent="0.3">
      <c r="A1872" t="s">
        <v>21</v>
      </c>
      <c r="B1872" t="s">
        <v>20</v>
      </c>
      <c r="C1872">
        <v>16</v>
      </c>
      <c r="D1872" s="3">
        <v>2016</v>
      </c>
      <c r="E1872" t="s">
        <v>5</v>
      </c>
      <c r="F1872" t="s">
        <v>18</v>
      </c>
      <c r="G1872" t="s">
        <v>17</v>
      </c>
      <c r="H1872" s="1">
        <v>1932</v>
      </c>
    </row>
    <row r="1873" spans="1:8" x14ac:dyDescent="0.3">
      <c r="A1873" t="s">
        <v>22</v>
      </c>
      <c r="B1873" t="s">
        <v>20</v>
      </c>
      <c r="C1873">
        <v>16</v>
      </c>
      <c r="D1873" s="3">
        <v>2016</v>
      </c>
      <c r="E1873" t="s">
        <v>5</v>
      </c>
      <c r="F1873" t="s">
        <v>18</v>
      </c>
      <c r="G1873" t="s">
        <v>17</v>
      </c>
      <c r="H1873" s="1">
        <v>1678</v>
      </c>
    </row>
    <row r="1874" spans="1:8" x14ac:dyDescent="0.3">
      <c r="A1874" t="s">
        <v>21</v>
      </c>
      <c r="B1874" t="s">
        <v>20</v>
      </c>
      <c r="C1874">
        <v>17</v>
      </c>
      <c r="D1874" s="3">
        <v>2016</v>
      </c>
      <c r="E1874" t="s">
        <v>5</v>
      </c>
      <c r="F1874" t="s">
        <v>18</v>
      </c>
      <c r="G1874" t="s">
        <v>17</v>
      </c>
      <c r="H1874" s="1">
        <v>2394</v>
      </c>
    </row>
    <row r="1875" spans="1:8" x14ac:dyDescent="0.3">
      <c r="A1875" t="s">
        <v>22</v>
      </c>
      <c r="B1875" t="s">
        <v>20</v>
      </c>
      <c r="C1875">
        <v>17</v>
      </c>
      <c r="D1875" s="3">
        <v>2016</v>
      </c>
      <c r="E1875" t="s">
        <v>5</v>
      </c>
      <c r="F1875" t="s">
        <v>18</v>
      </c>
      <c r="G1875" t="s">
        <v>17</v>
      </c>
      <c r="H1875" s="1">
        <v>2161</v>
      </c>
    </row>
    <row r="1876" spans="1:8" x14ac:dyDescent="0.3">
      <c r="A1876" t="s">
        <v>21</v>
      </c>
      <c r="B1876" t="s">
        <v>20</v>
      </c>
      <c r="C1876">
        <v>18</v>
      </c>
      <c r="D1876" s="3">
        <v>2016</v>
      </c>
      <c r="E1876" t="s">
        <v>5</v>
      </c>
      <c r="F1876" t="s">
        <v>18</v>
      </c>
      <c r="G1876" t="s">
        <v>17</v>
      </c>
      <c r="H1876" s="1">
        <v>2216</v>
      </c>
    </row>
    <row r="1877" spans="1:8" x14ac:dyDescent="0.3">
      <c r="A1877" t="s">
        <v>22</v>
      </c>
      <c r="B1877" t="s">
        <v>20</v>
      </c>
      <c r="C1877">
        <v>18</v>
      </c>
      <c r="D1877" s="3">
        <v>2016</v>
      </c>
      <c r="E1877" t="s">
        <v>5</v>
      </c>
      <c r="F1877" t="s">
        <v>18</v>
      </c>
      <c r="G1877" t="s">
        <v>17</v>
      </c>
      <c r="H1877" s="1">
        <v>2388</v>
      </c>
    </row>
    <row r="1878" spans="1:8" x14ac:dyDescent="0.3">
      <c r="A1878" t="s">
        <v>21</v>
      </c>
      <c r="B1878" t="s">
        <v>20</v>
      </c>
      <c r="C1878">
        <v>19</v>
      </c>
      <c r="D1878" s="3">
        <v>2016</v>
      </c>
      <c r="E1878" t="s">
        <v>5</v>
      </c>
      <c r="F1878" t="s">
        <v>18</v>
      </c>
      <c r="G1878" t="s">
        <v>17</v>
      </c>
      <c r="H1878" s="1">
        <v>2195</v>
      </c>
    </row>
    <row r="1879" spans="1:8" x14ac:dyDescent="0.3">
      <c r="A1879" t="s">
        <v>22</v>
      </c>
      <c r="B1879" t="s">
        <v>20</v>
      </c>
      <c r="C1879">
        <v>19</v>
      </c>
      <c r="D1879" s="3">
        <v>2016</v>
      </c>
      <c r="E1879" t="s">
        <v>5</v>
      </c>
      <c r="F1879" t="s">
        <v>18</v>
      </c>
      <c r="G1879" t="s">
        <v>17</v>
      </c>
      <c r="H1879" s="1">
        <v>2277</v>
      </c>
    </row>
    <row r="1880" spans="1:8" x14ac:dyDescent="0.3">
      <c r="A1880" t="s">
        <v>21</v>
      </c>
      <c r="B1880" t="s">
        <v>20</v>
      </c>
      <c r="C1880">
        <v>20</v>
      </c>
      <c r="D1880" s="3">
        <v>2016</v>
      </c>
      <c r="E1880" t="s">
        <v>5</v>
      </c>
      <c r="F1880" t="s">
        <v>18</v>
      </c>
      <c r="G1880" t="s">
        <v>17</v>
      </c>
      <c r="H1880" s="1">
        <v>2260</v>
      </c>
    </row>
    <row r="1881" spans="1:8" x14ac:dyDescent="0.3">
      <c r="A1881" t="s">
        <v>22</v>
      </c>
      <c r="B1881" t="s">
        <v>20</v>
      </c>
      <c r="C1881">
        <v>20</v>
      </c>
      <c r="D1881" s="3">
        <v>2016</v>
      </c>
      <c r="E1881" t="s">
        <v>5</v>
      </c>
      <c r="F1881" t="s">
        <v>18</v>
      </c>
      <c r="G1881" t="s">
        <v>17</v>
      </c>
      <c r="H1881" s="1">
        <v>2148</v>
      </c>
    </row>
    <row r="1882" spans="1:8" x14ac:dyDescent="0.3">
      <c r="A1882" t="s">
        <v>21</v>
      </c>
      <c r="B1882" t="s">
        <v>20</v>
      </c>
      <c r="C1882">
        <v>21</v>
      </c>
      <c r="D1882" s="3">
        <v>2016</v>
      </c>
      <c r="E1882" t="s">
        <v>5</v>
      </c>
      <c r="F1882" t="s">
        <v>18</v>
      </c>
      <c r="G1882" t="s">
        <v>17</v>
      </c>
      <c r="H1882" s="1">
        <v>2179</v>
      </c>
    </row>
    <row r="1883" spans="1:8" x14ac:dyDescent="0.3">
      <c r="A1883" t="s">
        <v>22</v>
      </c>
      <c r="B1883" t="s">
        <v>20</v>
      </c>
      <c r="C1883">
        <v>21</v>
      </c>
      <c r="D1883" s="3">
        <v>2016</v>
      </c>
      <c r="E1883" t="s">
        <v>5</v>
      </c>
      <c r="F1883" t="s">
        <v>18</v>
      </c>
      <c r="G1883" t="s">
        <v>17</v>
      </c>
      <c r="H1883" s="1">
        <v>2131</v>
      </c>
    </row>
    <row r="1884" spans="1:8" x14ac:dyDescent="0.3">
      <c r="A1884" t="s">
        <v>21</v>
      </c>
      <c r="B1884" t="s">
        <v>20</v>
      </c>
      <c r="C1884">
        <v>22</v>
      </c>
      <c r="D1884" s="3">
        <v>2016</v>
      </c>
      <c r="E1884" t="s">
        <v>5</v>
      </c>
      <c r="F1884" t="s">
        <v>18</v>
      </c>
      <c r="G1884" t="s">
        <v>17</v>
      </c>
      <c r="H1884" s="1">
        <v>1758</v>
      </c>
    </row>
    <row r="1885" spans="1:8" x14ac:dyDescent="0.3">
      <c r="A1885" t="s">
        <v>22</v>
      </c>
      <c r="B1885" t="s">
        <v>20</v>
      </c>
      <c r="C1885">
        <v>22</v>
      </c>
      <c r="D1885" s="3">
        <v>2016</v>
      </c>
      <c r="E1885" t="s">
        <v>5</v>
      </c>
      <c r="F1885" t="s">
        <v>18</v>
      </c>
      <c r="G1885" t="s">
        <v>17</v>
      </c>
      <c r="H1885" s="1">
        <v>1816</v>
      </c>
    </row>
    <row r="1886" spans="1:8" x14ac:dyDescent="0.3">
      <c r="A1886" t="s">
        <v>21</v>
      </c>
      <c r="B1886" t="s">
        <v>20</v>
      </c>
      <c r="C1886">
        <v>23</v>
      </c>
      <c r="D1886" s="3">
        <v>2016</v>
      </c>
      <c r="E1886" t="s">
        <v>5</v>
      </c>
      <c r="F1886" t="s">
        <v>18</v>
      </c>
      <c r="G1886" t="s">
        <v>17</v>
      </c>
      <c r="H1886" s="1">
        <v>1715</v>
      </c>
    </row>
    <row r="1887" spans="1:8" x14ac:dyDescent="0.3">
      <c r="A1887" t="s">
        <v>22</v>
      </c>
      <c r="B1887" t="s">
        <v>20</v>
      </c>
      <c r="C1887">
        <v>23</v>
      </c>
      <c r="D1887" s="3">
        <v>2016</v>
      </c>
      <c r="E1887" t="s">
        <v>5</v>
      </c>
      <c r="F1887" t="s">
        <v>18</v>
      </c>
      <c r="G1887" t="s">
        <v>17</v>
      </c>
      <c r="H1887" s="1">
        <v>1830</v>
      </c>
    </row>
    <row r="1888" spans="1:8" x14ac:dyDescent="0.3">
      <c r="A1888" t="s">
        <v>21</v>
      </c>
      <c r="B1888" t="s">
        <v>20</v>
      </c>
      <c r="C1888">
        <v>24</v>
      </c>
      <c r="D1888" s="3">
        <v>2016</v>
      </c>
      <c r="E1888" t="s">
        <v>5</v>
      </c>
      <c r="F1888" t="s">
        <v>18</v>
      </c>
      <c r="G1888" t="s">
        <v>17</v>
      </c>
      <c r="H1888" s="1">
        <v>2542</v>
      </c>
    </row>
    <row r="1889" spans="1:8" x14ac:dyDescent="0.3">
      <c r="A1889" t="s">
        <v>22</v>
      </c>
      <c r="B1889" t="s">
        <v>20</v>
      </c>
      <c r="C1889">
        <v>24</v>
      </c>
      <c r="D1889" s="3">
        <v>2016</v>
      </c>
      <c r="E1889" t="s">
        <v>5</v>
      </c>
      <c r="F1889" t="s">
        <v>18</v>
      </c>
      <c r="G1889" t="s">
        <v>17</v>
      </c>
      <c r="H1889" s="1">
        <v>2181</v>
      </c>
    </row>
    <row r="1890" spans="1:8" x14ac:dyDescent="0.3">
      <c r="A1890" t="s">
        <v>21</v>
      </c>
      <c r="B1890" t="s">
        <v>20</v>
      </c>
      <c r="C1890">
        <v>25</v>
      </c>
      <c r="D1890" s="3">
        <v>2016</v>
      </c>
      <c r="E1890" t="s">
        <v>5</v>
      </c>
      <c r="F1890" t="s">
        <v>18</v>
      </c>
      <c r="G1890" t="s">
        <v>17</v>
      </c>
      <c r="H1890" s="1">
        <v>2625</v>
      </c>
    </row>
    <row r="1891" spans="1:8" x14ac:dyDescent="0.3">
      <c r="A1891" t="s">
        <v>22</v>
      </c>
      <c r="B1891" t="s">
        <v>20</v>
      </c>
      <c r="C1891">
        <v>25</v>
      </c>
      <c r="D1891" s="3">
        <v>2016</v>
      </c>
      <c r="E1891" t="s">
        <v>5</v>
      </c>
      <c r="F1891" t="s">
        <v>18</v>
      </c>
      <c r="G1891" t="s">
        <v>17</v>
      </c>
      <c r="H1891" s="1">
        <v>2511</v>
      </c>
    </row>
    <row r="1892" spans="1:8" x14ac:dyDescent="0.3">
      <c r="A1892" t="s">
        <v>21</v>
      </c>
      <c r="B1892" t="s">
        <v>20</v>
      </c>
      <c r="C1892">
        <v>26</v>
      </c>
      <c r="D1892" s="3">
        <v>2016</v>
      </c>
      <c r="E1892" t="s">
        <v>5</v>
      </c>
      <c r="F1892" t="s">
        <v>18</v>
      </c>
      <c r="G1892" t="s">
        <v>17</v>
      </c>
      <c r="H1892" s="1">
        <v>2234</v>
      </c>
    </row>
    <row r="1893" spans="1:8" x14ac:dyDescent="0.3">
      <c r="A1893" t="s">
        <v>22</v>
      </c>
      <c r="B1893" t="s">
        <v>20</v>
      </c>
      <c r="C1893">
        <v>26</v>
      </c>
      <c r="D1893" s="3">
        <v>2016</v>
      </c>
      <c r="E1893" t="s">
        <v>5</v>
      </c>
      <c r="F1893" t="s">
        <v>18</v>
      </c>
      <c r="G1893" t="s">
        <v>17</v>
      </c>
      <c r="H1893" s="1">
        <v>2429</v>
      </c>
    </row>
    <row r="1894" spans="1:8" x14ac:dyDescent="0.3">
      <c r="A1894" t="s">
        <v>21</v>
      </c>
      <c r="B1894" t="s">
        <v>20</v>
      </c>
      <c r="C1894">
        <v>27</v>
      </c>
      <c r="D1894" s="3">
        <v>2016</v>
      </c>
      <c r="E1894" t="s">
        <v>5</v>
      </c>
      <c r="F1894" t="s">
        <v>18</v>
      </c>
      <c r="G1894" t="s">
        <v>17</v>
      </c>
      <c r="H1894" s="1">
        <v>2285</v>
      </c>
    </row>
    <row r="1895" spans="1:8" x14ac:dyDescent="0.3">
      <c r="A1895" t="s">
        <v>22</v>
      </c>
      <c r="B1895" t="s">
        <v>20</v>
      </c>
      <c r="C1895">
        <v>27</v>
      </c>
      <c r="D1895" s="3">
        <v>2016</v>
      </c>
      <c r="E1895" t="s">
        <v>5</v>
      </c>
      <c r="F1895" t="s">
        <v>18</v>
      </c>
      <c r="G1895" t="s">
        <v>17</v>
      </c>
      <c r="H1895" s="1">
        <v>2326</v>
      </c>
    </row>
    <row r="1896" spans="1:8" x14ac:dyDescent="0.3">
      <c r="A1896" t="s">
        <v>21</v>
      </c>
      <c r="B1896" t="s">
        <v>20</v>
      </c>
      <c r="C1896">
        <v>28</v>
      </c>
      <c r="D1896" s="3">
        <v>2016</v>
      </c>
      <c r="E1896" t="s">
        <v>5</v>
      </c>
      <c r="F1896" t="s">
        <v>18</v>
      </c>
      <c r="G1896" t="s">
        <v>17</v>
      </c>
      <c r="H1896" s="1">
        <v>2089</v>
      </c>
    </row>
    <row r="1897" spans="1:8" x14ac:dyDescent="0.3">
      <c r="A1897" t="s">
        <v>22</v>
      </c>
      <c r="B1897" t="s">
        <v>20</v>
      </c>
      <c r="C1897">
        <v>28</v>
      </c>
      <c r="D1897" s="3">
        <v>2016</v>
      </c>
      <c r="E1897" t="s">
        <v>5</v>
      </c>
      <c r="F1897" t="s">
        <v>18</v>
      </c>
      <c r="G1897" t="s">
        <v>17</v>
      </c>
      <c r="H1897" s="1">
        <v>2234</v>
      </c>
    </row>
    <row r="1898" spans="1:8" x14ac:dyDescent="0.3">
      <c r="A1898" t="s">
        <v>21</v>
      </c>
      <c r="B1898" t="s">
        <v>20</v>
      </c>
      <c r="C1898">
        <v>29</v>
      </c>
      <c r="D1898" s="3">
        <v>2016</v>
      </c>
      <c r="E1898" t="s">
        <v>5</v>
      </c>
      <c r="F1898" t="s">
        <v>18</v>
      </c>
      <c r="G1898" t="s">
        <v>17</v>
      </c>
      <c r="H1898" s="1">
        <v>1768</v>
      </c>
    </row>
    <row r="1899" spans="1:8" x14ac:dyDescent="0.3">
      <c r="A1899" t="s">
        <v>22</v>
      </c>
      <c r="B1899" t="s">
        <v>20</v>
      </c>
      <c r="C1899">
        <v>29</v>
      </c>
      <c r="D1899" s="3">
        <v>2016</v>
      </c>
      <c r="E1899" t="s">
        <v>5</v>
      </c>
      <c r="F1899" t="s">
        <v>18</v>
      </c>
      <c r="G1899" t="s">
        <v>17</v>
      </c>
      <c r="H1899" s="1">
        <v>1774</v>
      </c>
    </row>
    <row r="1900" spans="1:8" x14ac:dyDescent="0.3">
      <c r="A1900" t="s">
        <v>21</v>
      </c>
      <c r="B1900" t="s">
        <v>20</v>
      </c>
      <c r="C1900">
        <v>30</v>
      </c>
      <c r="D1900" s="3">
        <v>2016</v>
      </c>
      <c r="E1900" t="s">
        <v>5</v>
      </c>
      <c r="F1900" t="s">
        <v>18</v>
      </c>
      <c r="G1900" t="s">
        <v>17</v>
      </c>
      <c r="H1900" s="1">
        <v>1481</v>
      </c>
    </row>
    <row r="1901" spans="1:8" x14ac:dyDescent="0.3">
      <c r="A1901" t="s">
        <v>22</v>
      </c>
      <c r="B1901" t="s">
        <v>20</v>
      </c>
      <c r="C1901">
        <v>30</v>
      </c>
      <c r="D1901" s="3">
        <v>2016</v>
      </c>
      <c r="E1901" t="s">
        <v>5</v>
      </c>
      <c r="F1901" t="s">
        <v>18</v>
      </c>
      <c r="G1901" t="s">
        <v>17</v>
      </c>
      <c r="H1901" s="1">
        <v>1514</v>
      </c>
    </row>
    <row r="1902" spans="1:8" x14ac:dyDescent="0.3">
      <c r="A1902" t="s">
        <v>21</v>
      </c>
      <c r="B1902" t="s">
        <v>20</v>
      </c>
      <c r="C1902">
        <v>31</v>
      </c>
      <c r="D1902" s="3">
        <v>2016</v>
      </c>
      <c r="E1902" t="s">
        <v>5</v>
      </c>
      <c r="F1902" t="s">
        <v>18</v>
      </c>
      <c r="G1902" t="s">
        <v>17</v>
      </c>
      <c r="H1902" s="1">
        <v>2174</v>
      </c>
    </row>
    <row r="1903" spans="1:8" x14ac:dyDescent="0.3">
      <c r="A1903" t="s">
        <v>22</v>
      </c>
      <c r="B1903" t="s">
        <v>20</v>
      </c>
      <c r="C1903">
        <v>31</v>
      </c>
      <c r="D1903" s="3">
        <v>2016</v>
      </c>
      <c r="E1903" t="s">
        <v>5</v>
      </c>
      <c r="F1903" t="s">
        <v>18</v>
      </c>
      <c r="G1903" t="s">
        <v>17</v>
      </c>
      <c r="H1903" s="1">
        <v>2323</v>
      </c>
    </row>
    <row r="1904" spans="1:8" x14ac:dyDescent="0.3">
      <c r="A1904" t="s">
        <v>21</v>
      </c>
      <c r="B1904" t="s">
        <v>19</v>
      </c>
      <c r="C1904">
        <v>1</v>
      </c>
      <c r="D1904" s="3">
        <v>2016</v>
      </c>
      <c r="E1904" t="s">
        <v>5</v>
      </c>
      <c r="F1904" t="s">
        <v>18</v>
      </c>
      <c r="G1904" t="s">
        <v>17</v>
      </c>
      <c r="H1904" s="1">
        <v>2327</v>
      </c>
    </row>
    <row r="1905" spans="1:8" x14ac:dyDescent="0.3">
      <c r="A1905" t="s">
        <v>22</v>
      </c>
      <c r="B1905" t="s">
        <v>19</v>
      </c>
      <c r="C1905">
        <v>1</v>
      </c>
      <c r="D1905" s="3">
        <v>2016</v>
      </c>
      <c r="E1905" t="s">
        <v>5</v>
      </c>
      <c r="F1905" t="s">
        <v>18</v>
      </c>
      <c r="G1905" t="s">
        <v>17</v>
      </c>
      <c r="H1905" s="1">
        <v>2017</v>
      </c>
    </row>
    <row r="1906" spans="1:8" x14ac:dyDescent="0.3">
      <c r="A1906" t="s">
        <v>21</v>
      </c>
      <c r="B1906" t="s">
        <v>19</v>
      </c>
      <c r="C1906">
        <v>2</v>
      </c>
      <c r="D1906" s="3">
        <v>2016</v>
      </c>
      <c r="E1906" t="s">
        <v>5</v>
      </c>
      <c r="F1906" t="s">
        <v>18</v>
      </c>
      <c r="G1906" t="s">
        <v>17</v>
      </c>
      <c r="H1906" s="1">
        <v>2038</v>
      </c>
    </row>
    <row r="1907" spans="1:8" x14ac:dyDescent="0.3">
      <c r="A1907" t="s">
        <v>22</v>
      </c>
      <c r="B1907" t="s">
        <v>19</v>
      </c>
      <c r="C1907">
        <v>2</v>
      </c>
      <c r="D1907" s="3">
        <v>2016</v>
      </c>
      <c r="E1907" t="s">
        <v>5</v>
      </c>
      <c r="F1907" t="s">
        <v>18</v>
      </c>
      <c r="G1907" t="s">
        <v>17</v>
      </c>
      <c r="H1907" s="1">
        <v>1787</v>
      </c>
    </row>
    <row r="1908" spans="1:8" x14ac:dyDescent="0.3">
      <c r="A1908" t="s">
        <v>21</v>
      </c>
      <c r="B1908" t="s">
        <v>19</v>
      </c>
      <c r="C1908">
        <v>3</v>
      </c>
      <c r="D1908" s="3">
        <v>2016</v>
      </c>
      <c r="E1908" t="s">
        <v>5</v>
      </c>
      <c r="F1908" t="s">
        <v>18</v>
      </c>
      <c r="G1908" t="s">
        <v>17</v>
      </c>
      <c r="H1908" s="1">
        <v>1798</v>
      </c>
    </row>
    <row r="1909" spans="1:8" x14ac:dyDescent="0.3">
      <c r="A1909" t="s">
        <v>22</v>
      </c>
      <c r="B1909" t="s">
        <v>19</v>
      </c>
      <c r="C1909">
        <v>3</v>
      </c>
      <c r="D1909" s="3">
        <v>2016</v>
      </c>
      <c r="E1909" t="s">
        <v>5</v>
      </c>
      <c r="F1909" t="s">
        <v>18</v>
      </c>
      <c r="G1909" t="s">
        <v>17</v>
      </c>
      <c r="H1909" s="1">
        <v>1430</v>
      </c>
    </row>
    <row r="1910" spans="1:8" x14ac:dyDescent="0.3">
      <c r="A1910" t="s">
        <v>21</v>
      </c>
      <c r="B1910" t="s">
        <v>19</v>
      </c>
      <c r="C1910">
        <v>4</v>
      </c>
      <c r="D1910" s="3">
        <v>2016</v>
      </c>
      <c r="E1910" t="s">
        <v>5</v>
      </c>
      <c r="F1910" t="s">
        <v>18</v>
      </c>
      <c r="G1910" t="s">
        <v>17</v>
      </c>
      <c r="H1910" s="1">
        <v>1754</v>
      </c>
    </row>
    <row r="1911" spans="1:8" x14ac:dyDescent="0.3">
      <c r="A1911" t="s">
        <v>22</v>
      </c>
      <c r="B1911" t="s">
        <v>19</v>
      </c>
      <c r="C1911">
        <v>4</v>
      </c>
      <c r="D1911" s="3">
        <v>2016</v>
      </c>
      <c r="E1911" t="s">
        <v>5</v>
      </c>
      <c r="F1911" t="s">
        <v>18</v>
      </c>
      <c r="G1911" t="s">
        <v>17</v>
      </c>
      <c r="H1911" s="1">
        <v>1630</v>
      </c>
    </row>
    <row r="1912" spans="1:8" x14ac:dyDescent="0.3">
      <c r="A1912" t="s">
        <v>21</v>
      </c>
      <c r="B1912" t="s">
        <v>19</v>
      </c>
      <c r="C1912">
        <v>5</v>
      </c>
      <c r="D1912" s="3">
        <v>2016</v>
      </c>
      <c r="E1912" t="s">
        <v>5</v>
      </c>
      <c r="F1912" t="s">
        <v>18</v>
      </c>
      <c r="G1912" t="s">
        <v>17</v>
      </c>
      <c r="H1912" s="1">
        <v>2021</v>
      </c>
    </row>
    <row r="1913" spans="1:8" x14ac:dyDescent="0.3">
      <c r="A1913" t="s">
        <v>22</v>
      </c>
      <c r="B1913" t="s">
        <v>19</v>
      </c>
      <c r="C1913">
        <v>5</v>
      </c>
      <c r="D1913" s="3">
        <v>2016</v>
      </c>
      <c r="E1913" t="s">
        <v>5</v>
      </c>
      <c r="F1913" t="s">
        <v>18</v>
      </c>
      <c r="G1913" t="s">
        <v>17</v>
      </c>
      <c r="H1913" s="1">
        <v>2274</v>
      </c>
    </row>
    <row r="1914" spans="1:8" x14ac:dyDescent="0.3">
      <c r="A1914" t="s">
        <v>21</v>
      </c>
      <c r="B1914" t="s">
        <v>19</v>
      </c>
      <c r="C1914">
        <v>6</v>
      </c>
      <c r="D1914" s="3">
        <v>2016</v>
      </c>
      <c r="E1914" t="s">
        <v>5</v>
      </c>
      <c r="F1914" t="s">
        <v>18</v>
      </c>
      <c r="G1914" t="s">
        <v>17</v>
      </c>
      <c r="H1914" s="1">
        <v>2230</v>
      </c>
    </row>
    <row r="1915" spans="1:8" x14ac:dyDescent="0.3">
      <c r="A1915" t="s">
        <v>22</v>
      </c>
      <c r="B1915" t="s">
        <v>19</v>
      </c>
      <c r="C1915">
        <v>6</v>
      </c>
      <c r="D1915" s="3">
        <v>2016</v>
      </c>
      <c r="E1915" t="s">
        <v>5</v>
      </c>
      <c r="F1915" t="s">
        <v>18</v>
      </c>
      <c r="G1915" t="s">
        <v>17</v>
      </c>
      <c r="H1915" s="1">
        <v>1914</v>
      </c>
    </row>
    <row r="1916" spans="1:8" x14ac:dyDescent="0.3">
      <c r="A1916" t="s">
        <v>21</v>
      </c>
      <c r="B1916" t="s">
        <v>19</v>
      </c>
      <c r="C1916">
        <v>7</v>
      </c>
      <c r="D1916" s="3">
        <v>2016</v>
      </c>
      <c r="E1916" t="s">
        <v>5</v>
      </c>
      <c r="F1916" t="s">
        <v>18</v>
      </c>
      <c r="G1916" t="s">
        <v>17</v>
      </c>
      <c r="H1916" s="1">
        <v>2209</v>
      </c>
    </row>
    <row r="1917" spans="1:8" x14ac:dyDescent="0.3">
      <c r="A1917" t="s">
        <v>22</v>
      </c>
      <c r="B1917" t="s">
        <v>19</v>
      </c>
      <c r="C1917">
        <v>7</v>
      </c>
      <c r="D1917" s="3">
        <v>2016</v>
      </c>
      <c r="E1917" t="s">
        <v>5</v>
      </c>
      <c r="F1917" t="s">
        <v>18</v>
      </c>
      <c r="G1917" t="s">
        <v>17</v>
      </c>
      <c r="H1917" s="1">
        <v>2078</v>
      </c>
    </row>
    <row r="1918" spans="1:8" x14ac:dyDescent="0.3">
      <c r="A1918" t="s">
        <v>21</v>
      </c>
      <c r="B1918" t="s">
        <v>19</v>
      </c>
      <c r="C1918">
        <v>8</v>
      </c>
      <c r="D1918" s="3">
        <v>2016</v>
      </c>
      <c r="E1918" t="s">
        <v>5</v>
      </c>
      <c r="F1918" t="s">
        <v>18</v>
      </c>
      <c r="G1918" t="s">
        <v>17</v>
      </c>
      <c r="H1918" s="1">
        <v>2124</v>
      </c>
    </row>
    <row r="1919" spans="1:8" x14ac:dyDescent="0.3">
      <c r="A1919" t="s">
        <v>22</v>
      </c>
      <c r="B1919" t="s">
        <v>19</v>
      </c>
      <c r="C1919">
        <v>8</v>
      </c>
      <c r="D1919" s="3">
        <v>2016</v>
      </c>
      <c r="E1919" t="s">
        <v>5</v>
      </c>
      <c r="F1919" t="s">
        <v>18</v>
      </c>
      <c r="G1919" t="s">
        <v>17</v>
      </c>
      <c r="H1919" s="1">
        <v>1945</v>
      </c>
    </row>
    <row r="1920" spans="1:8" x14ac:dyDescent="0.3">
      <c r="A1920" t="s">
        <v>21</v>
      </c>
      <c r="B1920" t="s">
        <v>19</v>
      </c>
      <c r="C1920">
        <v>9</v>
      </c>
      <c r="D1920" s="3">
        <v>2016</v>
      </c>
      <c r="E1920" t="s">
        <v>5</v>
      </c>
      <c r="F1920" t="s">
        <v>18</v>
      </c>
      <c r="G1920" t="s">
        <v>17</v>
      </c>
      <c r="H1920" s="1">
        <v>2053</v>
      </c>
    </row>
    <row r="1921" spans="1:8" x14ac:dyDescent="0.3">
      <c r="A1921" t="s">
        <v>22</v>
      </c>
      <c r="B1921" t="s">
        <v>19</v>
      </c>
      <c r="C1921">
        <v>9</v>
      </c>
      <c r="D1921" s="3">
        <v>2016</v>
      </c>
      <c r="E1921" t="s">
        <v>5</v>
      </c>
      <c r="F1921" t="s">
        <v>18</v>
      </c>
      <c r="G1921" t="s">
        <v>17</v>
      </c>
      <c r="H1921" s="1">
        <v>1837</v>
      </c>
    </row>
    <row r="1922" spans="1:8" x14ac:dyDescent="0.3">
      <c r="A1922" t="s">
        <v>21</v>
      </c>
      <c r="B1922" t="s">
        <v>19</v>
      </c>
      <c r="C1922">
        <v>10</v>
      </c>
      <c r="D1922" s="3">
        <v>2016</v>
      </c>
      <c r="E1922" t="s">
        <v>5</v>
      </c>
      <c r="F1922" t="s">
        <v>18</v>
      </c>
      <c r="G1922" t="s">
        <v>17</v>
      </c>
      <c r="H1922" s="1">
        <v>1689</v>
      </c>
    </row>
    <row r="1923" spans="1:8" x14ac:dyDescent="0.3">
      <c r="A1923" t="s">
        <v>22</v>
      </c>
      <c r="B1923" t="s">
        <v>19</v>
      </c>
      <c r="C1923">
        <v>10</v>
      </c>
      <c r="D1923" s="3">
        <v>2016</v>
      </c>
      <c r="E1923" t="s">
        <v>5</v>
      </c>
      <c r="F1923" t="s">
        <v>18</v>
      </c>
      <c r="G1923" t="s">
        <v>17</v>
      </c>
      <c r="H1923" s="1">
        <v>1464</v>
      </c>
    </row>
    <row r="1924" spans="1:8" x14ac:dyDescent="0.3">
      <c r="A1924" t="s">
        <v>21</v>
      </c>
      <c r="B1924" t="s">
        <v>19</v>
      </c>
      <c r="C1924">
        <v>11</v>
      </c>
      <c r="D1924" s="3">
        <v>2016</v>
      </c>
      <c r="E1924" t="s">
        <v>5</v>
      </c>
      <c r="F1924" t="s">
        <v>18</v>
      </c>
      <c r="G1924" t="s">
        <v>17</v>
      </c>
      <c r="H1924" s="1">
        <v>1938</v>
      </c>
    </row>
    <row r="1925" spans="1:8" x14ac:dyDescent="0.3">
      <c r="A1925" t="s">
        <v>22</v>
      </c>
      <c r="B1925" t="s">
        <v>19</v>
      </c>
      <c r="C1925">
        <v>11</v>
      </c>
      <c r="D1925" s="3">
        <v>2016</v>
      </c>
      <c r="E1925" t="s">
        <v>5</v>
      </c>
      <c r="F1925" t="s">
        <v>18</v>
      </c>
      <c r="G1925" t="s">
        <v>17</v>
      </c>
      <c r="H1925" s="1">
        <v>1783</v>
      </c>
    </row>
    <row r="1926" spans="1:8" x14ac:dyDescent="0.3">
      <c r="A1926" t="s">
        <v>21</v>
      </c>
      <c r="B1926" t="s">
        <v>19</v>
      </c>
      <c r="C1926">
        <v>12</v>
      </c>
      <c r="D1926" s="3">
        <v>2016</v>
      </c>
      <c r="E1926" t="s">
        <v>5</v>
      </c>
      <c r="F1926" t="s">
        <v>18</v>
      </c>
      <c r="G1926" t="s">
        <v>17</v>
      </c>
      <c r="H1926" s="1">
        <v>2665</v>
      </c>
    </row>
    <row r="1927" spans="1:8" x14ac:dyDescent="0.3">
      <c r="A1927" t="s">
        <v>22</v>
      </c>
      <c r="B1927" t="s">
        <v>19</v>
      </c>
      <c r="C1927">
        <v>12</v>
      </c>
      <c r="D1927" s="3">
        <v>2016</v>
      </c>
      <c r="E1927" t="s">
        <v>5</v>
      </c>
      <c r="F1927" t="s">
        <v>18</v>
      </c>
      <c r="G1927" t="s">
        <v>17</v>
      </c>
      <c r="H1927" s="1">
        <v>2873</v>
      </c>
    </row>
    <row r="1928" spans="1:8" x14ac:dyDescent="0.3">
      <c r="A1928" t="s">
        <v>21</v>
      </c>
      <c r="B1928" t="s">
        <v>19</v>
      </c>
      <c r="C1928">
        <v>13</v>
      </c>
      <c r="D1928" s="3">
        <v>2016</v>
      </c>
      <c r="E1928" t="s">
        <v>5</v>
      </c>
      <c r="F1928" t="s">
        <v>18</v>
      </c>
      <c r="G1928" t="s">
        <v>17</v>
      </c>
      <c r="H1928" s="1">
        <v>2290</v>
      </c>
    </row>
    <row r="1929" spans="1:8" x14ac:dyDescent="0.3">
      <c r="A1929" t="s">
        <v>22</v>
      </c>
      <c r="B1929" t="s">
        <v>19</v>
      </c>
      <c r="C1929">
        <v>13</v>
      </c>
      <c r="D1929" s="3">
        <v>2016</v>
      </c>
      <c r="E1929" t="s">
        <v>5</v>
      </c>
      <c r="F1929" t="s">
        <v>18</v>
      </c>
      <c r="G1929" t="s">
        <v>17</v>
      </c>
      <c r="H1929" s="1">
        <v>2502</v>
      </c>
    </row>
    <row r="1930" spans="1:8" x14ac:dyDescent="0.3">
      <c r="A1930" t="s">
        <v>21</v>
      </c>
      <c r="B1930" t="s">
        <v>19</v>
      </c>
      <c r="C1930">
        <v>14</v>
      </c>
      <c r="D1930" s="3">
        <v>2016</v>
      </c>
      <c r="E1930" t="s">
        <v>5</v>
      </c>
      <c r="F1930" t="s">
        <v>18</v>
      </c>
      <c r="G1930" t="s">
        <v>17</v>
      </c>
      <c r="H1930" s="1">
        <v>2199</v>
      </c>
    </row>
    <row r="1931" spans="1:8" x14ac:dyDescent="0.3">
      <c r="A1931" t="s">
        <v>22</v>
      </c>
      <c r="B1931" t="s">
        <v>19</v>
      </c>
      <c r="C1931">
        <v>14</v>
      </c>
      <c r="D1931" s="3">
        <v>2016</v>
      </c>
      <c r="E1931" t="s">
        <v>5</v>
      </c>
      <c r="F1931" t="s">
        <v>18</v>
      </c>
      <c r="G1931" t="s">
        <v>17</v>
      </c>
      <c r="H1931" s="1">
        <v>2309</v>
      </c>
    </row>
    <row r="1932" spans="1:8" x14ac:dyDescent="0.3">
      <c r="A1932" t="s">
        <v>21</v>
      </c>
      <c r="B1932" t="s">
        <v>19</v>
      </c>
      <c r="C1932">
        <v>15</v>
      </c>
      <c r="D1932" s="3">
        <v>2016</v>
      </c>
      <c r="E1932" t="s">
        <v>5</v>
      </c>
      <c r="F1932" t="s">
        <v>18</v>
      </c>
      <c r="G1932" t="s">
        <v>17</v>
      </c>
      <c r="H1932" s="1">
        <v>2182</v>
      </c>
    </row>
    <row r="1933" spans="1:8" x14ac:dyDescent="0.3">
      <c r="A1933" t="s">
        <v>22</v>
      </c>
      <c r="B1933" t="s">
        <v>19</v>
      </c>
      <c r="C1933">
        <v>15</v>
      </c>
      <c r="D1933" s="3">
        <v>2016</v>
      </c>
      <c r="E1933" t="s">
        <v>5</v>
      </c>
      <c r="F1933" t="s">
        <v>18</v>
      </c>
      <c r="G1933" t="s">
        <v>17</v>
      </c>
      <c r="H1933" s="1">
        <v>2098</v>
      </c>
    </row>
    <row r="1934" spans="1:8" x14ac:dyDescent="0.3">
      <c r="A1934" t="s">
        <v>21</v>
      </c>
      <c r="B1934" t="s">
        <v>19</v>
      </c>
      <c r="C1934">
        <v>16</v>
      </c>
      <c r="D1934" s="3">
        <v>2016</v>
      </c>
      <c r="E1934" t="s">
        <v>5</v>
      </c>
      <c r="F1934" t="s">
        <v>18</v>
      </c>
      <c r="G1934" t="s">
        <v>17</v>
      </c>
      <c r="H1934" s="1">
        <v>1895</v>
      </c>
    </row>
    <row r="1935" spans="1:8" x14ac:dyDescent="0.3">
      <c r="A1935" t="s">
        <v>22</v>
      </c>
      <c r="B1935" t="s">
        <v>19</v>
      </c>
      <c r="C1935">
        <v>16</v>
      </c>
      <c r="D1935" s="3">
        <v>2016</v>
      </c>
      <c r="E1935" t="s">
        <v>5</v>
      </c>
      <c r="F1935" t="s">
        <v>18</v>
      </c>
      <c r="G1935" t="s">
        <v>17</v>
      </c>
      <c r="H1935" s="1">
        <v>1965</v>
      </c>
    </row>
    <row r="1936" spans="1:8" x14ac:dyDescent="0.3">
      <c r="A1936" t="s">
        <v>21</v>
      </c>
      <c r="B1936" t="s">
        <v>19</v>
      </c>
      <c r="C1936">
        <v>17</v>
      </c>
      <c r="D1936" s="3">
        <v>2016</v>
      </c>
      <c r="E1936" t="s">
        <v>5</v>
      </c>
      <c r="F1936" t="s">
        <v>18</v>
      </c>
      <c r="G1936" t="s">
        <v>17</v>
      </c>
      <c r="H1936" s="1">
        <v>1426</v>
      </c>
    </row>
    <row r="1937" spans="1:8" x14ac:dyDescent="0.3">
      <c r="A1937" t="s">
        <v>22</v>
      </c>
      <c r="B1937" t="s">
        <v>19</v>
      </c>
      <c r="C1937">
        <v>17</v>
      </c>
      <c r="D1937" s="3">
        <v>2016</v>
      </c>
      <c r="E1937" t="s">
        <v>5</v>
      </c>
      <c r="F1937" t="s">
        <v>18</v>
      </c>
      <c r="G1937" t="s">
        <v>17</v>
      </c>
      <c r="H1937" s="1">
        <v>1489</v>
      </c>
    </row>
    <row r="1938" spans="1:8" x14ac:dyDescent="0.3">
      <c r="A1938" t="s">
        <v>21</v>
      </c>
      <c r="B1938" t="s">
        <v>19</v>
      </c>
      <c r="C1938">
        <v>18</v>
      </c>
      <c r="D1938" s="3">
        <v>2016</v>
      </c>
      <c r="E1938" t="s">
        <v>5</v>
      </c>
      <c r="F1938" t="s">
        <v>18</v>
      </c>
      <c r="G1938" t="s">
        <v>17</v>
      </c>
      <c r="H1938" s="1">
        <v>1710</v>
      </c>
    </row>
    <row r="1939" spans="1:8" x14ac:dyDescent="0.3">
      <c r="A1939" t="s">
        <v>22</v>
      </c>
      <c r="B1939" t="s">
        <v>19</v>
      </c>
      <c r="C1939">
        <v>18</v>
      </c>
      <c r="D1939" s="3">
        <v>2016</v>
      </c>
      <c r="E1939" t="s">
        <v>5</v>
      </c>
      <c r="F1939" t="s">
        <v>18</v>
      </c>
      <c r="G1939" t="s">
        <v>17</v>
      </c>
      <c r="H1939" s="1">
        <v>1716</v>
      </c>
    </row>
    <row r="1940" spans="1:8" x14ac:dyDescent="0.3">
      <c r="A1940" t="s">
        <v>21</v>
      </c>
      <c r="B1940" t="s">
        <v>19</v>
      </c>
      <c r="C1940">
        <v>19</v>
      </c>
      <c r="D1940" s="3">
        <v>2016</v>
      </c>
      <c r="E1940" t="s">
        <v>5</v>
      </c>
      <c r="F1940" t="s">
        <v>18</v>
      </c>
      <c r="G1940" t="s">
        <v>17</v>
      </c>
      <c r="H1940" s="1">
        <v>2300</v>
      </c>
    </row>
    <row r="1941" spans="1:8" x14ac:dyDescent="0.3">
      <c r="A1941" t="s">
        <v>22</v>
      </c>
      <c r="B1941" t="s">
        <v>19</v>
      </c>
      <c r="C1941">
        <v>19</v>
      </c>
      <c r="D1941" s="3">
        <v>2016</v>
      </c>
      <c r="E1941" t="s">
        <v>5</v>
      </c>
      <c r="F1941" t="s">
        <v>18</v>
      </c>
      <c r="G1941" t="s">
        <v>17</v>
      </c>
      <c r="H1941" s="1">
        <v>2250</v>
      </c>
    </row>
    <row r="1942" spans="1:8" x14ac:dyDescent="0.3">
      <c r="A1942" t="s">
        <v>21</v>
      </c>
      <c r="B1942" t="s">
        <v>19</v>
      </c>
      <c r="C1942">
        <v>20</v>
      </c>
      <c r="D1942" s="3">
        <v>2016</v>
      </c>
      <c r="E1942" t="s">
        <v>5</v>
      </c>
      <c r="F1942" t="s">
        <v>18</v>
      </c>
      <c r="G1942" t="s">
        <v>17</v>
      </c>
      <c r="H1942" s="1">
        <v>2208</v>
      </c>
    </row>
    <row r="1943" spans="1:8" x14ac:dyDescent="0.3">
      <c r="A1943" t="s">
        <v>22</v>
      </c>
      <c r="B1943" t="s">
        <v>19</v>
      </c>
      <c r="C1943">
        <v>20</v>
      </c>
      <c r="D1943" s="3">
        <v>2016</v>
      </c>
      <c r="E1943" t="s">
        <v>5</v>
      </c>
      <c r="F1943" t="s">
        <v>18</v>
      </c>
      <c r="G1943" t="s">
        <v>17</v>
      </c>
      <c r="H1943" s="1">
        <v>2301</v>
      </c>
    </row>
    <row r="1944" spans="1:8" x14ac:dyDescent="0.3">
      <c r="A1944" t="s">
        <v>21</v>
      </c>
      <c r="B1944" t="s">
        <v>19</v>
      </c>
      <c r="C1944">
        <v>21</v>
      </c>
      <c r="D1944" s="3">
        <v>2016</v>
      </c>
      <c r="E1944" t="s">
        <v>5</v>
      </c>
      <c r="F1944" t="s">
        <v>18</v>
      </c>
      <c r="G1944" t="s">
        <v>17</v>
      </c>
      <c r="H1944" s="1">
        <v>2185</v>
      </c>
    </row>
    <row r="1945" spans="1:8" x14ac:dyDescent="0.3">
      <c r="A1945" t="s">
        <v>22</v>
      </c>
      <c r="B1945" t="s">
        <v>19</v>
      </c>
      <c r="C1945">
        <v>21</v>
      </c>
      <c r="D1945" s="3">
        <v>2016</v>
      </c>
      <c r="E1945" t="s">
        <v>5</v>
      </c>
      <c r="F1945" t="s">
        <v>18</v>
      </c>
      <c r="G1945" t="s">
        <v>17</v>
      </c>
      <c r="H1945" s="1">
        <v>2137</v>
      </c>
    </row>
    <row r="1946" spans="1:8" x14ac:dyDescent="0.3">
      <c r="A1946" t="s">
        <v>21</v>
      </c>
      <c r="B1946" t="s">
        <v>19</v>
      </c>
      <c r="C1946">
        <v>22</v>
      </c>
      <c r="D1946" s="3">
        <v>2016</v>
      </c>
      <c r="E1946" t="s">
        <v>5</v>
      </c>
      <c r="F1946" t="s">
        <v>18</v>
      </c>
      <c r="G1946" t="s">
        <v>17</v>
      </c>
      <c r="H1946" s="1">
        <v>2141</v>
      </c>
    </row>
    <row r="1947" spans="1:8" x14ac:dyDescent="0.3">
      <c r="A1947" t="s">
        <v>22</v>
      </c>
      <c r="B1947" t="s">
        <v>19</v>
      </c>
      <c r="C1947">
        <v>22</v>
      </c>
      <c r="D1947" s="3">
        <v>2016</v>
      </c>
      <c r="E1947" t="s">
        <v>5</v>
      </c>
      <c r="F1947" t="s">
        <v>18</v>
      </c>
      <c r="G1947" t="s">
        <v>17</v>
      </c>
      <c r="H1947" s="1">
        <v>1842</v>
      </c>
    </row>
    <row r="1948" spans="1:8" x14ac:dyDescent="0.3">
      <c r="A1948" t="s">
        <v>21</v>
      </c>
      <c r="B1948" t="s">
        <v>19</v>
      </c>
      <c r="C1948">
        <v>23</v>
      </c>
      <c r="D1948" s="3">
        <v>2016</v>
      </c>
      <c r="E1948" t="s">
        <v>5</v>
      </c>
      <c r="F1948" t="s">
        <v>18</v>
      </c>
      <c r="G1948" t="s">
        <v>17</v>
      </c>
      <c r="H1948" s="1">
        <v>1853</v>
      </c>
    </row>
    <row r="1949" spans="1:8" x14ac:dyDescent="0.3">
      <c r="A1949" t="s">
        <v>22</v>
      </c>
      <c r="B1949" t="s">
        <v>19</v>
      </c>
      <c r="C1949">
        <v>23</v>
      </c>
      <c r="D1949" s="3">
        <v>2016</v>
      </c>
      <c r="E1949" t="s">
        <v>5</v>
      </c>
      <c r="F1949" t="s">
        <v>18</v>
      </c>
      <c r="G1949" t="s">
        <v>17</v>
      </c>
      <c r="H1949" s="1">
        <v>1670</v>
      </c>
    </row>
    <row r="1950" spans="1:8" x14ac:dyDescent="0.3">
      <c r="A1950" t="s">
        <v>21</v>
      </c>
      <c r="B1950" t="s">
        <v>19</v>
      </c>
      <c r="C1950">
        <v>24</v>
      </c>
      <c r="D1950" s="3">
        <v>2016</v>
      </c>
      <c r="E1950" t="s">
        <v>5</v>
      </c>
      <c r="F1950" t="s">
        <v>18</v>
      </c>
      <c r="G1950" t="s">
        <v>17</v>
      </c>
      <c r="H1950" s="1">
        <v>1270</v>
      </c>
    </row>
    <row r="1951" spans="1:8" x14ac:dyDescent="0.3">
      <c r="A1951" t="s">
        <v>22</v>
      </c>
      <c r="B1951" t="s">
        <v>19</v>
      </c>
      <c r="C1951">
        <v>24</v>
      </c>
      <c r="D1951" s="3">
        <v>2016</v>
      </c>
      <c r="E1951" t="s">
        <v>5</v>
      </c>
      <c r="F1951" t="s">
        <v>18</v>
      </c>
      <c r="G1951" t="s">
        <v>17</v>
      </c>
      <c r="H1951" s="1">
        <v>1325</v>
      </c>
    </row>
    <row r="1952" spans="1:8" x14ac:dyDescent="0.3">
      <c r="A1952" t="s">
        <v>21</v>
      </c>
      <c r="B1952" t="s">
        <v>19</v>
      </c>
      <c r="C1952">
        <v>25</v>
      </c>
      <c r="D1952" s="3">
        <v>2016</v>
      </c>
      <c r="E1952" t="s">
        <v>5</v>
      </c>
      <c r="F1952" t="s">
        <v>18</v>
      </c>
      <c r="G1952" t="s">
        <v>17</v>
      </c>
      <c r="H1952" s="1">
        <v>1682</v>
      </c>
    </row>
    <row r="1953" spans="1:8" x14ac:dyDescent="0.3">
      <c r="A1953" t="s">
        <v>22</v>
      </c>
      <c r="B1953" t="s">
        <v>19</v>
      </c>
      <c r="C1953">
        <v>25</v>
      </c>
      <c r="D1953" s="3">
        <v>2016</v>
      </c>
      <c r="E1953" t="s">
        <v>5</v>
      </c>
      <c r="F1953" t="s">
        <v>18</v>
      </c>
      <c r="G1953" t="s">
        <v>17</v>
      </c>
      <c r="H1953" s="1">
        <v>1510</v>
      </c>
    </row>
    <row r="1954" spans="1:8" x14ac:dyDescent="0.3">
      <c r="A1954" t="s">
        <v>21</v>
      </c>
      <c r="B1954" t="s">
        <v>19</v>
      </c>
      <c r="C1954">
        <v>26</v>
      </c>
      <c r="D1954" s="3">
        <v>2016</v>
      </c>
      <c r="E1954" t="s">
        <v>5</v>
      </c>
      <c r="F1954" t="s">
        <v>18</v>
      </c>
      <c r="G1954" t="s">
        <v>17</v>
      </c>
      <c r="H1954" s="1">
        <v>2283</v>
      </c>
    </row>
    <row r="1955" spans="1:8" x14ac:dyDescent="0.3">
      <c r="A1955" t="s">
        <v>22</v>
      </c>
      <c r="B1955" t="s">
        <v>19</v>
      </c>
      <c r="C1955">
        <v>26</v>
      </c>
      <c r="D1955" s="3">
        <v>2016</v>
      </c>
      <c r="E1955" t="s">
        <v>5</v>
      </c>
      <c r="F1955" t="s">
        <v>18</v>
      </c>
      <c r="G1955" t="s">
        <v>17</v>
      </c>
      <c r="H1955" s="1">
        <v>2296</v>
      </c>
    </row>
    <row r="1956" spans="1:8" x14ac:dyDescent="0.3">
      <c r="A1956" t="s">
        <v>21</v>
      </c>
      <c r="B1956" t="s">
        <v>19</v>
      </c>
      <c r="C1956">
        <v>27</v>
      </c>
      <c r="D1956" s="3">
        <v>2016</v>
      </c>
      <c r="E1956" t="s">
        <v>5</v>
      </c>
      <c r="F1956" t="s">
        <v>18</v>
      </c>
      <c r="G1956" t="s">
        <v>17</v>
      </c>
      <c r="H1956" s="1">
        <v>2074</v>
      </c>
    </row>
    <row r="1957" spans="1:8" x14ac:dyDescent="0.3">
      <c r="A1957" t="s">
        <v>22</v>
      </c>
      <c r="B1957" t="s">
        <v>19</v>
      </c>
      <c r="C1957">
        <v>27</v>
      </c>
      <c r="D1957" s="3">
        <v>2016</v>
      </c>
      <c r="E1957" t="s">
        <v>5</v>
      </c>
      <c r="F1957" t="s">
        <v>18</v>
      </c>
      <c r="G1957" t="s">
        <v>17</v>
      </c>
      <c r="H1957" s="1">
        <v>2205</v>
      </c>
    </row>
    <row r="1958" spans="1:8" x14ac:dyDescent="0.3">
      <c r="A1958" t="s">
        <v>21</v>
      </c>
      <c r="B1958" t="s">
        <v>19</v>
      </c>
      <c r="C1958">
        <v>28</v>
      </c>
      <c r="D1958" s="3">
        <v>2016</v>
      </c>
      <c r="E1958" t="s">
        <v>5</v>
      </c>
      <c r="F1958" t="s">
        <v>18</v>
      </c>
      <c r="G1958" t="s">
        <v>17</v>
      </c>
      <c r="H1958" s="1">
        <v>2029</v>
      </c>
    </row>
    <row r="1959" spans="1:8" x14ac:dyDescent="0.3">
      <c r="A1959" t="s">
        <v>22</v>
      </c>
      <c r="B1959" t="s">
        <v>19</v>
      </c>
      <c r="C1959">
        <v>28</v>
      </c>
      <c r="D1959" s="3">
        <v>2016</v>
      </c>
      <c r="E1959" t="s">
        <v>5</v>
      </c>
      <c r="F1959" t="s">
        <v>18</v>
      </c>
      <c r="G1959" t="s">
        <v>17</v>
      </c>
      <c r="H1959" s="1">
        <v>2158</v>
      </c>
    </row>
    <row r="1960" spans="1:8" x14ac:dyDescent="0.3">
      <c r="A1960" t="s">
        <v>21</v>
      </c>
      <c r="B1960" t="s">
        <v>19</v>
      </c>
      <c r="C1960">
        <v>29</v>
      </c>
      <c r="D1960" s="3">
        <v>2016</v>
      </c>
      <c r="E1960" t="s">
        <v>5</v>
      </c>
      <c r="F1960" t="s">
        <v>18</v>
      </c>
      <c r="G1960" t="s">
        <v>17</v>
      </c>
      <c r="H1960" s="1">
        <v>2155</v>
      </c>
    </row>
    <row r="1961" spans="1:8" x14ac:dyDescent="0.3">
      <c r="A1961" t="s">
        <v>22</v>
      </c>
      <c r="B1961" t="s">
        <v>19</v>
      </c>
      <c r="C1961">
        <v>29</v>
      </c>
      <c r="D1961" s="3">
        <v>2016</v>
      </c>
      <c r="E1961" t="s">
        <v>5</v>
      </c>
      <c r="F1961" t="s">
        <v>18</v>
      </c>
      <c r="G1961" t="s">
        <v>17</v>
      </c>
      <c r="H1961" s="1">
        <v>2109</v>
      </c>
    </row>
    <row r="1962" spans="1:8" x14ac:dyDescent="0.3">
      <c r="A1962" t="s">
        <v>21</v>
      </c>
      <c r="B1962" t="s">
        <v>19</v>
      </c>
      <c r="C1962">
        <v>30</v>
      </c>
      <c r="D1962" s="3">
        <v>2016</v>
      </c>
      <c r="E1962" t="s">
        <v>5</v>
      </c>
      <c r="F1962" t="s">
        <v>18</v>
      </c>
      <c r="G1962" t="s">
        <v>17</v>
      </c>
      <c r="H1962" s="1">
        <v>1967</v>
      </c>
    </row>
    <row r="1963" spans="1:8" x14ac:dyDescent="0.3">
      <c r="A1963" t="s">
        <v>22</v>
      </c>
      <c r="B1963" t="s">
        <v>19</v>
      </c>
      <c r="C1963">
        <v>30</v>
      </c>
      <c r="D1963" s="3">
        <v>2016</v>
      </c>
      <c r="E1963" t="s">
        <v>5</v>
      </c>
      <c r="F1963" t="s">
        <v>18</v>
      </c>
      <c r="G1963" t="s">
        <v>17</v>
      </c>
      <c r="H1963" s="1">
        <v>1905</v>
      </c>
    </row>
    <row r="1964" spans="1:8" x14ac:dyDescent="0.3">
      <c r="A1964" t="s">
        <v>21</v>
      </c>
      <c r="B1964" t="s">
        <v>13</v>
      </c>
      <c r="C1964">
        <v>1</v>
      </c>
      <c r="D1964" s="3">
        <v>2016</v>
      </c>
      <c r="E1964" t="s">
        <v>5</v>
      </c>
      <c r="F1964" t="s">
        <v>18</v>
      </c>
      <c r="G1964" t="s">
        <v>17</v>
      </c>
      <c r="H1964" s="1">
        <v>2078</v>
      </c>
    </row>
    <row r="1965" spans="1:8" x14ac:dyDescent="0.3">
      <c r="A1965" t="s">
        <v>22</v>
      </c>
      <c r="B1965" t="s">
        <v>13</v>
      </c>
      <c r="C1965">
        <v>1</v>
      </c>
      <c r="D1965" s="3">
        <v>2016</v>
      </c>
      <c r="E1965" t="s">
        <v>5</v>
      </c>
      <c r="F1965" t="s">
        <v>18</v>
      </c>
      <c r="G1965" t="s">
        <v>17</v>
      </c>
      <c r="H1965" s="1">
        <v>2802</v>
      </c>
    </row>
    <row r="1966" spans="1:8" x14ac:dyDescent="0.3">
      <c r="A1966" t="s">
        <v>21</v>
      </c>
      <c r="B1966" t="s">
        <v>13</v>
      </c>
      <c r="C1966">
        <v>2</v>
      </c>
      <c r="D1966" s="3">
        <v>2016</v>
      </c>
      <c r="E1966" t="s">
        <v>5</v>
      </c>
      <c r="F1966" t="s">
        <v>18</v>
      </c>
      <c r="G1966" t="s">
        <v>17</v>
      </c>
      <c r="H1966" s="1">
        <v>2757</v>
      </c>
    </row>
    <row r="1967" spans="1:8" x14ac:dyDescent="0.3">
      <c r="A1967" t="s">
        <v>22</v>
      </c>
      <c r="B1967" t="s">
        <v>13</v>
      </c>
      <c r="C1967">
        <v>2</v>
      </c>
      <c r="D1967" s="3">
        <v>2016</v>
      </c>
      <c r="E1967" t="s">
        <v>5</v>
      </c>
      <c r="F1967" t="s">
        <v>18</v>
      </c>
      <c r="G1967" t="s">
        <v>17</v>
      </c>
      <c r="H1967" s="1">
        <v>2440</v>
      </c>
    </row>
    <row r="1968" spans="1:8" x14ac:dyDescent="0.3">
      <c r="A1968" t="s">
        <v>21</v>
      </c>
      <c r="B1968" t="s">
        <v>13</v>
      </c>
      <c r="C1968">
        <v>3</v>
      </c>
      <c r="D1968" s="3">
        <v>2016</v>
      </c>
      <c r="E1968" t="s">
        <v>5</v>
      </c>
      <c r="F1968" t="s">
        <v>18</v>
      </c>
      <c r="G1968" t="s">
        <v>17</v>
      </c>
      <c r="H1968" s="1">
        <v>2215</v>
      </c>
    </row>
    <row r="1969" spans="1:8" x14ac:dyDescent="0.3">
      <c r="A1969" t="s">
        <v>22</v>
      </c>
      <c r="B1969" t="s">
        <v>13</v>
      </c>
      <c r="C1969">
        <v>3</v>
      </c>
      <c r="D1969" s="3">
        <v>2016</v>
      </c>
      <c r="E1969" t="s">
        <v>5</v>
      </c>
      <c r="F1969" t="s">
        <v>18</v>
      </c>
      <c r="G1969" t="s">
        <v>17</v>
      </c>
      <c r="H1969" s="1">
        <v>2187</v>
      </c>
    </row>
    <row r="1970" spans="1:8" x14ac:dyDescent="0.3">
      <c r="A1970" t="s">
        <v>21</v>
      </c>
      <c r="B1970" t="s">
        <v>13</v>
      </c>
      <c r="C1970">
        <v>4</v>
      </c>
      <c r="D1970" s="3">
        <v>2016</v>
      </c>
      <c r="E1970" t="s">
        <v>5</v>
      </c>
      <c r="F1970" t="s">
        <v>18</v>
      </c>
      <c r="G1970" t="s">
        <v>17</v>
      </c>
      <c r="H1970" s="1">
        <v>2041</v>
      </c>
    </row>
    <row r="1971" spans="1:8" x14ac:dyDescent="0.3">
      <c r="A1971" t="s">
        <v>22</v>
      </c>
      <c r="B1971" t="s">
        <v>13</v>
      </c>
      <c r="C1971">
        <v>4</v>
      </c>
      <c r="D1971" s="3">
        <v>2016</v>
      </c>
      <c r="E1971" t="s">
        <v>5</v>
      </c>
      <c r="F1971" t="s">
        <v>18</v>
      </c>
      <c r="G1971" t="s">
        <v>17</v>
      </c>
      <c r="H1971" s="1">
        <v>1883</v>
      </c>
    </row>
    <row r="1972" spans="1:8" x14ac:dyDescent="0.3">
      <c r="A1972" t="s">
        <v>21</v>
      </c>
      <c r="B1972" t="s">
        <v>13</v>
      </c>
      <c r="C1972">
        <v>5</v>
      </c>
      <c r="D1972" s="3">
        <v>2016</v>
      </c>
      <c r="E1972" t="s">
        <v>5</v>
      </c>
      <c r="F1972" t="s">
        <v>18</v>
      </c>
      <c r="G1972" t="s">
        <v>17</v>
      </c>
      <c r="H1972" s="1">
        <v>1907</v>
      </c>
    </row>
    <row r="1973" spans="1:8" x14ac:dyDescent="0.3">
      <c r="A1973" t="s">
        <v>22</v>
      </c>
      <c r="B1973" t="s">
        <v>13</v>
      </c>
      <c r="C1973">
        <v>5</v>
      </c>
      <c r="D1973" s="3">
        <v>2016</v>
      </c>
      <c r="E1973" t="s">
        <v>5</v>
      </c>
      <c r="F1973" t="s">
        <v>18</v>
      </c>
      <c r="G1973" t="s">
        <v>17</v>
      </c>
      <c r="H1973" s="1">
        <v>1911</v>
      </c>
    </row>
    <row r="1974" spans="1:8" x14ac:dyDescent="0.3">
      <c r="A1974" t="s">
        <v>21</v>
      </c>
      <c r="B1974" t="s">
        <v>13</v>
      </c>
      <c r="C1974">
        <v>6</v>
      </c>
      <c r="D1974" s="3">
        <v>2016</v>
      </c>
      <c r="E1974" t="s">
        <v>5</v>
      </c>
      <c r="F1974" t="s">
        <v>18</v>
      </c>
      <c r="G1974" t="s">
        <v>17</v>
      </c>
      <c r="H1974" s="1">
        <v>1624</v>
      </c>
    </row>
    <row r="1975" spans="1:8" x14ac:dyDescent="0.3">
      <c r="A1975" t="s">
        <v>22</v>
      </c>
      <c r="B1975" t="s">
        <v>13</v>
      </c>
      <c r="C1975">
        <v>6</v>
      </c>
      <c r="D1975" s="3">
        <v>2016</v>
      </c>
      <c r="E1975" t="s">
        <v>5</v>
      </c>
      <c r="F1975" t="s">
        <v>18</v>
      </c>
      <c r="G1975" t="s">
        <v>17</v>
      </c>
      <c r="H1975" s="1">
        <v>1617</v>
      </c>
    </row>
    <row r="1976" spans="1:8" x14ac:dyDescent="0.3">
      <c r="A1976" t="s">
        <v>21</v>
      </c>
      <c r="B1976" t="s">
        <v>13</v>
      </c>
      <c r="C1976">
        <v>7</v>
      </c>
      <c r="D1976" s="3">
        <v>2016</v>
      </c>
      <c r="E1976" t="s">
        <v>5</v>
      </c>
      <c r="F1976" t="s">
        <v>18</v>
      </c>
      <c r="G1976" t="s">
        <v>17</v>
      </c>
      <c r="H1976" s="1">
        <v>1746</v>
      </c>
    </row>
    <row r="1977" spans="1:8" x14ac:dyDescent="0.3">
      <c r="A1977" t="s">
        <v>22</v>
      </c>
      <c r="B1977" t="s">
        <v>13</v>
      </c>
      <c r="C1977">
        <v>7</v>
      </c>
      <c r="D1977" s="3">
        <v>2016</v>
      </c>
      <c r="E1977" t="s">
        <v>5</v>
      </c>
      <c r="F1977" t="s">
        <v>18</v>
      </c>
      <c r="G1977" t="s">
        <v>17</v>
      </c>
      <c r="H1977" s="1">
        <v>1765</v>
      </c>
    </row>
    <row r="1978" spans="1:8" x14ac:dyDescent="0.3">
      <c r="A1978" t="s">
        <v>21</v>
      </c>
      <c r="B1978" t="s">
        <v>13</v>
      </c>
      <c r="C1978">
        <v>8</v>
      </c>
      <c r="D1978" s="3">
        <v>2016</v>
      </c>
      <c r="E1978" t="s">
        <v>5</v>
      </c>
      <c r="F1978" t="s">
        <v>18</v>
      </c>
      <c r="G1978" t="s">
        <v>17</v>
      </c>
      <c r="H1978" s="1">
        <v>2258</v>
      </c>
    </row>
    <row r="1979" spans="1:8" x14ac:dyDescent="0.3">
      <c r="A1979" t="s">
        <v>22</v>
      </c>
      <c r="B1979" t="s">
        <v>13</v>
      </c>
      <c r="C1979">
        <v>8</v>
      </c>
      <c r="D1979" s="3">
        <v>2016</v>
      </c>
      <c r="E1979" t="s">
        <v>5</v>
      </c>
      <c r="F1979" t="s">
        <v>18</v>
      </c>
      <c r="G1979" t="s">
        <v>17</v>
      </c>
      <c r="H1979" s="1">
        <v>2494</v>
      </c>
    </row>
    <row r="1980" spans="1:8" x14ac:dyDescent="0.3">
      <c r="A1980" t="s">
        <v>21</v>
      </c>
      <c r="B1980" t="s">
        <v>13</v>
      </c>
      <c r="C1980">
        <v>9</v>
      </c>
      <c r="D1980" s="3">
        <v>2016</v>
      </c>
      <c r="E1980" t="s">
        <v>5</v>
      </c>
      <c r="F1980" t="s">
        <v>18</v>
      </c>
      <c r="G1980" t="s">
        <v>17</v>
      </c>
      <c r="H1980" s="1">
        <v>2162</v>
      </c>
    </row>
    <row r="1981" spans="1:8" x14ac:dyDescent="0.3">
      <c r="A1981" t="s">
        <v>22</v>
      </c>
      <c r="B1981" t="s">
        <v>13</v>
      </c>
      <c r="C1981">
        <v>9</v>
      </c>
      <c r="D1981" s="3">
        <v>2016</v>
      </c>
      <c r="E1981" t="s">
        <v>5</v>
      </c>
      <c r="F1981" t="s">
        <v>18</v>
      </c>
      <c r="G1981" t="s">
        <v>17</v>
      </c>
      <c r="H1981" s="1">
        <v>2303</v>
      </c>
    </row>
    <row r="1982" spans="1:8" x14ac:dyDescent="0.3">
      <c r="A1982" t="s">
        <v>21</v>
      </c>
      <c r="B1982" t="s">
        <v>13</v>
      </c>
      <c r="C1982">
        <v>10</v>
      </c>
      <c r="D1982" s="3">
        <v>2016</v>
      </c>
      <c r="E1982" t="s">
        <v>5</v>
      </c>
      <c r="F1982" t="s">
        <v>18</v>
      </c>
      <c r="G1982" t="s">
        <v>17</v>
      </c>
      <c r="H1982" s="1">
        <v>2378</v>
      </c>
    </row>
    <row r="1983" spans="1:8" x14ac:dyDescent="0.3">
      <c r="A1983" t="s">
        <v>22</v>
      </c>
      <c r="B1983" t="s">
        <v>13</v>
      </c>
      <c r="C1983">
        <v>10</v>
      </c>
      <c r="D1983" s="3">
        <v>2016</v>
      </c>
      <c r="E1983" t="s">
        <v>5</v>
      </c>
      <c r="F1983" t="s">
        <v>18</v>
      </c>
      <c r="G1983" t="s">
        <v>17</v>
      </c>
      <c r="H1983" s="1">
        <v>2364</v>
      </c>
    </row>
    <row r="1984" spans="1:8" x14ac:dyDescent="0.3">
      <c r="A1984" t="s">
        <v>21</v>
      </c>
      <c r="B1984" t="s">
        <v>13</v>
      </c>
      <c r="C1984">
        <v>11</v>
      </c>
      <c r="D1984" s="3">
        <v>2016</v>
      </c>
      <c r="E1984" t="s">
        <v>5</v>
      </c>
      <c r="F1984" t="s">
        <v>18</v>
      </c>
      <c r="G1984" t="s">
        <v>17</v>
      </c>
      <c r="H1984" s="1">
        <v>2174</v>
      </c>
    </row>
    <row r="1985" spans="1:8" x14ac:dyDescent="0.3">
      <c r="A1985" t="s">
        <v>22</v>
      </c>
      <c r="B1985" t="s">
        <v>13</v>
      </c>
      <c r="C1985">
        <v>11</v>
      </c>
      <c r="D1985" s="3">
        <v>2016</v>
      </c>
      <c r="E1985" t="s">
        <v>5</v>
      </c>
      <c r="F1985" t="s">
        <v>18</v>
      </c>
      <c r="G1985" t="s">
        <v>17</v>
      </c>
      <c r="H1985" s="1">
        <v>2374</v>
      </c>
    </row>
    <row r="1986" spans="1:8" x14ac:dyDescent="0.3">
      <c r="A1986" t="s">
        <v>21</v>
      </c>
      <c r="B1986" t="s">
        <v>13</v>
      </c>
      <c r="C1986">
        <v>12</v>
      </c>
      <c r="D1986" s="3">
        <v>2016</v>
      </c>
      <c r="E1986" t="s">
        <v>5</v>
      </c>
      <c r="F1986" t="s">
        <v>18</v>
      </c>
      <c r="G1986" t="s">
        <v>17</v>
      </c>
      <c r="H1986" s="1">
        <v>1946</v>
      </c>
    </row>
    <row r="1987" spans="1:8" x14ac:dyDescent="0.3">
      <c r="A1987" t="s">
        <v>22</v>
      </c>
      <c r="B1987" t="s">
        <v>13</v>
      </c>
      <c r="C1987">
        <v>12</v>
      </c>
      <c r="D1987" s="3">
        <v>2016</v>
      </c>
      <c r="E1987" t="s">
        <v>5</v>
      </c>
      <c r="F1987" t="s">
        <v>18</v>
      </c>
      <c r="G1987" t="s">
        <v>17</v>
      </c>
      <c r="H1987" s="1">
        <v>2130</v>
      </c>
    </row>
    <row r="1988" spans="1:8" x14ac:dyDescent="0.3">
      <c r="A1988" t="s">
        <v>21</v>
      </c>
      <c r="B1988" t="s">
        <v>13</v>
      </c>
      <c r="C1988">
        <v>13</v>
      </c>
      <c r="D1988" s="3">
        <v>2016</v>
      </c>
      <c r="E1988" t="s">
        <v>5</v>
      </c>
      <c r="F1988" t="s">
        <v>18</v>
      </c>
      <c r="G1988" t="s">
        <v>17</v>
      </c>
      <c r="H1988" s="1">
        <v>1645</v>
      </c>
    </row>
    <row r="1989" spans="1:8" x14ac:dyDescent="0.3">
      <c r="A1989" t="s">
        <v>22</v>
      </c>
      <c r="B1989" t="s">
        <v>13</v>
      </c>
      <c r="C1989">
        <v>13</v>
      </c>
      <c r="D1989" s="3">
        <v>2016</v>
      </c>
      <c r="E1989" t="s">
        <v>5</v>
      </c>
      <c r="F1989" t="s">
        <v>18</v>
      </c>
      <c r="G1989" t="s">
        <v>17</v>
      </c>
      <c r="H1989" s="1">
        <v>1509</v>
      </c>
    </row>
    <row r="1990" spans="1:8" x14ac:dyDescent="0.3">
      <c r="A1990" t="s">
        <v>21</v>
      </c>
      <c r="B1990" t="s">
        <v>13</v>
      </c>
      <c r="C1990">
        <v>14</v>
      </c>
      <c r="D1990" s="3">
        <v>2016</v>
      </c>
      <c r="E1990" t="s">
        <v>5</v>
      </c>
      <c r="F1990" t="s">
        <v>18</v>
      </c>
      <c r="G1990" t="s">
        <v>17</v>
      </c>
      <c r="H1990" s="1">
        <v>1700</v>
      </c>
    </row>
    <row r="1991" spans="1:8" x14ac:dyDescent="0.3">
      <c r="A1991" t="s">
        <v>22</v>
      </c>
      <c r="B1991" t="s">
        <v>13</v>
      </c>
      <c r="C1991">
        <v>14</v>
      </c>
      <c r="D1991" s="3">
        <v>2016</v>
      </c>
      <c r="E1991" t="s">
        <v>5</v>
      </c>
      <c r="F1991" t="s">
        <v>18</v>
      </c>
      <c r="G1991" t="s">
        <v>17</v>
      </c>
      <c r="H1991" s="1">
        <v>1540</v>
      </c>
    </row>
    <row r="1992" spans="1:8" x14ac:dyDescent="0.3">
      <c r="A1992" t="s">
        <v>21</v>
      </c>
      <c r="B1992" t="s">
        <v>13</v>
      </c>
      <c r="C1992">
        <v>15</v>
      </c>
      <c r="D1992" s="3">
        <v>2016</v>
      </c>
      <c r="E1992" t="s">
        <v>5</v>
      </c>
      <c r="F1992" t="s">
        <v>18</v>
      </c>
      <c r="G1992" t="s">
        <v>17</v>
      </c>
      <c r="H1992" s="1">
        <v>2298</v>
      </c>
    </row>
    <row r="1993" spans="1:8" x14ac:dyDescent="0.3">
      <c r="A1993" t="s">
        <v>22</v>
      </c>
      <c r="B1993" t="s">
        <v>13</v>
      </c>
      <c r="C1993">
        <v>15</v>
      </c>
      <c r="D1993" s="3">
        <v>2016</v>
      </c>
      <c r="E1993" t="s">
        <v>5</v>
      </c>
      <c r="F1993" t="s">
        <v>18</v>
      </c>
      <c r="G1993" t="s">
        <v>17</v>
      </c>
      <c r="H1993" s="1">
        <v>2026</v>
      </c>
    </row>
    <row r="1994" spans="1:8" x14ac:dyDescent="0.3">
      <c r="A1994" t="s">
        <v>21</v>
      </c>
      <c r="B1994" t="s">
        <v>13</v>
      </c>
      <c r="C1994">
        <v>16</v>
      </c>
      <c r="D1994" s="3">
        <v>2016</v>
      </c>
      <c r="E1994" t="s">
        <v>5</v>
      </c>
      <c r="F1994" t="s">
        <v>18</v>
      </c>
      <c r="G1994" t="s">
        <v>17</v>
      </c>
      <c r="H1994" s="1">
        <v>2206</v>
      </c>
    </row>
    <row r="1995" spans="1:8" x14ac:dyDescent="0.3">
      <c r="A1995" t="s">
        <v>22</v>
      </c>
      <c r="B1995" t="s">
        <v>13</v>
      </c>
      <c r="C1995">
        <v>16</v>
      </c>
      <c r="D1995" s="3">
        <v>2016</v>
      </c>
      <c r="E1995" t="s">
        <v>5</v>
      </c>
      <c r="F1995" t="s">
        <v>18</v>
      </c>
      <c r="G1995" t="s">
        <v>17</v>
      </c>
      <c r="H1995" s="1">
        <v>2686</v>
      </c>
    </row>
    <row r="1996" spans="1:8" x14ac:dyDescent="0.3">
      <c r="A1996" t="s">
        <v>21</v>
      </c>
      <c r="B1996" t="s">
        <v>13</v>
      </c>
      <c r="C1996">
        <v>17</v>
      </c>
      <c r="D1996" s="3">
        <v>2016</v>
      </c>
      <c r="E1996" t="s">
        <v>5</v>
      </c>
      <c r="F1996" t="s">
        <v>18</v>
      </c>
      <c r="G1996" t="s">
        <v>17</v>
      </c>
      <c r="H1996" s="1">
        <v>2128</v>
      </c>
    </row>
    <row r="1997" spans="1:8" x14ac:dyDescent="0.3">
      <c r="A1997" t="s">
        <v>22</v>
      </c>
      <c r="B1997" t="s">
        <v>13</v>
      </c>
      <c r="C1997">
        <v>17</v>
      </c>
      <c r="D1997" s="3">
        <v>2016</v>
      </c>
      <c r="E1997" t="s">
        <v>5</v>
      </c>
      <c r="F1997" t="s">
        <v>18</v>
      </c>
      <c r="G1997" t="s">
        <v>17</v>
      </c>
      <c r="H1997" s="1">
        <v>2066</v>
      </c>
    </row>
    <row r="1998" spans="1:8" x14ac:dyDescent="0.3">
      <c r="A1998" t="s">
        <v>21</v>
      </c>
      <c r="B1998" t="s">
        <v>13</v>
      </c>
      <c r="C1998">
        <v>18</v>
      </c>
      <c r="D1998" s="3">
        <v>2016</v>
      </c>
      <c r="E1998" t="s">
        <v>5</v>
      </c>
      <c r="F1998" t="s">
        <v>18</v>
      </c>
      <c r="G1998" t="s">
        <v>17</v>
      </c>
      <c r="H1998" s="1">
        <v>2328</v>
      </c>
    </row>
    <row r="1999" spans="1:8" x14ac:dyDescent="0.3">
      <c r="A1999" t="s">
        <v>22</v>
      </c>
      <c r="B1999" t="s">
        <v>13</v>
      </c>
      <c r="C1999">
        <v>18</v>
      </c>
      <c r="D1999" s="3">
        <v>2016</v>
      </c>
      <c r="E1999" t="s">
        <v>5</v>
      </c>
      <c r="F1999" t="s">
        <v>18</v>
      </c>
      <c r="G1999" t="s">
        <v>17</v>
      </c>
      <c r="H1999" s="1">
        <v>2214</v>
      </c>
    </row>
    <row r="2000" spans="1:8" x14ac:dyDescent="0.3">
      <c r="A2000" t="s">
        <v>21</v>
      </c>
      <c r="B2000" t="s">
        <v>13</v>
      </c>
      <c r="C2000">
        <v>19</v>
      </c>
      <c r="D2000" s="3">
        <v>2016</v>
      </c>
      <c r="E2000" t="s">
        <v>5</v>
      </c>
      <c r="F2000" t="s">
        <v>18</v>
      </c>
      <c r="G2000" t="s">
        <v>17</v>
      </c>
      <c r="H2000" s="1">
        <v>1992</v>
      </c>
    </row>
    <row r="2001" spans="1:8" x14ac:dyDescent="0.3">
      <c r="A2001" t="s">
        <v>22</v>
      </c>
      <c r="B2001" t="s">
        <v>13</v>
      </c>
      <c r="C2001">
        <v>19</v>
      </c>
      <c r="D2001" s="3">
        <v>2016</v>
      </c>
      <c r="E2001" t="s">
        <v>5</v>
      </c>
      <c r="F2001" t="s">
        <v>18</v>
      </c>
      <c r="G2001" t="s">
        <v>17</v>
      </c>
      <c r="H2001" s="1">
        <v>1954</v>
      </c>
    </row>
    <row r="2002" spans="1:8" x14ac:dyDescent="0.3">
      <c r="A2002" t="s">
        <v>21</v>
      </c>
      <c r="B2002" t="s">
        <v>13</v>
      </c>
      <c r="C2002">
        <v>20</v>
      </c>
      <c r="D2002" s="3">
        <v>2016</v>
      </c>
      <c r="E2002" t="s">
        <v>5</v>
      </c>
      <c r="F2002" t="s">
        <v>18</v>
      </c>
      <c r="G2002" t="s">
        <v>17</v>
      </c>
      <c r="H2002" s="1">
        <v>1658</v>
      </c>
    </row>
    <row r="2003" spans="1:8" x14ac:dyDescent="0.3">
      <c r="A2003" t="s">
        <v>22</v>
      </c>
      <c r="B2003" t="s">
        <v>13</v>
      </c>
      <c r="C2003">
        <v>20</v>
      </c>
      <c r="D2003" s="3">
        <v>2016</v>
      </c>
      <c r="E2003" t="s">
        <v>5</v>
      </c>
      <c r="F2003" t="s">
        <v>18</v>
      </c>
      <c r="G2003" t="s">
        <v>17</v>
      </c>
      <c r="H2003" s="1">
        <v>1579</v>
      </c>
    </row>
    <row r="2004" spans="1:8" x14ac:dyDescent="0.3">
      <c r="A2004" t="s">
        <v>21</v>
      </c>
      <c r="B2004" t="s">
        <v>13</v>
      </c>
      <c r="C2004">
        <v>21</v>
      </c>
      <c r="D2004" s="3">
        <v>2016</v>
      </c>
      <c r="E2004" t="s">
        <v>5</v>
      </c>
      <c r="F2004" t="s">
        <v>18</v>
      </c>
      <c r="G2004" t="s">
        <v>17</v>
      </c>
      <c r="H2004" s="1">
        <v>1997</v>
      </c>
    </row>
    <row r="2005" spans="1:8" x14ac:dyDescent="0.3">
      <c r="A2005" t="s">
        <v>22</v>
      </c>
      <c r="B2005" t="s">
        <v>13</v>
      </c>
      <c r="C2005">
        <v>21</v>
      </c>
      <c r="D2005" s="3">
        <v>2016</v>
      </c>
      <c r="E2005" t="s">
        <v>5</v>
      </c>
      <c r="F2005" t="s">
        <v>18</v>
      </c>
      <c r="G2005" t="s">
        <v>17</v>
      </c>
      <c r="H2005" s="1">
        <v>1482</v>
      </c>
    </row>
    <row r="2006" spans="1:8" x14ac:dyDescent="0.3">
      <c r="A2006" t="s">
        <v>21</v>
      </c>
      <c r="B2006" t="s">
        <v>13</v>
      </c>
      <c r="C2006">
        <v>22</v>
      </c>
      <c r="D2006" s="3">
        <v>2016</v>
      </c>
      <c r="E2006" t="s">
        <v>5</v>
      </c>
      <c r="F2006" t="s">
        <v>18</v>
      </c>
      <c r="G2006" t="s">
        <v>17</v>
      </c>
      <c r="H2006" s="1">
        <v>2325</v>
      </c>
    </row>
    <row r="2007" spans="1:8" x14ac:dyDescent="0.3">
      <c r="A2007" t="s">
        <v>22</v>
      </c>
      <c r="B2007" t="s">
        <v>13</v>
      </c>
      <c r="C2007">
        <v>22</v>
      </c>
      <c r="D2007" s="3">
        <v>2016</v>
      </c>
      <c r="E2007" t="s">
        <v>5</v>
      </c>
      <c r="F2007" t="s">
        <v>18</v>
      </c>
      <c r="G2007" t="s">
        <v>17</v>
      </c>
      <c r="H2007" s="1">
        <v>2712</v>
      </c>
    </row>
    <row r="2008" spans="1:8" x14ac:dyDescent="0.3">
      <c r="A2008" t="s">
        <v>21</v>
      </c>
      <c r="B2008" t="s">
        <v>13</v>
      </c>
      <c r="C2008">
        <v>23</v>
      </c>
      <c r="D2008" s="3">
        <v>2016</v>
      </c>
      <c r="E2008" t="s">
        <v>5</v>
      </c>
      <c r="F2008" t="s">
        <v>18</v>
      </c>
      <c r="G2008" t="s">
        <v>17</v>
      </c>
      <c r="H2008" s="1">
        <v>2135</v>
      </c>
    </row>
    <row r="2009" spans="1:8" x14ac:dyDescent="0.3">
      <c r="A2009" t="s">
        <v>22</v>
      </c>
      <c r="B2009" t="s">
        <v>13</v>
      </c>
      <c r="C2009">
        <v>23</v>
      </c>
      <c r="D2009" s="3">
        <v>2016</v>
      </c>
      <c r="E2009" t="s">
        <v>5</v>
      </c>
      <c r="F2009" t="s">
        <v>18</v>
      </c>
      <c r="G2009" t="s">
        <v>17</v>
      </c>
      <c r="H2009" s="1">
        <v>2438</v>
      </c>
    </row>
    <row r="2010" spans="1:8" x14ac:dyDescent="0.3">
      <c r="A2010" t="s">
        <v>21</v>
      </c>
      <c r="B2010" t="s">
        <v>13</v>
      </c>
      <c r="C2010">
        <v>24</v>
      </c>
      <c r="D2010" s="3">
        <v>2016</v>
      </c>
      <c r="E2010" t="s">
        <v>5</v>
      </c>
      <c r="F2010" t="s">
        <v>18</v>
      </c>
      <c r="G2010" t="s">
        <v>17</v>
      </c>
      <c r="H2010" s="1">
        <v>2172</v>
      </c>
    </row>
    <row r="2011" spans="1:8" x14ac:dyDescent="0.3">
      <c r="A2011" t="s">
        <v>22</v>
      </c>
      <c r="B2011" t="s">
        <v>13</v>
      </c>
      <c r="C2011">
        <v>24</v>
      </c>
      <c r="D2011" s="3">
        <v>2016</v>
      </c>
      <c r="E2011" t="s">
        <v>5</v>
      </c>
      <c r="F2011" t="s">
        <v>18</v>
      </c>
      <c r="G2011" t="s">
        <v>17</v>
      </c>
      <c r="H2011" s="1">
        <v>2113</v>
      </c>
    </row>
    <row r="2012" spans="1:8" x14ac:dyDescent="0.3">
      <c r="A2012" t="s">
        <v>21</v>
      </c>
      <c r="B2012" t="s">
        <v>13</v>
      </c>
      <c r="C2012">
        <v>25</v>
      </c>
      <c r="D2012" s="3">
        <v>2016</v>
      </c>
      <c r="E2012" t="s">
        <v>5</v>
      </c>
      <c r="F2012" t="s">
        <v>18</v>
      </c>
      <c r="G2012" t="s">
        <v>17</v>
      </c>
      <c r="H2012" s="1">
        <v>2028</v>
      </c>
    </row>
    <row r="2013" spans="1:8" x14ac:dyDescent="0.3">
      <c r="A2013" t="s">
        <v>22</v>
      </c>
      <c r="B2013" t="s">
        <v>13</v>
      </c>
      <c r="C2013">
        <v>25</v>
      </c>
      <c r="D2013" s="3">
        <v>2016</v>
      </c>
      <c r="E2013" t="s">
        <v>5</v>
      </c>
      <c r="F2013" t="s">
        <v>18</v>
      </c>
      <c r="G2013" t="s">
        <v>17</v>
      </c>
      <c r="H2013" s="1">
        <v>1965</v>
      </c>
    </row>
    <row r="2014" spans="1:8" x14ac:dyDescent="0.3">
      <c r="A2014" t="s">
        <v>21</v>
      </c>
      <c r="B2014" t="s">
        <v>13</v>
      </c>
      <c r="C2014">
        <v>26</v>
      </c>
      <c r="D2014" s="3">
        <v>2016</v>
      </c>
      <c r="E2014" t="s">
        <v>5</v>
      </c>
      <c r="F2014" t="s">
        <v>18</v>
      </c>
      <c r="G2014" t="s">
        <v>17</v>
      </c>
      <c r="H2014" s="1">
        <v>1853</v>
      </c>
    </row>
    <row r="2015" spans="1:8" x14ac:dyDescent="0.3">
      <c r="A2015" t="s">
        <v>22</v>
      </c>
      <c r="B2015" t="s">
        <v>13</v>
      </c>
      <c r="C2015">
        <v>26</v>
      </c>
      <c r="D2015" s="3">
        <v>2016</v>
      </c>
      <c r="E2015" t="s">
        <v>5</v>
      </c>
      <c r="F2015" t="s">
        <v>18</v>
      </c>
      <c r="G2015" t="s">
        <v>17</v>
      </c>
      <c r="H2015" s="1">
        <v>1790</v>
      </c>
    </row>
    <row r="2016" spans="1:8" x14ac:dyDescent="0.3">
      <c r="A2016" t="s">
        <v>21</v>
      </c>
      <c r="B2016" t="s">
        <v>13</v>
      </c>
      <c r="C2016">
        <v>27</v>
      </c>
      <c r="D2016" s="3">
        <v>2016</v>
      </c>
      <c r="E2016" t="s">
        <v>5</v>
      </c>
      <c r="F2016" t="s">
        <v>18</v>
      </c>
      <c r="G2016" t="s">
        <v>17</v>
      </c>
      <c r="H2016" s="1">
        <v>1516</v>
      </c>
    </row>
    <row r="2017" spans="1:8" x14ac:dyDescent="0.3">
      <c r="A2017" t="s">
        <v>22</v>
      </c>
      <c r="B2017" t="s">
        <v>13</v>
      </c>
      <c r="C2017">
        <v>27</v>
      </c>
      <c r="D2017" s="3">
        <v>2016</v>
      </c>
      <c r="E2017" t="s">
        <v>5</v>
      </c>
      <c r="F2017" t="s">
        <v>18</v>
      </c>
      <c r="G2017" t="s">
        <v>17</v>
      </c>
      <c r="H2017" s="1">
        <v>1307</v>
      </c>
    </row>
    <row r="2018" spans="1:8" x14ac:dyDescent="0.3">
      <c r="A2018" t="s">
        <v>21</v>
      </c>
      <c r="B2018" t="s">
        <v>13</v>
      </c>
      <c r="C2018">
        <v>28</v>
      </c>
      <c r="D2018" s="3">
        <v>2016</v>
      </c>
      <c r="E2018" t="s">
        <v>5</v>
      </c>
      <c r="F2018" t="s">
        <v>18</v>
      </c>
      <c r="G2018" t="s">
        <v>17</v>
      </c>
      <c r="H2018" s="1">
        <v>1536</v>
      </c>
    </row>
    <row r="2019" spans="1:8" x14ac:dyDescent="0.3">
      <c r="A2019" t="s">
        <v>22</v>
      </c>
      <c r="B2019" t="s">
        <v>13</v>
      </c>
      <c r="C2019">
        <v>28</v>
      </c>
      <c r="D2019" s="3">
        <v>2016</v>
      </c>
      <c r="E2019" t="s">
        <v>5</v>
      </c>
      <c r="F2019" t="s">
        <v>18</v>
      </c>
      <c r="G2019" t="s">
        <v>17</v>
      </c>
      <c r="H2019" s="1">
        <v>1335</v>
      </c>
    </row>
    <row r="2020" spans="1:8" x14ac:dyDescent="0.3">
      <c r="A2020" t="s">
        <v>21</v>
      </c>
      <c r="B2020" t="s">
        <v>13</v>
      </c>
      <c r="C2020">
        <v>29</v>
      </c>
      <c r="D2020" s="3">
        <v>2016</v>
      </c>
      <c r="E2020" t="s">
        <v>5</v>
      </c>
      <c r="F2020" t="s">
        <v>18</v>
      </c>
      <c r="G2020" t="s">
        <v>17</v>
      </c>
      <c r="H2020" s="1">
        <v>1772</v>
      </c>
    </row>
    <row r="2021" spans="1:8" x14ac:dyDescent="0.3">
      <c r="A2021" t="s">
        <v>22</v>
      </c>
      <c r="B2021" t="s">
        <v>13</v>
      </c>
      <c r="C2021">
        <v>29</v>
      </c>
      <c r="D2021" s="3">
        <v>2016</v>
      </c>
      <c r="E2021" t="s">
        <v>5</v>
      </c>
      <c r="F2021" t="s">
        <v>18</v>
      </c>
      <c r="G2021" t="s">
        <v>17</v>
      </c>
      <c r="H2021" s="1">
        <v>2166</v>
      </c>
    </row>
    <row r="2022" spans="1:8" x14ac:dyDescent="0.3">
      <c r="A2022" t="s">
        <v>21</v>
      </c>
      <c r="B2022" t="s">
        <v>13</v>
      </c>
      <c r="C2022">
        <v>30</v>
      </c>
      <c r="D2022" s="3">
        <v>2016</v>
      </c>
      <c r="E2022" t="s">
        <v>5</v>
      </c>
      <c r="F2022" t="s">
        <v>18</v>
      </c>
      <c r="G2022" t="s">
        <v>17</v>
      </c>
      <c r="H2022" s="1">
        <v>2425</v>
      </c>
    </row>
    <row r="2023" spans="1:8" x14ac:dyDescent="0.3">
      <c r="A2023" t="s">
        <v>22</v>
      </c>
      <c r="B2023" t="s">
        <v>13</v>
      </c>
      <c r="C2023">
        <v>30</v>
      </c>
      <c r="D2023" s="3">
        <v>2016</v>
      </c>
      <c r="E2023" t="s">
        <v>5</v>
      </c>
      <c r="F2023" t="s">
        <v>18</v>
      </c>
      <c r="G2023" t="s">
        <v>17</v>
      </c>
      <c r="H2023" s="1">
        <v>2177</v>
      </c>
    </row>
    <row r="2024" spans="1:8" x14ac:dyDescent="0.3">
      <c r="A2024" t="s">
        <v>21</v>
      </c>
      <c r="B2024" t="s">
        <v>13</v>
      </c>
      <c r="C2024">
        <v>31</v>
      </c>
      <c r="D2024" s="3">
        <v>2016</v>
      </c>
      <c r="E2024" t="s">
        <v>5</v>
      </c>
      <c r="F2024" t="s">
        <v>18</v>
      </c>
      <c r="G2024" t="s">
        <v>17</v>
      </c>
      <c r="H2024" s="1">
        <v>2371</v>
      </c>
    </row>
    <row r="2025" spans="1:8" x14ac:dyDescent="0.3">
      <c r="A2025" t="s">
        <v>22</v>
      </c>
      <c r="B2025" t="s">
        <v>13</v>
      </c>
      <c r="C2025">
        <v>31</v>
      </c>
      <c r="D2025" s="3">
        <v>2016</v>
      </c>
      <c r="E2025" t="s">
        <v>5</v>
      </c>
      <c r="F2025" t="s">
        <v>18</v>
      </c>
      <c r="G2025" t="s">
        <v>17</v>
      </c>
      <c r="H2025" s="1">
        <v>2178</v>
      </c>
    </row>
    <row r="2026" spans="1:8" x14ac:dyDescent="0.3">
      <c r="A2026" t="s">
        <v>21</v>
      </c>
      <c r="B2026" t="s">
        <v>20</v>
      </c>
      <c r="C2026">
        <v>1</v>
      </c>
      <c r="D2026" s="3">
        <v>2017</v>
      </c>
      <c r="E2026" t="s">
        <v>5</v>
      </c>
      <c r="F2026" t="s">
        <v>18</v>
      </c>
      <c r="G2026" t="s">
        <v>17</v>
      </c>
      <c r="H2026" s="1">
        <v>1432</v>
      </c>
    </row>
    <row r="2027" spans="1:8" x14ac:dyDescent="0.3">
      <c r="A2027" t="s">
        <v>22</v>
      </c>
      <c r="B2027" t="s">
        <v>20</v>
      </c>
      <c r="C2027">
        <v>1</v>
      </c>
      <c r="D2027" s="3">
        <v>2017</v>
      </c>
      <c r="E2027" t="s">
        <v>5</v>
      </c>
      <c r="F2027" t="s">
        <v>18</v>
      </c>
      <c r="G2027" t="s">
        <v>17</v>
      </c>
      <c r="H2027" s="1">
        <v>654</v>
      </c>
    </row>
    <row r="2028" spans="1:8" x14ac:dyDescent="0.3">
      <c r="A2028" t="s">
        <v>21</v>
      </c>
      <c r="B2028" t="s">
        <v>20</v>
      </c>
      <c r="C2028">
        <v>2</v>
      </c>
      <c r="D2028" s="3">
        <v>2017</v>
      </c>
      <c r="E2028" t="s">
        <v>5</v>
      </c>
      <c r="F2028" t="s">
        <v>18</v>
      </c>
      <c r="G2028" t="s">
        <v>17</v>
      </c>
      <c r="H2028" s="1">
        <v>1941</v>
      </c>
    </row>
    <row r="2029" spans="1:8" x14ac:dyDescent="0.3">
      <c r="A2029" t="s">
        <v>22</v>
      </c>
      <c r="B2029" t="s">
        <v>20</v>
      </c>
      <c r="C2029">
        <v>2</v>
      </c>
      <c r="D2029" s="3">
        <v>2017</v>
      </c>
      <c r="E2029" t="s">
        <v>5</v>
      </c>
      <c r="F2029" t="s">
        <v>18</v>
      </c>
      <c r="G2029" t="s">
        <v>17</v>
      </c>
      <c r="H2029" s="1">
        <v>1029</v>
      </c>
    </row>
    <row r="2030" spans="1:8" x14ac:dyDescent="0.3">
      <c r="A2030" t="s">
        <v>21</v>
      </c>
      <c r="B2030" t="s">
        <v>20</v>
      </c>
      <c r="C2030">
        <v>3</v>
      </c>
      <c r="D2030" s="3">
        <v>2017</v>
      </c>
      <c r="E2030" t="s">
        <v>5</v>
      </c>
      <c r="F2030" t="s">
        <v>18</v>
      </c>
      <c r="G2030" t="s">
        <v>17</v>
      </c>
      <c r="H2030" s="1">
        <v>1910</v>
      </c>
    </row>
    <row r="2031" spans="1:8" x14ac:dyDescent="0.3">
      <c r="A2031" t="s">
        <v>22</v>
      </c>
      <c r="B2031" t="s">
        <v>20</v>
      </c>
      <c r="C2031">
        <v>3</v>
      </c>
      <c r="D2031" s="3">
        <v>2017</v>
      </c>
      <c r="E2031" t="s">
        <v>5</v>
      </c>
      <c r="F2031" t="s">
        <v>18</v>
      </c>
      <c r="G2031" t="s">
        <v>17</v>
      </c>
      <c r="H2031" s="1">
        <v>954</v>
      </c>
    </row>
    <row r="2032" spans="1:8" x14ac:dyDescent="0.3">
      <c r="A2032" t="s">
        <v>21</v>
      </c>
      <c r="B2032" t="s">
        <v>20</v>
      </c>
      <c r="C2032">
        <v>4</v>
      </c>
      <c r="D2032" s="3">
        <v>2017</v>
      </c>
      <c r="E2032" t="s">
        <v>5</v>
      </c>
      <c r="F2032" t="s">
        <v>18</v>
      </c>
      <c r="G2032" t="s">
        <v>17</v>
      </c>
      <c r="H2032" s="1">
        <v>1997</v>
      </c>
    </row>
    <row r="2033" spans="1:8" x14ac:dyDescent="0.3">
      <c r="A2033" t="s">
        <v>22</v>
      </c>
      <c r="B2033" t="s">
        <v>20</v>
      </c>
      <c r="C2033">
        <v>4</v>
      </c>
      <c r="D2033" s="3">
        <v>2017</v>
      </c>
      <c r="E2033" t="s">
        <v>5</v>
      </c>
      <c r="F2033" t="s">
        <v>18</v>
      </c>
      <c r="G2033" t="s">
        <v>17</v>
      </c>
      <c r="H2033" s="1">
        <v>884</v>
      </c>
    </row>
    <row r="2034" spans="1:8" x14ac:dyDescent="0.3">
      <c r="A2034" t="s">
        <v>21</v>
      </c>
      <c r="B2034" t="s">
        <v>20</v>
      </c>
      <c r="C2034">
        <v>5</v>
      </c>
      <c r="D2034" s="3">
        <v>2017</v>
      </c>
      <c r="E2034" t="s">
        <v>5</v>
      </c>
      <c r="F2034" t="s">
        <v>18</v>
      </c>
      <c r="G2034" t="s">
        <v>17</v>
      </c>
      <c r="H2034" s="1">
        <v>1599</v>
      </c>
    </row>
    <row r="2035" spans="1:8" x14ac:dyDescent="0.3">
      <c r="A2035" t="s">
        <v>22</v>
      </c>
      <c r="B2035" t="s">
        <v>20</v>
      </c>
      <c r="C2035">
        <v>5</v>
      </c>
      <c r="D2035" s="3">
        <v>2017</v>
      </c>
      <c r="E2035" t="s">
        <v>5</v>
      </c>
      <c r="F2035" t="s">
        <v>18</v>
      </c>
      <c r="G2035" t="s">
        <v>17</v>
      </c>
      <c r="H2035" s="1">
        <v>907</v>
      </c>
    </row>
    <row r="2036" spans="1:8" x14ac:dyDescent="0.3">
      <c r="A2036" t="s">
        <v>21</v>
      </c>
      <c r="B2036" t="s">
        <v>20</v>
      </c>
      <c r="C2036">
        <v>6</v>
      </c>
      <c r="D2036" s="3">
        <v>2017</v>
      </c>
      <c r="E2036" t="s">
        <v>5</v>
      </c>
      <c r="F2036" t="s">
        <v>18</v>
      </c>
      <c r="G2036" t="s">
        <v>17</v>
      </c>
      <c r="H2036" s="1">
        <v>1505</v>
      </c>
    </row>
    <row r="2037" spans="1:8" x14ac:dyDescent="0.3">
      <c r="A2037" t="s">
        <v>22</v>
      </c>
      <c r="B2037" t="s">
        <v>20</v>
      </c>
      <c r="C2037">
        <v>6</v>
      </c>
      <c r="D2037" s="3">
        <v>2017</v>
      </c>
      <c r="E2037" t="s">
        <v>5</v>
      </c>
      <c r="F2037" t="s">
        <v>18</v>
      </c>
      <c r="G2037" t="s">
        <v>17</v>
      </c>
      <c r="H2037" s="1">
        <v>746</v>
      </c>
    </row>
    <row r="2038" spans="1:8" x14ac:dyDescent="0.3">
      <c r="A2038" t="s">
        <v>21</v>
      </c>
      <c r="B2038" t="s">
        <v>20</v>
      </c>
      <c r="C2038">
        <v>7</v>
      </c>
      <c r="D2038" s="3">
        <v>2017</v>
      </c>
      <c r="E2038" t="s">
        <v>5</v>
      </c>
      <c r="F2038" t="s">
        <v>18</v>
      </c>
      <c r="G2038" t="s">
        <v>17</v>
      </c>
      <c r="H2038" s="1">
        <v>1283</v>
      </c>
    </row>
    <row r="2039" spans="1:8" x14ac:dyDescent="0.3">
      <c r="A2039" t="s">
        <v>22</v>
      </c>
      <c r="B2039" t="s">
        <v>20</v>
      </c>
      <c r="C2039">
        <v>7</v>
      </c>
      <c r="D2039" s="3">
        <v>2017</v>
      </c>
      <c r="E2039" t="s">
        <v>5</v>
      </c>
      <c r="F2039" t="s">
        <v>18</v>
      </c>
      <c r="G2039" t="s">
        <v>17</v>
      </c>
      <c r="H2039" s="1">
        <v>628</v>
      </c>
    </row>
    <row r="2040" spans="1:8" x14ac:dyDescent="0.3">
      <c r="A2040" t="s">
        <v>21</v>
      </c>
      <c r="B2040" t="s">
        <v>20</v>
      </c>
      <c r="C2040">
        <v>8</v>
      </c>
      <c r="D2040" s="3">
        <v>2017</v>
      </c>
      <c r="E2040" t="s">
        <v>5</v>
      </c>
      <c r="F2040" t="s">
        <v>18</v>
      </c>
      <c r="G2040" t="s">
        <v>17</v>
      </c>
      <c r="H2040" s="1">
        <v>1345</v>
      </c>
    </row>
    <row r="2041" spans="1:8" x14ac:dyDescent="0.3">
      <c r="A2041" t="s">
        <v>22</v>
      </c>
      <c r="B2041" t="s">
        <v>20</v>
      </c>
      <c r="C2041">
        <v>8</v>
      </c>
      <c r="D2041" s="3">
        <v>2017</v>
      </c>
      <c r="E2041" t="s">
        <v>5</v>
      </c>
      <c r="F2041" t="s">
        <v>18</v>
      </c>
      <c r="G2041" t="s">
        <v>17</v>
      </c>
      <c r="H2041" s="1">
        <v>624</v>
      </c>
    </row>
    <row r="2042" spans="1:8" x14ac:dyDescent="0.3">
      <c r="A2042" t="s">
        <v>21</v>
      </c>
      <c r="B2042" t="s">
        <v>20</v>
      </c>
      <c r="C2042">
        <v>9</v>
      </c>
      <c r="D2042" s="3">
        <v>2017</v>
      </c>
      <c r="E2042" t="s">
        <v>5</v>
      </c>
      <c r="F2042" t="s">
        <v>18</v>
      </c>
      <c r="G2042" t="s">
        <v>17</v>
      </c>
      <c r="H2042" s="1">
        <v>1813</v>
      </c>
    </row>
    <row r="2043" spans="1:8" x14ac:dyDescent="0.3">
      <c r="A2043" t="s">
        <v>22</v>
      </c>
      <c r="B2043" t="s">
        <v>20</v>
      </c>
      <c r="C2043">
        <v>9</v>
      </c>
      <c r="D2043" s="3">
        <v>2017</v>
      </c>
      <c r="E2043" t="s">
        <v>5</v>
      </c>
      <c r="F2043" t="s">
        <v>18</v>
      </c>
      <c r="G2043" t="s">
        <v>17</v>
      </c>
      <c r="H2043" s="1">
        <v>988</v>
      </c>
    </row>
    <row r="2044" spans="1:8" x14ac:dyDescent="0.3">
      <c r="A2044" t="s">
        <v>21</v>
      </c>
      <c r="B2044" t="s">
        <v>20</v>
      </c>
      <c r="C2044">
        <v>10</v>
      </c>
      <c r="D2044" s="3">
        <v>2017</v>
      </c>
      <c r="E2044" t="s">
        <v>5</v>
      </c>
      <c r="F2044" t="s">
        <v>18</v>
      </c>
      <c r="G2044" t="s">
        <v>17</v>
      </c>
      <c r="H2044" s="1">
        <v>1824</v>
      </c>
    </row>
    <row r="2045" spans="1:8" x14ac:dyDescent="0.3">
      <c r="A2045" t="s">
        <v>22</v>
      </c>
      <c r="B2045" t="s">
        <v>20</v>
      </c>
      <c r="C2045">
        <v>10</v>
      </c>
      <c r="D2045" s="3">
        <v>2017</v>
      </c>
      <c r="E2045" t="s">
        <v>5</v>
      </c>
      <c r="F2045" t="s">
        <v>18</v>
      </c>
      <c r="G2045" t="s">
        <v>17</v>
      </c>
      <c r="H2045" s="1">
        <v>812</v>
      </c>
    </row>
    <row r="2046" spans="1:8" x14ac:dyDescent="0.3">
      <c r="A2046" t="s">
        <v>21</v>
      </c>
      <c r="B2046" t="s">
        <v>20</v>
      </c>
      <c r="C2046">
        <v>11</v>
      </c>
      <c r="D2046" s="3">
        <v>2017</v>
      </c>
      <c r="E2046" t="s">
        <v>5</v>
      </c>
      <c r="F2046" t="s">
        <v>18</v>
      </c>
      <c r="G2046" t="s">
        <v>17</v>
      </c>
      <c r="H2046" s="1">
        <v>1812</v>
      </c>
    </row>
    <row r="2047" spans="1:8" x14ac:dyDescent="0.3">
      <c r="A2047" t="s">
        <v>22</v>
      </c>
      <c r="B2047" t="s">
        <v>20</v>
      </c>
      <c r="C2047">
        <v>11</v>
      </c>
      <c r="D2047" s="3">
        <v>2017</v>
      </c>
      <c r="E2047" t="s">
        <v>5</v>
      </c>
      <c r="F2047" t="s">
        <v>18</v>
      </c>
      <c r="G2047" t="s">
        <v>17</v>
      </c>
      <c r="H2047" s="1">
        <v>745</v>
      </c>
    </row>
    <row r="2048" spans="1:8" x14ac:dyDescent="0.3">
      <c r="A2048" t="s">
        <v>21</v>
      </c>
      <c r="B2048" t="s">
        <v>20</v>
      </c>
      <c r="C2048">
        <v>12</v>
      </c>
      <c r="D2048" s="3">
        <v>2017</v>
      </c>
      <c r="E2048" t="s">
        <v>5</v>
      </c>
      <c r="F2048" t="s">
        <v>18</v>
      </c>
      <c r="G2048" t="s">
        <v>17</v>
      </c>
      <c r="H2048" s="1">
        <v>1664</v>
      </c>
    </row>
    <row r="2049" spans="1:8" x14ac:dyDescent="0.3">
      <c r="A2049" t="s">
        <v>22</v>
      </c>
      <c r="B2049" t="s">
        <v>20</v>
      </c>
      <c r="C2049">
        <v>12</v>
      </c>
      <c r="D2049" s="3">
        <v>2017</v>
      </c>
      <c r="E2049" t="s">
        <v>5</v>
      </c>
      <c r="F2049" t="s">
        <v>18</v>
      </c>
      <c r="G2049" t="s">
        <v>17</v>
      </c>
      <c r="H2049" s="1">
        <v>740</v>
      </c>
    </row>
    <row r="2050" spans="1:8" x14ac:dyDescent="0.3">
      <c r="A2050" t="s">
        <v>21</v>
      </c>
      <c r="B2050" t="s">
        <v>20</v>
      </c>
      <c r="C2050">
        <v>13</v>
      </c>
      <c r="D2050" s="3">
        <v>2017</v>
      </c>
      <c r="E2050" t="s">
        <v>5</v>
      </c>
      <c r="F2050" t="s">
        <v>18</v>
      </c>
      <c r="G2050" t="s">
        <v>17</v>
      </c>
      <c r="H2050" s="1">
        <v>1526</v>
      </c>
    </row>
    <row r="2051" spans="1:8" x14ac:dyDescent="0.3">
      <c r="A2051" t="s">
        <v>22</v>
      </c>
      <c r="B2051" t="s">
        <v>20</v>
      </c>
      <c r="C2051">
        <v>13</v>
      </c>
      <c r="D2051" s="3">
        <v>2017</v>
      </c>
      <c r="E2051" t="s">
        <v>5</v>
      </c>
      <c r="F2051" t="s">
        <v>18</v>
      </c>
      <c r="G2051" t="s">
        <v>17</v>
      </c>
      <c r="H2051" s="1">
        <v>643</v>
      </c>
    </row>
    <row r="2052" spans="1:8" x14ac:dyDescent="0.3">
      <c r="A2052" t="s">
        <v>21</v>
      </c>
      <c r="B2052" t="s">
        <v>20</v>
      </c>
      <c r="C2052">
        <v>14</v>
      </c>
      <c r="D2052" s="3">
        <v>2017</v>
      </c>
      <c r="E2052" t="s">
        <v>5</v>
      </c>
      <c r="F2052" t="s">
        <v>18</v>
      </c>
      <c r="G2052" t="s">
        <v>17</v>
      </c>
      <c r="H2052" s="1">
        <v>1209</v>
      </c>
    </row>
    <row r="2053" spans="1:8" x14ac:dyDescent="0.3">
      <c r="A2053" t="s">
        <v>22</v>
      </c>
      <c r="B2053" t="s">
        <v>20</v>
      </c>
      <c r="C2053">
        <v>14</v>
      </c>
      <c r="D2053" s="3">
        <v>2017</v>
      </c>
      <c r="E2053" t="s">
        <v>5</v>
      </c>
      <c r="F2053" t="s">
        <v>18</v>
      </c>
      <c r="G2053" t="s">
        <v>17</v>
      </c>
      <c r="H2053" s="1">
        <v>560</v>
      </c>
    </row>
    <row r="2054" spans="1:8" x14ac:dyDescent="0.3">
      <c r="A2054" t="s">
        <v>21</v>
      </c>
      <c r="B2054" t="s">
        <v>20</v>
      </c>
      <c r="C2054">
        <v>15</v>
      </c>
      <c r="D2054" s="3">
        <v>2017</v>
      </c>
      <c r="E2054" t="s">
        <v>5</v>
      </c>
      <c r="F2054" t="s">
        <v>18</v>
      </c>
      <c r="G2054" t="s">
        <v>17</v>
      </c>
      <c r="H2054" s="1">
        <v>1537</v>
      </c>
    </row>
    <row r="2055" spans="1:8" x14ac:dyDescent="0.3">
      <c r="A2055" t="s">
        <v>22</v>
      </c>
      <c r="B2055" t="s">
        <v>20</v>
      </c>
      <c r="C2055">
        <v>15</v>
      </c>
      <c r="D2055" s="3">
        <v>2017</v>
      </c>
      <c r="E2055" t="s">
        <v>5</v>
      </c>
      <c r="F2055" t="s">
        <v>18</v>
      </c>
      <c r="G2055" t="s">
        <v>17</v>
      </c>
      <c r="H2055" s="1">
        <v>606</v>
      </c>
    </row>
    <row r="2056" spans="1:8" x14ac:dyDescent="0.3">
      <c r="A2056" t="s">
        <v>21</v>
      </c>
      <c r="B2056" t="s">
        <v>20</v>
      </c>
      <c r="C2056">
        <v>16</v>
      </c>
      <c r="D2056" s="3">
        <v>2017</v>
      </c>
      <c r="E2056" t="s">
        <v>5</v>
      </c>
      <c r="F2056" t="s">
        <v>18</v>
      </c>
      <c r="G2056" t="s">
        <v>17</v>
      </c>
      <c r="H2056" s="1">
        <v>1770</v>
      </c>
    </row>
    <row r="2057" spans="1:8" x14ac:dyDescent="0.3">
      <c r="A2057" t="s">
        <v>22</v>
      </c>
      <c r="B2057" t="s">
        <v>20</v>
      </c>
      <c r="C2057">
        <v>16</v>
      </c>
      <c r="D2057" s="3">
        <v>2017</v>
      </c>
      <c r="E2057" t="s">
        <v>5</v>
      </c>
      <c r="F2057" t="s">
        <v>18</v>
      </c>
      <c r="G2057" t="s">
        <v>17</v>
      </c>
      <c r="H2057" s="1">
        <v>801</v>
      </c>
    </row>
    <row r="2058" spans="1:8" x14ac:dyDescent="0.3">
      <c r="A2058" t="s">
        <v>21</v>
      </c>
      <c r="B2058" t="s">
        <v>20</v>
      </c>
      <c r="C2058">
        <v>17</v>
      </c>
      <c r="D2058" s="3">
        <v>2017</v>
      </c>
      <c r="E2058" t="s">
        <v>5</v>
      </c>
      <c r="F2058" t="s">
        <v>18</v>
      </c>
      <c r="G2058" t="s">
        <v>17</v>
      </c>
      <c r="H2058" s="1">
        <v>1743</v>
      </c>
    </row>
    <row r="2059" spans="1:8" x14ac:dyDescent="0.3">
      <c r="A2059" t="s">
        <v>22</v>
      </c>
      <c r="B2059" t="s">
        <v>20</v>
      </c>
      <c r="C2059">
        <v>17</v>
      </c>
      <c r="D2059" s="3">
        <v>2017</v>
      </c>
      <c r="E2059" t="s">
        <v>5</v>
      </c>
      <c r="F2059" t="s">
        <v>18</v>
      </c>
      <c r="G2059" t="s">
        <v>17</v>
      </c>
      <c r="H2059" s="1">
        <v>838</v>
      </c>
    </row>
    <row r="2060" spans="1:8" x14ac:dyDescent="0.3">
      <c r="A2060" t="s">
        <v>21</v>
      </c>
      <c r="B2060" t="s">
        <v>20</v>
      </c>
      <c r="C2060">
        <v>18</v>
      </c>
      <c r="D2060" s="3">
        <v>2017</v>
      </c>
      <c r="E2060" t="s">
        <v>5</v>
      </c>
      <c r="F2060" t="s">
        <v>18</v>
      </c>
      <c r="G2060" t="s">
        <v>17</v>
      </c>
      <c r="H2060" s="1">
        <v>1481</v>
      </c>
    </row>
    <row r="2061" spans="1:8" x14ac:dyDescent="0.3">
      <c r="A2061" t="s">
        <v>22</v>
      </c>
      <c r="B2061" t="s">
        <v>20</v>
      </c>
      <c r="C2061">
        <v>18</v>
      </c>
      <c r="D2061" s="3">
        <v>2017</v>
      </c>
      <c r="E2061" t="s">
        <v>5</v>
      </c>
      <c r="F2061" t="s">
        <v>18</v>
      </c>
      <c r="G2061" t="s">
        <v>17</v>
      </c>
      <c r="H2061" s="1">
        <v>787</v>
      </c>
    </row>
    <row r="2062" spans="1:8" x14ac:dyDescent="0.3">
      <c r="A2062" t="s">
        <v>21</v>
      </c>
      <c r="B2062" t="s">
        <v>20</v>
      </c>
      <c r="C2062">
        <v>19</v>
      </c>
      <c r="D2062" s="3">
        <v>2017</v>
      </c>
      <c r="E2062" t="s">
        <v>5</v>
      </c>
      <c r="F2062" t="s">
        <v>18</v>
      </c>
      <c r="G2062" t="s">
        <v>17</v>
      </c>
      <c r="H2062" s="1">
        <v>1602</v>
      </c>
    </row>
    <row r="2063" spans="1:8" x14ac:dyDescent="0.3">
      <c r="A2063" t="s">
        <v>22</v>
      </c>
      <c r="B2063" t="s">
        <v>20</v>
      </c>
      <c r="C2063">
        <v>19</v>
      </c>
      <c r="D2063" s="3">
        <v>2017</v>
      </c>
      <c r="E2063" t="s">
        <v>5</v>
      </c>
      <c r="F2063" t="s">
        <v>18</v>
      </c>
      <c r="G2063" t="s">
        <v>17</v>
      </c>
      <c r="H2063" s="1">
        <v>727</v>
      </c>
    </row>
    <row r="2064" spans="1:8" x14ac:dyDescent="0.3">
      <c r="A2064" t="s">
        <v>21</v>
      </c>
      <c r="B2064" t="s">
        <v>20</v>
      </c>
      <c r="C2064">
        <v>20</v>
      </c>
      <c r="D2064" s="3">
        <v>2017</v>
      </c>
      <c r="E2064" t="s">
        <v>5</v>
      </c>
      <c r="F2064" t="s">
        <v>18</v>
      </c>
      <c r="G2064" t="s">
        <v>17</v>
      </c>
      <c r="H2064" s="1">
        <v>1597</v>
      </c>
    </row>
    <row r="2065" spans="1:8" x14ac:dyDescent="0.3">
      <c r="A2065" t="s">
        <v>22</v>
      </c>
      <c r="B2065" t="s">
        <v>20</v>
      </c>
      <c r="C2065">
        <v>20</v>
      </c>
      <c r="D2065" s="3">
        <v>2017</v>
      </c>
      <c r="E2065" t="s">
        <v>5</v>
      </c>
      <c r="F2065" t="s">
        <v>18</v>
      </c>
      <c r="G2065" t="s">
        <v>17</v>
      </c>
      <c r="H2065" s="1">
        <v>653</v>
      </c>
    </row>
    <row r="2066" spans="1:8" x14ac:dyDescent="0.3">
      <c r="A2066" t="s">
        <v>21</v>
      </c>
      <c r="B2066" t="s">
        <v>20</v>
      </c>
      <c r="C2066">
        <v>21</v>
      </c>
      <c r="D2066" s="3">
        <v>2017</v>
      </c>
      <c r="E2066" t="s">
        <v>5</v>
      </c>
      <c r="F2066" t="s">
        <v>18</v>
      </c>
      <c r="G2066" t="s">
        <v>17</v>
      </c>
      <c r="H2066" s="1">
        <v>1313</v>
      </c>
    </row>
    <row r="2067" spans="1:8" x14ac:dyDescent="0.3">
      <c r="A2067" t="s">
        <v>22</v>
      </c>
      <c r="B2067" t="s">
        <v>20</v>
      </c>
      <c r="C2067">
        <v>21</v>
      </c>
      <c r="D2067" s="3">
        <v>2017</v>
      </c>
      <c r="E2067" t="s">
        <v>5</v>
      </c>
      <c r="F2067" t="s">
        <v>18</v>
      </c>
      <c r="G2067" t="s">
        <v>17</v>
      </c>
      <c r="H2067" s="1">
        <v>658</v>
      </c>
    </row>
    <row r="2068" spans="1:8" x14ac:dyDescent="0.3">
      <c r="A2068" t="s">
        <v>21</v>
      </c>
      <c r="B2068" t="s">
        <v>20</v>
      </c>
      <c r="C2068">
        <v>22</v>
      </c>
      <c r="D2068" s="3">
        <v>2017</v>
      </c>
      <c r="E2068" t="s">
        <v>5</v>
      </c>
      <c r="F2068" t="s">
        <v>18</v>
      </c>
      <c r="G2068" t="s">
        <v>17</v>
      </c>
      <c r="H2068" s="1">
        <v>1467</v>
      </c>
    </row>
    <row r="2069" spans="1:8" x14ac:dyDescent="0.3">
      <c r="A2069" t="s">
        <v>22</v>
      </c>
      <c r="B2069" t="s">
        <v>20</v>
      </c>
      <c r="C2069">
        <v>22</v>
      </c>
      <c r="D2069" s="3">
        <v>2017</v>
      </c>
      <c r="E2069" t="s">
        <v>5</v>
      </c>
      <c r="F2069" t="s">
        <v>18</v>
      </c>
      <c r="G2069" t="s">
        <v>17</v>
      </c>
      <c r="H2069" s="1">
        <v>643</v>
      </c>
    </row>
    <row r="2070" spans="1:8" x14ac:dyDescent="0.3">
      <c r="A2070" t="s">
        <v>21</v>
      </c>
      <c r="B2070" t="s">
        <v>20</v>
      </c>
      <c r="C2070">
        <v>23</v>
      </c>
      <c r="D2070" s="3">
        <v>2017</v>
      </c>
      <c r="E2070" t="s">
        <v>5</v>
      </c>
      <c r="F2070" t="s">
        <v>18</v>
      </c>
      <c r="G2070" t="s">
        <v>17</v>
      </c>
      <c r="H2070" s="1">
        <v>1812</v>
      </c>
    </row>
    <row r="2071" spans="1:8" x14ac:dyDescent="0.3">
      <c r="A2071" t="s">
        <v>22</v>
      </c>
      <c r="B2071" t="s">
        <v>20</v>
      </c>
      <c r="C2071">
        <v>23</v>
      </c>
      <c r="D2071" s="3">
        <v>2017</v>
      </c>
      <c r="E2071" t="s">
        <v>5</v>
      </c>
      <c r="F2071" t="s">
        <v>18</v>
      </c>
      <c r="G2071" t="s">
        <v>17</v>
      </c>
      <c r="H2071" s="1">
        <v>715</v>
      </c>
    </row>
    <row r="2072" spans="1:8" x14ac:dyDescent="0.3">
      <c r="A2072" t="s">
        <v>21</v>
      </c>
      <c r="B2072" t="s">
        <v>20</v>
      </c>
      <c r="C2072">
        <v>24</v>
      </c>
      <c r="D2072" s="3">
        <v>2017</v>
      </c>
      <c r="E2072" t="s">
        <v>5</v>
      </c>
      <c r="F2072" t="s">
        <v>18</v>
      </c>
      <c r="G2072" t="s">
        <v>17</v>
      </c>
      <c r="H2072" s="1">
        <v>1637</v>
      </c>
    </row>
    <row r="2073" spans="1:8" x14ac:dyDescent="0.3">
      <c r="A2073" t="s">
        <v>22</v>
      </c>
      <c r="B2073" t="s">
        <v>20</v>
      </c>
      <c r="C2073">
        <v>24</v>
      </c>
      <c r="D2073" s="3">
        <v>2017</v>
      </c>
      <c r="E2073" t="s">
        <v>5</v>
      </c>
      <c r="F2073" t="s">
        <v>18</v>
      </c>
      <c r="G2073" t="s">
        <v>17</v>
      </c>
      <c r="H2073" s="1">
        <v>902</v>
      </c>
    </row>
    <row r="2074" spans="1:8" x14ac:dyDescent="0.3">
      <c r="A2074" t="s">
        <v>21</v>
      </c>
      <c r="B2074" t="s">
        <v>20</v>
      </c>
      <c r="C2074">
        <v>25</v>
      </c>
      <c r="D2074" s="3">
        <v>2017</v>
      </c>
      <c r="E2074" t="s">
        <v>5</v>
      </c>
      <c r="F2074" t="s">
        <v>18</v>
      </c>
      <c r="G2074" t="s">
        <v>17</v>
      </c>
      <c r="H2074" s="1">
        <v>1653</v>
      </c>
    </row>
    <row r="2075" spans="1:8" x14ac:dyDescent="0.3">
      <c r="A2075" t="s">
        <v>22</v>
      </c>
      <c r="B2075" t="s">
        <v>20</v>
      </c>
      <c r="C2075">
        <v>25</v>
      </c>
      <c r="D2075" s="3">
        <v>2017</v>
      </c>
      <c r="E2075" t="s">
        <v>5</v>
      </c>
      <c r="F2075" t="s">
        <v>18</v>
      </c>
      <c r="G2075" t="s">
        <v>17</v>
      </c>
      <c r="H2075" s="1">
        <v>831</v>
      </c>
    </row>
    <row r="2076" spans="1:8" x14ac:dyDescent="0.3">
      <c r="A2076" t="s">
        <v>21</v>
      </c>
      <c r="B2076" t="s">
        <v>20</v>
      </c>
      <c r="C2076">
        <v>26</v>
      </c>
      <c r="D2076" s="3">
        <v>2017</v>
      </c>
      <c r="E2076" t="s">
        <v>5</v>
      </c>
      <c r="F2076" t="s">
        <v>18</v>
      </c>
      <c r="G2076" t="s">
        <v>17</v>
      </c>
      <c r="H2076" s="1">
        <v>1654</v>
      </c>
    </row>
    <row r="2077" spans="1:8" x14ac:dyDescent="0.3">
      <c r="A2077" t="s">
        <v>22</v>
      </c>
      <c r="B2077" t="s">
        <v>20</v>
      </c>
      <c r="C2077">
        <v>26</v>
      </c>
      <c r="D2077" s="3">
        <v>2017</v>
      </c>
      <c r="E2077" t="s">
        <v>5</v>
      </c>
      <c r="F2077" t="s">
        <v>18</v>
      </c>
      <c r="G2077" t="s">
        <v>17</v>
      </c>
      <c r="H2077" s="1">
        <v>782</v>
      </c>
    </row>
    <row r="2078" spans="1:8" x14ac:dyDescent="0.3">
      <c r="A2078" t="s">
        <v>21</v>
      </c>
      <c r="B2078" t="s">
        <v>20</v>
      </c>
      <c r="C2078">
        <v>27</v>
      </c>
      <c r="D2078" s="3">
        <v>2017</v>
      </c>
      <c r="E2078" t="s">
        <v>5</v>
      </c>
      <c r="F2078" t="s">
        <v>18</v>
      </c>
      <c r="G2078" t="s">
        <v>17</v>
      </c>
      <c r="H2078" s="1">
        <v>1500</v>
      </c>
    </row>
    <row r="2079" spans="1:8" x14ac:dyDescent="0.3">
      <c r="A2079" t="s">
        <v>22</v>
      </c>
      <c r="B2079" t="s">
        <v>20</v>
      </c>
      <c r="C2079">
        <v>27</v>
      </c>
      <c r="D2079" s="3">
        <v>2017</v>
      </c>
      <c r="E2079" t="s">
        <v>5</v>
      </c>
      <c r="F2079" t="s">
        <v>18</v>
      </c>
      <c r="G2079" t="s">
        <v>17</v>
      </c>
      <c r="H2079" s="1">
        <v>773</v>
      </c>
    </row>
    <row r="2080" spans="1:8" x14ac:dyDescent="0.3">
      <c r="A2080" t="s">
        <v>21</v>
      </c>
      <c r="B2080" t="s">
        <v>20</v>
      </c>
      <c r="C2080">
        <v>28</v>
      </c>
      <c r="D2080" s="3">
        <v>2017</v>
      </c>
      <c r="E2080" t="s">
        <v>5</v>
      </c>
      <c r="F2080" t="s">
        <v>18</v>
      </c>
      <c r="G2080" t="s">
        <v>17</v>
      </c>
      <c r="H2080" s="1">
        <v>1240</v>
      </c>
    </row>
    <row r="2081" spans="1:8" x14ac:dyDescent="0.3">
      <c r="A2081" t="s">
        <v>22</v>
      </c>
      <c r="B2081" t="s">
        <v>20</v>
      </c>
      <c r="C2081">
        <v>28</v>
      </c>
      <c r="D2081" s="3">
        <v>2017</v>
      </c>
      <c r="E2081" t="s">
        <v>5</v>
      </c>
      <c r="F2081" t="s">
        <v>18</v>
      </c>
      <c r="G2081" t="s">
        <v>17</v>
      </c>
      <c r="H2081" s="1">
        <v>577</v>
      </c>
    </row>
    <row r="2082" spans="1:8" x14ac:dyDescent="0.3">
      <c r="A2082" t="s">
        <v>21</v>
      </c>
      <c r="B2082" t="s">
        <v>20</v>
      </c>
      <c r="C2082">
        <v>29</v>
      </c>
      <c r="D2082" s="3">
        <v>2017</v>
      </c>
      <c r="E2082" t="s">
        <v>5</v>
      </c>
      <c r="F2082" t="s">
        <v>18</v>
      </c>
      <c r="G2082" t="s">
        <v>17</v>
      </c>
      <c r="H2082" s="1">
        <v>1243</v>
      </c>
    </row>
    <row r="2083" spans="1:8" x14ac:dyDescent="0.3">
      <c r="A2083" t="s">
        <v>22</v>
      </c>
      <c r="B2083" t="s">
        <v>20</v>
      </c>
      <c r="C2083">
        <v>29</v>
      </c>
      <c r="D2083" s="3">
        <v>2017</v>
      </c>
      <c r="E2083" t="s">
        <v>5</v>
      </c>
      <c r="F2083" t="s">
        <v>18</v>
      </c>
      <c r="G2083" t="s">
        <v>17</v>
      </c>
      <c r="H2083" s="1">
        <v>579</v>
      </c>
    </row>
    <row r="2084" spans="1:8" x14ac:dyDescent="0.3">
      <c r="A2084" t="s">
        <v>21</v>
      </c>
      <c r="B2084" t="s">
        <v>20</v>
      </c>
      <c r="C2084">
        <v>30</v>
      </c>
      <c r="D2084" s="3">
        <v>2017</v>
      </c>
      <c r="E2084" t="s">
        <v>5</v>
      </c>
      <c r="F2084" t="s">
        <v>18</v>
      </c>
      <c r="G2084" t="s">
        <v>17</v>
      </c>
      <c r="H2084" s="1">
        <v>1747</v>
      </c>
    </row>
    <row r="2085" spans="1:8" x14ac:dyDescent="0.3">
      <c r="A2085" t="s">
        <v>22</v>
      </c>
      <c r="B2085" t="s">
        <v>20</v>
      </c>
      <c r="C2085">
        <v>30</v>
      </c>
      <c r="D2085" s="3">
        <v>2017</v>
      </c>
      <c r="E2085" t="s">
        <v>5</v>
      </c>
      <c r="F2085" t="s">
        <v>18</v>
      </c>
      <c r="G2085" t="s">
        <v>17</v>
      </c>
      <c r="H2085" s="1">
        <v>714</v>
      </c>
    </row>
    <row r="2086" spans="1:8" x14ac:dyDescent="0.3">
      <c r="A2086" t="s">
        <v>21</v>
      </c>
      <c r="B2086" t="s">
        <v>20</v>
      </c>
      <c r="C2086">
        <v>31</v>
      </c>
      <c r="D2086" s="3">
        <v>2017</v>
      </c>
      <c r="E2086" t="s">
        <v>5</v>
      </c>
      <c r="F2086" t="s">
        <v>18</v>
      </c>
      <c r="G2086" t="s">
        <v>17</v>
      </c>
      <c r="H2086" s="1">
        <v>1678</v>
      </c>
    </row>
    <row r="2087" spans="1:8" x14ac:dyDescent="0.3">
      <c r="A2087" t="s">
        <v>22</v>
      </c>
      <c r="B2087" t="s">
        <v>20</v>
      </c>
      <c r="C2087">
        <v>31</v>
      </c>
      <c r="D2087" s="3">
        <v>2017</v>
      </c>
      <c r="E2087" t="s">
        <v>5</v>
      </c>
      <c r="F2087" t="s">
        <v>18</v>
      </c>
      <c r="G2087" t="s">
        <v>17</v>
      </c>
      <c r="H2087" s="1">
        <v>782</v>
      </c>
    </row>
    <row r="2088" spans="1:8" x14ac:dyDescent="0.3">
      <c r="A2088" t="s">
        <v>21</v>
      </c>
      <c r="B2088" t="s">
        <v>19</v>
      </c>
      <c r="C2088">
        <v>1</v>
      </c>
      <c r="D2088" s="3">
        <v>2017</v>
      </c>
      <c r="E2088" t="s">
        <v>5</v>
      </c>
      <c r="F2088" t="s">
        <v>18</v>
      </c>
      <c r="G2088" t="s">
        <v>17</v>
      </c>
      <c r="H2088" s="1">
        <v>1331</v>
      </c>
    </row>
    <row r="2089" spans="1:8" x14ac:dyDescent="0.3">
      <c r="A2089" t="s">
        <v>22</v>
      </c>
      <c r="B2089" t="s">
        <v>19</v>
      </c>
      <c r="C2089">
        <v>1</v>
      </c>
      <c r="D2089" s="3">
        <v>2017</v>
      </c>
      <c r="E2089" t="s">
        <v>5</v>
      </c>
      <c r="F2089" t="s">
        <v>18</v>
      </c>
      <c r="G2089" t="s">
        <v>17</v>
      </c>
      <c r="H2089" s="1">
        <v>633</v>
      </c>
    </row>
    <row r="2090" spans="1:8" x14ac:dyDescent="0.3">
      <c r="A2090" t="s">
        <v>21</v>
      </c>
      <c r="B2090" t="s">
        <v>19</v>
      </c>
      <c r="C2090">
        <v>2</v>
      </c>
      <c r="D2090" s="3">
        <v>2017</v>
      </c>
      <c r="E2090" t="s">
        <v>5</v>
      </c>
      <c r="F2090" t="s">
        <v>18</v>
      </c>
      <c r="G2090" t="s">
        <v>17</v>
      </c>
      <c r="H2090" s="1">
        <v>1316</v>
      </c>
    </row>
    <row r="2091" spans="1:8" x14ac:dyDescent="0.3">
      <c r="A2091" t="s">
        <v>22</v>
      </c>
      <c r="B2091" t="s">
        <v>19</v>
      </c>
      <c r="C2091">
        <v>2</v>
      </c>
      <c r="D2091" s="3">
        <v>2017</v>
      </c>
      <c r="E2091" t="s">
        <v>5</v>
      </c>
      <c r="F2091" t="s">
        <v>18</v>
      </c>
      <c r="G2091" t="s">
        <v>17</v>
      </c>
      <c r="H2091" s="1">
        <v>581</v>
      </c>
    </row>
    <row r="2092" spans="1:8" x14ac:dyDescent="0.3">
      <c r="A2092" t="s">
        <v>21</v>
      </c>
      <c r="B2092" t="s">
        <v>19</v>
      </c>
      <c r="C2092">
        <v>3</v>
      </c>
      <c r="D2092" s="3">
        <v>2017</v>
      </c>
      <c r="E2092" t="s">
        <v>5</v>
      </c>
      <c r="F2092" t="s">
        <v>18</v>
      </c>
      <c r="G2092" t="s">
        <v>17</v>
      </c>
      <c r="H2092" s="1">
        <v>1304</v>
      </c>
    </row>
    <row r="2093" spans="1:8" x14ac:dyDescent="0.3">
      <c r="A2093" t="s">
        <v>22</v>
      </c>
      <c r="B2093" t="s">
        <v>19</v>
      </c>
      <c r="C2093">
        <v>3</v>
      </c>
      <c r="D2093" s="3">
        <v>2017</v>
      </c>
      <c r="E2093" t="s">
        <v>5</v>
      </c>
      <c r="F2093" t="s">
        <v>18</v>
      </c>
      <c r="G2093" t="s">
        <v>17</v>
      </c>
      <c r="H2093" s="1">
        <v>608</v>
      </c>
    </row>
    <row r="2094" spans="1:8" x14ac:dyDescent="0.3">
      <c r="A2094" t="s">
        <v>21</v>
      </c>
      <c r="B2094" t="s">
        <v>19</v>
      </c>
      <c r="C2094">
        <v>4</v>
      </c>
      <c r="D2094" s="3">
        <v>2017</v>
      </c>
      <c r="E2094" t="s">
        <v>5</v>
      </c>
      <c r="F2094" t="s">
        <v>18</v>
      </c>
      <c r="G2094" t="s">
        <v>17</v>
      </c>
      <c r="H2094" s="1">
        <v>1536</v>
      </c>
    </row>
    <row r="2095" spans="1:8" x14ac:dyDescent="0.3">
      <c r="A2095" t="s">
        <v>22</v>
      </c>
      <c r="B2095" t="s">
        <v>19</v>
      </c>
      <c r="C2095">
        <v>4</v>
      </c>
      <c r="D2095" s="3">
        <v>2017</v>
      </c>
      <c r="E2095" t="s">
        <v>5</v>
      </c>
      <c r="F2095" t="s">
        <v>18</v>
      </c>
      <c r="G2095" t="s">
        <v>17</v>
      </c>
      <c r="H2095" s="1">
        <v>752</v>
      </c>
    </row>
    <row r="2096" spans="1:8" x14ac:dyDescent="0.3">
      <c r="A2096" t="s">
        <v>21</v>
      </c>
      <c r="B2096" t="s">
        <v>19</v>
      </c>
      <c r="C2096">
        <v>5</v>
      </c>
      <c r="D2096" s="3">
        <v>2017</v>
      </c>
      <c r="E2096" t="s">
        <v>5</v>
      </c>
      <c r="F2096" t="s">
        <v>18</v>
      </c>
      <c r="G2096" t="s">
        <v>17</v>
      </c>
      <c r="H2096" s="1">
        <v>1610</v>
      </c>
    </row>
    <row r="2097" spans="1:8" x14ac:dyDescent="0.3">
      <c r="A2097" t="s">
        <v>22</v>
      </c>
      <c r="B2097" t="s">
        <v>19</v>
      </c>
      <c r="C2097">
        <v>5</v>
      </c>
      <c r="D2097" s="3">
        <v>2017</v>
      </c>
      <c r="E2097" t="s">
        <v>5</v>
      </c>
      <c r="F2097" t="s">
        <v>18</v>
      </c>
      <c r="G2097" t="s">
        <v>17</v>
      </c>
      <c r="H2097" s="1">
        <v>1089</v>
      </c>
    </row>
    <row r="2098" spans="1:8" x14ac:dyDescent="0.3">
      <c r="A2098" t="s">
        <v>21</v>
      </c>
      <c r="B2098" t="s">
        <v>19</v>
      </c>
      <c r="C2098">
        <v>6</v>
      </c>
      <c r="D2098" s="3">
        <v>2017</v>
      </c>
      <c r="E2098" t="s">
        <v>5</v>
      </c>
      <c r="F2098" t="s">
        <v>18</v>
      </c>
      <c r="G2098" t="s">
        <v>17</v>
      </c>
      <c r="H2098" s="1">
        <v>1673</v>
      </c>
    </row>
    <row r="2099" spans="1:8" x14ac:dyDescent="0.3">
      <c r="A2099" t="s">
        <v>22</v>
      </c>
      <c r="B2099" t="s">
        <v>19</v>
      </c>
      <c r="C2099">
        <v>6</v>
      </c>
      <c r="D2099" s="3">
        <v>2017</v>
      </c>
      <c r="E2099" t="s">
        <v>5</v>
      </c>
      <c r="F2099" t="s">
        <v>18</v>
      </c>
      <c r="G2099" t="s">
        <v>17</v>
      </c>
      <c r="H2099" s="1">
        <v>810</v>
      </c>
    </row>
    <row r="2100" spans="1:8" x14ac:dyDescent="0.3">
      <c r="A2100" t="s">
        <v>21</v>
      </c>
      <c r="B2100" t="s">
        <v>19</v>
      </c>
      <c r="C2100">
        <v>7</v>
      </c>
      <c r="D2100" s="3">
        <v>2017</v>
      </c>
      <c r="E2100" t="s">
        <v>5</v>
      </c>
      <c r="F2100" t="s">
        <v>18</v>
      </c>
      <c r="G2100" t="s">
        <v>17</v>
      </c>
      <c r="H2100" s="1">
        <v>1450</v>
      </c>
    </row>
    <row r="2101" spans="1:8" x14ac:dyDescent="0.3">
      <c r="A2101" t="s">
        <v>22</v>
      </c>
      <c r="B2101" t="s">
        <v>19</v>
      </c>
      <c r="C2101">
        <v>7</v>
      </c>
      <c r="D2101" s="3">
        <v>2017</v>
      </c>
      <c r="E2101" t="s">
        <v>5</v>
      </c>
      <c r="F2101" t="s">
        <v>18</v>
      </c>
      <c r="G2101" t="s">
        <v>17</v>
      </c>
      <c r="H2101" s="1">
        <v>750</v>
      </c>
    </row>
    <row r="2102" spans="1:8" x14ac:dyDescent="0.3">
      <c r="A2102" t="s">
        <v>21</v>
      </c>
      <c r="B2102" t="s">
        <v>19</v>
      </c>
      <c r="C2102">
        <v>8</v>
      </c>
      <c r="D2102" s="3">
        <v>2017</v>
      </c>
      <c r="E2102" t="s">
        <v>5</v>
      </c>
      <c r="F2102" t="s">
        <v>18</v>
      </c>
      <c r="G2102" t="s">
        <v>17</v>
      </c>
      <c r="H2102" s="1">
        <v>1460</v>
      </c>
    </row>
    <row r="2103" spans="1:8" x14ac:dyDescent="0.3">
      <c r="A2103" t="s">
        <v>22</v>
      </c>
      <c r="B2103" t="s">
        <v>19</v>
      </c>
      <c r="C2103">
        <v>8</v>
      </c>
      <c r="D2103" s="3">
        <v>2017</v>
      </c>
      <c r="E2103" t="s">
        <v>5</v>
      </c>
      <c r="F2103" t="s">
        <v>18</v>
      </c>
      <c r="G2103" t="s">
        <v>17</v>
      </c>
      <c r="H2103" s="1">
        <v>699</v>
      </c>
    </row>
    <row r="2104" spans="1:8" x14ac:dyDescent="0.3">
      <c r="A2104" t="s">
        <v>21</v>
      </c>
      <c r="B2104" t="s">
        <v>19</v>
      </c>
      <c r="C2104">
        <v>9</v>
      </c>
      <c r="D2104" s="3">
        <v>2017</v>
      </c>
      <c r="E2104" t="s">
        <v>5</v>
      </c>
      <c r="F2104" t="s">
        <v>18</v>
      </c>
      <c r="G2104" t="s">
        <v>17</v>
      </c>
      <c r="H2104" s="1">
        <v>1272</v>
      </c>
    </row>
    <row r="2105" spans="1:8" x14ac:dyDescent="0.3">
      <c r="A2105" t="s">
        <v>22</v>
      </c>
      <c r="B2105" t="s">
        <v>19</v>
      </c>
      <c r="C2105">
        <v>9</v>
      </c>
      <c r="D2105" s="3">
        <v>2017</v>
      </c>
      <c r="E2105" t="s">
        <v>5</v>
      </c>
      <c r="F2105" t="s">
        <v>18</v>
      </c>
      <c r="G2105" t="s">
        <v>17</v>
      </c>
      <c r="H2105" s="1">
        <v>639</v>
      </c>
    </row>
    <row r="2106" spans="1:8" x14ac:dyDescent="0.3">
      <c r="A2106" t="s">
        <v>21</v>
      </c>
      <c r="B2106" t="s">
        <v>19</v>
      </c>
      <c r="C2106">
        <v>10</v>
      </c>
      <c r="D2106" s="3">
        <v>2017</v>
      </c>
      <c r="E2106" t="s">
        <v>5</v>
      </c>
      <c r="F2106" t="s">
        <v>18</v>
      </c>
      <c r="G2106" t="s">
        <v>17</v>
      </c>
      <c r="H2106" s="1">
        <v>1299</v>
      </c>
    </row>
    <row r="2107" spans="1:8" x14ac:dyDescent="0.3">
      <c r="A2107" t="s">
        <v>22</v>
      </c>
      <c r="B2107" t="s">
        <v>19</v>
      </c>
      <c r="C2107">
        <v>10</v>
      </c>
      <c r="D2107" s="3">
        <v>2017</v>
      </c>
      <c r="E2107" t="s">
        <v>5</v>
      </c>
      <c r="F2107" t="s">
        <v>18</v>
      </c>
      <c r="G2107" t="s">
        <v>17</v>
      </c>
      <c r="H2107" s="1">
        <v>694</v>
      </c>
    </row>
    <row r="2108" spans="1:8" x14ac:dyDescent="0.3">
      <c r="A2108" t="s">
        <v>21</v>
      </c>
      <c r="B2108" t="s">
        <v>19</v>
      </c>
      <c r="C2108">
        <v>11</v>
      </c>
      <c r="D2108" s="3">
        <v>2017</v>
      </c>
      <c r="E2108" t="s">
        <v>5</v>
      </c>
      <c r="F2108" t="s">
        <v>18</v>
      </c>
      <c r="G2108" t="s">
        <v>17</v>
      </c>
      <c r="H2108" s="1">
        <v>1836</v>
      </c>
    </row>
    <row r="2109" spans="1:8" x14ac:dyDescent="0.3">
      <c r="A2109" t="s">
        <v>22</v>
      </c>
      <c r="B2109" t="s">
        <v>19</v>
      </c>
      <c r="C2109">
        <v>11</v>
      </c>
      <c r="D2109" s="3">
        <v>2017</v>
      </c>
      <c r="E2109" t="s">
        <v>5</v>
      </c>
      <c r="F2109" t="s">
        <v>18</v>
      </c>
      <c r="G2109" t="s">
        <v>17</v>
      </c>
      <c r="H2109" s="1">
        <v>967</v>
      </c>
    </row>
    <row r="2110" spans="1:8" x14ac:dyDescent="0.3">
      <c r="A2110" t="s">
        <v>21</v>
      </c>
      <c r="B2110" t="s">
        <v>19</v>
      </c>
      <c r="C2110">
        <v>12</v>
      </c>
      <c r="D2110" s="3">
        <v>2017</v>
      </c>
      <c r="E2110" t="s">
        <v>5</v>
      </c>
      <c r="F2110" t="s">
        <v>18</v>
      </c>
      <c r="G2110" t="s">
        <v>17</v>
      </c>
      <c r="H2110" s="1">
        <v>1938</v>
      </c>
    </row>
    <row r="2111" spans="1:8" x14ac:dyDescent="0.3">
      <c r="A2111" t="s">
        <v>22</v>
      </c>
      <c r="B2111" t="s">
        <v>19</v>
      </c>
      <c r="C2111">
        <v>12</v>
      </c>
      <c r="D2111" s="3">
        <v>2017</v>
      </c>
      <c r="E2111" t="s">
        <v>5</v>
      </c>
      <c r="F2111" t="s">
        <v>18</v>
      </c>
      <c r="G2111" t="s">
        <v>17</v>
      </c>
      <c r="H2111" s="1">
        <v>976</v>
      </c>
    </row>
    <row r="2112" spans="1:8" x14ac:dyDescent="0.3">
      <c r="A2112" t="s">
        <v>21</v>
      </c>
      <c r="B2112" t="s">
        <v>19</v>
      </c>
      <c r="C2112">
        <v>13</v>
      </c>
      <c r="D2112" s="3">
        <v>2017</v>
      </c>
      <c r="E2112" t="s">
        <v>5</v>
      </c>
      <c r="F2112" t="s">
        <v>18</v>
      </c>
      <c r="G2112" t="s">
        <v>17</v>
      </c>
      <c r="H2112" s="1">
        <v>1722</v>
      </c>
    </row>
    <row r="2113" spans="1:8" x14ac:dyDescent="0.3">
      <c r="A2113" t="s">
        <v>22</v>
      </c>
      <c r="B2113" t="s">
        <v>19</v>
      </c>
      <c r="C2113">
        <v>13</v>
      </c>
      <c r="D2113" s="3">
        <v>2017</v>
      </c>
      <c r="E2113" t="s">
        <v>5</v>
      </c>
      <c r="F2113" t="s">
        <v>18</v>
      </c>
      <c r="G2113" t="s">
        <v>17</v>
      </c>
      <c r="H2113" s="1">
        <v>915</v>
      </c>
    </row>
    <row r="2114" spans="1:8" x14ac:dyDescent="0.3">
      <c r="A2114" t="s">
        <v>21</v>
      </c>
      <c r="B2114" t="s">
        <v>19</v>
      </c>
      <c r="C2114">
        <v>14</v>
      </c>
      <c r="D2114" s="3">
        <v>2017</v>
      </c>
      <c r="E2114" t="s">
        <v>5</v>
      </c>
      <c r="F2114" t="s">
        <v>18</v>
      </c>
      <c r="G2114" t="s">
        <v>17</v>
      </c>
      <c r="H2114" s="1">
        <v>1600</v>
      </c>
    </row>
    <row r="2115" spans="1:8" x14ac:dyDescent="0.3">
      <c r="A2115" t="s">
        <v>22</v>
      </c>
      <c r="B2115" t="s">
        <v>19</v>
      </c>
      <c r="C2115">
        <v>14</v>
      </c>
      <c r="D2115" s="3">
        <v>2017</v>
      </c>
      <c r="E2115" t="s">
        <v>5</v>
      </c>
      <c r="F2115" t="s">
        <v>18</v>
      </c>
      <c r="G2115" t="s">
        <v>17</v>
      </c>
      <c r="H2115" s="1">
        <v>796</v>
      </c>
    </row>
    <row r="2116" spans="1:8" x14ac:dyDescent="0.3">
      <c r="A2116" t="s">
        <v>21</v>
      </c>
      <c r="B2116" t="s">
        <v>19</v>
      </c>
      <c r="C2116">
        <v>15</v>
      </c>
      <c r="D2116" s="3">
        <v>2017</v>
      </c>
      <c r="E2116" t="s">
        <v>5</v>
      </c>
      <c r="F2116" t="s">
        <v>18</v>
      </c>
      <c r="G2116" t="s">
        <v>17</v>
      </c>
      <c r="H2116" s="1">
        <v>1398</v>
      </c>
    </row>
    <row r="2117" spans="1:8" x14ac:dyDescent="0.3">
      <c r="A2117" t="s">
        <v>22</v>
      </c>
      <c r="B2117" t="s">
        <v>19</v>
      </c>
      <c r="C2117">
        <v>15</v>
      </c>
      <c r="D2117" s="3">
        <v>2017</v>
      </c>
      <c r="E2117" t="s">
        <v>5</v>
      </c>
      <c r="F2117" t="s">
        <v>18</v>
      </c>
      <c r="G2117" t="s">
        <v>17</v>
      </c>
      <c r="H2117" s="1">
        <v>750</v>
      </c>
    </row>
    <row r="2118" spans="1:8" x14ac:dyDescent="0.3">
      <c r="A2118" t="s">
        <v>21</v>
      </c>
      <c r="B2118" t="s">
        <v>19</v>
      </c>
      <c r="C2118">
        <v>16</v>
      </c>
      <c r="D2118" s="3">
        <v>2017</v>
      </c>
      <c r="E2118" t="s">
        <v>5</v>
      </c>
      <c r="F2118" t="s">
        <v>18</v>
      </c>
      <c r="G2118" t="s">
        <v>17</v>
      </c>
      <c r="H2118" s="1">
        <v>1237</v>
      </c>
    </row>
    <row r="2119" spans="1:8" x14ac:dyDescent="0.3">
      <c r="A2119" t="s">
        <v>22</v>
      </c>
      <c r="B2119" t="s">
        <v>19</v>
      </c>
      <c r="C2119">
        <v>16</v>
      </c>
      <c r="D2119" s="3">
        <v>2017</v>
      </c>
      <c r="E2119" t="s">
        <v>5</v>
      </c>
      <c r="F2119" t="s">
        <v>18</v>
      </c>
      <c r="G2119" t="s">
        <v>17</v>
      </c>
      <c r="H2119" s="1">
        <v>568</v>
      </c>
    </row>
    <row r="2120" spans="1:8" x14ac:dyDescent="0.3">
      <c r="A2120" t="s">
        <v>21</v>
      </c>
      <c r="B2120" t="s">
        <v>19</v>
      </c>
      <c r="C2120">
        <v>17</v>
      </c>
      <c r="D2120" s="3">
        <v>2017</v>
      </c>
      <c r="E2120" t="s">
        <v>5</v>
      </c>
      <c r="F2120" t="s">
        <v>18</v>
      </c>
      <c r="G2120" t="s">
        <v>17</v>
      </c>
      <c r="H2120" s="1">
        <v>1198</v>
      </c>
    </row>
    <row r="2121" spans="1:8" x14ac:dyDescent="0.3">
      <c r="A2121" t="s">
        <v>22</v>
      </c>
      <c r="B2121" t="s">
        <v>19</v>
      </c>
      <c r="C2121">
        <v>17</v>
      </c>
      <c r="D2121" s="3">
        <v>2017</v>
      </c>
      <c r="E2121" t="s">
        <v>5</v>
      </c>
      <c r="F2121" t="s">
        <v>18</v>
      </c>
      <c r="G2121" t="s">
        <v>17</v>
      </c>
      <c r="H2121" s="1">
        <v>671</v>
      </c>
    </row>
    <row r="2122" spans="1:8" x14ac:dyDescent="0.3">
      <c r="A2122" t="s">
        <v>21</v>
      </c>
      <c r="B2122" t="s">
        <v>19</v>
      </c>
      <c r="C2122">
        <v>18</v>
      </c>
      <c r="D2122" s="3">
        <v>2017</v>
      </c>
      <c r="E2122" t="s">
        <v>5</v>
      </c>
      <c r="F2122" t="s">
        <v>18</v>
      </c>
      <c r="G2122" t="s">
        <v>17</v>
      </c>
      <c r="H2122" s="1">
        <v>1378</v>
      </c>
    </row>
    <row r="2123" spans="1:8" x14ac:dyDescent="0.3">
      <c r="A2123" t="s">
        <v>22</v>
      </c>
      <c r="B2123" t="s">
        <v>19</v>
      </c>
      <c r="C2123">
        <v>18</v>
      </c>
      <c r="D2123" s="3">
        <v>2017</v>
      </c>
      <c r="E2123" t="s">
        <v>5</v>
      </c>
      <c r="F2123" t="s">
        <v>18</v>
      </c>
      <c r="G2123" t="s">
        <v>17</v>
      </c>
      <c r="H2123" s="1">
        <v>970</v>
      </c>
    </row>
    <row r="2124" spans="1:8" x14ac:dyDescent="0.3">
      <c r="A2124" t="s">
        <v>21</v>
      </c>
      <c r="B2124" t="s">
        <v>19</v>
      </c>
      <c r="C2124">
        <v>19</v>
      </c>
      <c r="D2124" s="3">
        <v>2017</v>
      </c>
      <c r="E2124" t="s">
        <v>5</v>
      </c>
      <c r="F2124" t="s">
        <v>18</v>
      </c>
      <c r="G2124" t="s">
        <v>17</v>
      </c>
      <c r="H2124" s="1">
        <v>1538</v>
      </c>
    </row>
    <row r="2125" spans="1:8" x14ac:dyDescent="0.3">
      <c r="A2125" t="s">
        <v>22</v>
      </c>
      <c r="B2125" t="s">
        <v>19</v>
      </c>
      <c r="C2125">
        <v>19</v>
      </c>
      <c r="D2125" s="3">
        <v>2017</v>
      </c>
      <c r="E2125" t="s">
        <v>5</v>
      </c>
      <c r="F2125" t="s">
        <v>18</v>
      </c>
      <c r="G2125" t="s">
        <v>17</v>
      </c>
      <c r="H2125" s="1">
        <v>887</v>
      </c>
    </row>
    <row r="2126" spans="1:8" x14ac:dyDescent="0.3">
      <c r="A2126" t="s">
        <v>21</v>
      </c>
      <c r="B2126" t="s">
        <v>19</v>
      </c>
      <c r="C2126">
        <v>20</v>
      </c>
      <c r="D2126" s="3">
        <v>2017</v>
      </c>
      <c r="E2126" t="s">
        <v>5</v>
      </c>
      <c r="F2126" t="s">
        <v>18</v>
      </c>
      <c r="G2126" t="s">
        <v>17</v>
      </c>
      <c r="H2126" s="1">
        <v>1726</v>
      </c>
    </row>
    <row r="2127" spans="1:8" x14ac:dyDescent="0.3">
      <c r="A2127" t="s">
        <v>22</v>
      </c>
      <c r="B2127" t="s">
        <v>19</v>
      </c>
      <c r="C2127">
        <v>20</v>
      </c>
      <c r="D2127" s="3">
        <v>2017</v>
      </c>
      <c r="E2127" t="s">
        <v>5</v>
      </c>
      <c r="F2127" t="s">
        <v>18</v>
      </c>
      <c r="G2127" t="s">
        <v>17</v>
      </c>
      <c r="H2127" s="1">
        <v>828</v>
      </c>
    </row>
    <row r="2128" spans="1:8" x14ac:dyDescent="0.3">
      <c r="A2128" t="s">
        <v>21</v>
      </c>
      <c r="B2128" t="s">
        <v>19</v>
      </c>
      <c r="C2128">
        <v>21</v>
      </c>
      <c r="D2128" s="3">
        <v>2017</v>
      </c>
      <c r="E2128" t="s">
        <v>5</v>
      </c>
      <c r="F2128" t="s">
        <v>18</v>
      </c>
      <c r="G2128" t="s">
        <v>17</v>
      </c>
      <c r="H2128" s="1">
        <v>1620</v>
      </c>
    </row>
    <row r="2129" spans="1:8" x14ac:dyDescent="0.3">
      <c r="A2129" t="s">
        <v>22</v>
      </c>
      <c r="B2129" t="s">
        <v>19</v>
      </c>
      <c r="C2129">
        <v>21</v>
      </c>
      <c r="D2129" s="3">
        <v>2017</v>
      </c>
      <c r="E2129" t="s">
        <v>5</v>
      </c>
      <c r="F2129" t="s">
        <v>18</v>
      </c>
      <c r="G2129" t="s">
        <v>17</v>
      </c>
      <c r="H2129" s="1">
        <v>872</v>
      </c>
    </row>
    <row r="2130" spans="1:8" x14ac:dyDescent="0.3">
      <c r="A2130" t="s">
        <v>21</v>
      </c>
      <c r="B2130" t="s">
        <v>19</v>
      </c>
      <c r="C2130">
        <v>22</v>
      </c>
      <c r="D2130" s="3">
        <v>2017</v>
      </c>
      <c r="E2130" t="s">
        <v>5</v>
      </c>
      <c r="F2130" t="s">
        <v>18</v>
      </c>
      <c r="G2130" t="s">
        <v>17</v>
      </c>
      <c r="H2130" s="1">
        <v>1610</v>
      </c>
    </row>
    <row r="2131" spans="1:8" x14ac:dyDescent="0.3">
      <c r="A2131" t="s">
        <v>22</v>
      </c>
      <c r="B2131" t="s">
        <v>19</v>
      </c>
      <c r="C2131">
        <v>22</v>
      </c>
      <c r="D2131" s="3">
        <v>2017</v>
      </c>
      <c r="E2131" t="s">
        <v>5</v>
      </c>
      <c r="F2131" t="s">
        <v>18</v>
      </c>
      <c r="G2131" t="s">
        <v>17</v>
      </c>
      <c r="H2131" s="1">
        <v>648</v>
      </c>
    </row>
    <row r="2132" spans="1:8" x14ac:dyDescent="0.3">
      <c r="A2132" t="s">
        <v>21</v>
      </c>
      <c r="B2132" t="s">
        <v>19</v>
      </c>
      <c r="C2132">
        <v>23</v>
      </c>
      <c r="D2132" s="3">
        <v>2017</v>
      </c>
      <c r="E2132" t="s">
        <v>5</v>
      </c>
      <c r="F2132" t="s">
        <v>18</v>
      </c>
      <c r="G2132" t="s">
        <v>17</v>
      </c>
      <c r="H2132" s="1">
        <v>1350</v>
      </c>
    </row>
    <row r="2133" spans="1:8" x14ac:dyDescent="0.3">
      <c r="A2133" t="s">
        <v>22</v>
      </c>
      <c r="B2133" t="s">
        <v>19</v>
      </c>
      <c r="C2133">
        <v>23</v>
      </c>
      <c r="D2133" s="3">
        <v>2017</v>
      </c>
      <c r="E2133" t="s">
        <v>5</v>
      </c>
      <c r="F2133" t="s">
        <v>18</v>
      </c>
      <c r="G2133" t="s">
        <v>17</v>
      </c>
      <c r="H2133" s="1">
        <v>575</v>
      </c>
    </row>
    <row r="2134" spans="1:8" x14ac:dyDescent="0.3">
      <c r="A2134" t="s">
        <v>21</v>
      </c>
      <c r="B2134" t="s">
        <v>19</v>
      </c>
      <c r="C2134">
        <v>24</v>
      </c>
      <c r="D2134" s="3">
        <v>2017</v>
      </c>
      <c r="E2134" t="s">
        <v>5</v>
      </c>
      <c r="F2134" t="s">
        <v>18</v>
      </c>
      <c r="G2134" t="s">
        <v>17</v>
      </c>
      <c r="H2134" s="1">
        <v>1463</v>
      </c>
    </row>
    <row r="2135" spans="1:8" x14ac:dyDescent="0.3">
      <c r="A2135" t="s">
        <v>22</v>
      </c>
      <c r="B2135" t="s">
        <v>19</v>
      </c>
      <c r="C2135">
        <v>24</v>
      </c>
      <c r="D2135" s="3">
        <v>2017</v>
      </c>
      <c r="E2135" t="s">
        <v>5</v>
      </c>
      <c r="F2135" t="s">
        <v>18</v>
      </c>
      <c r="G2135" t="s">
        <v>17</v>
      </c>
      <c r="H2135" s="1">
        <v>706</v>
      </c>
    </row>
    <row r="2136" spans="1:8" x14ac:dyDescent="0.3">
      <c r="A2136" t="s">
        <v>21</v>
      </c>
      <c r="B2136" t="s">
        <v>19</v>
      </c>
      <c r="C2136">
        <v>25</v>
      </c>
      <c r="D2136" s="3">
        <v>2017</v>
      </c>
      <c r="E2136" t="s">
        <v>5</v>
      </c>
      <c r="F2136" t="s">
        <v>18</v>
      </c>
      <c r="G2136" t="s">
        <v>17</v>
      </c>
      <c r="H2136" s="1">
        <v>2102</v>
      </c>
    </row>
    <row r="2137" spans="1:8" x14ac:dyDescent="0.3">
      <c r="A2137" t="s">
        <v>22</v>
      </c>
      <c r="B2137" t="s">
        <v>19</v>
      </c>
      <c r="C2137">
        <v>25</v>
      </c>
      <c r="D2137" s="3">
        <v>2017</v>
      </c>
      <c r="E2137" t="s">
        <v>5</v>
      </c>
      <c r="F2137" t="s">
        <v>18</v>
      </c>
      <c r="G2137" t="s">
        <v>17</v>
      </c>
      <c r="H2137" s="1">
        <v>899</v>
      </c>
    </row>
    <row r="2138" spans="1:8" x14ac:dyDescent="0.3">
      <c r="A2138" t="s">
        <v>21</v>
      </c>
      <c r="B2138" t="s">
        <v>19</v>
      </c>
      <c r="C2138">
        <v>26</v>
      </c>
      <c r="D2138" s="3">
        <v>2017</v>
      </c>
      <c r="E2138" t="s">
        <v>5</v>
      </c>
      <c r="F2138" t="s">
        <v>18</v>
      </c>
      <c r="G2138" t="s">
        <v>17</v>
      </c>
      <c r="H2138" s="1">
        <v>1937</v>
      </c>
    </row>
    <row r="2139" spans="1:8" x14ac:dyDescent="0.3">
      <c r="A2139" t="s">
        <v>22</v>
      </c>
      <c r="B2139" t="s">
        <v>19</v>
      </c>
      <c r="C2139">
        <v>26</v>
      </c>
      <c r="D2139" s="3">
        <v>2017</v>
      </c>
      <c r="E2139" t="s">
        <v>5</v>
      </c>
      <c r="F2139" t="s">
        <v>18</v>
      </c>
      <c r="G2139" t="s">
        <v>17</v>
      </c>
      <c r="H2139" s="1">
        <v>752</v>
      </c>
    </row>
    <row r="2140" spans="1:8" x14ac:dyDescent="0.3">
      <c r="A2140" t="s">
        <v>21</v>
      </c>
      <c r="B2140" t="s">
        <v>19</v>
      </c>
      <c r="C2140">
        <v>27</v>
      </c>
      <c r="D2140" s="3">
        <v>2017</v>
      </c>
      <c r="E2140" t="s">
        <v>5</v>
      </c>
      <c r="F2140" t="s">
        <v>18</v>
      </c>
      <c r="G2140" t="s">
        <v>17</v>
      </c>
      <c r="H2140" s="1">
        <v>1950</v>
      </c>
    </row>
    <row r="2141" spans="1:8" x14ac:dyDescent="0.3">
      <c r="A2141" t="s">
        <v>22</v>
      </c>
      <c r="B2141" t="s">
        <v>19</v>
      </c>
      <c r="C2141">
        <v>27</v>
      </c>
      <c r="D2141" s="3">
        <v>2017</v>
      </c>
      <c r="E2141" t="s">
        <v>5</v>
      </c>
      <c r="F2141" t="s">
        <v>18</v>
      </c>
      <c r="G2141" t="s">
        <v>17</v>
      </c>
      <c r="H2141" s="1">
        <v>794</v>
      </c>
    </row>
    <row r="2142" spans="1:8" x14ac:dyDescent="0.3">
      <c r="A2142" t="s">
        <v>21</v>
      </c>
      <c r="B2142" t="s">
        <v>19</v>
      </c>
      <c r="C2142">
        <v>28</v>
      </c>
      <c r="D2142" s="3">
        <v>2017</v>
      </c>
      <c r="E2142" t="s">
        <v>5</v>
      </c>
      <c r="F2142" t="s">
        <v>18</v>
      </c>
      <c r="G2142" t="s">
        <v>17</v>
      </c>
      <c r="H2142" s="1">
        <v>1728</v>
      </c>
    </row>
    <row r="2143" spans="1:8" x14ac:dyDescent="0.3">
      <c r="A2143" t="s">
        <v>22</v>
      </c>
      <c r="B2143" t="s">
        <v>19</v>
      </c>
      <c r="C2143">
        <v>28</v>
      </c>
      <c r="D2143" s="3">
        <v>2017</v>
      </c>
      <c r="E2143" t="s">
        <v>5</v>
      </c>
      <c r="F2143" t="s">
        <v>18</v>
      </c>
      <c r="G2143" t="s">
        <v>17</v>
      </c>
      <c r="H2143" s="1">
        <v>765</v>
      </c>
    </row>
    <row r="2144" spans="1:8" x14ac:dyDescent="0.3">
      <c r="A2144" t="s">
        <v>21</v>
      </c>
      <c r="B2144" s="1" t="s">
        <v>19</v>
      </c>
      <c r="C2144">
        <v>29</v>
      </c>
      <c r="D2144" s="3">
        <v>2017</v>
      </c>
      <c r="E2144" t="s">
        <v>5</v>
      </c>
      <c r="F2144" t="s">
        <v>18</v>
      </c>
      <c r="G2144" t="s">
        <v>17</v>
      </c>
      <c r="H2144" s="1">
        <v>1687</v>
      </c>
    </row>
    <row r="2145" spans="1:8" x14ac:dyDescent="0.3">
      <c r="A2145" t="s">
        <v>22</v>
      </c>
      <c r="B2145" s="1" t="s">
        <v>19</v>
      </c>
      <c r="C2145">
        <v>29</v>
      </c>
      <c r="D2145" s="3">
        <v>2017</v>
      </c>
      <c r="E2145" t="s">
        <v>5</v>
      </c>
      <c r="F2145" t="s">
        <v>18</v>
      </c>
      <c r="G2145" t="s">
        <v>17</v>
      </c>
      <c r="H2145" s="1">
        <v>775</v>
      </c>
    </row>
    <row r="2146" spans="1:8" x14ac:dyDescent="0.3">
      <c r="A2146" t="s">
        <v>21</v>
      </c>
      <c r="B2146" s="1" t="s">
        <v>19</v>
      </c>
      <c r="C2146">
        <v>30</v>
      </c>
      <c r="D2146" s="3">
        <v>2017</v>
      </c>
      <c r="E2146" t="s">
        <v>5</v>
      </c>
      <c r="F2146" t="s">
        <v>18</v>
      </c>
      <c r="G2146" t="s">
        <v>17</v>
      </c>
      <c r="H2146" s="1">
        <v>1400</v>
      </c>
    </row>
    <row r="2147" spans="1:8" x14ac:dyDescent="0.3">
      <c r="A2147" t="s">
        <v>22</v>
      </c>
      <c r="B2147" s="1" t="s">
        <v>19</v>
      </c>
      <c r="C2147">
        <v>30</v>
      </c>
      <c r="D2147" s="3">
        <v>2017</v>
      </c>
      <c r="E2147" t="s">
        <v>5</v>
      </c>
      <c r="F2147" t="s">
        <v>18</v>
      </c>
      <c r="G2147" t="s">
        <v>17</v>
      </c>
      <c r="H2147" s="1">
        <v>653</v>
      </c>
    </row>
    <row r="2148" spans="1:8" x14ac:dyDescent="0.3">
      <c r="A2148" t="s">
        <v>21</v>
      </c>
      <c r="B2148" s="1" t="s">
        <v>13</v>
      </c>
      <c r="C2148">
        <v>1</v>
      </c>
      <c r="D2148" s="3">
        <v>2017</v>
      </c>
      <c r="E2148" t="s">
        <v>5</v>
      </c>
      <c r="F2148" t="s">
        <v>18</v>
      </c>
      <c r="G2148" t="s">
        <v>17</v>
      </c>
      <c r="H2148" s="1">
        <v>2035</v>
      </c>
    </row>
    <row r="2149" spans="1:8" x14ac:dyDescent="0.3">
      <c r="A2149" t="s">
        <v>22</v>
      </c>
      <c r="B2149" s="1" t="s">
        <v>13</v>
      </c>
      <c r="C2149">
        <v>1</v>
      </c>
      <c r="D2149" s="3">
        <v>2017</v>
      </c>
      <c r="E2149" t="s">
        <v>5</v>
      </c>
      <c r="F2149" t="s">
        <v>18</v>
      </c>
      <c r="G2149" t="s">
        <v>17</v>
      </c>
      <c r="H2149" s="1">
        <v>1225</v>
      </c>
    </row>
    <row r="2150" spans="1:8" x14ac:dyDescent="0.3">
      <c r="A2150" t="s">
        <v>21</v>
      </c>
      <c r="B2150" s="1" t="s">
        <v>13</v>
      </c>
      <c r="C2150">
        <v>2</v>
      </c>
      <c r="D2150" s="3">
        <v>2017</v>
      </c>
      <c r="E2150" t="s">
        <v>5</v>
      </c>
      <c r="F2150" t="s">
        <v>18</v>
      </c>
      <c r="G2150" t="s">
        <v>17</v>
      </c>
      <c r="H2150" s="1">
        <v>1640</v>
      </c>
    </row>
    <row r="2151" spans="1:8" x14ac:dyDescent="0.3">
      <c r="A2151" t="s">
        <v>22</v>
      </c>
      <c r="B2151" s="1" t="s">
        <v>13</v>
      </c>
      <c r="C2151">
        <v>2</v>
      </c>
      <c r="D2151" s="3">
        <v>2017</v>
      </c>
      <c r="E2151" t="s">
        <v>5</v>
      </c>
      <c r="F2151" t="s">
        <v>18</v>
      </c>
      <c r="G2151" t="s">
        <v>17</v>
      </c>
      <c r="H2151" s="1">
        <v>819</v>
      </c>
    </row>
    <row r="2152" spans="1:8" x14ac:dyDescent="0.3">
      <c r="A2152" t="s">
        <v>21</v>
      </c>
      <c r="B2152" s="1" t="s">
        <v>13</v>
      </c>
      <c r="C2152">
        <v>3</v>
      </c>
      <c r="D2152" s="3">
        <v>2017</v>
      </c>
      <c r="E2152" t="s">
        <v>5</v>
      </c>
      <c r="F2152" t="s">
        <v>18</v>
      </c>
      <c r="G2152" t="s">
        <v>17</v>
      </c>
      <c r="H2152" s="1">
        <v>1802</v>
      </c>
    </row>
    <row r="2153" spans="1:8" x14ac:dyDescent="0.3">
      <c r="A2153" t="s">
        <v>22</v>
      </c>
      <c r="B2153" s="1" t="s">
        <v>13</v>
      </c>
      <c r="C2153">
        <v>3</v>
      </c>
      <c r="D2153" s="3">
        <v>2017</v>
      </c>
      <c r="E2153" t="s">
        <v>5</v>
      </c>
      <c r="F2153" t="s">
        <v>18</v>
      </c>
      <c r="G2153" t="s">
        <v>17</v>
      </c>
      <c r="H2153" s="1">
        <v>828</v>
      </c>
    </row>
    <row r="2154" spans="1:8" x14ac:dyDescent="0.3">
      <c r="A2154" t="s">
        <v>21</v>
      </c>
      <c r="B2154" s="1" t="s">
        <v>13</v>
      </c>
      <c r="C2154">
        <v>4</v>
      </c>
      <c r="D2154" s="3">
        <v>2017</v>
      </c>
      <c r="E2154" t="s">
        <v>5</v>
      </c>
      <c r="F2154" t="s">
        <v>18</v>
      </c>
      <c r="G2154" t="s">
        <v>17</v>
      </c>
      <c r="H2154" s="1">
        <v>1562</v>
      </c>
    </row>
    <row r="2155" spans="1:8" x14ac:dyDescent="0.3">
      <c r="A2155" t="s">
        <v>22</v>
      </c>
      <c r="B2155" s="1" t="s">
        <v>13</v>
      </c>
      <c r="C2155">
        <v>4</v>
      </c>
      <c r="D2155" s="3">
        <v>2017</v>
      </c>
      <c r="E2155" t="s">
        <v>5</v>
      </c>
      <c r="F2155" t="s">
        <v>18</v>
      </c>
      <c r="G2155" t="s">
        <v>17</v>
      </c>
      <c r="H2155" s="1">
        <v>764</v>
      </c>
    </row>
    <row r="2156" spans="1:8" x14ac:dyDescent="0.3">
      <c r="A2156" t="s">
        <v>21</v>
      </c>
      <c r="B2156" t="s">
        <v>13</v>
      </c>
      <c r="C2156">
        <v>5</v>
      </c>
      <c r="D2156" s="3">
        <v>2017</v>
      </c>
      <c r="E2156" t="s">
        <v>5</v>
      </c>
      <c r="F2156" t="s">
        <v>18</v>
      </c>
      <c r="G2156" t="s">
        <v>17</v>
      </c>
      <c r="H2156" s="1">
        <v>1299</v>
      </c>
    </row>
    <row r="2157" spans="1:8" x14ac:dyDescent="0.3">
      <c r="A2157" t="s">
        <v>22</v>
      </c>
      <c r="B2157" t="s">
        <v>13</v>
      </c>
      <c r="C2157">
        <v>5</v>
      </c>
      <c r="D2157" s="3">
        <v>2017</v>
      </c>
      <c r="E2157" t="s">
        <v>5</v>
      </c>
      <c r="F2157" t="s">
        <v>18</v>
      </c>
      <c r="G2157" t="s">
        <v>17</v>
      </c>
      <c r="H2157" s="1">
        <v>511</v>
      </c>
    </row>
    <row r="2158" spans="1:8" x14ac:dyDescent="0.3">
      <c r="A2158" t="s">
        <v>21</v>
      </c>
      <c r="B2158" t="s">
        <v>13</v>
      </c>
      <c r="C2158">
        <v>6</v>
      </c>
      <c r="D2158" s="3">
        <v>2017</v>
      </c>
      <c r="E2158" t="s">
        <v>5</v>
      </c>
      <c r="F2158" t="s">
        <v>18</v>
      </c>
      <c r="G2158" t="s">
        <v>17</v>
      </c>
      <c r="H2158" s="1">
        <v>1528</v>
      </c>
    </row>
    <row r="2159" spans="1:8" x14ac:dyDescent="0.3">
      <c r="A2159" t="s">
        <v>22</v>
      </c>
      <c r="B2159" t="s">
        <v>13</v>
      </c>
      <c r="C2159">
        <v>6</v>
      </c>
      <c r="D2159" s="3">
        <v>2017</v>
      </c>
      <c r="E2159" t="s">
        <v>5</v>
      </c>
      <c r="F2159" t="s">
        <v>18</v>
      </c>
      <c r="G2159" t="s">
        <v>17</v>
      </c>
      <c r="H2159" s="1">
        <v>760</v>
      </c>
    </row>
    <row r="2160" spans="1:8" x14ac:dyDescent="0.3">
      <c r="A2160" t="s">
        <v>21</v>
      </c>
      <c r="B2160" t="s">
        <v>13</v>
      </c>
      <c r="C2160">
        <v>7</v>
      </c>
      <c r="D2160" s="3">
        <v>2017</v>
      </c>
      <c r="E2160" t="s">
        <v>5</v>
      </c>
      <c r="F2160" t="s">
        <v>18</v>
      </c>
      <c r="G2160" t="s">
        <v>17</v>
      </c>
      <c r="H2160" s="1">
        <v>1859</v>
      </c>
    </row>
    <row r="2161" spans="1:8" x14ac:dyDescent="0.3">
      <c r="A2161" t="s">
        <v>22</v>
      </c>
      <c r="B2161" t="s">
        <v>13</v>
      </c>
      <c r="C2161">
        <v>7</v>
      </c>
      <c r="D2161" s="3">
        <v>2017</v>
      </c>
      <c r="E2161" t="s">
        <v>5</v>
      </c>
      <c r="F2161" t="s">
        <v>18</v>
      </c>
      <c r="G2161" t="s">
        <v>17</v>
      </c>
      <c r="H2161" s="1">
        <v>804</v>
      </c>
    </row>
    <row r="2162" spans="1:8" x14ac:dyDescent="0.3">
      <c r="A2162" t="s">
        <v>21</v>
      </c>
      <c r="B2162" t="s">
        <v>13</v>
      </c>
      <c r="C2162">
        <v>8</v>
      </c>
      <c r="D2162" s="3">
        <v>2017</v>
      </c>
      <c r="E2162" t="s">
        <v>5</v>
      </c>
      <c r="F2162" t="s">
        <v>18</v>
      </c>
      <c r="G2162" t="s">
        <v>17</v>
      </c>
      <c r="H2162" s="1">
        <v>1876</v>
      </c>
    </row>
    <row r="2163" spans="1:8" x14ac:dyDescent="0.3">
      <c r="A2163" t="s">
        <v>22</v>
      </c>
      <c r="B2163" t="s">
        <v>13</v>
      </c>
      <c r="C2163">
        <v>8</v>
      </c>
      <c r="D2163" s="3">
        <v>2017</v>
      </c>
      <c r="E2163" t="s">
        <v>5</v>
      </c>
      <c r="F2163" t="s">
        <v>18</v>
      </c>
      <c r="G2163" t="s">
        <v>17</v>
      </c>
      <c r="H2163" s="1">
        <v>953</v>
      </c>
    </row>
    <row r="2164" spans="1:8" x14ac:dyDescent="0.3">
      <c r="A2164" t="s">
        <v>21</v>
      </c>
      <c r="B2164" t="s">
        <v>13</v>
      </c>
      <c r="C2164">
        <v>9</v>
      </c>
      <c r="D2164" s="3">
        <v>2017</v>
      </c>
      <c r="E2164" t="s">
        <v>5</v>
      </c>
      <c r="F2164" t="s">
        <v>18</v>
      </c>
      <c r="G2164" t="s">
        <v>17</v>
      </c>
      <c r="H2164" s="1">
        <v>1853</v>
      </c>
    </row>
    <row r="2165" spans="1:8" x14ac:dyDescent="0.3">
      <c r="A2165" t="s">
        <v>22</v>
      </c>
      <c r="B2165" t="s">
        <v>13</v>
      </c>
      <c r="C2165">
        <v>9</v>
      </c>
      <c r="D2165" s="3">
        <v>2017</v>
      </c>
      <c r="E2165" t="s">
        <v>5</v>
      </c>
      <c r="F2165" t="s">
        <v>18</v>
      </c>
      <c r="G2165" t="s">
        <v>17</v>
      </c>
      <c r="H2165" s="1">
        <v>771</v>
      </c>
    </row>
    <row r="2166" spans="1:8" x14ac:dyDescent="0.3">
      <c r="A2166" t="s">
        <v>21</v>
      </c>
      <c r="B2166" t="s">
        <v>13</v>
      </c>
      <c r="C2166">
        <v>10</v>
      </c>
      <c r="D2166" s="3">
        <v>2017</v>
      </c>
      <c r="E2166" t="s">
        <v>5</v>
      </c>
      <c r="F2166" t="s">
        <v>18</v>
      </c>
      <c r="G2166" t="s">
        <v>17</v>
      </c>
      <c r="H2166" s="1">
        <v>1645</v>
      </c>
    </row>
    <row r="2167" spans="1:8" x14ac:dyDescent="0.3">
      <c r="A2167" t="s">
        <v>22</v>
      </c>
      <c r="B2167" t="s">
        <v>13</v>
      </c>
      <c r="C2167">
        <v>10</v>
      </c>
      <c r="D2167" s="3">
        <v>2017</v>
      </c>
      <c r="E2167" t="s">
        <v>5</v>
      </c>
      <c r="F2167" t="s">
        <v>18</v>
      </c>
      <c r="G2167" t="s">
        <v>17</v>
      </c>
      <c r="H2167" s="1">
        <v>747</v>
      </c>
    </row>
    <row r="2168" spans="1:8" x14ac:dyDescent="0.3">
      <c r="A2168" t="s">
        <v>21</v>
      </c>
      <c r="B2168" t="s">
        <v>13</v>
      </c>
      <c r="C2168">
        <v>11</v>
      </c>
      <c r="D2168" s="3">
        <v>2017</v>
      </c>
      <c r="E2168" t="s">
        <v>5</v>
      </c>
      <c r="F2168" t="s">
        <v>18</v>
      </c>
      <c r="G2168" t="s">
        <v>17</v>
      </c>
      <c r="H2168" s="1">
        <v>1564</v>
      </c>
    </row>
    <row r="2169" spans="1:8" x14ac:dyDescent="0.3">
      <c r="A2169" t="s">
        <v>22</v>
      </c>
      <c r="B2169" t="s">
        <v>13</v>
      </c>
      <c r="C2169">
        <v>11</v>
      </c>
      <c r="D2169" s="3">
        <v>2017</v>
      </c>
      <c r="E2169" t="s">
        <v>5</v>
      </c>
      <c r="F2169" t="s">
        <v>18</v>
      </c>
      <c r="G2169" t="s">
        <v>17</v>
      </c>
      <c r="H2169" s="1">
        <v>771</v>
      </c>
    </row>
    <row r="2170" spans="1:8" x14ac:dyDescent="0.3">
      <c r="A2170" t="s">
        <v>21</v>
      </c>
      <c r="B2170" t="s">
        <v>13</v>
      </c>
      <c r="C2170">
        <v>12</v>
      </c>
      <c r="D2170" s="3">
        <v>2017</v>
      </c>
      <c r="E2170" t="s">
        <v>5</v>
      </c>
      <c r="F2170" t="s">
        <v>18</v>
      </c>
      <c r="G2170" t="s">
        <v>17</v>
      </c>
      <c r="H2170" s="1">
        <v>1241</v>
      </c>
    </row>
    <row r="2171" spans="1:8" x14ac:dyDescent="0.3">
      <c r="A2171" t="s">
        <v>22</v>
      </c>
      <c r="B2171" t="s">
        <v>13</v>
      </c>
      <c r="C2171">
        <v>12</v>
      </c>
      <c r="D2171" s="3">
        <v>2017</v>
      </c>
      <c r="E2171" t="s">
        <v>5</v>
      </c>
      <c r="F2171" t="s">
        <v>18</v>
      </c>
      <c r="G2171" t="s">
        <v>17</v>
      </c>
      <c r="H2171" s="1">
        <v>670</v>
      </c>
    </row>
    <row r="2172" spans="1:8" x14ac:dyDescent="0.3">
      <c r="A2172" t="s">
        <v>21</v>
      </c>
      <c r="B2172" t="s">
        <v>13</v>
      </c>
      <c r="C2172">
        <v>13</v>
      </c>
      <c r="D2172" s="3">
        <v>2017</v>
      </c>
      <c r="E2172" t="s">
        <v>5</v>
      </c>
      <c r="F2172" t="s">
        <v>18</v>
      </c>
      <c r="G2172" t="s">
        <v>17</v>
      </c>
      <c r="H2172" s="1">
        <v>1389</v>
      </c>
    </row>
    <row r="2173" spans="1:8" x14ac:dyDescent="0.3">
      <c r="A2173" t="s">
        <v>22</v>
      </c>
      <c r="B2173" t="s">
        <v>13</v>
      </c>
      <c r="C2173">
        <v>13</v>
      </c>
      <c r="D2173" s="3">
        <v>2017</v>
      </c>
      <c r="E2173" t="s">
        <v>5</v>
      </c>
      <c r="F2173" t="s">
        <v>18</v>
      </c>
      <c r="G2173" t="s">
        <v>17</v>
      </c>
      <c r="H2173" s="1">
        <v>639</v>
      </c>
    </row>
    <row r="2174" spans="1:8" x14ac:dyDescent="0.3">
      <c r="A2174" t="s">
        <v>21</v>
      </c>
      <c r="B2174" t="s">
        <v>13</v>
      </c>
      <c r="C2174">
        <v>14</v>
      </c>
      <c r="D2174" s="3">
        <v>2017</v>
      </c>
      <c r="E2174" t="s">
        <v>5</v>
      </c>
      <c r="F2174" t="s">
        <v>18</v>
      </c>
      <c r="G2174" t="s">
        <v>17</v>
      </c>
      <c r="H2174" s="1">
        <v>1753</v>
      </c>
    </row>
    <row r="2175" spans="1:8" x14ac:dyDescent="0.3">
      <c r="A2175" t="s">
        <v>22</v>
      </c>
      <c r="B2175" t="s">
        <v>13</v>
      </c>
      <c r="C2175">
        <v>14</v>
      </c>
      <c r="D2175" s="3">
        <v>2017</v>
      </c>
      <c r="E2175" t="s">
        <v>5</v>
      </c>
      <c r="F2175" t="s">
        <v>18</v>
      </c>
      <c r="G2175" t="s">
        <v>17</v>
      </c>
      <c r="H2175" s="1">
        <v>828</v>
      </c>
    </row>
    <row r="2176" spans="1:8" x14ac:dyDescent="0.3">
      <c r="A2176" t="s">
        <v>21</v>
      </c>
      <c r="B2176" t="s">
        <v>13</v>
      </c>
      <c r="C2176">
        <v>15</v>
      </c>
      <c r="D2176" s="3">
        <v>2017</v>
      </c>
      <c r="E2176" t="s">
        <v>5</v>
      </c>
      <c r="F2176" t="s">
        <v>18</v>
      </c>
      <c r="G2176" t="s">
        <v>17</v>
      </c>
      <c r="H2176" s="1">
        <v>1887</v>
      </c>
    </row>
    <row r="2177" spans="1:8" x14ac:dyDescent="0.3">
      <c r="A2177" t="s">
        <v>22</v>
      </c>
      <c r="B2177" t="s">
        <v>13</v>
      </c>
      <c r="C2177">
        <v>15</v>
      </c>
      <c r="D2177" s="3">
        <v>2017</v>
      </c>
      <c r="E2177" t="s">
        <v>5</v>
      </c>
      <c r="F2177" t="s">
        <v>18</v>
      </c>
      <c r="G2177" t="s">
        <v>17</v>
      </c>
      <c r="H2177" s="1">
        <v>760</v>
      </c>
    </row>
    <row r="2178" spans="1:8" x14ac:dyDescent="0.3">
      <c r="A2178" t="s">
        <v>21</v>
      </c>
      <c r="B2178" t="s">
        <v>13</v>
      </c>
      <c r="C2178">
        <v>16</v>
      </c>
      <c r="D2178" s="3">
        <v>2017</v>
      </c>
      <c r="E2178" t="s">
        <v>5</v>
      </c>
      <c r="F2178" t="s">
        <v>18</v>
      </c>
      <c r="G2178" t="s">
        <v>17</v>
      </c>
      <c r="H2178" s="1">
        <v>1659</v>
      </c>
    </row>
    <row r="2179" spans="1:8" x14ac:dyDescent="0.3">
      <c r="A2179" t="s">
        <v>22</v>
      </c>
      <c r="B2179" t="s">
        <v>13</v>
      </c>
      <c r="C2179">
        <v>16</v>
      </c>
      <c r="D2179" s="3">
        <v>2017</v>
      </c>
      <c r="E2179" t="s">
        <v>5</v>
      </c>
      <c r="F2179" t="s">
        <v>18</v>
      </c>
      <c r="G2179" t="s">
        <v>17</v>
      </c>
      <c r="H2179" s="1">
        <v>817</v>
      </c>
    </row>
    <row r="2180" spans="1:8" x14ac:dyDescent="0.3">
      <c r="A2180" t="s">
        <v>21</v>
      </c>
      <c r="B2180" t="s">
        <v>13</v>
      </c>
      <c r="C2180">
        <v>17</v>
      </c>
      <c r="D2180" s="3">
        <v>2017</v>
      </c>
      <c r="E2180" t="s">
        <v>5</v>
      </c>
      <c r="F2180" t="s">
        <v>18</v>
      </c>
      <c r="G2180" t="s">
        <v>17</v>
      </c>
      <c r="H2180" s="1">
        <v>1674</v>
      </c>
    </row>
    <row r="2181" spans="1:8" x14ac:dyDescent="0.3">
      <c r="A2181" t="s">
        <v>22</v>
      </c>
      <c r="B2181" t="s">
        <v>13</v>
      </c>
      <c r="C2181">
        <v>17</v>
      </c>
      <c r="D2181" s="3">
        <v>2017</v>
      </c>
      <c r="E2181" t="s">
        <v>5</v>
      </c>
      <c r="F2181" t="s">
        <v>18</v>
      </c>
      <c r="G2181" t="s">
        <v>17</v>
      </c>
      <c r="H2181" s="1">
        <v>737</v>
      </c>
    </row>
    <row r="2182" spans="1:8" x14ac:dyDescent="0.3">
      <c r="A2182" t="s">
        <v>21</v>
      </c>
      <c r="B2182" t="s">
        <v>13</v>
      </c>
      <c r="C2182">
        <v>18</v>
      </c>
      <c r="D2182" s="3">
        <v>2017</v>
      </c>
      <c r="E2182" t="s">
        <v>5</v>
      </c>
      <c r="F2182" t="s">
        <v>18</v>
      </c>
      <c r="G2182" t="s">
        <v>17</v>
      </c>
      <c r="H2182" s="1">
        <v>1462</v>
      </c>
    </row>
    <row r="2183" spans="1:8" x14ac:dyDescent="0.3">
      <c r="A2183" t="s">
        <v>22</v>
      </c>
      <c r="B2183" t="s">
        <v>13</v>
      </c>
      <c r="C2183">
        <v>18</v>
      </c>
      <c r="D2183" s="3">
        <v>2017</v>
      </c>
      <c r="E2183" t="s">
        <v>5</v>
      </c>
      <c r="F2183" t="s">
        <v>18</v>
      </c>
      <c r="G2183" t="s">
        <v>17</v>
      </c>
      <c r="H2183" s="1">
        <v>739</v>
      </c>
    </row>
    <row r="2184" spans="1:8" x14ac:dyDescent="0.3">
      <c r="A2184" t="s">
        <v>21</v>
      </c>
      <c r="B2184" t="s">
        <v>13</v>
      </c>
      <c r="C2184">
        <v>19</v>
      </c>
      <c r="D2184" s="3">
        <v>2017</v>
      </c>
      <c r="E2184" t="s">
        <v>5</v>
      </c>
      <c r="F2184" t="s">
        <v>18</v>
      </c>
      <c r="G2184" t="s">
        <v>17</v>
      </c>
      <c r="H2184" s="1">
        <v>1176</v>
      </c>
    </row>
    <row r="2185" spans="1:8" x14ac:dyDescent="0.3">
      <c r="A2185" t="s">
        <v>22</v>
      </c>
      <c r="B2185" t="s">
        <v>13</v>
      </c>
      <c r="C2185">
        <v>19</v>
      </c>
      <c r="D2185" s="3">
        <v>2017</v>
      </c>
      <c r="E2185" t="s">
        <v>5</v>
      </c>
      <c r="F2185" t="s">
        <v>18</v>
      </c>
      <c r="G2185" t="s">
        <v>17</v>
      </c>
      <c r="H2185" s="1">
        <v>582</v>
      </c>
    </row>
    <row r="2186" spans="1:8" x14ac:dyDescent="0.3">
      <c r="A2186" t="s">
        <v>21</v>
      </c>
      <c r="B2186" t="s">
        <v>13</v>
      </c>
      <c r="C2186">
        <v>20</v>
      </c>
      <c r="D2186" s="3">
        <v>2017</v>
      </c>
      <c r="E2186" t="s">
        <v>5</v>
      </c>
      <c r="F2186" t="s">
        <v>18</v>
      </c>
      <c r="G2186" t="s">
        <v>17</v>
      </c>
      <c r="H2186" s="1">
        <v>1306</v>
      </c>
    </row>
    <row r="2187" spans="1:8" x14ac:dyDescent="0.3">
      <c r="A2187" t="s">
        <v>22</v>
      </c>
      <c r="B2187" t="s">
        <v>13</v>
      </c>
      <c r="C2187">
        <v>20</v>
      </c>
      <c r="D2187" s="3">
        <v>2017</v>
      </c>
      <c r="E2187" t="s">
        <v>5</v>
      </c>
      <c r="F2187" t="s">
        <v>18</v>
      </c>
      <c r="G2187" t="s">
        <v>17</v>
      </c>
      <c r="H2187" s="1">
        <v>655</v>
      </c>
    </row>
    <row r="2188" spans="1:8" x14ac:dyDescent="0.3">
      <c r="A2188" t="s">
        <v>21</v>
      </c>
      <c r="B2188" t="s">
        <v>13</v>
      </c>
      <c r="C2188">
        <v>21</v>
      </c>
      <c r="D2188" s="3">
        <v>2017</v>
      </c>
      <c r="E2188" t="s">
        <v>5</v>
      </c>
      <c r="F2188" t="s">
        <v>18</v>
      </c>
      <c r="G2188" t="s">
        <v>17</v>
      </c>
      <c r="H2188" s="1">
        <v>1545</v>
      </c>
    </row>
    <row r="2189" spans="1:8" x14ac:dyDescent="0.3">
      <c r="A2189" t="s">
        <v>22</v>
      </c>
      <c r="B2189" t="s">
        <v>13</v>
      </c>
      <c r="C2189">
        <v>21</v>
      </c>
      <c r="D2189" s="3">
        <v>2017</v>
      </c>
      <c r="E2189" t="s">
        <v>5</v>
      </c>
      <c r="F2189" t="s">
        <v>18</v>
      </c>
      <c r="G2189" t="s">
        <v>17</v>
      </c>
      <c r="H2189" s="1">
        <v>852</v>
      </c>
    </row>
    <row r="2190" spans="1:8" x14ac:dyDescent="0.3">
      <c r="A2190" t="s">
        <v>21</v>
      </c>
      <c r="B2190" t="s">
        <v>13</v>
      </c>
      <c r="C2190">
        <v>22</v>
      </c>
      <c r="D2190" s="3">
        <v>2017</v>
      </c>
      <c r="E2190" t="s">
        <v>5</v>
      </c>
      <c r="F2190" t="s">
        <v>18</v>
      </c>
      <c r="G2190" t="s">
        <v>17</v>
      </c>
      <c r="H2190" s="1">
        <v>1619</v>
      </c>
    </row>
    <row r="2191" spans="1:8" x14ac:dyDescent="0.3">
      <c r="A2191" t="s">
        <v>22</v>
      </c>
      <c r="B2191" t="s">
        <v>13</v>
      </c>
      <c r="C2191">
        <v>22</v>
      </c>
      <c r="D2191" s="3">
        <v>2017</v>
      </c>
      <c r="E2191" t="s">
        <v>5</v>
      </c>
      <c r="F2191" t="s">
        <v>18</v>
      </c>
      <c r="G2191" t="s">
        <v>17</v>
      </c>
      <c r="H2191" s="1">
        <v>864</v>
      </c>
    </row>
    <row r="2192" spans="1:8" x14ac:dyDescent="0.3">
      <c r="A2192" t="s">
        <v>21</v>
      </c>
      <c r="B2192" t="s">
        <v>13</v>
      </c>
      <c r="C2192">
        <v>23</v>
      </c>
      <c r="D2192" s="3">
        <v>2017</v>
      </c>
      <c r="E2192" t="s">
        <v>5</v>
      </c>
      <c r="F2192" t="s">
        <v>18</v>
      </c>
      <c r="G2192" t="s">
        <v>17</v>
      </c>
      <c r="H2192" s="1">
        <v>1372</v>
      </c>
    </row>
    <row r="2193" spans="1:8" x14ac:dyDescent="0.3">
      <c r="A2193" t="s">
        <v>22</v>
      </c>
      <c r="B2193" t="s">
        <v>13</v>
      </c>
      <c r="C2193">
        <v>23</v>
      </c>
      <c r="D2193" s="3">
        <v>2017</v>
      </c>
      <c r="E2193" t="s">
        <v>5</v>
      </c>
      <c r="F2193" t="s">
        <v>18</v>
      </c>
      <c r="G2193" t="s">
        <v>17</v>
      </c>
      <c r="H2193" s="1">
        <v>743</v>
      </c>
    </row>
    <row r="2194" spans="1:8" x14ac:dyDescent="0.3">
      <c r="A2194" t="s">
        <v>21</v>
      </c>
      <c r="B2194" t="s">
        <v>13</v>
      </c>
      <c r="C2194">
        <v>24</v>
      </c>
      <c r="D2194" s="3">
        <v>2017</v>
      </c>
      <c r="E2194" t="s">
        <v>5</v>
      </c>
      <c r="F2194" t="s">
        <v>18</v>
      </c>
      <c r="G2194" t="s">
        <v>17</v>
      </c>
      <c r="H2194" s="1">
        <v>1231</v>
      </c>
    </row>
    <row r="2195" spans="1:8" x14ac:dyDescent="0.3">
      <c r="A2195" t="s">
        <v>22</v>
      </c>
      <c r="B2195" t="s">
        <v>13</v>
      </c>
      <c r="C2195">
        <v>24</v>
      </c>
      <c r="D2195" s="3">
        <v>2017</v>
      </c>
      <c r="E2195" t="s">
        <v>5</v>
      </c>
      <c r="F2195" t="s">
        <v>18</v>
      </c>
      <c r="G2195" t="s">
        <v>17</v>
      </c>
      <c r="H2195" s="1">
        <v>674</v>
      </c>
    </row>
    <row r="2196" spans="1:8" x14ac:dyDescent="0.3">
      <c r="A2196" t="s">
        <v>21</v>
      </c>
      <c r="B2196" t="s">
        <v>13</v>
      </c>
      <c r="C2196">
        <v>25</v>
      </c>
      <c r="D2196" s="3">
        <v>2017</v>
      </c>
      <c r="E2196" t="s">
        <v>5</v>
      </c>
      <c r="F2196" t="s">
        <v>18</v>
      </c>
      <c r="G2196" t="s">
        <v>17</v>
      </c>
      <c r="H2196" s="1">
        <v>1169</v>
      </c>
    </row>
    <row r="2197" spans="1:8" x14ac:dyDescent="0.3">
      <c r="A2197" t="s">
        <v>22</v>
      </c>
      <c r="B2197" t="s">
        <v>13</v>
      </c>
      <c r="C2197">
        <v>25</v>
      </c>
      <c r="D2197" s="3">
        <v>2017</v>
      </c>
      <c r="E2197" t="s">
        <v>5</v>
      </c>
      <c r="F2197" t="s">
        <v>18</v>
      </c>
      <c r="G2197" t="s">
        <v>17</v>
      </c>
      <c r="H2197" s="1">
        <v>678</v>
      </c>
    </row>
    <row r="2198" spans="1:8" x14ac:dyDescent="0.3">
      <c r="A2198" t="s">
        <v>21</v>
      </c>
      <c r="B2198" t="s">
        <v>13</v>
      </c>
      <c r="C2198">
        <v>26</v>
      </c>
      <c r="D2198" s="3">
        <v>2017</v>
      </c>
      <c r="E2198" t="s">
        <v>5</v>
      </c>
      <c r="F2198" t="s">
        <v>18</v>
      </c>
      <c r="G2198" t="s">
        <v>17</v>
      </c>
      <c r="H2198" s="1">
        <v>1029</v>
      </c>
    </row>
    <row r="2199" spans="1:8" x14ac:dyDescent="0.3">
      <c r="A2199" t="s">
        <v>22</v>
      </c>
      <c r="B2199" t="s">
        <v>13</v>
      </c>
      <c r="C2199">
        <v>26</v>
      </c>
      <c r="D2199" s="3">
        <v>2017</v>
      </c>
      <c r="E2199" t="s">
        <v>5</v>
      </c>
      <c r="F2199" t="s">
        <v>18</v>
      </c>
      <c r="G2199" t="s">
        <v>17</v>
      </c>
      <c r="H2199" s="1">
        <v>471</v>
      </c>
    </row>
    <row r="2200" spans="1:8" x14ac:dyDescent="0.3">
      <c r="A2200" t="s">
        <v>21</v>
      </c>
      <c r="B2200" t="s">
        <v>13</v>
      </c>
      <c r="C2200">
        <v>27</v>
      </c>
      <c r="D2200" s="3">
        <v>2017</v>
      </c>
      <c r="E2200" t="s">
        <v>5</v>
      </c>
      <c r="F2200" t="s">
        <v>18</v>
      </c>
      <c r="G2200" t="s">
        <v>17</v>
      </c>
      <c r="H2200" s="1">
        <v>1173</v>
      </c>
    </row>
    <row r="2201" spans="1:8" x14ac:dyDescent="0.3">
      <c r="A2201" t="s">
        <v>22</v>
      </c>
      <c r="B2201" t="s">
        <v>13</v>
      </c>
      <c r="C2201">
        <v>27</v>
      </c>
      <c r="D2201" s="3">
        <v>2017</v>
      </c>
      <c r="E2201" t="s">
        <v>5</v>
      </c>
      <c r="F2201" t="s">
        <v>18</v>
      </c>
      <c r="G2201" t="s">
        <v>17</v>
      </c>
      <c r="H2201" s="1">
        <v>534</v>
      </c>
    </row>
    <row r="2202" spans="1:8" x14ac:dyDescent="0.3">
      <c r="A2202" t="s">
        <v>21</v>
      </c>
      <c r="B2202" t="s">
        <v>13</v>
      </c>
      <c r="C2202">
        <v>28</v>
      </c>
      <c r="D2202" s="3">
        <v>2017</v>
      </c>
      <c r="E2202" t="s">
        <v>5</v>
      </c>
      <c r="F2202" t="s">
        <v>18</v>
      </c>
      <c r="G2202" t="s">
        <v>17</v>
      </c>
      <c r="H2202" s="1">
        <v>1474</v>
      </c>
    </row>
    <row r="2203" spans="1:8" x14ac:dyDescent="0.3">
      <c r="A2203" t="s">
        <v>22</v>
      </c>
      <c r="B2203" t="s">
        <v>13</v>
      </c>
      <c r="C2203">
        <v>28</v>
      </c>
      <c r="D2203" s="3">
        <v>2017</v>
      </c>
      <c r="E2203" t="s">
        <v>5</v>
      </c>
      <c r="F2203" t="s">
        <v>18</v>
      </c>
      <c r="G2203" t="s">
        <v>17</v>
      </c>
      <c r="H2203" s="1">
        <v>694</v>
      </c>
    </row>
    <row r="2204" spans="1:8" x14ac:dyDescent="0.3">
      <c r="A2204" t="s">
        <v>21</v>
      </c>
      <c r="B2204" t="s">
        <v>13</v>
      </c>
      <c r="C2204">
        <v>29</v>
      </c>
      <c r="D2204" s="3">
        <v>2017</v>
      </c>
      <c r="E2204" t="s">
        <v>5</v>
      </c>
      <c r="F2204" t="s">
        <v>18</v>
      </c>
      <c r="G2204" t="s">
        <v>17</v>
      </c>
      <c r="H2204" s="1">
        <v>1872</v>
      </c>
    </row>
    <row r="2205" spans="1:8" x14ac:dyDescent="0.3">
      <c r="A2205" t="s">
        <v>22</v>
      </c>
      <c r="B2205" t="s">
        <v>13</v>
      </c>
      <c r="C2205">
        <v>29</v>
      </c>
      <c r="D2205" s="3">
        <v>2017</v>
      </c>
      <c r="E2205" t="s">
        <v>5</v>
      </c>
      <c r="F2205" t="s">
        <v>18</v>
      </c>
      <c r="G2205" t="s">
        <v>17</v>
      </c>
      <c r="H2205" s="1">
        <v>812</v>
      </c>
    </row>
    <row r="2206" spans="1:8" x14ac:dyDescent="0.3">
      <c r="A2206" t="s">
        <v>21</v>
      </c>
      <c r="B2206" t="s">
        <v>13</v>
      </c>
      <c r="C2206">
        <v>30</v>
      </c>
      <c r="D2206" s="3">
        <v>2017</v>
      </c>
      <c r="E2206" t="s">
        <v>5</v>
      </c>
      <c r="F2206" t="s">
        <v>18</v>
      </c>
      <c r="G2206" t="s">
        <v>17</v>
      </c>
      <c r="H2206" s="1">
        <v>1645</v>
      </c>
    </row>
    <row r="2207" spans="1:8" x14ac:dyDescent="0.3">
      <c r="A2207" t="s">
        <v>22</v>
      </c>
      <c r="B2207" t="s">
        <v>13</v>
      </c>
      <c r="C2207">
        <v>30</v>
      </c>
      <c r="D2207" s="3">
        <v>2017</v>
      </c>
      <c r="E2207" t="s">
        <v>5</v>
      </c>
      <c r="F2207" t="s">
        <v>18</v>
      </c>
      <c r="G2207" t="s">
        <v>17</v>
      </c>
      <c r="H2207" s="1">
        <v>736</v>
      </c>
    </row>
    <row r="2208" spans="1:8" x14ac:dyDescent="0.3">
      <c r="A2208" t="s">
        <v>21</v>
      </c>
      <c r="B2208" t="s">
        <v>13</v>
      </c>
      <c r="C2208">
        <v>31</v>
      </c>
      <c r="D2208" s="3">
        <v>2017</v>
      </c>
      <c r="E2208" t="s">
        <v>5</v>
      </c>
      <c r="F2208" t="s">
        <v>18</v>
      </c>
      <c r="G2208" t="s">
        <v>17</v>
      </c>
      <c r="H2208" s="1">
        <v>1399</v>
      </c>
    </row>
    <row r="2209" spans="1:8" x14ac:dyDescent="0.3">
      <c r="A2209" t="s">
        <v>22</v>
      </c>
      <c r="B2209" t="s">
        <v>13</v>
      </c>
      <c r="C2209">
        <v>31</v>
      </c>
      <c r="D2209" s="3">
        <v>2017</v>
      </c>
      <c r="E2209" t="s">
        <v>5</v>
      </c>
      <c r="F2209" t="s">
        <v>18</v>
      </c>
      <c r="G2209" t="s">
        <v>17</v>
      </c>
      <c r="H2209" s="1">
        <v>742</v>
      </c>
    </row>
    <row r="2210" spans="1:8" x14ac:dyDescent="0.3">
      <c r="A2210" t="s">
        <v>21</v>
      </c>
      <c r="B2210" t="s">
        <v>20</v>
      </c>
      <c r="C2210">
        <v>1</v>
      </c>
      <c r="D2210" s="3">
        <v>2016</v>
      </c>
      <c r="E2210" t="s">
        <v>12</v>
      </c>
      <c r="F2210" t="s">
        <v>14</v>
      </c>
      <c r="G2210" t="s">
        <v>17</v>
      </c>
      <c r="H2210" s="1">
        <v>13102</v>
      </c>
    </row>
    <row r="2211" spans="1:8" x14ac:dyDescent="0.3">
      <c r="A2211" t="s">
        <v>22</v>
      </c>
      <c r="B2211" t="s">
        <v>20</v>
      </c>
      <c r="C2211">
        <v>1</v>
      </c>
      <c r="D2211" s="3">
        <v>2016</v>
      </c>
      <c r="E2211" t="s">
        <v>12</v>
      </c>
      <c r="F2211" t="s">
        <v>14</v>
      </c>
      <c r="G2211" t="s">
        <v>17</v>
      </c>
      <c r="H2211" s="1">
        <v>17006.7</v>
      </c>
    </row>
    <row r="2212" spans="1:8" x14ac:dyDescent="0.3">
      <c r="A2212" t="s">
        <v>21</v>
      </c>
      <c r="B2212" t="s">
        <v>20</v>
      </c>
      <c r="C2212">
        <v>2</v>
      </c>
      <c r="D2212" s="3">
        <v>2016</v>
      </c>
      <c r="E2212" t="s">
        <v>12</v>
      </c>
      <c r="F2212" t="s">
        <v>14</v>
      </c>
      <c r="G2212" t="s">
        <v>17</v>
      </c>
      <c r="H2212" s="1">
        <v>15236.7</v>
      </c>
    </row>
    <row r="2213" spans="1:8" x14ac:dyDescent="0.3">
      <c r="A2213" t="s">
        <v>22</v>
      </c>
      <c r="B2213" t="s">
        <v>20</v>
      </c>
      <c r="C2213">
        <v>2</v>
      </c>
      <c r="D2213" s="3">
        <v>2016</v>
      </c>
      <c r="E2213" t="s">
        <v>12</v>
      </c>
      <c r="F2213" t="s">
        <v>14</v>
      </c>
      <c r="G2213" t="s">
        <v>17</v>
      </c>
      <c r="H2213" s="1">
        <v>20613.900000000001</v>
      </c>
    </row>
    <row r="2214" spans="1:8" x14ac:dyDescent="0.3">
      <c r="A2214" t="s">
        <v>21</v>
      </c>
      <c r="B2214" t="s">
        <v>20</v>
      </c>
      <c r="C2214">
        <v>3</v>
      </c>
      <c r="D2214" s="3">
        <v>2016</v>
      </c>
      <c r="E2214" t="s">
        <v>12</v>
      </c>
      <c r="F2214" t="s">
        <v>14</v>
      </c>
      <c r="G2214" t="s">
        <v>17</v>
      </c>
      <c r="H2214" s="1">
        <v>20176</v>
      </c>
    </row>
    <row r="2215" spans="1:8" x14ac:dyDescent="0.3">
      <c r="A2215" t="s">
        <v>22</v>
      </c>
      <c r="B2215" t="s">
        <v>20</v>
      </c>
      <c r="C2215">
        <v>3</v>
      </c>
      <c r="D2215" s="3">
        <v>2016</v>
      </c>
      <c r="E2215" t="s">
        <v>12</v>
      </c>
      <c r="F2215" t="s">
        <v>14</v>
      </c>
      <c r="G2215" t="s">
        <v>17</v>
      </c>
      <c r="H2215" s="1">
        <v>27102.799999999999</v>
      </c>
    </row>
    <row r="2216" spans="1:8" x14ac:dyDescent="0.3">
      <c r="A2216" t="s">
        <v>21</v>
      </c>
      <c r="B2216" t="s">
        <v>20</v>
      </c>
      <c r="C2216">
        <v>4</v>
      </c>
      <c r="D2216" s="3">
        <v>2016</v>
      </c>
      <c r="E2216" t="s">
        <v>12</v>
      </c>
      <c r="F2216" t="s">
        <v>14</v>
      </c>
      <c r="G2216" t="s">
        <v>17</v>
      </c>
      <c r="H2216" s="1">
        <v>17745.3</v>
      </c>
    </row>
    <row r="2217" spans="1:8" x14ac:dyDescent="0.3">
      <c r="A2217" t="s">
        <v>22</v>
      </c>
      <c r="B2217" t="s">
        <v>20</v>
      </c>
      <c r="C2217">
        <v>4</v>
      </c>
      <c r="D2217" s="3">
        <v>2016</v>
      </c>
      <c r="E2217" t="s">
        <v>12</v>
      </c>
      <c r="F2217" t="s">
        <v>14</v>
      </c>
      <c r="G2217" t="s">
        <v>17</v>
      </c>
      <c r="H2217" s="1">
        <v>25419.8</v>
      </c>
    </row>
    <row r="2218" spans="1:8" x14ac:dyDescent="0.3">
      <c r="A2218" t="s">
        <v>21</v>
      </c>
      <c r="B2218" t="s">
        <v>20</v>
      </c>
      <c r="C2218">
        <v>5</v>
      </c>
      <c r="D2218" s="3">
        <v>2016</v>
      </c>
      <c r="E2218" t="s">
        <v>12</v>
      </c>
      <c r="F2218" t="s">
        <v>14</v>
      </c>
      <c r="G2218" t="s">
        <v>17</v>
      </c>
      <c r="H2218" s="1">
        <v>16853.400000000001</v>
      </c>
    </row>
    <row r="2219" spans="1:8" x14ac:dyDescent="0.3">
      <c r="A2219" t="s">
        <v>22</v>
      </c>
      <c r="B2219" t="s">
        <v>20</v>
      </c>
      <c r="C2219">
        <v>5</v>
      </c>
      <c r="D2219" s="3">
        <v>2016</v>
      </c>
      <c r="E2219" t="s">
        <v>12</v>
      </c>
      <c r="F2219" t="s">
        <v>14</v>
      </c>
      <c r="G2219" t="s">
        <v>17</v>
      </c>
      <c r="H2219" s="1">
        <v>23526.2</v>
      </c>
    </row>
    <row r="2220" spans="1:8" x14ac:dyDescent="0.3">
      <c r="A2220" t="s">
        <v>21</v>
      </c>
      <c r="B2220" t="s">
        <v>20</v>
      </c>
      <c r="C2220">
        <v>6</v>
      </c>
      <c r="D2220" s="3">
        <v>2016</v>
      </c>
      <c r="E2220" t="s">
        <v>12</v>
      </c>
      <c r="F2220" t="s">
        <v>14</v>
      </c>
      <c r="G2220" t="s">
        <v>17</v>
      </c>
      <c r="H2220" s="1">
        <v>14560.5</v>
      </c>
    </row>
    <row r="2221" spans="1:8" x14ac:dyDescent="0.3">
      <c r="A2221" t="s">
        <v>22</v>
      </c>
      <c r="B2221" t="s">
        <v>20</v>
      </c>
      <c r="C2221">
        <v>6</v>
      </c>
      <c r="D2221" s="3">
        <v>2016</v>
      </c>
      <c r="E2221" t="s">
        <v>12</v>
      </c>
      <c r="F2221" t="s">
        <v>14</v>
      </c>
      <c r="G2221" t="s">
        <v>17</v>
      </c>
      <c r="H2221" s="1">
        <v>20617.599999999999</v>
      </c>
    </row>
    <row r="2222" spans="1:8" x14ac:dyDescent="0.3">
      <c r="A2222" t="s">
        <v>21</v>
      </c>
      <c r="B2222" t="s">
        <v>20</v>
      </c>
      <c r="C2222">
        <v>7</v>
      </c>
      <c r="D2222" s="3">
        <v>2016</v>
      </c>
      <c r="E2222" t="s">
        <v>12</v>
      </c>
      <c r="F2222" t="s">
        <v>14</v>
      </c>
      <c r="G2222" t="s">
        <v>17</v>
      </c>
      <c r="H2222" s="1">
        <v>14326.2</v>
      </c>
    </row>
    <row r="2223" spans="1:8" x14ac:dyDescent="0.3">
      <c r="A2223" t="s">
        <v>22</v>
      </c>
      <c r="B2223" t="s">
        <v>20</v>
      </c>
      <c r="C2223">
        <v>7</v>
      </c>
      <c r="D2223" s="3">
        <v>2016</v>
      </c>
      <c r="E2223" t="s">
        <v>12</v>
      </c>
      <c r="F2223" t="s">
        <v>14</v>
      </c>
      <c r="G2223" t="s">
        <v>17</v>
      </c>
      <c r="H2223" s="1">
        <v>18845.2</v>
      </c>
    </row>
    <row r="2224" spans="1:8" x14ac:dyDescent="0.3">
      <c r="A2224" t="s">
        <v>21</v>
      </c>
      <c r="B2224" t="s">
        <v>20</v>
      </c>
      <c r="C2224">
        <v>8</v>
      </c>
      <c r="D2224" s="3">
        <v>2016</v>
      </c>
      <c r="E2224" t="s">
        <v>12</v>
      </c>
      <c r="F2224" t="s">
        <v>14</v>
      </c>
      <c r="G2224" t="s">
        <v>17</v>
      </c>
      <c r="H2224" s="1">
        <v>12723</v>
      </c>
    </row>
    <row r="2225" spans="1:8" x14ac:dyDescent="0.3">
      <c r="A2225" t="s">
        <v>22</v>
      </c>
      <c r="B2225" t="s">
        <v>20</v>
      </c>
      <c r="C2225">
        <v>8</v>
      </c>
      <c r="D2225" s="3">
        <v>2016</v>
      </c>
      <c r="E2225" t="s">
        <v>12</v>
      </c>
      <c r="F2225" t="s">
        <v>14</v>
      </c>
      <c r="G2225" t="s">
        <v>17</v>
      </c>
      <c r="H2225" s="1">
        <v>18463</v>
      </c>
    </row>
    <row r="2226" spans="1:8" x14ac:dyDescent="0.3">
      <c r="A2226" t="s">
        <v>21</v>
      </c>
      <c r="B2226" t="s">
        <v>20</v>
      </c>
      <c r="C2226">
        <v>9</v>
      </c>
      <c r="D2226" s="3">
        <v>2016</v>
      </c>
      <c r="E2226" t="s">
        <v>12</v>
      </c>
      <c r="F2226" t="s">
        <v>14</v>
      </c>
      <c r="G2226" t="s">
        <v>17</v>
      </c>
      <c r="H2226" s="1">
        <v>16776.7</v>
      </c>
    </row>
    <row r="2227" spans="1:8" x14ac:dyDescent="0.3">
      <c r="A2227" t="s">
        <v>22</v>
      </c>
      <c r="B2227" t="s">
        <v>20</v>
      </c>
      <c r="C2227">
        <v>9</v>
      </c>
      <c r="D2227" s="3">
        <v>2016</v>
      </c>
      <c r="E2227" t="s">
        <v>12</v>
      </c>
      <c r="F2227" t="s">
        <v>14</v>
      </c>
      <c r="G2227" t="s">
        <v>17</v>
      </c>
      <c r="H2227" s="1">
        <v>19038.900000000001</v>
      </c>
    </row>
    <row r="2228" spans="1:8" x14ac:dyDescent="0.3">
      <c r="A2228" t="s">
        <v>21</v>
      </c>
      <c r="B2228" t="s">
        <v>20</v>
      </c>
      <c r="C2228">
        <v>10</v>
      </c>
      <c r="D2228" s="3">
        <v>2016</v>
      </c>
      <c r="E2228" t="s">
        <v>12</v>
      </c>
      <c r="F2228" t="s">
        <v>14</v>
      </c>
      <c r="G2228" t="s">
        <v>17</v>
      </c>
      <c r="H2228" s="1">
        <v>20226.5</v>
      </c>
    </row>
    <row r="2229" spans="1:8" x14ac:dyDescent="0.3">
      <c r="A2229" t="s">
        <v>22</v>
      </c>
      <c r="B2229" t="s">
        <v>20</v>
      </c>
      <c r="C2229">
        <v>10</v>
      </c>
      <c r="D2229" s="3">
        <v>2016</v>
      </c>
      <c r="E2229" t="s">
        <v>12</v>
      </c>
      <c r="F2229" t="s">
        <v>14</v>
      </c>
      <c r="G2229" t="s">
        <v>17</v>
      </c>
      <c r="H2229" s="1">
        <v>21935.9</v>
      </c>
    </row>
    <row r="2230" spans="1:8" x14ac:dyDescent="0.3">
      <c r="A2230" t="s">
        <v>21</v>
      </c>
      <c r="B2230" t="s">
        <v>20</v>
      </c>
      <c r="C2230">
        <v>11</v>
      </c>
      <c r="D2230" s="3">
        <v>2016</v>
      </c>
      <c r="E2230" t="s">
        <v>12</v>
      </c>
      <c r="F2230" t="s">
        <v>14</v>
      </c>
      <c r="G2230" t="s">
        <v>17</v>
      </c>
      <c r="H2230" s="1">
        <v>19053.099999999999</v>
      </c>
    </row>
    <row r="2231" spans="1:8" x14ac:dyDescent="0.3">
      <c r="A2231" t="s">
        <v>22</v>
      </c>
      <c r="B2231" t="s">
        <v>20</v>
      </c>
      <c r="C2231">
        <v>11</v>
      </c>
      <c r="D2231" s="3">
        <v>2016</v>
      </c>
      <c r="E2231" t="s">
        <v>12</v>
      </c>
      <c r="F2231" t="s">
        <v>14</v>
      </c>
      <c r="G2231" t="s">
        <v>17</v>
      </c>
      <c r="H2231" s="1">
        <v>25851.4</v>
      </c>
    </row>
    <row r="2232" spans="1:8" x14ac:dyDescent="0.3">
      <c r="A2232" t="s">
        <v>21</v>
      </c>
      <c r="B2232" t="s">
        <v>20</v>
      </c>
      <c r="C2232">
        <v>12</v>
      </c>
      <c r="D2232" s="3">
        <v>2016</v>
      </c>
      <c r="E2232" t="s">
        <v>12</v>
      </c>
      <c r="F2232" t="s">
        <v>14</v>
      </c>
      <c r="G2232" t="s">
        <v>17</v>
      </c>
      <c r="H2232" s="1">
        <v>17720.400000000001</v>
      </c>
    </row>
    <row r="2233" spans="1:8" x14ac:dyDescent="0.3">
      <c r="A2233" t="s">
        <v>22</v>
      </c>
      <c r="B2233" t="s">
        <v>20</v>
      </c>
      <c r="C2233">
        <v>12</v>
      </c>
      <c r="D2233" s="3">
        <v>2016</v>
      </c>
      <c r="E2233" t="s">
        <v>12</v>
      </c>
      <c r="F2233" t="s">
        <v>14</v>
      </c>
      <c r="G2233" t="s">
        <v>17</v>
      </c>
      <c r="H2233" s="1">
        <v>24408.6</v>
      </c>
    </row>
    <row r="2234" spans="1:8" x14ac:dyDescent="0.3">
      <c r="A2234" t="s">
        <v>21</v>
      </c>
      <c r="B2234" t="s">
        <v>20</v>
      </c>
      <c r="C2234">
        <v>13</v>
      </c>
      <c r="D2234" s="3">
        <v>2016</v>
      </c>
      <c r="E2234" t="s">
        <v>12</v>
      </c>
      <c r="F2234" t="s">
        <v>14</v>
      </c>
      <c r="G2234" t="s">
        <v>17</v>
      </c>
      <c r="H2234" s="1">
        <v>16213.4</v>
      </c>
    </row>
    <row r="2235" spans="1:8" x14ac:dyDescent="0.3">
      <c r="A2235" t="s">
        <v>22</v>
      </c>
      <c r="B2235" t="s">
        <v>20</v>
      </c>
      <c r="C2235">
        <v>13</v>
      </c>
      <c r="D2235" s="3">
        <v>2016</v>
      </c>
      <c r="E2235" t="s">
        <v>12</v>
      </c>
      <c r="F2235" t="s">
        <v>14</v>
      </c>
      <c r="G2235" t="s">
        <v>17</v>
      </c>
      <c r="H2235" s="1">
        <v>21654.2</v>
      </c>
    </row>
    <row r="2236" spans="1:8" x14ac:dyDescent="0.3">
      <c r="A2236" t="s">
        <v>21</v>
      </c>
      <c r="B2236" t="s">
        <v>20</v>
      </c>
      <c r="C2236">
        <v>14</v>
      </c>
      <c r="D2236" s="3">
        <v>2016</v>
      </c>
      <c r="E2236" t="s">
        <v>12</v>
      </c>
      <c r="F2236" t="s">
        <v>14</v>
      </c>
      <c r="G2236" t="s">
        <v>17</v>
      </c>
      <c r="H2236" s="1">
        <v>14417.1</v>
      </c>
    </row>
    <row r="2237" spans="1:8" x14ac:dyDescent="0.3">
      <c r="A2237" t="s">
        <v>22</v>
      </c>
      <c r="B2237" t="s">
        <v>20</v>
      </c>
      <c r="C2237">
        <v>14</v>
      </c>
      <c r="D2237" s="3">
        <v>2016</v>
      </c>
      <c r="E2237" t="s">
        <v>12</v>
      </c>
      <c r="F2237" t="s">
        <v>14</v>
      </c>
      <c r="G2237" t="s">
        <v>17</v>
      </c>
      <c r="H2237" s="1">
        <v>23055.5</v>
      </c>
    </row>
    <row r="2238" spans="1:8" x14ac:dyDescent="0.3">
      <c r="A2238" t="s">
        <v>21</v>
      </c>
      <c r="B2238" t="s">
        <v>20</v>
      </c>
      <c r="C2238">
        <v>15</v>
      </c>
      <c r="D2238" s="3">
        <v>2016</v>
      </c>
      <c r="E2238" t="s">
        <v>12</v>
      </c>
      <c r="F2238" t="s">
        <v>14</v>
      </c>
      <c r="G2238" t="s">
        <v>17</v>
      </c>
      <c r="H2238" s="1">
        <v>13033</v>
      </c>
    </row>
    <row r="2239" spans="1:8" x14ac:dyDescent="0.3">
      <c r="A2239" t="s">
        <v>22</v>
      </c>
      <c r="B2239" t="s">
        <v>20</v>
      </c>
      <c r="C2239">
        <v>15</v>
      </c>
      <c r="D2239" s="3">
        <v>2016</v>
      </c>
      <c r="E2239" t="s">
        <v>12</v>
      </c>
      <c r="F2239" t="s">
        <v>14</v>
      </c>
      <c r="G2239" t="s">
        <v>17</v>
      </c>
      <c r="H2239" s="1">
        <v>16291.1</v>
      </c>
    </row>
    <row r="2240" spans="1:8" x14ac:dyDescent="0.3">
      <c r="A2240" t="s">
        <v>21</v>
      </c>
      <c r="B2240" t="s">
        <v>20</v>
      </c>
      <c r="C2240">
        <v>16</v>
      </c>
      <c r="D2240" s="3">
        <v>2016</v>
      </c>
      <c r="E2240" t="s">
        <v>12</v>
      </c>
      <c r="F2240" t="s">
        <v>14</v>
      </c>
      <c r="G2240" t="s">
        <v>17</v>
      </c>
      <c r="H2240" s="1">
        <v>14132.4</v>
      </c>
    </row>
    <row r="2241" spans="1:8" x14ac:dyDescent="0.3">
      <c r="A2241" t="s">
        <v>22</v>
      </c>
      <c r="B2241" t="s">
        <v>20</v>
      </c>
      <c r="C2241">
        <v>16</v>
      </c>
      <c r="D2241" s="3">
        <v>2016</v>
      </c>
      <c r="E2241" t="s">
        <v>12</v>
      </c>
      <c r="F2241" t="s">
        <v>14</v>
      </c>
      <c r="G2241" t="s">
        <v>17</v>
      </c>
      <c r="H2241" s="1">
        <v>16778.3</v>
      </c>
    </row>
    <row r="2242" spans="1:8" x14ac:dyDescent="0.3">
      <c r="A2242" t="s">
        <v>21</v>
      </c>
      <c r="B2242" t="s">
        <v>20</v>
      </c>
      <c r="C2242">
        <v>17</v>
      </c>
      <c r="D2242" s="3">
        <v>2016</v>
      </c>
      <c r="E2242" t="s">
        <v>12</v>
      </c>
      <c r="F2242" t="s">
        <v>14</v>
      </c>
      <c r="G2242" t="s">
        <v>17</v>
      </c>
      <c r="H2242" s="1">
        <v>16900.3</v>
      </c>
    </row>
    <row r="2243" spans="1:8" x14ac:dyDescent="0.3">
      <c r="A2243" t="s">
        <v>22</v>
      </c>
      <c r="B2243" t="s">
        <v>20</v>
      </c>
      <c r="C2243">
        <v>17</v>
      </c>
      <c r="D2243" s="3">
        <v>2016</v>
      </c>
      <c r="E2243" t="s">
        <v>12</v>
      </c>
      <c r="F2243" t="s">
        <v>14</v>
      </c>
      <c r="G2243" t="s">
        <v>17</v>
      </c>
      <c r="H2243" s="1">
        <v>22889.8</v>
      </c>
    </row>
    <row r="2244" spans="1:8" x14ac:dyDescent="0.3">
      <c r="A2244" t="s">
        <v>21</v>
      </c>
      <c r="B2244" t="s">
        <v>20</v>
      </c>
      <c r="C2244">
        <v>18</v>
      </c>
      <c r="D2244" s="3">
        <v>2016</v>
      </c>
      <c r="E2244" t="s">
        <v>12</v>
      </c>
      <c r="F2244" t="s">
        <v>14</v>
      </c>
      <c r="G2244" t="s">
        <v>17</v>
      </c>
      <c r="H2244" s="1">
        <v>15710.7</v>
      </c>
    </row>
    <row r="2245" spans="1:8" x14ac:dyDescent="0.3">
      <c r="A2245" t="s">
        <v>22</v>
      </c>
      <c r="B2245" t="s">
        <v>20</v>
      </c>
      <c r="C2245">
        <v>18</v>
      </c>
      <c r="D2245" s="3">
        <v>2016</v>
      </c>
      <c r="E2245" t="s">
        <v>12</v>
      </c>
      <c r="F2245" t="s">
        <v>14</v>
      </c>
      <c r="G2245" t="s">
        <v>17</v>
      </c>
      <c r="H2245" s="1">
        <v>24551</v>
      </c>
    </row>
    <row r="2246" spans="1:8" x14ac:dyDescent="0.3">
      <c r="A2246" t="s">
        <v>21</v>
      </c>
      <c r="B2246" t="s">
        <v>20</v>
      </c>
      <c r="C2246">
        <v>19</v>
      </c>
      <c r="D2246" s="3">
        <v>2016</v>
      </c>
      <c r="E2246" t="s">
        <v>12</v>
      </c>
      <c r="F2246" t="s">
        <v>14</v>
      </c>
      <c r="G2246" t="s">
        <v>17</v>
      </c>
      <c r="H2246" s="1">
        <v>13840.6</v>
      </c>
    </row>
    <row r="2247" spans="1:8" x14ac:dyDescent="0.3">
      <c r="A2247" t="s">
        <v>22</v>
      </c>
      <c r="B2247" t="s">
        <v>20</v>
      </c>
      <c r="C2247">
        <v>19</v>
      </c>
      <c r="D2247" s="3">
        <v>2016</v>
      </c>
      <c r="E2247" t="s">
        <v>12</v>
      </c>
      <c r="F2247" t="s">
        <v>14</v>
      </c>
      <c r="G2247" t="s">
        <v>17</v>
      </c>
      <c r="H2247" s="1">
        <v>22166.7</v>
      </c>
    </row>
    <row r="2248" spans="1:8" x14ac:dyDescent="0.3">
      <c r="A2248" t="s">
        <v>21</v>
      </c>
      <c r="B2248" t="s">
        <v>20</v>
      </c>
      <c r="C2248">
        <v>20</v>
      </c>
      <c r="D2248" s="3">
        <v>2016</v>
      </c>
      <c r="E2248" t="s">
        <v>12</v>
      </c>
      <c r="F2248" t="s">
        <v>14</v>
      </c>
      <c r="G2248" t="s">
        <v>17</v>
      </c>
      <c r="H2248" s="1">
        <v>14700.4</v>
      </c>
    </row>
    <row r="2249" spans="1:8" x14ac:dyDescent="0.3">
      <c r="A2249" t="s">
        <v>22</v>
      </c>
      <c r="B2249" t="s">
        <v>20</v>
      </c>
      <c r="C2249">
        <v>20</v>
      </c>
      <c r="D2249" s="3">
        <v>2016</v>
      </c>
      <c r="E2249" t="s">
        <v>12</v>
      </c>
      <c r="F2249" t="s">
        <v>14</v>
      </c>
      <c r="G2249" t="s">
        <v>17</v>
      </c>
      <c r="H2249" s="1">
        <v>21939.5</v>
      </c>
    </row>
    <row r="2250" spans="1:8" x14ac:dyDescent="0.3">
      <c r="A2250" t="s">
        <v>21</v>
      </c>
      <c r="B2250" t="s">
        <v>20</v>
      </c>
      <c r="C2250">
        <v>21</v>
      </c>
      <c r="D2250" s="3">
        <v>2016</v>
      </c>
      <c r="E2250" t="s">
        <v>12</v>
      </c>
      <c r="F2250" t="s">
        <v>14</v>
      </c>
      <c r="G2250" t="s">
        <v>17</v>
      </c>
      <c r="H2250" s="1">
        <v>14333.9</v>
      </c>
    </row>
    <row r="2251" spans="1:8" x14ac:dyDescent="0.3">
      <c r="A2251" t="s">
        <v>22</v>
      </c>
      <c r="B2251" t="s">
        <v>20</v>
      </c>
      <c r="C2251">
        <v>21</v>
      </c>
      <c r="D2251" s="3">
        <v>2016</v>
      </c>
      <c r="E2251" t="s">
        <v>12</v>
      </c>
      <c r="F2251" t="s">
        <v>14</v>
      </c>
      <c r="G2251" t="s">
        <v>17</v>
      </c>
      <c r="H2251" s="1">
        <v>21276.5</v>
      </c>
    </row>
    <row r="2252" spans="1:8" x14ac:dyDescent="0.3">
      <c r="A2252" t="s">
        <v>21</v>
      </c>
      <c r="B2252" t="s">
        <v>20</v>
      </c>
      <c r="C2252">
        <v>22</v>
      </c>
      <c r="D2252" s="3">
        <v>2016</v>
      </c>
      <c r="E2252" t="s">
        <v>12</v>
      </c>
      <c r="F2252" t="s">
        <v>14</v>
      </c>
      <c r="G2252" t="s">
        <v>17</v>
      </c>
      <c r="H2252" s="1">
        <v>13194.4</v>
      </c>
    </row>
    <row r="2253" spans="1:8" x14ac:dyDescent="0.3">
      <c r="A2253" t="s">
        <v>22</v>
      </c>
      <c r="B2253" t="s">
        <v>20</v>
      </c>
      <c r="C2253">
        <v>22</v>
      </c>
      <c r="D2253" s="3">
        <v>2016</v>
      </c>
      <c r="E2253" t="s">
        <v>12</v>
      </c>
      <c r="F2253" t="s">
        <v>14</v>
      </c>
      <c r="G2253" t="s">
        <v>17</v>
      </c>
      <c r="H2253" s="1">
        <v>19536.400000000001</v>
      </c>
    </row>
    <row r="2254" spans="1:8" x14ac:dyDescent="0.3">
      <c r="A2254" t="s">
        <v>21</v>
      </c>
      <c r="B2254" t="s">
        <v>20</v>
      </c>
      <c r="C2254">
        <v>23</v>
      </c>
      <c r="D2254" s="3">
        <v>2016</v>
      </c>
      <c r="E2254" t="s">
        <v>12</v>
      </c>
      <c r="F2254" t="s">
        <v>14</v>
      </c>
      <c r="G2254" t="s">
        <v>17</v>
      </c>
      <c r="H2254" s="1">
        <v>14030.3</v>
      </c>
    </row>
    <row r="2255" spans="1:8" x14ac:dyDescent="0.3">
      <c r="A2255" t="s">
        <v>22</v>
      </c>
      <c r="B2255" t="s">
        <v>20</v>
      </c>
      <c r="C2255">
        <v>23</v>
      </c>
      <c r="D2255" s="3">
        <v>2016</v>
      </c>
      <c r="E2255" t="s">
        <v>12</v>
      </c>
      <c r="F2255" t="s">
        <v>14</v>
      </c>
      <c r="G2255" t="s">
        <v>17</v>
      </c>
      <c r="H2255" s="1">
        <v>20290.2</v>
      </c>
    </row>
    <row r="2256" spans="1:8" x14ac:dyDescent="0.3">
      <c r="A2256" t="s">
        <v>21</v>
      </c>
      <c r="B2256" t="s">
        <v>20</v>
      </c>
      <c r="C2256">
        <v>24</v>
      </c>
      <c r="D2256" s="3">
        <v>2016</v>
      </c>
      <c r="E2256" t="s">
        <v>12</v>
      </c>
      <c r="F2256" t="s">
        <v>14</v>
      </c>
      <c r="G2256" t="s">
        <v>17</v>
      </c>
      <c r="H2256" s="1">
        <v>19479.400000000001</v>
      </c>
    </row>
    <row r="2257" spans="1:8" x14ac:dyDescent="0.3">
      <c r="A2257" t="s">
        <v>22</v>
      </c>
      <c r="B2257" t="s">
        <v>20</v>
      </c>
      <c r="C2257">
        <v>24</v>
      </c>
      <c r="D2257" s="3">
        <v>2016</v>
      </c>
      <c r="E2257" t="s">
        <v>12</v>
      </c>
      <c r="F2257" t="s">
        <v>14</v>
      </c>
      <c r="G2257" t="s">
        <v>17</v>
      </c>
      <c r="H2257" s="1">
        <v>25090.7</v>
      </c>
    </row>
    <row r="2258" spans="1:8" x14ac:dyDescent="0.3">
      <c r="A2258" t="s">
        <v>21</v>
      </c>
      <c r="B2258" t="s">
        <v>20</v>
      </c>
      <c r="C2258">
        <v>25</v>
      </c>
      <c r="D2258" s="3">
        <v>2016</v>
      </c>
      <c r="E2258" t="s">
        <v>12</v>
      </c>
      <c r="F2258" t="s">
        <v>14</v>
      </c>
      <c r="G2258" t="s">
        <v>17</v>
      </c>
      <c r="H2258" s="1">
        <v>17303.5</v>
      </c>
    </row>
    <row r="2259" spans="1:8" x14ac:dyDescent="0.3">
      <c r="A2259" t="s">
        <v>22</v>
      </c>
      <c r="B2259" t="s">
        <v>20</v>
      </c>
      <c r="C2259">
        <v>25</v>
      </c>
      <c r="D2259" s="3">
        <v>2016</v>
      </c>
      <c r="E2259" t="s">
        <v>12</v>
      </c>
      <c r="F2259" t="s">
        <v>14</v>
      </c>
      <c r="G2259" t="s">
        <v>17</v>
      </c>
      <c r="H2259" s="1">
        <v>26164.6</v>
      </c>
    </row>
    <row r="2260" spans="1:8" x14ac:dyDescent="0.3">
      <c r="A2260" t="s">
        <v>21</v>
      </c>
      <c r="B2260" t="s">
        <v>20</v>
      </c>
      <c r="C2260">
        <v>26</v>
      </c>
      <c r="D2260" s="3">
        <v>2016</v>
      </c>
      <c r="E2260" t="s">
        <v>12</v>
      </c>
      <c r="F2260" t="s">
        <v>14</v>
      </c>
      <c r="G2260" t="s">
        <v>17</v>
      </c>
      <c r="H2260" s="1">
        <v>16074.3</v>
      </c>
    </row>
    <row r="2261" spans="1:8" x14ac:dyDescent="0.3">
      <c r="A2261" t="s">
        <v>22</v>
      </c>
      <c r="B2261" t="s">
        <v>20</v>
      </c>
      <c r="C2261">
        <v>26</v>
      </c>
      <c r="D2261" s="3">
        <v>2016</v>
      </c>
      <c r="E2261" t="s">
        <v>12</v>
      </c>
      <c r="F2261" t="s">
        <v>14</v>
      </c>
      <c r="G2261" t="s">
        <v>17</v>
      </c>
      <c r="H2261" s="1">
        <v>24458.6</v>
      </c>
    </row>
    <row r="2262" spans="1:8" x14ac:dyDescent="0.3">
      <c r="A2262" t="s">
        <v>21</v>
      </c>
      <c r="B2262" t="s">
        <v>20</v>
      </c>
      <c r="C2262">
        <v>27</v>
      </c>
      <c r="D2262" s="3">
        <v>2016</v>
      </c>
      <c r="E2262" t="s">
        <v>12</v>
      </c>
      <c r="F2262" t="s">
        <v>14</v>
      </c>
      <c r="G2262" t="s">
        <v>17</v>
      </c>
      <c r="H2262" s="1">
        <v>15769.6</v>
      </c>
    </row>
    <row r="2263" spans="1:8" x14ac:dyDescent="0.3">
      <c r="A2263" t="s">
        <v>22</v>
      </c>
      <c r="B2263" t="s">
        <v>20</v>
      </c>
      <c r="C2263">
        <v>27</v>
      </c>
      <c r="D2263" s="3">
        <v>2016</v>
      </c>
      <c r="E2263" t="s">
        <v>12</v>
      </c>
      <c r="F2263" t="s">
        <v>14</v>
      </c>
      <c r="G2263" t="s">
        <v>17</v>
      </c>
      <c r="H2263" s="1">
        <v>24391.4</v>
      </c>
    </row>
    <row r="2264" spans="1:8" x14ac:dyDescent="0.3">
      <c r="A2264" t="s">
        <v>21</v>
      </c>
      <c r="B2264" t="s">
        <v>20</v>
      </c>
      <c r="C2264">
        <v>28</v>
      </c>
      <c r="D2264" s="3">
        <v>2016</v>
      </c>
      <c r="E2264" t="s">
        <v>12</v>
      </c>
      <c r="F2264" t="s">
        <v>14</v>
      </c>
      <c r="G2264" t="s">
        <v>17</v>
      </c>
      <c r="H2264" s="1">
        <v>15202.7</v>
      </c>
    </row>
    <row r="2265" spans="1:8" x14ac:dyDescent="0.3">
      <c r="A2265" t="s">
        <v>22</v>
      </c>
      <c r="B2265" t="s">
        <v>20</v>
      </c>
      <c r="C2265">
        <v>28</v>
      </c>
      <c r="D2265" s="3">
        <v>2016</v>
      </c>
      <c r="E2265" t="s">
        <v>12</v>
      </c>
      <c r="F2265" t="s">
        <v>14</v>
      </c>
      <c r="G2265" t="s">
        <v>17</v>
      </c>
      <c r="H2265" s="1">
        <v>22702.400000000001</v>
      </c>
    </row>
    <row r="2266" spans="1:8" x14ac:dyDescent="0.3">
      <c r="A2266" t="s">
        <v>21</v>
      </c>
      <c r="B2266" t="s">
        <v>20</v>
      </c>
      <c r="C2266">
        <v>29</v>
      </c>
      <c r="D2266" s="3">
        <v>2016</v>
      </c>
      <c r="E2266" t="s">
        <v>12</v>
      </c>
      <c r="F2266" t="s">
        <v>14</v>
      </c>
      <c r="G2266" t="s">
        <v>17</v>
      </c>
      <c r="H2266" s="1">
        <v>13206.4</v>
      </c>
    </row>
    <row r="2267" spans="1:8" x14ac:dyDescent="0.3">
      <c r="A2267" t="s">
        <v>22</v>
      </c>
      <c r="B2267" t="s">
        <v>20</v>
      </c>
      <c r="C2267">
        <v>29</v>
      </c>
      <c r="D2267" s="3">
        <v>2016</v>
      </c>
      <c r="E2267" t="s">
        <v>12</v>
      </c>
      <c r="F2267" t="s">
        <v>14</v>
      </c>
      <c r="G2267" t="s">
        <v>17</v>
      </c>
      <c r="H2267" s="1">
        <v>20759.3</v>
      </c>
    </row>
    <row r="2268" spans="1:8" x14ac:dyDescent="0.3">
      <c r="A2268" t="s">
        <v>21</v>
      </c>
      <c r="B2268" t="s">
        <v>20</v>
      </c>
      <c r="C2268">
        <v>30</v>
      </c>
      <c r="D2268" s="3">
        <v>2016</v>
      </c>
      <c r="E2268" t="s">
        <v>12</v>
      </c>
      <c r="F2268" t="s">
        <v>14</v>
      </c>
      <c r="G2268" t="s">
        <v>17</v>
      </c>
      <c r="H2268" s="1">
        <v>11895.7</v>
      </c>
    </row>
    <row r="2269" spans="1:8" x14ac:dyDescent="0.3">
      <c r="A2269" t="s">
        <v>22</v>
      </c>
      <c r="B2269" t="s">
        <v>20</v>
      </c>
      <c r="C2269">
        <v>30</v>
      </c>
      <c r="D2269" s="3">
        <v>2016</v>
      </c>
      <c r="E2269" t="s">
        <v>12</v>
      </c>
      <c r="F2269" t="s">
        <v>14</v>
      </c>
      <c r="G2269" t="s">
        <v>17</v>
      </c>
      <c r="H2269" s="1">
        <v>16563.099999999999</v>
      </c>
    </row>
    <row r="2270" spans="1:8" x14ac:dyDescent="0.3">
      <c r="A2270" t="s">
        <v>21</v>
      </c>
      <c r="B2270" t="s">
        <v>20</v>
      </c>
      <c r="C2270">
        <v>31</v>
      </c>
      <c r="D2270" s="3">
        <v>2016</v>
      </c>
      <c r="E2270" t="s">
        <v>12</v>
      </c>
      <c r="F2270" t="s">
        <v>14</v>
      </c>
      <c r="G2270" t="s">
        <v>17</v>
      </c>
      <c r="H2270" s="1">
        <v>17744.400000000001</v>
      </c>
    </row>
    <row r="2271" spans="1:8" x14ac:dyDescent="0.3">
      <c r="A2271" t="s">
        <v>22</v>
      </c>
      <c r="B2271" t="s">
        <v>20</v>
      </c>
      <c r="C2271">
        <v>31</v>
      </c>
      <c r="D2271" s="3">
        <v>2016</v>
      </c>
      <c r="E2271" t="s">
        <v>12</v>
      </c>
      <c r="F2271" t="s">
        <v>14</v>
      </c>
      <c r="G2271" t="s">
        <v>17</v>
      </c>
      <c r="H2271" s="1">
        <v>25116</v>
      </c>
    </row>
    <row r="2272" spans="1:8" x14ac:dyDescent="0.3">
      <c r="A2272" t="s">
        <v>21</v>
      </c>
      <c r="B2272" t="s">
        <v>19</v>
      </c>
      <c r="C2272">
        <v>1</v>
      </c>
      <c r="D2272" s="3">
        <v>2016</v>
      </c>
      <c r="E2272" t="s">
        <v>12</v>
      </c>
      <c r="F2272" t="s">
        <v>14</v>
      </c>
      <c r="G2272" t="s">
        <v>17</v>
      </c>
      <c r="H2272" s="1">
        <v>16146.6</v>
      </c>
    </row>
    <row r="2273" spans="1:8" x14ac:dyDescent="0.3">
      <c r="A2273" t="s">
        <v>22</v>
      </c>
      <c r="B2273" t="s">
        <v>19</v>
      </c>
      <c r="C2273">
        <v>1</v>
      </c>
      <c r="D2273" s="3">
        <v>2016</v>
      </c>
      <c r="E2273" t="s">
        <v>12</v>
      </c>
      <c r="F2273" t="s">
        <v>14</v>
      </c>
      <c r="G2273" t="s">
        <v>17</v>
      </c>
      <c r="H2273" s="1">
        <v>17843.5</v>
      </c>
    </row>
    <row r="2274" spans="1:8" x14ac:dyDescent="0.3">
      <c r="A2274" t="s">
        <v>21</v>
      </c>
      <c r="B2274" t="s">
        <v>19</v>
      </c>
      <c r="C2274">
        <v>2</v>
      </c>
      <c r="D2274" s="3">
        <v>2016</v>
      </c>
      <c r="E2274" t="s">
        <v>12</v>
      </c>
      <c r="F2274" t="s">
        <v>14</v>
      </c>
      <c r="G2274" t="s">
        <v>17</v>
      </c>
      <c r="H2274" s="1">
        <v>14392.6</v>
      </c>
    </row>
    <row r="2275" spans="1:8" x14ac:dyDescent="0.3">
      <c r="A2275" t="s">
        <v>22</v>
      </c>
      <c r="B2275" t="s">
        <v>19</v>
      </c>
      <c r="C2275">
        <v>2</v>
      </c>
      <c r="D2275" s="3">
        <v>2016</v>
      </c>
      <c r="E2275" t="s">
        <v>12</v>
      </c>
      <c r="F2275" t="s">
        <v>14</v>
      </c>
      <c r="G2275" t="s">
        <v>17</v>
      </c>
      <c r="H2275" s="1">
        <v>16089.2</v>
      </c>
    </row>
    <row r="2276" spans="1:8" x14ac:dyDescent="0.3">
      <c r="A2276" t="s">
        <v>21</v>
      </c>
      <c r="B2276" t="s">
        <v>19</v>
      </c>
      <c r="C2276">
        <v>3</v>
      </c>
      <c r="D2276" s="3">
        <v>2016</v>
      </c>
      <c r="E2276" t="s">
        <v>12</v>
      </c>
      <c r="F2276" t="s">
        <v>14</v>
      </c>
      <c r="G2276" t="s">
        <v>17</v>
      </c>
      <c r="H2276" s="1">
        <v>12013.9</v>
      </c>
    </row>
    <row r="2277" spans="1:8" x14ac:dyDescent="0.3">
      <c r="A2277" t="s">
        <v>22</v>
      </c>
      <c r="B2277" t="s">
        <v>19</v>
      </c>
      <c r="C2277">
        <v>3</v>
      </c>
      <c r="D2277" s="3">
        <v>2016</v>
      </c>
      <c r="E2277" t="s">
        <v>12</v>
      </c>
      <c r="F2277" t="s">
        <v>14</v>
      </c>
      <c r="G2277" t="s">
        <v>17</v>
      </c>
      <c r="H2277" s="1">
        <v>13948.1</v>
      </c>
    </row>
    <row r="2278" spans="1:8" x14ac:dyDescent="0.3">
      <c r="A2278" t="s">
        <v>21</v>
      </c>
      <c r="B2278" t="s">
        <v>19</v>
      </c>
      <c r="C2278">
        <v>4</v>
      </c>
      <c r="D2278" s="3">
        <v>2016</v>
      </c>
      <c r="E2278" t="s">
        <v>12</v>
      </c>
      <c r="F2278" t="s">
        <v>14</v>
      </c>
      <c r="G2278" t="s">
        <v>17</v>
      </c>
      <c r="H2278" s="1">
        <v>13469.8</v>
      </c>
    </row>
    <row r="2279" spans="1:8" x14ac:dyDescent="0.3">
      <c r="A2279" t="s">
        <v>22</v>
      </c>
      <c r="B2279" t="s">
        <v>19</v>
      </c>
      <c r="C2279">
        <v>4</v>
      </c>
      <c r="D2279" s="3">
        <v>2016</v>
      </c>
      <c r="E2279" t="s">
        <v>12</v>
      </c>
      <c r="F2279" t="s">
        <v>14</v>
      </c>
      <c r="G2279" t="s">
        <v>17</v>
      </c>
      <c r="H2279" s="1">
        <v>15900.4</v>
      </c>
    </row>
    <row r="2280" spans="1:8" x14ac:dyDescent="0.3">
      <c r="A2280" t="s">
        <v>21</v>
      </c>
      <c r="B2280" t="s">
        <v>19</v>
      </c>
      <c r="C2280">
        <v>5</v>
      </c>
      <c r="D2280" s="3">
        <v>2016</v>
      </c>
      <c r="E2280" t="s">
        <v>12</v>
      </c>
      <c r="F2280" t="s">
        <v>14</v>
      </c>
      <c r="G2280" t="s">
        <v>17</v>
      </c>
      <c r="H2280" s="1">
        <v>15021</v>
      </c>
    </row>
    <row r="2281" spans="1:8" x14ac:dyDescent="0.3">
      <c r="A2281" t="s">
        <v>22</v>
      </c>
      <c r="B2281" t="s">
        <v>19</v>
      </c>
      <c r="C2281">
        <v>5</v>
      </c>
      <c r="D2281" s="3">
        <v>2016</v>
      </c>
      <c r="E2281" t="s">
        <v>12</v>
      </c>
      <c r="F2281" t="s">
        <v>14</v>
      </c>
      <c r="G2281" t="s">
        <v>17</v>
      </c>
      <c r="H2281" s="1">
        <v>22175.200000000001</v>
      </c>
    </row>
    <row r="2282" spans="1:8" x14ac:dyDescent="0.3">
      <c r="A2282" t="s">
        <v>21</v>
      </c>
      <c r="B2282" t="s">
        <v>19</v>
      </c>
      <c r="C2282">
        <v>6</v>
      </c>
      <c r="D2282" s="3">
        <v>2016</v>
      </c>
      <c r="E2282" t="s">
        <v>12</v>
      </c>
      <c r="F2282" t="s">
        <v>14</v>
      </c>
      <c r="G2282" t="s">
        <v>17</v>
      </c>
      <c r="H2282" s="1">
        <v>14797.9</v>
      </c>
    </row>
    <row r="2283" spans="1:8" x14ac:dyDescent="0.3">
      <c r="A2283" t="s">
        <v>22</v>
      </c>
      <c r="B2283" t="s">
        <v>19</v>
      </c>
      <c r="C2283">
        <v>6</v>
      </c>
      <c r="D2283" s="3">
        <v>2016</v>
      </c>
      <c r="E2283" t="s">
        <v>12</v>
      </c>
      <c r="F2283" t="s">
        <v>14</v>
      </c>
      <c r="G2283" t="s">
        <v>17</v>
      </c>
      <c r="H2283" s="1">
        <v>19431.3</v>
      </c>
    </row>
    <row r="2284" spans="1:8" x14ac:dyDescent="0.3">
      <c r="A2284" t="s">
        <v>21</v>
      </c>
      <c r="B2284" t="s">
        <v>19</v>
      </c>
      <c r="C2284">
        <v>7</v>
      </c>
      <c r="D2284" s="3">
        <v>2016</v>
      </c>
      <c r="E2284" t="s">
        <v>12</v>
      </c>
      <c r="F2284" t="s">
        <v>14</v>
      </c>
      <c r="G2284" t="s">
        <v>17</v>
      </c>
      <c r="H2284" s="1">
        <v>14592.1</v>
      </c>
    </row>
    <row r="2285" spans="1:8" x14ac:dyDescent="0.3">
      <c r="A2285" t="s">
        <v>22</v>
      </c>
      <c r="B2285" t="s">
        <v>19</v>
      </c>
      <c r="C2285">
        <v>7</v>
      </c>
      <c r="D2285" s="3">
        <v>2016</v>
      </c>
      <c r="E2285" t="s">
        <v>12</v>
      </c>
      <c r="F2285" t="s">
        <v>14</v>
      </c>
      <c r="G2285" t="s">
        <v>17</v>
      </c>
      <c r="H2285" s="1">
        <v>19376.599999999999</v>
      </c>
    </row>
    <row r="2286" spans="1:8" x14ac:dyDescent="0.3">
      <c r="A2286" t="s">
        <v>21</v>
      </c>
      <c r="B2286" t="s">
        <v>19</v>
      </c>
      <c r="C2286">
        <v>8</v>
      </c>
      <c r="D2286" s="3">
        <v>2016</v>
      </c>
      <c r="E2286" t="s">
        <v>12</v>
      </c>
      <c r="F2286" t="s">
        <v>14</v>
      </c>
      <c r="G2286" t="s">
        <v>17</v>
      </c>
      <c r="H2286" s="1">
        <v>13847.2</v>
      </c>
    </row>
    <row r="2287" spans="1:8" x14ac:dyDescent="0.3">
      <c r="A2287" t="s">
        <v>22</v>
      </c>
      <c r="B2287" t="s">
        <v>19</v>
      </c>
      <c r="C2287">
        <v>8</v>
      </c>
      <c r="D2287" s="3">
        <v>2016</v>
      </c>
      <c r="E2287" t="s">
        <v>12</v>
      </c>
      <c r="F2287" t="s">
        <v>14</v>
      </c>
      <c r="G2287" t="s">
        <v>17</v>
      </c>
      <c r="H2287" s="1">
        <v>18147.2</v>
      </c>
    </row>
    <row r="2288" spans="1:8" x14ac:dyDescent="0.3">
      <c r="A2288" t="s">
        <v>21</v>
      </c>
      <c r="B2288" t="s">
        <v>19</v>
      </c>
      <c r="C2288">
        <v>9</v>
      </c>
      <c r="D2288" s="3">
        <v>2016</v>
      </c>
      <c r="E2288" t="s">
        <v>12</v>
      </c>
      <c r="F2288" t="s">
        <v>14</v>
      </c>
      <c r="G2288" t="s">
        <v>17</v>
      </c>
      <c r="H2288" s="1">
        <v>13619.2</v>
      </c>
    </row>
    <row r="2289" spans="1:8" x14ac:dyDescent="0.3">
      <c r="A2289" t="s">
        <v>22</v>
      </c>
      <c r="B2289" t="s">
        <v>19</v>
      </c>
      <c r="C2289">
        <v>9</v>
      </c>
      <c r="D2289" s="3">
        <v>2016</v>
      </c>
      <c r="E2289" t="s">
        <v>12</v>
      </c>
      <c r="F2289" t="s">
        <v>14</v>
      </c>
      <c r="G2289" t="s">
        <v>17</v>
      </c>
      <c r="H2289" s="1">
        <v>16437.2</v>
      </c>
    </row>
    <row r="2290" spans="1:8" x14ac:dyDescent="0.3">
      <c r="A2290" t="s">
        <v>21</v>
      </c>
      <c r="B2290" t="s">
        <v>19</v>
      </c>
      <c r="C2290">
        <v>10</v>
      </c>
      <c r="D2290" s="3">
        <v>2016</v>
      </c>
      <c r="E2290" t="s">
        <v>12</v>
      </c>
      <c r="F2290" t="s">
        <v>14</v>
      </c>
      <c r="G2290" t="s">
        <v>17</v>
      </c>
      <c r="H2290" s="1">
        <v>12355.2</v>
      </c>
    </row>
    <row r="2291" spans="1:8" x14ac:dyDescent="0.3">
      <c r="A2291" t="s">
        <v>22</v>
      </c>
      <c r="B2291" t="s">
        <v>19</v>
      </c>
      <c r="C2291">
        <v>10</v>
      </c>
      <c r="D2291" s="3">
        <v>2016</v>
      </c>
      <c r="E2291" t="s">
        <v>12</v>
      </c>
      <c r="F2291" t="s">
        <v>14</v>
      </c>
      <c r="G2291" t="s">
        <v>17</v>
      </c>
      <c r="H2291" s="1">
        <v>13262.2</v>
      </c>
    </row>
    <row r="2292" spans="1:8" x14ac:dyDescent="0.3">
      <c r="A2292" t="s">
        <v>21</v>
      </c>
      <c r="B2292" t="s">
        <v>19</v>
      </c>
      <c r="C2292">
        <v>11</v>
      </c>
      <c r="D2292" s="3">
        <v>2016</v>
      </c>
      <c r="E2292" t="s">
        <v>12</v>
      </c>
      <c r="F2292" t="s">
        <v>14</v>
      </c>
      <c r="G2292" t="s">
        <v>17</v>
      </c>
      <c r="H2292" s="1">
        <v>14257.7</v>
      </c>
    </row>
    <row r="2293" spans="1:8" x14ac:dyDescent="0.3">
      <c r="A2293" t="s">
        <v>22</v>
      </c>
      <c r="B2293" t="s">
        <v>19</v>
      </c>
      <c r="C2293">
        <v>11</v>
      </c>
      <c r="D2293" s="3">
        <v>2016</v>
      </c>
      <c r="E2293" t="s">
        <v>12</v>
      </c>
      <c r="F2293" t="s">
        <v>14</v>
      </c>
      <c r="G2293" t="s">
        <v>17</v>
      </c>
      <c r="H2293" s="1">
        <v>17677.3</v>
      </c>
    </row>
    <row r="2294" spans="1:8" x14ac:dyDescent="0.3">
      <c r="A2294" t="s">
        <v>21</v>
      </c>
      <c r="B2294" t="s">
        <v>19</v>
      </c>
      <c r="C2294">
        <v>12</v>
      </c>
      <c r="D2294" s="3">
        <v>2016</v>
      </c>
      <c r="E2294" t="s">
        <v>12</v>
      </c>
      <c r="F2294" t="s">
        <v>14</v>
      </c>
      <c r="G2294" t="s">
        <v>17</v>
      </c>
      <c r="H2294" s="1">
        <v>18854.5</v>
      </c>
    </row>
    <row r="2295" spans="1:8" x14ac:dyDescent="0.3">
      <c r="A2295" t="s">
        <v>22</v>
      </c>
      <c r="B2295" t="s">
        <v>19</v>
      </c>
      <c r="C2295">
        <v>12</v>
      </c>
      <c r="D2295" s="3">
        <v>2016</v>
      </c>
      <c r="E2295" t="s">
        <v>12</v>
      </c>
      <c r="F2295" t="s">
        <v>14</v>
      </c>
      <c r="G2295" t="s">
        <v>17</v>
      </c>
      <c r="H2295" s="1">
        <v>26944.3</v>
      </c>
    </row>
    <row r="2296" spans="1:8" x14ac:dyDescent="0.3">
      <c r="A2296" t="s">
        <v>21</v>
      </c>
      <c r="B2296" t="s">
        <v>19</v>
      </c>
      <c r="C2296">
        <v>13</v>
      </c>
      <c r="D2296" s="3">
        <v>2016</v>
      </c>
      <c r="E2296" t="s">
        <v>12</v>
      </c>
      <c r="F2296" t="s">
        <v>14</v>
      </c>
      <c r="G2296" t="s">
        <v>17</v>
      </c>
      <c r="H2296" s="1">
        <v>15861.4</v>
      </c>
    </row>
    <row r="2297" spans="1:8" x14ac:dyDescent="0.3">
      <c r="A2297" t="s">
        <v>22</v>
      </c>
      <c r="B2297" t="s">
        <v>19</v>
      </c>
      <c r="C2297">
        <v>13</v>
      </c>
      <c r="D2297" s="3">
        <v>2016</v>
      </c>
      <c r="E2297" t="s">
        <v>12</v>
      </c>
      <c r="F2297" t="s">
        <v>14</v>
      </c>
      <c r="G2297" t="s">
        <v>17</v>
      </c>
      <c r="H2297" s="1">
        <v>23171.8</v>
      </c>
    </row>
    <row r="2298" spans="1:8" x14ac:dyDescent="0.3">
      <c r="A2298" t="s">
        <v>21</v>
      </c>
      <c r="B2298" t="s">
        <v>19</v>
      </c>
      <c r="C2298">
        <v>14</v>
      </c>
      <c r="D2298" s="3">
        <v>2016</v>
      </c>
      <c r="E2298" t="s">
        <v>12</v>
      </c>
      <c r="F2298" t="s">
        <v>14</v>
      </c>
      <c r="G2298" t="s">
        <v>17</v>
      </c>
      <c r="H2298" s="1">
        <v>15777.1</v>
      </c>
    </row>
    <row r="2299" spans="1:8" x14ac:dyDescent="0.3">
      <c r="A2299" t="s">
        <v>22</v>
      </c>
      <c r="B2299" t="s">
        <v>19</v>
      </c>
      <c r="C2299">
        <v>14</v>
      </c>
      <c r="D2299" s="3">
        <v>2016</v>
      </c>
      <c r="E2299" t="s">
        <v>12</v>
      </c>
      <c r="F2299" t="s">
        <v>14</v>
      </c>
      <c r="G2299" t="s">
        <v>17</v>
      </c>
      <c r="H2299" s="1">
        <v>20272.900000000001</v>
      </c>
    </row>
    <row r="2300" spans="1:8" x14ac:dyDescent="0.3">
      <c r="A2300" t="s">
        <v>21</v>
      </c>
      <c r="B2300" t="s">
        <v>19</v>
      </c>
      <c r="C2300">
        <v>15</v>
      </c>
      <c r="D2300" s="3">
        <v>2016</v>
      </c>
      <c r="E2300" t="s">
        <v>12</v>
      </c>
      <c r="F2300" t="s">
        <v>14</v>
      </c>
      <c r="G2300" t="s">
        <v>17</v>
      </c>
      <c r="H2300" s="1">
        <v>13732.2</v>
      </c>
    </row>
    <row r="2301" spans="1:8" x14ac:dyDescent="0.3">
      <c r="A2301" t="s">
        <v>22</v>
      </c>
      <c r="B2301" t="s">
        <v>19</v>
      </c>
      <c r="C2301">
        <v>15</v>
      </c>
      <c r="D2301" s="3">
        <v>2016</v>
      </c>
      <c r="E2301" t="s">
        <v>12</v>
      </c>
      <c r="F2301" t="s">
        <v>14</v>
      </c>
      <c r="G2301" t="s">
        <v>17</v>
      </c>
      <c r="H2301" s="1">
        <v>17685.7</v>
      </c>
    </row>
    <row r="2302" spans="1:8" x14ac:dyDescent="0.3">
      <c r="A2302" t="s">
        <v>21</v>
      </c>
      <c r="B2302" t="s">
        <v>19</v>
      </c>
      <c r="C2302">
        <v>16</v>
      </c>
      <c r="D2302" s="3">
        <v>2016</v>
      </c>
      <c r="E2302" t="s">
        <v>12</v>
      </c>
      <c r="F2302" t="s">
        <v>14</v>
      </c>
      <c r="G2302" t="s">
        <v>17</v>
      </c>
      <c r="H2302" s="1">
        <v>12295.6</v>
      </c>
    </row>
    <row r="2303" spans="1:8" x14ac:dyDescent="0.3">
      <c r="A2303" t="s">
        <v>22</v>
      </c>
      <c r="B2303" t="s">
        <v>19</v>
      </c>
      <c r="C2303">
        <v>16</v>
      </c>
      <c r="D2303" s="3">
        <v>2016</v>
      </c>
      <c r="E2303" t="s">
        <v>12</v>
      </c>
      <c r="F2303" t="s">
        <v>14</v>
      </c>
      <c r="G2303" t="s">
        <v>17</v>
      </c>
      <c r="H2303" s="1">
        <v>16499.400000000001</v>
      </c>
    </row>
    <row r="2304" spans="1:8" x14ac:dyDescent="0.3">
      <c r="A2304" t="s">
        <v>21</v>
      </c>
      <c r="B2304" t="s">
        <v>19</v>
      </c>
      <c r="C2304">
        <v>17</v>
      </c>
      <c r="D2304" s="3">
        <v>2016</v>
      </c>
      <c r="E2304" t="s">
        <v>12</v>
      </c>
      <c r="F2304" t="s">
        <v>14</v>
      </c>
      <c r="G2304" t="s">
        <v>17</v>
      </c>
      <c r="H2304" s="1">
        <v>11248.8</v>
      </c>
    </row>
    <row r="2305" spans="1:8" x14ac:dyDescent="0.3">
      <c r="A2305" t="s">
        <v>22</v>
      </c>
      <c r="B2305" t="s">
        <v>19</v>
      </c>
      <c r="C2305">
        <v>17</v>
      </c>
      <c r="D2305" s="3">
        <v>2016</v>
      </c>
      <c r="E2305" t="s">
        <v>12</v>
      </c>
      <c r="F2305" t="s">
        <v>14</v>
      </c>
      <c r="G2305" t="s">
        <v>17</v>
      </c>
      <c r="H2305" s="1">
        <v>14673</v>
      </c>
    </row>
    <row r="2306" spans="1:8" x14ac:dyDescent="0.3">
      <c r="A2306" t="s">
        <v>21</v>
      </c>
      <c r="B2306" t="s">
        <v>19</v>
      </c>
      <c r="C2306">
        <v>18</v>
      </c>
      <c r="D2306" s="3">
        <v>2016</v>
      </c>
      <c r="E2306" t="s">
        <v>12</v>
      </c>
      <c r="F2306" t="s">
        <v>14</v>
      </c>
      <c r="G2306" t="s">
        <v>17</v>
      </c>
      <c r="H2306" s="1">
        <v>12956.7</v>
      </c>
    </row>
    <row r="2307" spans="1:8" x14ac:dyDescent="0.3">
      <c r="A2307" t="s">
        <v>22</v>
      </c>
      <c r="B2307" t="s">
        <v>19</v>
      </c>
      <c r="C2307">
        <v>18</v>
      </c>
      <c r="D2307" s="3">
        <v>2016</v>
      </c>
      <c r="E2307" t="s">
        <v>12</v>
      </c>
      <c r="F2307" t="s">
        <v>14</v>
      </c>
      <c r="G2307" t="s">
        <v>17</v>
      </c>
      <c r="H2307" s="1">
        <v>16625.099999999999</v>
      </c>
    </row>
    <row r="2308" spans="1:8" x14ac:dyDescent="0.3">
      <c r="A2308" t="s">
        <v>21</v>
      </c>
      <c r="B2308" t="s">
        <v>19</v>
      </c>
      <c r="C2308">
        <v>19</v>
      </c>
      <c r="D2308" s="3">
        <v>2016</v>
      </c>
      <c r="E2308" t="s">
        <v>12</v>
      </c>
      <c r="F2308" t="s">
        <v>14</v>
      </c>
      <c r="G2308" t="s">
        <v>17</v>
      </c>
      <c r="H2308" s="1">
        <v>16685.599999999999</v>
      </c>
    </row>
    <row r="2309" spans="1:8" x14ac:dyDescent="0.3">
      <c r="A2309" t="s">
        <v>22</v>
      </c>
      <c r="B2309" t="s">
        <v>19</v>
      </c>
      <c r="C2309">
        <v>19</v>
      </c>
      <c r="D2309" s="3">
        <v>2016</v>
      </c>
      <c r="E2309" t="s">
        <v>12</v>
      </c>
      <c r="F2309" t="s">
        <v>14</v>
      </c>
      <c r="G2309" t="s">
        <v>17</v>
      </c>
      <c r="H2309" s="1">
        <v>22130.799999999999</v>
      </c>
    </row>
    <row r="2310" spans="1:8" x14ac:dyDescent="0.3">
      <c r="A2310" t="s">
        <v>21</v>
      </c>
      <c r="B2310" t="s">
        <v>19</v>
      </c>
      <c r="C2310">
        <v>20</v>
      </c>
      <c r="D2310" s="3">
        <v>2016</v>
      </c>
      <c r="E2310" t="s">
        <v>12</v>
      </c>
      <c r="F2310" t="s">
        <v>14</v>
      </c>
      <c r="G2310" t="s">
        <v>17</v>
      </c>
      <c r="H2310" s="1">
        <v>15911.7</v>
      </c>
    </row>
    <row r="2311" spans="1:8" x14ac:dyDescent="0.3">
      <c r="A2311" t="s">
        <v>22</v>
      </c>
      <c r="B2311" t="s">
        <v>19</v>
      </c>
      <c r="C2311">
        <v>20</v>
      </c>
      <c r="D2311" s="3">
        <v>2016</v>
      </c>
      <c r="E2311" t="s">
        <v>12</v>
      </c>
      <c r="F2311" t="s">
        <v>14</v>
      </c>
      <c r="G2311" t="s">
        <v>17</v>
      </c>
      <c r="H2311" s="1">
        <v>22582.7</v>
      </c>
    </row>
    <row r="2312" spans="1:8" x14ac:dyDescent="0.3">
      <c r="A2312" t="s">
        <v>21</v>
      </c>
      <c r="B2312" t="s">
        <v>19</v>
      </c>
      <c r="C2312">
        <v>21</v>
      </c>
      <c r="D2312" s="3">
        <v>2016</v>
      </c>
      <c r="E2312" t="s">
        <v>12</v>
      </c>
      <c r="F2312" t="s">
        <v>14</v>
      </c>
      <c r="G2312" t="s">
        <v>17</v>
      </c>
      <c r="H2312" s="1">
        <v>14821</v>
      </c>
    </row>
    <row r="2313" spans="1:8" x14ac:dyDescent="0.3">
      <c r="A2313" t="s">
        <v>22</v>
      </c>
      <c r="B2313" t="s">
        <v>19</v>
      </c>
      <c r="C2313">
        <v>21</v>
      </c>
      <c r="D2313" s="3">
        <v>2016</v>
      </c>
      <c r="E2313" t="s">
        <v>12</v>
      </c>
      <c r="F2313" t="s">
        <v>14</v>
      </c>
      <c r="G2313" t="s">
        <v>17</v>
      </c>
      <c r="H2313" s="1">
        <v>20526.8</v>
      </c>
    </row>
    <row r="2314" spans="1:8" x14ac:dyDescent="0.3">
      <c r="A2314" t="s">
        <v>21</v>
      </c>
      <c r="B2314" t="s">
        <v>19</v>
      </c>
      <c r="C2314">
        <v>22</v>
      </c>
      <c r="D2314" s="3">
        <v>2016</v>
      </c>
      <c r="E2314" t="s">
        <v>12</v>
      </c>
      <c r="F2314" t="s">
        <v>14</v>
      </c>
      <c r="G2314" t="s">
        <v>17</v>
      </c>
      <c r="H2314" s="1">
        <v>14977.6</v>
      </c>
    </row>
    <row r="2315" spans="1:8" x14ac:dyDescent="0.3">
      <c r="A2315" t="s">
        <v>22</v>
      </c>
      <c r="B2315" t="s">
        <v>19</v>
      </c>
      <c r="C2315">
        <v>22</v>
      </c>
      <c r="D2315" s="3">
        <v>2016</v>
      </c>
      <c r="E2315" t="s">
        <v>12</v>
      </c>
      <c r="F2315" t="s">
        <v>14</v>
      </c>
      <c r="G2315" t="s">
        <v>17</v>
      </c>
      <c r="H2315" s="1">
        <v>17423</v>
      </c>
    </row>
    <row r="2316" spans="1:8" x14ac:dyDescent="0.3">
      <c r="A2316" t="s">
        <v>21</v>
      </c>
      <c r="B2316" t="s">
        <v>19</v>
      </c>
      <c r="C2316">
        <v>23</v>
      </c>
      <c r="D2316" s="3">
        <v>2016</v>
      </c>
      <c r="E2316" t="s">
        <v>12</v>
      </c>
      <c r="F2316" t="s">
        <v>14</v>
      </c>
      <c r="G2316" t="s">
        <v>17</v>
      </c>
      <c r="H2316" s="1">
        <v>13564.5</v>
      </c>
    </row>
    <row r="2317" spans="1:8" x14ac:dyDescent="0.3">
      <c r="A2317" t="s">
        <v>22</v>
      </c>
      <c r="B2317" t="s">
        <v>19</v>
      </c>
      <c r="C2317">
        <v>23</v>
      </c>
      <c r="D2317" s="3">
        <v>2016</v>
      </c>
      <c r="E2317" t="s">
        <v>12</v>
      </c>
      <c r="F2317" t="s">
        <v>14</v>
      </c>
      <c r="G2317" t="s">
        <v>17</v>
      </c>
      <c r="H2317" s="1">
        <v>17083.400000000001</v>
      </c>
    </row>
    <row r="2318" spans="1:8" x14ac:dyDescent="0.3">
      <c r="A2318" t="s">
        <v>21</v>
      </c>
      <c r="B2318" t="s">
        <v>19</v>
      </c>
      <c r="C2318">
        <v>24</v>
      </c>
      <c r="D2318" s="3">
        <v>2016</v>
      </c>
      <c r="E2318" t="s">
        <v>12</v>
      </c>
      <c r="F2318" t="s">
        <v>14</v>
      </c>
      <c r="G2318" t="s">
        <v>17</v>
      </c>
      <c r="H2318" s="1">
        <v>10109.5</v>
      </c>
    </row>
    <row r="2319" spans="1:8" x14ac:dyDescent="0.3">
      <c r="A2319" t="s">
        <v>22</v>
      </c>
      <c r="B2319" t="s">
        <v>19</v>
      </c>
      <c r="C2319">
        <v>24</v>
      </c>
      <c r="D2319" s="3">
        <v>2016</v>
      </c>
      <c r="E2319" t="s">
        <v>12</v>
      </c>
      <c r="F2319" t="s">
        <v>14</v>
      </c>
      <c r="G2319" t="s">
        <v>17</v>
      </c>
      <c r="H2319" s="1">
        <v>15107.9</v>
      </c>
    </row>
    <row r="2320" spans="1:8" x14ac:dyDescent="0.3">
      <c r="A2320" t="s">
        <v>21</v>
      </c>
      <c r="B2320" t="s">
        <v>19</v>
      </c>
      <c r="C2320">
        <v>25</v>
      </c>
      <c r="D2320" s="3">
        <v>2016</v>
      </c>
      <c r="E2320" t="s">
        <v>12</v>
      </c>
      <c r="F2320" t="s">
        <v>14</v>
      </c>
      <c r="G2320" t="s">
        <v>17</v>
      </c>
      <c r="H2320" s="1">
        <v>13737.3</v>
      </c>
    </row>
    <row r="2321" spans="1:8" x14ac:dyDescent="0.3">
      <c r="A2321" t="s">
        <v>22</v>
      </c>
      <c r="B2321" t="s">
        <v>19</v>
      </c>
      <c r="C2321">
        <v>25</v>
      </c>
      <c r="D2321" s="3">
        <v>2016</v>
      </c>
      <c r="E2321" t="s">
        <v>12</v>
      </c>
      <c r="F2321" t="s">
        <v>14</v>
      </c>
      <c r="G2321" t="s">
        <v>17</v>
      </c>
      <c r="H2321" s="1">
        <v>16371.5</v>
      </c>
    </row>
    <row r="2322" spans="1:8" x14ac:dyDescent="0.3">
      <c r="A2322" t="s">
        <v>21</v>
      </c>
      <c r="B2322" t="s">
        <v>19</v>
      </c>
      <c r="C2322">
        <v>26</v>
      </c>
      <c r="D2322" s="3">
        <v>2016</v>
      </c>
      <c r="E2322" t="s">
        <v>12</v>
      </c>
      <c r="F2322" t="s">
        <v>14</v>
      </c>
      <c r="G2322" t="s">
        <v>17</v>
      </c>
      <c r="H2322" s="1">
        <v>18869</v>
      </c>
    </row>
    <row r="2323" spans="1:8" x14ac:dyDescent="0.3">
      <c r="A2323" t="s">
        <v>22</v>
      </c>
      <c r="B2323" t="s">
        <v>19</v>
      </c>
      <c r="C2323">
        <v>26</v>
      </c>
      <c r="D2323" s="3">
        <v>2016</v>
      </c>
      <c r="E2323" t="s">
        <v>12</v>
      </c>
      <c r="F2323" t="s">
        <v>14</v>
      </c>
      <c r="G2323" t="s">
        <v>17</v>
      </c>
      <c r="H2323" s="1">
        <v>23574.3</v>
      </c>
    </row>
    <row r="2324" spans="1:8" x14ac:dyDescent="0.3">
      <c r="A2324" t="s">
        <v>21</v>
      </c>
      <c r="B2324" t="s">
        <v>19</v>
      </c>
      <c r="C2324">
        <v>27</v>
      </c>
      <c r="D2324" s="3">
        <v>2016</v>
      </c>
      <c r="E2324" t="s">
        <v>12</v>
      </c>
      <c r="F2324" t="s">
        <v>14</v>
      </c>
      <c r="G2324" t="s">
        <v>17</v>
      </c>
      <c r="H2324" s="1">
        <v>15638.8</v>
      </c>
    </row>
    <row r="2325" spans="1:8" x14ac:dyDescent="0.3">
      <c r="A2325" t="s">
        <v>22</v>
      </c>
      <c r="B2325" t="s">
        <v>19</v>
      </c>
      <c r="C2325">
        <v>27</v>
      </c>
      <c r="D2325" s="3">
        <v>2016</v>
      </c>
      <c r="E2325" t="s">
        <v>12</v>
      </c>
      <c r="F2325" t="s">
        <v>14</v>
      </c>
      <c r="G2325" t="s">
        <v>17</v>
      </c>
      <c r="H2325" s="1">
        <v>23034.400000000001</v>
      </c>
    </row>
    <row r="2326" spans="1:8" x14ac:dyDescent="0.3">
      <c r="A2326" t="s">
        <v>21</v>
      </c>
      <c r="B2326" t="s">
        <v>19</v>
      </c>
      <c r="C2326">
        <v>28</v>
      </c>
      <c r="D2326" s="3">
        <v>2016</v>
      </c>
      <c r="E2326" t="s">
        <v>12</v>
      </c>
      <c r="F2326" t="s">
        <v>14</v>
      </c>
      <c r="G2326" t="s">
        <v>17</v>
      </c>
      <c r="H2326" s="1">
        <v>14961.6</v>
      </c>
    </row>
    <row r="2327" spans="1:8" x14ac:dyDescent="0.3">
      <c r="A2327" t="s">
        <v>22</v>
      </c>
      <c r="B2327" t="s">
        <v>19</v>
      </c>
      <c r="C2327">
        <v>28</v>
      </c>
      <c r="D2327" s="3">
        <v>2016</v>
      </c>
      <c r="E2327" t="s">
        <v>12</v>
      </c>
      <c r="F2327" t="s">
        <v>14</v>
      </c>
      <c r="G2327" t="s">
        <v>17</v>
      </c>
      <c r="H2327" s="1">
        <v>23166.9</v>
      </c>
    </row>
    <row r="2328" spans="1:8" x14ac:dyDescent="0.3">
      <c r="A2328" t="s">
        <v>21</v>
      </c>
      <c r="B2328" t="s">
        <v>19</v>
      </c>
      <c r="C2328">
        <v>29</v>
      </c>
      <c r="D2328" s="3">
        <v>2016</v>
      </c>
      <c r="E2328" t="s">
        <v>12</v>
      </c>
      <c r="F2328" t="s">
        <v>14</v>
      </c>
      <c r="G2328" t="s">
        <v>17</v>
      </c>
      <c r="H2328" s="1">
        <v>15937.7</v>
      </c>
    </row>
    <row r="2329" spans="1:8" x14ac:dyDescent="0.3">
      <c r="A2329" t="s">
        <v>22</v>
      </c>
      <c r="B2329" t="s">
        <v>19</v>
      </c>
      <c r="C2329">
        <v>29</v>
      </c>
      <c r="D2329" s="3">
        <v>2016</v>
      </c>
      <c r="E2329" t="s">
        <v>12</v>
      </c>
      <c r="F2329" t="s">
        <v>14</v>
      </c>
      <c r="G2329" t="s">
        <v>17</v>
      </c>
      <c r="H2329" s="1">
        <v>21724.1</v>
      </c>
    </row>
    <row r="2330" spans="1:8" x14ac:dyDescent="0.3">
      <c r="A2330" t="s">
        <v>21</v>
      </c>
      <c r="B2330" t="s">
        <v>19</v>
      </c>
      <c r="C2330">
        <v>30</v>
      </c>
      <c r="D2330" s="3">
        <v>2016</v>
      </c>
      <c r="E2330" t="s">
        <v>12</v>
      </c>
      <c r="F2330" t="s">
        <v>14</v>
      </c>
      <c r="G2330" t="s">
        <v>17</v>
      </c>
      <c r="H2330" s="1">
        <v>15423.5</v>
      </c>
    </row>
    <row r="2331" spans="1:8" x14ac:dyDescent="0.3">
      <c r="A2331" t="s">
        <v>22</v>
      </c>
      <c r="B2331" t="s">
        <v>19</v>
      </c>
      <c r="C2331">
        <v>30</v>
      </c>
      <c r="D2331" s="3">
        <v>2016</v>
      </c>
      <c r="E2331" t="s">
        <v>12</v>
      </c>
      <c r="F2331" t="s">
        <v>14</v>
      </c>
      <c r="G2331" t="s">
        <v>17</v>
      </c>
      <c r="H2331" s="1">
        <v>18279.3</v>
      </c>
    </row>
    <row r="2332" spans="1:8" x14ac:dyDescent="0.3">
      <c r="A2332" t="s">
        <v>21</v>
      </c>
      <c r="B2332" t="s">
        <v>13</v>
      </c>
      <c r="C2332">
        <v>1</v>
      </c>
      <c r="D2332" s="3">
        <v>2016</v>
      </c>
      <c r="E2332" t="s">
        <v>12</v>
      </c>
      <c r="F2332" t="s">
        <v>14</v>
      </c>
      <c r="G2332" t="s">
        <v>17</v>
      </c>
      <c r="H2332" s="1">
        <v>13866.2</v>
      </c>
    </row>
    <row r="2333" spans="1:8" x14ac:dyDescent="0.3">
      <c r="A2333" t="s">
        <v>22</v>
      </c>
      <c r="B2333" t="s">
        <v>13</v>
      </c>
      <c r="C2333">
        <v>1</v>
      </c>
      <c r="D2333" s="3">
        <v>2016</v>
      </c>
      <c r="E2333" t="s">
        <v>12</v>
      </c>
      <c r="F2333" t="s">
        <v>14</v>
      </c>
      <c r="G2333" t="s">
        <v>17</v>
      </c>
      <c r="H2333" s="1">
        <v>25387</v>
      </c>
    </row>
    <row r="2334" spans="1:8" x14ac:dyDescent="0.3">
      <c r="A2334" t="s">
        <v>21</v>
      </c>
      <c r="B2334" t="s">
        <v>13</v>
      </c>
      <c r="C2334">
        <v>2</v>
      </c>
      <c r="D2334" s="3">
        <v>2016</v>
      </c>
      <c r="E2334" t="s">
        <v>12</v>
      </c>
      <c r="F2334" t="s">
        <v>14</v>
      </c>
      <c r="G2334" t="s">
        <v>17</v>
      </c>
      <c r="H2334" s="1">
        <v>17361.099999999999</v>
      </c>
    </row>
    <row r="2335" spans="1:8" x14ac:dyDescent="0.3">
      <c r="A2335" t="s">
        <v>22</v>
      </c>
      <c r="B2335" t="s">
        <v>13</v>
      </c>
      <c r="C2335">
        <v>2</v>
      </c>
      <c r="D2335" s="3">
        <v>2016</v>
      </c>
      <c r="E2335" t="s">
        <v>12</v>
      </c>
      <c r="F2335" t="s">
        <v>14</v>
      </c>
      <c r="G2335" t="s">
        <v>17</v>
      </c>
      <c r="H2335" s="1">
        <v>21230.799999999999</v>
      </c>
    </row>
    <row r="2336" spans="1:8" x14ac:dyDescent="0.3">
      <c r="A2336" t="s">
        <v>21</v>
      </c>
      <c r="B2336" t="s">
        <v>13</v>
      </c>
      <c r="C2336">
        <v>3</v>
      </c>
      <c r="D2336" s="3">
        <v>2016</v>
      </c>
      <c r="E2336" t="s">
        <v>12</v>
      </c>
      <c r="F2336" t="s">
        <v>14</v>
      </c>
      <c r="G2336" t="s">
        <v>17</v>
      </c>
      <c r="H2336" s="1">
        <v>13312</v>
      </c>
    </row>
    <row r="2337" spans="1:8" x14ac:dyDescent="0.3">
      <c r="A2337" t="s">
        <v>22</v>
      </c>
      <c r="B2337" t="s">
        <v>13</v>
      </c>
      <c r="C2337">
        <v>3</v>
      </c>
      <c r="D2337" s="3">
        <v>2016</v>
      </c>
      <c r="E2337" t="s">
        <v>12</v>
      </c>
      <c r="F2337" t="s">
        <v>14</v>
      </c>
      <c r="G2337" t="s">
        <v>17</v>
      </c>
      <c r="H2337" s="1">
        <v>18882.900000000001</v>
      </c>
    </row>
    <row r="2338" spans="1:8" x14ac:dyDescent="0.3">
      <c r="A2338" t="s">
        <v>21</v>
      </c>
      <c r="B2338" t="s">
        <v>13</v>
      </c>
      <c r="C2338">
        <v>4</v>
      </c>
      <c r="D2338" s="3">
        <v>2016</v>
      </c>
      <c r="E2338" t="s">
        <v>12</v>
      </c>
      <c r="F2338" t="s">
        <v>14</v>
      </c>
      <c r="G2338" t="s">
        <v>17</v>
      </c>
      <c r="H2338" s="1">
        <v>12828.4</v>
      </c>
    </row>
    <row r="2339" spans="1:8" x14ac:dyDescent="0.3">
      <c r="A2339" t="s">
        <v>22</v>
      </c>
      <c r="B2339" t="s">
        <v>13</v>
      </c>
      <c r="C2339">
        <v>4</v>
      </c>
      <c r="D2339" s="3">
        <v>2016</v>
      </c>
      <c r="E2339" t="s">
        <v>12</v>
      </c>
      <c r="F2339" t="s">
        <v>14</v>
      </c>
      <c r="G2339" t="s">
        <v>17</v>
      </c>
      <c r="H2339" s="1">
        <v>16570.2</v>
      </c>
    </row>
    <row r="2340" spans="1:8" x14ac:dyDescent="0.3">
      <c r="A2340" t="s">
        <v>21</v>
      </c>
      <c r="B2340" t="s">
        <v>13</v>
      </c>
      <c r="C2340">
        <v>5</v>
      </c>
      <c r="D2340" s="3">
        <v>2016</v>
      </c>
      <c r="E2340" t="s">
        <v>12</v>
      </c>
      <c r="F2340" t="s">
        <v>14</v>
      </c>
      <c r="G2340" t="s">
        <v>17</v>
      </c>
      <c r="H2340" s="1">
        <v>12478.2</v>
      </c>
    </row>
    <row r="2341" spans="1:8" x14ac:dyDescent="0.3">
      <c r="A2341" t="s">
        <v>22</v>
      </c>
      <c r="B2341" t="s">
        <v>13</v>
      </c>
      <c r="C2341">
        <v>5</v>
      </c>
      <c r="D2341" s="3">
        <v>2016</v>
      </c>
      <c r="E2341" t="s">
        <v>12</v>
      </c>
      <c r="F2341" t="s">
        <v>14</v>
      </c>
      <c r="G2341" t="s">
        <v>17</v>
      </c>
      <c r="H2341" s="1">
        <v>17643.400000000001</v>
      </c>
    </row>
    <row r="2342" spans="1:8" x14ac:dyDescent="0.3">
      <c r="A2342" t="s">
        <v>21</v>
      </c>
      <c r="B2342" t="s">
        <v>13</v>
      </c>
      <c r="C2342">
        <v>6</v>
      </c>
      <c r="D2342" s="3">
        <v>2016</v>
      </c>
      <c r="E2342" t="s">
        <v>12</v>
      </c>
      <c r="F2342" t="s">
        <v>14</v>
      </c>
      <c r="G2342" t="s">
        <v>17</v>
      </c>
      <c r="H2342" s="1">
        <v>10221.4</v>
      </c>
    </row>
    <row r="2343" spans="1:8" x14ac:dyDescent="0.3">
      <c r="A2343" t="s">
        <v>22</v>
      </c>
      <c r="B2343" t="s">
        <v>13</v>
      </c>
      <c r="C2343">
        <v>6</v>
      </c>
      <c r="D2343" s="3">
        <v>2016</v>
      </c>
      <c r="E2343" t="s">
        <v>12</v>
      </c>
      <c r="F2343" t="s">
        <v>14</v>
      </c>
      <c r="G2343" t="s">
        <v>17</v>
      </c>
      <c r="H2343" s="1">
        <v>15953.1</v>
      </c>
    </row>
    <row r="2344" spans="1:8" x14ac:dyDescent="0.3">
      <c r="A2344" t="s">
        <v>21</v>
      </c>
      <c r="B2344" t="s">
        <v>13</v>
      </c>
      <c r="C2344">
        <v>7</v>
      </c>
      <c r="D2344" s="3">
        <v>2016</v>
      </c>
      <c r="E2344" t="s">
        <v>12</v>
      </c>
      <c r="F2344" t="s">
        <v>14</v>
      </c>
      <c r="G2344" t="s">
        <v>17</v>
      </c>
      <c r="H2344" s="1">
        <v>12627</v>
      </c>
    </row>
    <row r="2345" spans="1:8" x14ac:dyDescent="0.3">
      <c r="A2345" t="s">
        <v>22</v>
      </c>
      <c r="B2345" t="s">
        <v>13</v>
      </c>
      <c r="C2345">
        <v>7</v>
      </c>
      <c r="D2345" s="3">
        <v>2016</v>
      </c>
      <c r="E2345" t="s">
        <v>12</v>
      </c>
      <c r="F2345" t="s">
        <v>14</v>
      </c>
      <c r="G2345" t="s">
        <v>17</v>
      </c>
      <c r="H2345" s="1">
        <v>16789.3</v>
      </c>
    </row>
    <row r="2346" spans="1:8" x14ac:dyDescent="0.3">
      <c r="A2346" t="s">
        <v>21</v>
      </c>
      <c r="B2346" t="s">
        <v>13</v>
      </c>
      <c r="C2346">
        <v>8</v>
      </c>
      <c r="D2346" s="3">
        <v>2016</v>
      </c>
      <c r="E2346" t="s">
        <v>12</v>
      </c>
      <c r="F2346" t="s">
        <v>14</v>
      </c>
      <c r="G2346" t="s">
        <v>17</v>
      </c>
      <c r="H2346" s="1">
        <v>14653.1</v>
      </c>
    </row>
    <row r="2347" spans="1:8" x14ac:dyDescent="0.3">
      <c r="A2347" t="s">
        <v>22</v>
      </c>
      <c r="B2347" t="s">
        <v>13</v>
      </c>
      <c r="C2347">
        <v>8</v>
      </c>
      <c r="D2347" s="3">
        <v>2016</v>
      </c>
      <c r="E2347" t="s">
        <v>12</v>
      </c>
      <c r="F2347" t="s">
        <v>14</v>
      </c>
      <c r="G2347" t="s">
        <v>17</v>
      </c>
      <c r="H2347" s="1">
        <v>24559</v>
      </c>
    </row>
    <row r="2348" spans="1:8" x14ac:dyDescent="0.3">
      <c r="A2348" t="s">
        <v>21</v>
      </c>
      <c r="B2348" t="s">
        <v>13</v>
      </c>
      <c r="C2348">
        <v>9</v>
      </c>
      <c r="D2348" s="3">
        <v>2016</v>
      </c>
      <c r="E2348" t="s">
        <v>12</v>
      </c>
      <c r="F2348" t="s">
        <v>14</v>
      </c>
      <c r="G2348" t="s">
        <v>17</v>
      </c>
      <c r="H2348" s="1">
        <v>14106.2</v>
      </c>
    </row>
    <row r="2349" spans="1:8" x14ac:dyDescent="0.3">
      <c r="A2349" t="s">
        <v>22</v>
      </c>
      <c r="B2349" t="s">
        <v>13</v>
      </c>
      <c r="C2349">
        <v>9</v>
      </c>
      <c r="D2349" s="3">
        <v>2016</v>
      </c>
      <c r="E2349" t="s">
        <v>12</v>
      </c>
      <c r="F2349" t="s">
        <v>14</v>
      </c>
      <c r="G2349" t="s">
        <v>17</v>
      </c>
      <c r="H2349" s="1">
        <v>21593.3</v>
      </c>
    </row>
    <row r="2350" spans="1:8" x14ac:dyDescent="0.3">
      <c r="A2350" t="s">
        <v>21</v>
      </c>
      <c r="B2350" t="s">
        <v>13</v>
      </c>
      <c r="C2350">
        <v>10</v>
      </c>
      <c r="D2350" s="3">
        <v>2016</v>
      </c>
      <c r="E2350" t="s">
        <v>12</v>
      </c>
      <c r="F2350" t="s">
        <v>14</v>
      </c>
      <c r="G2350" t="s">
        <v>17</v>
      </c>
      <c r="H2350" s="1">
        <v>14278.8</v>
      </c>
    </row>
    <row r="2351" spans="1:8" x14ac:dyDescent="0.3">
      <c r="A2351" t="s">
        <v>22</v>
      </c>
      <c r="B2351" t="s">
        <v>13</v>
      </c>
      <c r="C2351">
        <v>10</v>
      </c>
      <c r="D2351" s="3">
        <v>2016</v>
      </c>
      <c r="E2351" t="s">
        <v>12</v>
      </c>
      <c r="F2351" t="s">
        <v>14</v>
      </c>
      <c r="G2351" t="s">
        <v>17</v>
      </c>
      <c r="H2351" s="1">
        <v>20329.5</v>
      </c>
    </row>
    <row r="2352" spans="1:8" x14ac:dyDescent="0.3">
      <c r="A2352" t="s">
        <v>21</v>
      </c>
      <c r="B2352" t="s">
        <v>13</v>
      </c>
      <c r="C2352">
        <v>11</v>
      </c>
      <c r="D2352" s="3">
        <v>2016</v>
      </c>
      <c r="E2352" t="s">
        <v>12</v>
      </c>
      <c r="F2352" t="s">
        <v>14</v>
      </c>
      <c r="G2352" t="s">
        <v>17</v>
      </c>
      <c r="H2352" s="1">
        <v>13396.5</v>
      </c>
    </row>
    <row r="2353" spans="1:8" x14ac:dyDescent="0.3">
      <c r="A2353" t="s">
        <v>22</v>
      </c>
      <c r="B2353" t="s">
        <v>13</v>
      </c>
      <c r="C2353">
        <v>11</v>
      </c>
      <c r="D2353" s="3">
        <v>2016</v>
      </c>
      <c r="E2353" t="s">
        <v>12</v>
      </c>
      <c r="F2353" t="s">
        <v>14</v>
      </c>
      <c r="G2353" t="s">
        <v>17</v>
      </c>
      <c r="H2353" s="1">
        <v>20348</v>
      </c>
    </row>
    <row r="2354" spans="1:8" x14ac:dyDescent="0.3">
      <c r="A2354" t="s">
        <v>21</v>
      </c>
      <c r="B2354" t="s">
        <v>13</v>
      </c>
      <c r="C2354">
        <v>12</v>
      </c>
      <c r="D2354" s="3">
        <v>2016</v>
      </c>
      <c r="E2354" t="s">
        <v>12</v>
      </c>
      <c r="F2354" t="s">
        <v>14</v>
      </c>
      <c r="G2354" t="s">
        <v>17</v>
      </c>
      <c r="H2354" s="1">
        <v>11526.3</v>
      </c>
    </row>
    <row r="2355" spans="1:8" x14ac:dyDescent="0.3">
      <c r="A2355" t="s">
        <v>22</v>
      </c>
      <c r="B2355" t="s">
        <v>13</v>
      </c>
      <c r="C2355">
        <v>12</v>
      </c>
      <c r="D2355" s="3">
        <v>2016</v>
      </c>
      <c r="E2355" t="s">
        <v>12</v>
      </c>
      <c r="F2355" t="s">
        <v>14</v>
      </c>
      <c r="G2355" t="s">
        <v>17</v>
      </c>
      <c r="H2355" s="1">
        <v>17280.3</v>
      </c>
    </row>
    <row r="2356" spans="1:8" x14ac:dyDescent="0.3">
      <c r="A2356" t="s">
        <v>21</v>
      </c>
      <c r="B2356" t="s">
        <v>13</v>
      </c>
      <c r="C2356">
        <v>13</v>
      </c>
      <c r="D2356" s="3">
        <v>2016</v>
      </c>
      <c r="E2356" t="s">
        <v>12</v>
      </c>
      <c r="F2356" t="s">
        <v>14</v>
      </c>
      <c r="G2356" t="s">
        <v>17</v>
      </c>
      <c r="H2356" s="1">
        <v>10678.3</v>
      </c>
    </row>
    <row r="2357" spans="1:8" x14ac:dyDescent="0.3">
      <c r="A2357" t="s">
        <v>22</v>
      </c>
      <c r="B2357" t="s">
        <v>13</v>
      </c>
      <c r="C2357">
        <v>13</v>
      </c>
      <c r="D2357" s="3">
        <v>2016</v>
      </c>
      <c r="E2357" t="s">
        <v>12</v>
      </c>
      <c r="F2357" t="s">
        <v>14</v>
      </c>
      <c r="G2357" t="s">
        <v>17</v>
      </c>
      <c r="H2357" s="1">
        <v>14653</v>
      </c>
    </row>
    <row r="2358" spans="1:8" x14ac:dyDescent="0.3">
      <c r="A2358" t="s">
        <v>21</v>
      </c>
      <c r="B2358" t="s">
        <v>13</v>
      </c>
      <c r="C2358">
        <v>14</v>
      </c>
      <c r="D2358" s="3">
        <v>2016</v>
      </c>
      <c r="E2358" t="s">
        <v>12</v>
      </c>
      <c r="F2358" t="s">
        <v>14</v>
      </c>
      <c r="G2358" t="s">
        <v>17</v>
      </c>
      <c r="H2358" s="1">
        <v>11794.6</v>
      </c>
    </row>
    <row r="2359" spans="1:8" x14ac:dyDescent="0.3">
      <c r="A2359" t="s">
        <v>22</v>
      </c>
      <c r="B2359" t="s">
        <v>13</v>
      </c>
      <c r="C2359">
        <v>14</v>
      </c>
      <c r="D2359" s="3">
        <v>2016</v>
      </c>
      <c r="E2359" t="s">
        <v>12</v>
      </c>
      <c r="F2359" t="s">
        <v>14</v>
      </c>
      <c r="G2359" t="s">
        <v>17</v>
      </c>
      <c r="H2359" s="1">
        <v>16096</v>
      </c>
    </row>
    <row r="2360" spans="1:8" x14ac:dyDescent="0.3">
      <c r="A2360" t="s">
        <v>21</v>
      </c>
      <c r="B2360" t="s">
        <v>13</v>
      </c>
      <c r="C2360">
        <v>15</v>
      </c>
      <c r="D2360" s="3">
        <v>2016</v>
      </c>
      <c r="E2360" t="s">
        <v>12</v>
      </c>
      <c r="F2360" t="s">
        <v>14</v>
      </c>
      <c r="G2360" t="s">
        <v>17</v>
      </c>
      <c r="H2360" s="1">
        <v>15643.6</v>
      </c>
    </row>
    <row r="2361" spans="1:8" x14ac:dyDescent="0.3">
      <c r="A2361" t="s">
        <v>22</v>
      </c>
      <c r="B2361" t="s">
        <v>13</v>
      </c>
      <c r="C2361">
        <v>15</v>
      </c>
      <c r="D2361" s="3">
        <v>2016</v>
      </c>
      <c r="E2361" t="s">
        <v>12</v>
      </c>
      <c r="F2361" t="s">
        <v>14</v>
      </c>
      <c r="G2361" t="s">
        <v>17</v>
      </c>
      <c r="H2361" s="1">
        <v>20554</v>
      </c>
    </row>
    <row r="2362" spans="1:8" x14ac:dyDescent="0.3">
      <c r="A2362" t="s">
        <v>21</v>
      </c>
      <c r="B2362" t="s">
        <v>13</v>
      </c>
      <c r="C2362">
        <v>16</v>
      </c>
      <c r="D2362" s="3">
        <v>2016</v>
      </c>
      <c r="E2362" t="s">
        <v>12</v>
      </c>
      <c r="F2362" t="s">
        <v>14</v>
      </c>
      <c r="G2362" t="s">
        <v>17</v>
      </c>
      <c r="H2362" s="1">
        <v>14606.9</v>
      </c>
    </row>
    <row r="2363" spans="1:8" x14ac:dyDescent="0.3">
      <c r="A2363" t="s">
        <v>22</v>
      </c>
      <c r="B2363" t="s">
        <v>13</v>
      </c>
      <c r="C2363">
        <v>16</v>
      </c>
      <c r="D2363" s="3">
        <v>2016</v>
      </c>
      <c r="E2363" t="s">
        <v>12</v>
      </c>
      <c r="F2363" t="s">
        <v>14</v>
      </c>
      <c r="G2363" t="s">
        <v>17</v>
      </c>
      <c r="H2363" s="1">
        <v>26331</v>
      </c>
    </row>
    <row r="2364" spans="1:8" x14ac:dyDescent="0.3">
      <c r="A2364" t="s">
        <v>21</v>
      </c>
      <c r="B2364" t="s">
        <v>13</v>
      </c>
      <c r="C2364">
        <v>17</v>
      </c>
      <c r="D2364" s="3">
        <v>2016</v>
      </c>
      <c r="E2364" t="s">
        <v>12</v>
      </c>
      <c r="F2364" t="s">
        <v>14</v>
      </c>
      <c r="G2364" t="s">
        <v>17</v>
      </c>
      <c r="H2364" s="1">
        <v>14033.2</v>
      </c>
    </row>
    <row r="2365" spans="1:8" x14ac:dyDescent="0.3">
      <c r="A2365" t="s">
        <v>22</v>
      </c>
      <c r="B2365" t="s">
        <v>13</v>
      </c>
      <c r="C2365">
        <v>17</v>
      </c>
      <c r="D2365" s="3">
        <v>2016</v>
      </c>
      <c r="E2365" t="s">
        <v>12</v>
      </c>
      <c r="F2365" t="s">
        <v>14</v>
      </c>
      <c r="G2365" t="s">
        <v>17</v>
      </c>
      <c r="H2365" s="1">
        <v>20501.599999999999</v>
      </c>
    </row>
    <row r="2366" spans="1:8" x14ac:dyDescent="0.3">
      <c r="A2366" t="s">
        <v>21</v>
      </c>
      <c r="B2366" t="s">
        <v>13</v>
      </c>
      <c r="C2366">
        <v>18</v>
      </c>
      <c r="D2366" s="3">
        <v>2016</v>
      </c>
      <c r="E2366" t="s">
        <v>12</v>
      </c>
      <c r="F2366" t="s">
        <v>14</v>
      </c>
      <c r="G2366" t="s">
        <v>17</v>
      </c>
      <c r="H2366" s="1">
        <v>15731.1</v>
      </c>
    </row>
    <row r="2367" spans="1:8" x14ac:dyDescent="0.3">
      <c r="A2367" t="s">
        <v>22</v>
      </c>
      <c r="B2367" t="s">
        <v>13</v>
      </c>
      <c r="C2367">
        <v>18</v>
      </c>
      <c r="D2367" s="3">
        <v>2016</v>
      </c>
      <c r="E2367" t="s">
        <v>12</v>
      </c>
      <c r="F2367" t="s">
        <v>14</v>
      </c>
      <c r="G2367" t="s">
        <v>17</v>
      </c>
      <c r="H2367" s="1">
        <v>20553.599999999999</v>
      </c>
    </row>
    <row r="2368" spans="1:8" x14ac:dyDescent="0.3">
      <c r="A2368" t="s">
        <v>21</v>
      </c>
      <c r="B2368" t="s">
        <v>13</v>
      </c>
      <c r="C2368">
        <v>19</v>
      </c>
      <c r="D2368" s="3">
        <v>2016</v>
      </c>
      <c r="E2368" t="s">
        <v>12</v>
      </c>
      <c r="F2368" t="s">
        <v>14</v>
      </c>
      <c r="G2368" t="s">
        <v>17</v>
      </c>
      <c r="H2368" s="1">
        <v>13009.7</v>
      </c>
    </row>
    <row r="2369" spans="1:8" x14ac:dyDescent="0.3">
      <c r="A2369" t="s">
        <v>22</v>
      </c>
      <c r="B2369" t="s">
        <v>13</v>
      </c>
      <c r="C2369">
        <v>19</v>
      </c>
      <c r="D2369" s="3">
        <v>2016</v>
      </c>
      <c r="E2369" t="s">
        <v>12</v>
      </c>
      <c r="F2369" t="s">
        <v>14</v>
      </c>
      <c r="G2369" t="s">
        <v>17</v>
      </c>
      <c r="H2369" s="1">
        <v>18197.8</v>
      </c>
    </row>
    <row r="2370" spans="1:8" x14ac:dyDescent="0.3">
      <c r="A2370" t="s">
        <v>21</v>
      </c>
      <c r="B2370" t="s">
        <v>13</v>
      </c>
      <c r="C2370">
        <v>20</v>
      </c>
      <c r="D2370" s="3">
        <v>2016</v>
      </c>
      <c r="E2370" t="s">
        <v>12</v>
      </c>
      <c r="F2370" t="s">
        <v>14</v>
      </c>
      <c r="G2370" t="s">
        <v>17</v>
      </c>
      <c r="H2370" s="1">
        <v>11680.5</v>
      </c>
    </row>
    <row r="2371" spans="1:8" x14ac:dyDescent="0.3">
      <c r="A2371" t="s">
        <v>22</v>
      </c>
      <c r="B2371" t="s">
        <v>13</v>
      </c>
      <c r="C2371">
        <v>20</v>
      </c>
      <c r="D2371" s="3">
        <v>2016</v>
      </c>
      <c r="E2371" t="s">
        <v>12</v>
      </c>
      <c r="F2371" t="s">
        <v>14</v>
      </c>
      <c r="G2371" t="s">
        <v>17</v>
      </c>
      <c r="H2371" s="1">
        <v>15073.7</v>
      </c>
    </row>
    <row r="2372" spans="1:8" x14ac:dyDescent="0.3">
      <c r="A2372" t="s">
        <v>21</v>
      </c>
      <c r="B2372" t="s">
        <v>13</v>
      </c>
      <c r="C2372">
        <v>21</v>
      </c>
      <c r="D2372" s="3">
        <v>2016</v>
      </c>
      <c r="E2372" t="s">
        <v>12</v>
      </c>
      <c r="F2372" t="s">
        <v>14</v>
      </c>
      <c r="G2372" t="s">
        <v>17</v>
      </c>
      <c r="H2372" s="1">
        <v>14314.7</v>
      </c>
    </row>
    <row r="2373" spans="1:8" x14ac:dyDescent="0.3">
      <c r="A2373" t="s">
        <v>22</v>
      </c>
      <c r="B2373" t="s">
        <v>13</v>
      </c>
      <c r="C2373">
        <v>21</v>
      </c>
      <c r="D2373" s="3">
        <v>2016</v>
      </c>
      <c r="E2373" t="s">
        <v>12</v>
      </c>
      <c r="F2373" t="s">
        <v>14</v>
      </c>
      <c r="G2373" t="s">
        <v>17</v>
      </c>
      <c r="H2373" s="1">
        <v>14957.5</v>
      </c>
    </row>
    <row r="2374" spans="1:8" x14ac:dyDescent="0.3">
      <c r="A2374" t="s">
        <v>21</v>
      </c>
      <c r="B2374" t="s">
        <v>13</v>
      </c>
      <c r="C2374">
        <v>22</v>
      </c>
      <c r="D2374" s="3">
        <v>2016</v>
      </c>
      <c r="E2374" t="s">
        <v>12</v>
      </c>
      <c r="F2374" t="s">
        <v>14</v>
      </c>
      <c r="G2374" t="s">
        <v>17</v>
      </c>
      <c r="H2374" s="1">
        <v>17610.8</v>
      </c>
    </row>
    <row r="2375" spans="1:8" x14ac:dyDescent="0.3">
      <c r="A2375" t="s">
        <v>22</v>
      </c>
      <c r="B2375" t="s">
        <v>13</v>
      </c>
      <c r="C2375">
        <v>22</v>
      </c>
      <c r="D2375" s="3">
        <v>2016</v>
      </c>
      <c r="E2375" t="s">
        <v>12</v>
      </c>
      <c r="F2375" t="s">
        <v>14</v>
      </c>
      <c r="G2375" t="s">
        <v>17</v>
      </c>
      <c r="H2375" s="1">
        <v>26771.3</v>
      </c>
    </row>
    <row r="2376" spans="1:8" x14ac:dyDescent="0.3">
      <c r="A2376" t="s">
        <v>21</v>
      </c>
      <c r="B2376" t="s">
        <v>13</v>
      </c>
      <c r="C2376">
        <v>23</v>
      </c>
      <c r="D2376" s="3">
        <v>2016</v>
      </c>
      <c r="E2376" t="s">
        <v>12</v>
      </c>
      <c r="F2376" t="s">
        <v>14</v>
      </c>
      <c r="G2376" t="s">
        <v>17</v>
      </c>
      <c r="H2376" s="1">
        <v>14941.2</v>
      </c>
    </row>
    <row r="2377" spans="1:8" x14ac:dyDescent="0.3">
      <c r="A2377" t="s">
        <v>22</v>
      </c>
      <c r="B2377" t="s">
        <v>13</v>
      </c>
      <c r="C2377">
        <v>23</v>
      </c>
      <c r="D2377" s="3">
        <v>2016</v>
      </c>
      <c r="E2377" t="s">
        <v>12</v>
      </c>
      <c r="F2377" t="s">
        <v>14</v>
      </c>
      <c r="G2377" t="s">
        <v>17</v>
      </c>
      <c r="H2377" s="1">
        <v>22667.599999999999</v>
      </c>
    </row>
    <row r="2378" spans="1:8" x14ac:dyDescent="0.3">
      <c r="A2378" t="s">
        <v>21</v>
      </c>
      <c r="B2378" t="s">
        <v>13</v>
      </c>
      <c r="C2378">
        <v>24</v>
      </c>
      <c r="D2378" s="3">
        <v>2016</v>
      </c>
      <c r="E2378" t="s">
        <v>12</v>
      </c>
      <c r="F2378" t="s">
        <v>14</v>
      </c>
      <c r="G2378" t="s">
        <v>17</v>
      </c>
      <c r="H2378" s="1">
        <v>13828.5</v>
      </c>
    </row>
    <row r="2379" spans="1:8" x14ac:dyDescent="0.3">
      <c r="A2379" t="s">
        <v>22</v>
      </c>
      <c r="B2379" t="s">
        <v>13</v>
      </c>
      <c r="C2379">
        <v>24</v>
      </c>
      <c r="D2379" s="3">
        <v>2016</v>
      </c>
      <c r="E2379" t="s">
        <v>12</v>
      </c>
      <c r="F2379" t="s">
        <v>14</v>
      </c>
      <c r="G2379" t="s">
        <v>17</v>
      </c>
      <c r="H2379" s="1">
        <v>18396.599999999999</v>
      </c>
    </row>
    <row r="2380" spans="1:8" x14ac:dyDescent="0.3">
      <c r="A2380" t="s">
        <v>21</v>
      </c>
      <c r="B2380" t="s">
        <v>13</v>
      </c>
      <c r="C2380">
        <v>25</v>
      </c>
      <c r="D2380" s="3">
        <v>2016</v>
      </c>
      <c r="E2380" t="s">
        <v>12</v>
      </c>
      <c r="F2380" t="s">
        <v>14</v>
      </c>
      <c r="G2380" t="s">
        <v>17</v>
      </c>
      <c r="H2380" s="1">
        <v>13696.2</v>
      </c>
    </row>
    <row r="2381" spans="1:8" x14ac:dyDescent="0.3">
      <c r="A2381" t="s">
        <v>22</v>
      </c>
      <c r="B2381" t="s">
        <v>13</v>
      </c>
      <c r="C2381">
        <v>25</v>
      </c>
      <c r="D2381" s="3">
        <v>2016</v>
      </c>
      <c r="E2381" t="s">
        <v>12</v>
      </c>
      <c r="F2381" t="s">
        <v>14</v>
      </c>
      <c r="G2381" t="s">
        <v>17</v>
      </c>
      <c r="H2381" s="1">
        <v>17557.2</v>
      </c>
    </row>
    <row r="2382" spans="1:8" x14ac:dyDescent="0.3">
      <c r="A2382" t="s">
        <v>21</v>
      </c>
      <c r="B2382" t="s">
        <v>13</v>
      </c>
      <c r="C2382">
        <v>26</v>
      </c>
      <c r="D2382" s="3">
        <v>2016</v>
      </c>
      <c r="E2382" t="s">
        <v>12</v>
      </c>
      <c r="F2382" t="s">
        <v>14</v>
      </c>
      <c r="G2382" t="s">
        <v>17</v>
      </c>
      <c r="H2382" s="1">
        <v>12567.9</v>
      </c>
    </row>
    <row r="2383" spans="1:8" x14ac:dyDescent="0.3">
      <c r="A2383" t="s">
        <v>22</v>
      </c>
      <c r="B2383" t="s">
        <v>13</v>
      </c>
      <c r="C2383">
        <v>26</v>
      </c>
      <c r="D2383" s="3">
        <v>2016</v>
      </c>
      <c r="E2383" t="s">
        <v>12</v>
      </c>
      <c r="F2383" t="s">
        <v>14</v>
      </c>
      <c r="G2383" t="s">
        <v>17</v>
      </c>
      <c r="H2383" s="1">
        <v>15169.4</v>
      </c>
    </row>
    <row r="2384" spans="1:8" x14ac:dyDescent="0.3">
      <c r="A2384" t="s">
        <v>21</v>
      </c>
      <c r="B2384" t="s">
        <v>13</v>
      </c>
      <c r="C2384">
        <v>27</v>
      </c>
      <c r="D2384" s="3">
        <v>2016</v>
      </c>
      <c r="E2384" t="s">
        <v>12</v>
      </c>
      <c r="F2384" t="s">
        <v>14</v>
      </c>
      <c r="G2384" t="s">
        <v>17</v>
      </c>
      <c r="H2384" s="1">
        <v>10992.3</v>
      </c>
    </row>
    <row r="2385" spans="1:8" x14ac:dyDescent="0.3">
      <c r="A2385" t="s">
        <v>22</v>
      </c>
      <c r="B2385" t="s">
        <v>13</v>
      </c>
      <c r="C2385">
        <v>27</v>
      </c>
      <c r="D2385" s="3">
        <v>2016</v>
      </c>
      <c r="E2385" t="s">
        <v>12</v>
      </c>
      <c r="F2385" t="s">
        <v>14</v>
      </c>
      <c r="G2385" t="s">
        <v>17</v>
      </c>
      <c r="H2385" s="1">
        <v>12786.6</v>
      </c>
    </row>
    <row r="2386" spans="1:8" x14ac:dyDescent="0.3">
      <c r="A2386" t="s">
        <v>21</v>
      </c>
      <c r="B2386" t="s">
        <v>13</v>
      </c>
      <c r="C2386">
        <v>28</v>
      </c>
      <c r="D2386" s="3">
        <v>2016</v>
      </c>
      <c r="E2386" t="s">
        <v>12</v>
      </c>
      <c r="F2386" t="s">
        <v>14</v>
      </c>
      <c r="G2386" t="s">
        <v>17</v>
      </c>
      <c r="H2386" s="1">
        <v>12387.4</v>
      </c>
    </row>
    <row r="2387" spans="1:8" x14ac:dyDescent="0.3">
      <c r="A2387" t="s">
        <v>22</v>
      </c>
      <c r="B2387" t="s">
        <v>13</v>
      </c>
      <c r="C2387">
        <v>28</v>
      </c>
      <c r="D2387" s="3">
        <v>2016</v>
      </c>
      <c r="E2387" t="s">
        <v>12</v>
      </c>
      <c r="F2387" t="s">
        <v>14</v>
      </c>
      <c r="G2387" t="s">
        <v>17</v>
      </c>
      <c r="H2387" s="1">
        <v>13818.7</v>
      </c>
    </row>
    <row r="2388" spans="1:8" x14ac:dyDescent="0.3">
      <c r="A2388" t="s">
        <v>21</v>
      </c>
      <c r="B2388" t="s">
        <v>13</v>
      </c>
      <c r="C2388">
        <v>29</v>
      </c>
      <c r="D2388" s="3">
        <v>2016</v>
      </c>
      <c r="E2388" t="s">
        <v>12</v>
      </c>
      <c r="F2388" t="s">
        <v>14</v>
      </c>
      <c r="G2388" t="s">
        <v>17</v>
      </c>
      <c r="H2388" s="1">
        <v>13910.6</v>
      </c>
    </row>
    <row r="2389" spans="1:8" x14ac:dyDescent="0.3">
      <c r="A2389" t="s">
        <v>22</v>
      </c>
      <c r="B2389" t="s">
        <v>13</v>
      </c>
      <c r="C2389">
        <v>29</v>
      </c>
      <c r="D2389" s="3">
        <v>2016</v>
      </c>
      <c r="E2389" t="s">
        <v>12</v>
      </c>
      <c r="F2389" t="s">
        <v>14</v>
      </c>
      <c r="G2389" t="s">
        <v>17</v>
      </c>
      <c r="H2389" s="1">
        <v>22252.799999999999</v>
      </c>
    </row>
    <row r="2390" spans="1:8" x14ac:dyDescent="0.3">
      <c r="A2390" t="s">
        <v>21</v>
      </c>
      <c r="B2390" t="s">
        <v>13</v>
      </c>
      <c r="C2390">
        <v>30</v>
      </c>
      <c r="D2390" s="3">
        <v>2016</v>
      </c>
      <c r="E2390" t="s">
        <v>12</v>
      </c>
      <c r="F2390" t="s">
        <v>14</v>
      </c>
      <c r="G2390" t="s">
        <v>17</v>
      </c>
      <c r="H2390" s="1">
        <v>17856.3</v>
      </c>
    </row>
    <row r="2391" spans="1:8" x14ac:dyDescent="0.3">
      <c r="A2391" t="s">
        <v>22</v>
      </c>
      <c r="B2391" t="s">
        <v>13</v>
      </c>
      <c r="C2391">
        <v>30</v>
      </c>
      <c r="D2391" s="3">
        <v>2016</v>
      </c>
      <c r="E2391" t="s">
        <v>12</v>
      </c>
      <c r="F2391" t="s">
        <v>14</v>
      </c>
      <c r="G2391" t="s">
        <v>17</v>
      </c>
      <c r="H2391" s="1">
        <v>20539.400000000001</v>
      </c>
    </row>
    <row r="2392" spans="1:8" x14ac:dyDescent="0.3">
      <c r="A2392" t="s">
        <v>21</v>
      </c>
      <c r="B2392" t="s">
        <v>13</v>
      </c>
      <c r="C2392">
        <v>31</v>
      </c>
      <c r="D2392" s="3">
        <v>2016</v>
      </c>
      <c r="E2392" t="s">
        <v>12</v>
      </c>
      <c r="F2392" t="s">
        <v>14</v>
      </c>
      <c r="G2392" t="s">
        <v>17</v>
      </c>
      <c r="H2392" s="1">
        <v>2830.7</v>
      </c>
    </row>
    <row r="2393" spans="1:8" x14ac:dyDescent="0.3">
      <c r="A2393" t="s">
        <v>22</v>
      </c>
      <c r="B2393" t="s">
        <v>13</v>
      </c>
      <c r="C2393">
        <v>31</v>
      </c>
      <c r="D2393" s="3">
        <v>2016</v>
      </c>
      <c r="E2393" t="s">
        <v>12</v>
      </c>
      <c r="F2393" t="s">
        <v>14</v>
      </c>
      <c r="G2393" t="s">
        <v>17</v>
      </c>
      <c r="H2393" s="1">
        <v>2639.4</v>
      </c>
    </row>
    <row r="2394" spans="1:8" x14ac:dyDescent="0.3">
      <c r="A2394" t="s">
        <v>21</v>
      </c>
      <c r="B2394" t="s">
        <v>20</v>
      </c>
      <c r="C2394">
        <v>1</v>
      </c>
      <c r="D2394" s="3">
        <v>2017</v>
      </c>
      <c r="E2394" t="s">
        <v>12</v>
      </c>
      <c r="F2394" t="s">
        <v>14</v>
      </c>
      <c r="G2394" t="s">
        <v>17</v>
      </c>
      <c r="H2394" s="1">
        <v>18264.900000000001</v>
      </c>
    </row>
    <row r="2395" spans="1:8" x14ac:dyDescent="0.3">
      <c r="A2395" t="s">
        <v>22</v>
      </c>
      <c r="B2395" t="s">
        <v>20</v>
      </c>
      <c r="C2395">
        <v>1</v>
      </c>
      <c r="D2395" s="3">
        <v>2017</v>
      </c>
      <c r="E2395" t="s">
        <v>12</v>
      </c>
      <c r="F2395" t="s">
        <v>14</v>
      </c>
      <c r="G2395" t="s">
        <v>17</v>
      </c>
      <c r="H2395" s="1">
        <v>10103.4</v>
      </c>
    </row>
    <row r="2396" spans="1:8" x14ac:dyDescent="0.3">
      <c r="A2396" t="s">
        <v>21</v>
      </c>
      <c r="B2396" t="s">
        <v>20</v>
      </c>
      <c r="C2396">
        <v>2</v>
      </c>
      <c r="D2396" s="3">
        <v>2017</v>
      </c>
      <c r="E2396" t="s">
        <v>12</v>
      </c>
      <c r="F2396" t="s">
        <v>14</v>
      </c>
      <c r="G2396" t="s">
        <v>17</v>
      </c>
      <c r="H2396" s="1">
        <v>24923.9</v>
      </c>
    </row>
    <row r="2397" spans="1:8" x14ac:dyDescent="0.3">
      <c r="A2397" t="s">
        <v>22</v>
      </c>
      <c r="B2397" t="s">
        <v>20</v>
      </c>
      <c r="C2397">
        <v>2</v>
      </c>
      <c r="D2397" s="3">
        <v>2017</v>
      </c>
      <c r="E2397" t="s">
        <v>12</v>
      </c>
      <c r="F2397" t="s">
        <v>14</v>
      </c>
      <c r="G2397" t="s">
        <v>17</v>
      </c>
      <c r="H2397" s="1">
        <v>14974.5</v>
      </c>
    </row>
    <row r="2398" spans="1:8" x14ac:dyDescent="0.3">
      <c r="A2398" t="s">
        <v>21</v>
      </c>
      <c r="B2398" t="s">
        <v>20</v>
      </c>
      <c r="C2398">
        <v>3</v>
      </c>
      <c r="D2398" s="3">
        <v>2017</v>
      </c>
      <c r="E2398" t="s">
        <v>12</v>
      </c>
      <c r="F2398" t="s">
        <v>14</v>
      </c>
      <c r="G2398" t="s">
        <v>17</v>
      </c>
      <c r="H2398" s="1">
        <v>22123.1</v>
      </c>
    </row>
    <row r="2399" spans="1:8" x14ac:dyDescent="0.3">
      <c r="A2399" t="s">
        <v>22</v>
      </c>
      <c r="B2399" t="s">
        <v>20</v>
      </c>
      <c r="C2399">
        <v>3</v>
      </c>
      <c r="D2399" s="3">
        <v>2017</v>
      </c>
      <c r="E2399" t="s">
        <v>12</v>
      </c>
      <c r="F2399" t="s">
        <v>14</v>
      </c>
      <c r="G2399" t="s">
        <v>17</v>
      </c>
      <c r="H2399" s="1">
        <v>12869.8</v>
      </c>
    </row>
    <row r="2400" spans="1:8" x14ac:dyDescent="0.3">
      <c r="A2400" t="s">
        <v>21</v>
      </c>
      <c r="B2400" t="s">
        <v>20</v>
      </c>
      <c r="C2400">
        <v>4</v>
      </c>
      <c r="D2400" s="3">
        <v>2017</v>
      </c>
      <c r="E2400" t="s">
        <v>12</v>
      </c>
      <c r="F2400" t="s">
        <v>14</v>
      </c>
      <c r="G2400" t="s">
        <v>17</v>
      </c>
      <c r="H2400" s="1">
        <v>20909.3</v>
      </c>
    </row>
    <row r="2401" spans="1:8" x14ac:dyDescent="0.3">
      <c r="A2401" t="s">
        <v>22</v>
      </c>
      <c r="B2401" t="s">
        <v>20</v>
      </c>
      <c r="C2401">
        <v>4</v>
      </c>
      <c r="D2401" s="3">
        <v>2017</v>
      </c>
      <c r="E2401" t="s">
        <v>12</v>
      </c>
      <c r="F2401" t="s">
        <v>14</v>
      </c>
      <c r="G2401" t="s">
        <v>17</v>
      </c>
      <c r="H2401" s="1">
        <v>11796</v>
      </c>
    </row>
    <row r="2402" spans="1:8" x14ac:dyDescent="0.3">
      <c r="A2402" t="s">
        <v>21</v>
      </c>
      <c r="B2402" t="s">
        <v>20</v>
      </c>
      <c r="C2402">
        <v>5</v>
      </c>
      <c r="D2402" s="3">
        <v>2017</v>
      </c>
      <c r="E2402" t="s">
        <v>12</v>
      </c>
      <c r="F2402" t="s">
        <v>14</v>
      </c>
      <c r="G2402" t="s">
        <v>17</v>
      </c>
      <c r="H2402" s="1">
        <v>18261.3</v>
      </c>
    </row>
    <row r="2403" spans="1:8" x14ac:dyDescent="0.3">
      <c r="A2403" t="s">
        <v>22</v>
      </c>
      <c r="B2403" t="s">
        <v>20</v>
      </c>
      <c r="C2403">
        <v>5</v>
      </c>
      <c r="D2403" s="3">
        <v>2017</v>
      </c>
      <c r="E2403" t="s">
        <v>12</v>
      </c>
      <c r="F2403" t="s">
        <v>14</v>
      </c>
      <c r="G2403" t="s">
        <v>17</v>
      </c>
      <c r="H2403" s="1">
        <v>11050.6</v>
      </c>
    </row>
    <row r="2404" spans="1:8" x14ac:dyDescent="0.3">
      <c r="A2404" t="s">
        <v>21</v>
      </c>
      <c r="B2404" t="s">
        <v>20</v>
      </c>
      <c r="C2404">
        <v>6</v>
      </c>
      <c r="D2404" s="3">
        <v>2017</v>
      </c>
      <c r="E2404" t="s">
        <v>12</v>
      </c>
      <c r="F2404" t="s">
        <v>14</v>
      </c>
      <c r="G2404" t="s">
        <v>17</v>
      </c>
      <c r="H2404" s="1">
        <v>17226.599999999999</v>
      </c>
    </row>
    <row r="2405" spans="1:8" x14ac:dyDescent="0.3">
      <c r="A2405" t="s">
        <v>22</v>
      </c>
      <c r="B2405" t="s">
        <v>20</v>
      </c>
      <c r="C2405">
        <v>6</v>
      </c>
      <c r="D2405" s="3">
        <v>2017</v>
      </c>
      <c r="E2405" t="s">
        <v>12</v>
      </c>
      <c r="F2405" t="s">
        <v>14</v>
      </c>
      <c r="G2405" t="s">
        <v>17</v>
      </c>
      <c r="H2405" s="1">
        <v>10812.5</v>
      </c>
    </row>
    <row r="2406" spans="1:8" x14ac:dyDescent="0.3">
      <c r="A2406" t="s">
        <v>21</v>
      </c>
      <c r="B2406" t="s">
        <v>20</v>
      </c>
      <c r="C2406">
        <v>7</v>
      </c>
      <c r="D2406" s="3">
        <v>2017</v>
      </c>
      <c r="E2406" t="s">
        <v>12</v>
      </c>
      <c r="F2406" t="s">
        <v>14</v>
      </c>
      <c r="G2406" t="s">
        <v>17</v>
      </c>
      <c r="H2406" s="1">
        <v>15578.2</v>
      </c>
    </row>
    <row r="2407" spans="1:8" x14ac:dyDescent="0.3">
      <c r="A2407" t="s">
        <v>22</v>
      </c>
      <c r="B2407" t="s">
        <v>20</v>
      </c>
      <c r="C2407">
        <v>7</v>
      </c>
      <c r="D2407" s="3">
        <v>2017</v>
      </c>
      <c r="E2407" t="s">
        <v>12</v>
      </c>
      <c r="F2407" t="s">
        <v>14</v>
      </c>
      <c r="G2407" t="s">
        <v>17</v>
      </c>
      <c r="H2407" s="1">
        <v>9773.7999999999993</v>
      </c>
    </row>
    <row r="2408" spans="1:8" x14ac:dyDescent="0.3">
      <c r="A2408" t="s">
        <v>21</v>
      </c>
      <c r="B2408" t="s">
        <v>20</v>
      </c>
      <c r="C2408">
        <v>8</v>
      </c>
      <c r="D2408" s="3">
        <v>2017</v>
      </c>
      <c r="E2408" t="s">
        <v>12</v>
      </c>
      <c r="F2408" t="s">
        <v>14</v>
      </c>
      <c r="G2408" t="s">
        <v>17</v>
      </c>
      <c r="H2408" s="1">
        <v>16813.5</v>
      </c>
    </row>
    <row r="2409" spans="1:8" x14ac:dyDescent="0.3">
      <c r="A2409" t="s">
        <v>22</v>
      </c>
      <c r="B2409" t="s">
        <v>20</v>
      </c>
      <c r="C2409">
        <v>8</v>
      </c>
      <c r="D2409" s="3">
        <v>2017</v>
      </c>
      <c r="E2409" t="s">
        <v>12</v>
      </c>
      <c r="F2409" t="s">
        <v>14</v>
      </c>
      <c r="G2409" t="s">
        <v>17</v>
      </c>
      <c r="H2409" s="1">
        <v>10608</v>
      </c>
    </row>
    <row r="2410" spans="1:8" x14ac:dyDescent="0.3">
      <c r="A2410" t="s">
        <v>21</v>
      </c>
      <c r="B2410" t="s">
        <v>20</v>
      </c>
      <c r="C2410">
        <v>9</v>
      </c>
      <c r="D2410" s="3">
        <v>2017</v>
      </c>
      <c r="E2410" t="s">
        <v>12</v>
      </c>
      <c r="F2410" t="s">
        <v>14</v>
      </c>
      <c r="G2410" t="s">
        <v>17</v>
      </c>
      <c r="H2410" s="1">
        <v>24646.7</v>
      </c>
    </row>
    <row r="2411" spans="1:8" x14ac:dyDescent="0.3">
      <c r="A2411" t="s">
        <v>22</v>
      </c>
      <c r="B2411" t="s">
        <v>20</v>
      </c>
      <c r="C2411">
        <v>9</v>
      </c>
      <c r="D2411" s="3">
        <v>2017</v>
      </c>
      <c r="E2411" t="s">
        <v>12</v>
      </c>
      <c r="F2411" t="s">
        <v>14</v>
      </c>
      <c r="G2411" t="s">
        <v>17</v>
      </c>
      <c r="H2411" s="1">
        <v>14715.2</v>
      </c>
    </row>
    <row r="2412" spans="1:8" x14ac:dyDescent="0.3">
      <c r="A2412" t="s">
        <v>21</v>
      </c>
      <c r="B2412" t="s">
        <v>20</v>
      </c>
      <c r="C2412">
        <v>10</v>
      </c>
      <c r="D2412" s="3">
        <v>2017</v>
      </c>
      <c r="E2412" t="s">
        <v>12</v>
      </c>
      <c r="F2412" t="s">
        <v>14</v>
      </c>
      <c r="G2412" t="s">
        <v>17</v>
      </c>
      <c r="H2412" s="1">
        <v>21281.8</v>
      </c>
    </row>
    <row r="2413" spans="1:8" x14ac:dyDescent="0.3">
      <c r="A2413" t="s">
        <v>22</v>
      </c>
      <c r="B2413" t="s">
        <v>20</v>
      </c>
      <c r="C2413">
        <v>10</v>
      </c>
      <c r="D2413" s="3">
        <v>2017</v>
      </c>
      <c r="E2413" t="s">
        <v>12</v>
      </c>
      <c r="F2413" t="s">
        <v>14</v>
      </c>
      <c r="G2413" t="s">
        <v>17</v>
      </c>
      <c r="H2413" s="1">
        <v>13527.9</v>
      </c>
    </row>
    <row r="2414" spans="1:8" x14ac:dyDescent="0.3">
      <c r="A2414" t="s">
        <v>21</v>
      </c>
      <c r="B2414" t="s">
        <v>20</v>
      </c>
      <c r="C2414">
        <v>11</v>
      </c>
      <c r="D2414" s="3">
        <v>2017</v>
      </c>
      <c r="E2414" t="s">
        <v>12</v>
      </c>
      <c r="F2414" t="s">
        <v>14</v>
      </c>
      <c r="G2414" t="s">
        <v>17</v>
      </c>
      <c r="H2414" s="1">
        <v>20766</v>
      </c>
    </row>
    <row r="2415" spans="1:8" x14ac:dyDescent="0.3">
      <c r="A2415" t="s">
        <v>22</v>
      </c>
      <c r="B2415" t="s">
        <v>20</v>
      </c>
      <c r="C2415">
        <v>11</v>
      </c>
      <c r="D2415" s="3">
        <v>2017</v>
      </c>
      <c r="E2415" t="s">
        <v>12</v>
      </c>
      <c r="F2415" t="s">
        <v>14</v>
      </c>
      <c r="G2415" t="s">
        <v>17</v>
      </c>
      <c r="H2415" s="1">
        <v>11744.7</v>
      </c>
    </row>
    <row r="2416" spans="1:8" x14ac:dyDescent="0.3">
      <c r="A2416" t="s">
        <v>21</v>
      </c>
      <c r="B2416" t="s">
        <v>20</v>
      </c>
      <c r="C2416">
        <v>12</v>
      </c>
      <c r="D2416" s="3">
        <v>2017</v>
      </c>
      <c r="E2416" t="s">
        <v>12</v>
      </c>
      <c r="F2416" t="s">
        <v>14</v>
      </c>
      <c r="G2416" t="s">
        <v>17</v>
      </c>
      <c r="H2416" s="1">
        <v>18110.400000000001</v>
      </c>
    </row>
    <row r="2417" spans="1:8" x14ac:dyDescent="0.3">
      <c r="A2417" t="s">
        <v>22</v>
      </c>
      <c r="B2417" t="s">
        <v>20</v>
      </c>
      <c r="C2417">
        <v>12</v>
      </c>
      <c r="D2417" s="3">
        <v>2017</v>
      </c>
      <c r="E2417" t="s">
        <v>12</v>
      </c>
      <c r="F2417" t="s">
        <v>14</v>
      </c>
      <c r="G2417" t="s">
        <v>17</v>
      </c>
      <c r="H2417" s="1">
        <v>11222.1</v>
      </c>
    </row>
    <row r="2418" spans="1:8" x14ac:dyDescent="0.3">
      <c r="A2418" t="s">
        <v>21</v>
      </c>
      <c r="B2418" t="s">
        <v>20</v>
      </c>
      <c r="C2418">
        <v>13</v>
      </c>
      <c r="D2418" s="3">
        <v>2017</v>
      </c>
      <c r="E2418" t="s">
        <v>12</v>
      </c>
      <c r="F2418" t="s">
        <v>14</v>
      </c>
      <c r="G2418" t="s">
        <v>17</v>
      </c>
      <c r="H2418" s="1">
        <v>17123.5</v>
      </c>
    </row>
    <row r="2419" spans="1:8" x14ac:dyDescent="0.3">
      <c r="A2419" t="s">
        <v>22</v>
      </c>
      <c r="B2419" t="s">
        <v>20</v>
      </c>
      <c r="C2419">
        <v>13</v>
      </c>
      <c r="D2419" s="3">
        <v>2017</v>
      </c>
      <c r="E2419" t="s">
        <v>12</v>
      </c>
      <c r="F2419" t="s">
        <v>14</v>
      </c>
      <c r="G2419" t="s">
        <v>17</v>
      </c>
      <c r="H2419" s="1">
        <v>9345.9</v>
      </c>
    </row>
    <row r="2420" spans="1:8" x14ac:dyDescent="0.3">
      <c r="A2420" t="s">
        <v>21</v>
      </c>
      <c r="B2420" t="s">
        <v>20</v>
      </c>
      <c r="C2420">
        <v>14</v>
      </c>
      <c r="D2420" s="3">
        <v>2017</v>
      </c>
      <c r="E2420" t="s">
        <v>12</v>
      </c>
      <c r="F2420" t="s">
        <v>14</v>
      </c>
      <c r="G2420" t="s">
        <v>17</v>
      </c>
      <c r="H2420" s="1">
        <v>15489.5</v>
      </c>
    </row>
    <row r="2421" spans="1:8" x14ac:dyDescent="0.3">
      <c r="A2421" t="s">
        <v>22</v>
      </c>
      <c r="B2421" t="s">
        <v>20</v>
      </c>
      <c r="C2421">
        <v>14</v>
      </c>
      <c r="D2421" s="3">
        <v>2017</v>
      </c>
      <c r="E2421" t="s">
        <v>12</v>
      </c>
      <c r="F2421" t="s">
        <v>14</v>
      </c>
      <c r="G2421" t="s">
        <v>17</v>
      </c>
      <c r="H2421" s="1">
        <v>9997</v>
      </c>
    </row>
    <row r="2422" spans="1:8" x14ac:dyDescent="0.3">
      <c r="A2422" t="s">
        <v>21</v>
      </c>
      <c r="B2422" t="s">
        <v>20</v>
      </c>
      <c r="C2422">
        <v>15</v>
      </c>
      <c r="D2422" s="3">
        <v>2017</v>
      </c>
      <c r="E2422" t="s">
        <v>12</v>
      </c>
      <c r="F2422" t="s">
        <v>14</v>
      </c>
      <c r="G2422" t="s">
        <v>17</v>
      </c>
      <c r="H2422" s="1">
        <v>19229.2</v>
      </c>
    </row>
    <row r="2423" spans="1:8" x14ac:dyDescent="0.3">
      <c r="A2423" t="s">
        <v>22</v>
      </c>
      <c r="B2423" t="s">
        <v>20</v>
      </c>
      <c r="C2423">
        <v>15</v>
      </c>
      <c r="D2423" s="3">
        <v>2017</v>
      </c>
      <c r="E2423" t="s">
        <v>12</v>
      </c>
      <c r="F2423" t="s">
        <v>14</v>
      </c>
      <c r="G2423" t="s">
        <v>17</v>
      </c>
      <c r="H2423" s="1">
        <v>9193.9</v>
      </c>
    </row>
    <row r="2424" spans="1:8" x14ac:dyDescent="0.3">
      <c r="A2424" t="s">
        <v>21</v>
      </c>
      <c r="B2424" t="s">
        <v>20</v>
      </c>
      <c r="C2424">
        <v>16</v>
      </c>
      <c r="D2424" s="3">
        <v>2017</v>
      </c>
      <c r="E2424" t="s">
        <v>12</v>
      </c>
      <c r="F2424" t="s">
        <v>14</v>
      </c>
      <c r="G2424" t="s">
        <v>17</v>
      </c>
      <c r="H2424" s="1">
        <v>23983.7</v>
      </c>
    </row>
    <row r="2425" spans="1:8" x14ac:dyDescent="0.3">
      <c r="A2425" t="s">
        <v>22</v>
      </c>
      <c r="B2425" t="s">
        <v>20</v>
      </c>
      <c r="C2425">
        <v>16</v>
      </c>
      <c r="D2425" s="3">
        <v>2017</v>
      </c>
      <c r="E2425" t="s">
        <v>12</v>
      </c>
      <c r="F2425" t="s">
        <v>14</v>
      </c>
      <c r="G2425" t="s">
        <v>17</v>
      </c>
      <c r="H2425" s="1">
        <v>12620.3</v>
      </c>
    </row>
    <row r="2426" spans="1:8" x14ac:dyDescent="0.3">
      <c r="A2426" t="s">
        <v>21</v>
      </c>
      <c r="B2426" t="s">
        <v>20</v>
      </c>
      <c r="C2426">
        <v>17</v>
      </c>
      <c r="D2426" s="3">
        <v>2017</v>
      </c>
      <c r="E2426" t="s">
        <v>12</v>
      </c>
      <c r="F2426" t="s">
        <v>14</v>
      </c>
      <c r="G2426" t="s">
        <v>17</v>
      </c>
      <c r="H2426" s="1">
        <v>20072</v>
      </c>
    </row>
    <row r="2427" spans="1:8" x14ac:dyDescent="0.3">
      <c r="A2427" t="s">
        <v>22</v>
      </c>
      <c r="B2427" t="s">
        <v>20</v>
      </c>
      <c r="C2427">
        <v>17</v>
      </c>
      <c r="D2427" s="3">
        <v>2017</v>
      </c>
      <c r="E2427" t="s">
        <v>12</v>
      </c>
      <c r="F2427" t="s">
        <v>14</v>
      </c>
      <c r="G2427" t="s">
        <v>17</v>
      </c>
      <c r="H2427" s="1">
        <v>12641.8</v>
      </c>
    </row>
    <row r="2428" spans="1:8" x14ac:dyDescent="0.3">
      <c r="A2428" t="s">
        <v>21</v>
      </c>
      <c r="B2428" t="s">
        <v>20</v>
      </c>
      <c r="C2428">
        <v>18</v>
      </c>
      <c r="D2428" s="3">
        <v>2017</v>
      </c>
      <c r="E2428" t="s">
        <v>12</v>
      </c>
      <c r="F2428" t="s">
        <v>14</v>
      </c>
      <c r="G2428" t="s">
        <v>17</v>
      </c>
      <c r="H2428" s="1">
        <v>19528.5</v>
      </c>
    </row>
    <row r="2429" spans="1:8" x14ac:dyDescent="0.3">
      <c r="A2429" t="s">
        <v>22</v>
      </c>
      <c r="B2429" t="s">
        <v>20</v>
      </c>
      <c r="C2429">
        <v>18</v>
      </c>
      <c r="D2429" s="3">
        <v>2017</v>
      </c>
      <c r="E2429" t="s">
        <v>12</v>
      </c>
      <c r="F2429" t="s">
        <v>14</v>
      </c>
      <c r="G2429" t="s">
        <v>17</v>
      </c>
      <c r="H2429" s="1">
        <v>11670.3</v>
      </c>
    </row>
    <row r="2430" spans="1:8" x14ac:dyDescent="0.3">
      <c r="A2430" t="s">
        <v>21</v>
      </c>
      <c r="B2430" t="s">
        <v>20</v>
      </c>
      <c r="C2430">
        <v>19</v>
      </c>
      <c r="D2430" s="3">
        <v>2017</v>
      </c>
      <c r="E2430" t="s">
        <v>12</v>
      </c>
      <c r="F2430" t="s">
        <v>14</v>
      </c>
      <c r="G2430" t="s">
        <v>17</v>
      </c>
      <c r="H2430" s="1">
        <v>19405.3</v>
      </c>
    </row>
    <row r="2431" spans="1:8" x14ac:dyDescent="0.3">
      <c r="A2431" t="s">
        <v>22</v>
      </c>
      <c r="B2431" t="s">
        <v>20</v>
      </c>
      <c r="C2431">
        <v>19</v>
      </c>
      <c r="D2431" s="3">
        <v>2017</v>
      </c>
      <c r="E2431" t="s">
        <v>12</v>
      </c>
      <c r="F2431" t="s">
        <v>14</v>
      </c>
      <c r="G2431" t="s">
        <v>17</v>
      </c>
      <c r="H2431" s="1">
        <v>12200.8</v>
      </c>
    </row>
    <row r="2432" spans="1:8" x14ac:dyDescent="0.3">
      <c r="A2432" t="s">
        <v>21</v>
      </c>
      <c r="B2432" t="s">
        <v>20</v>
      </c>
      <c r="C2432">
        <v>20</v>
      </c>
      <c r="D2432" s="3">
        <v>2017</v>
      </c>
      <c r="E2432" t="s">
        <v>12</v>
      </c>
      <c r="F2432" t="s">
        <v>14</v>
      </c>
      <c r="G2432" t="s">
        <v>17</v>
      </c>
      <c r="H2432" s="1">
        <v>19241.599999999999</v>
      </c>
    </row>
    <row r="2433" spans="1:8" x14ac:dyDescent="0.3">
      <c r="A2433" t="s">
        <v>22</v>
      </c>
      <c r="B2433" t="s">
        <v>20</v>
      </c>
      <c r="C2433">
        <v>20</v>
      </c>
      <c r="D2433" s="3">
        <v>2017</v>
      </c>
      <c r="E2433" t="s">
        <v>12</v>
      </c>
      <c r="F2433" t="s">
        <v>14</v>
      </c>
      <c r="G2433" t="s">
        <v>17</v>
      </c>
      <c r="H2433" s="1">
        <v>11932.2</v>
      </c>
    </row>
    <row r="2434" spans="1:8" x14ac:dyDescent="0.3">
      <c r="A2434" t="s">
        <v>21</v>
      </c>
      <c r="B2434" t="s">
        <v>20</v>
      </c>
      <c r="C2434">
        <v>21</v>
      </c>
      <c r="D2434" s="3">
        <v>2017</v>
      </c>
      <c r="E2434" t="s">
        <v>12</v>
      </c>
      <c r="F2434" t="s">
        <v>14</v>
      </c>
      <c r="G2434" t="s">
        <v>17</v>
      </c>
      <c r="H2434" s="1">
        <v>16970.599999999999</v>
      </c>
    </row>
    <row r="2435" spans="1:8" x14ac:dyDescent="0.3">
      <c r="A2435" t="s">
        <v>22</v>
      </c>
      <c r="B2435" t="s">
        <v>20</v>
      </c>
      <c r="C2435">
        <v>21</v>
      </c>
      <c r="D2435" s="3">
        <v>2017</v>
      </c>
      <c r="E2435" t="s">
        <v>12</v>
      </c>
      <c r="F2435" t="s">
        <v>14</v>
      </c>
      <c r="G2435" t="s">
        <v>17</v>
      </c>
      <c r="H2435" s="1">
        <v>11442.6</v>
      </c>
    </row>
    <row r="2436" spans="1:8" x14ac:dyDescent="0.3">
      <c r="A2436" t="s">
        <v>21</v>
      </c>
      <c r="B2436" t="s">
        <v>20</v>
      </c>
      <c r="C2436">
        <v>22</v>
      </c>
      <c r="D2436" s="3">
        <v>2017</v>
      </c>
      <c r="E2436" t="s">
        <v>12</v>
      </c>
      <c r="F2436" t="s">
        <v>14</v>
      </c>
      <c r="G2436" t="s">
        <v>17</v>
      </c>
      <c r="H2436" s="1">
        <v>19871.900000000001</v>
      </c>
    </row>
    <row r="2437" spans="1:8" x14ac:dyDescent="0.3">
      <c r="A2437" t="s">
        <v>22</v>
      </c>
      <c r="B2437" t="s">
        <v>20</v>
      </c>
      <c r="C2437">
        <v>22</v>
      </c>
      <c r="D2437" s="3">
        <v>2017</v>
      </c>
      <c r="E2437" t="s">
        <v>12</v>
      </c>
      <c r="F2437" t="s">
        <v>14</v>
      </c>
      <c r="G2437" t="s">
        <v>17</v>
      </c>
      <c r="H2437" s="1">
        <v>11703.4</v>
      </c>
    </row>
    <row r="2438" spans="1:8" x14ac:dyDescent="0.3">
      <c r="A2438" t="s">
        <v>21</v>
      </c>
      <c r="B2438" t="s">
        <v>20</v>
      </c>
      <c r="C2438">
        <v>23</v>
      </c>
      <c r="D2438" s="3">
        <v>2017</v>
      </c>
      <c r="E2438" t="s">
        <v>12</v>
      </c>
      <c r="F2438" t="s">
        <v>14</v>
      </c>
      <c r="G2438" t="s">
        <v>17</v>
      </c>
      <c r="H2438" s="1">
        <v>25363.7</v>
      </c>
    </row>
    <row r="2439" spans="1:8" x14ac:dyDescent="0.3">
      <c r="A2439" t="s">
        <v>22</v>
      </c>
      <c r="B2439" t="s">
        <v>20</v>
      </c>
      <c r="C2439">
        <v>23</v>
      </c>
      <c r="D2439" s="3">
        <v>2017</v>
      </c>
      <c r="E2439" t="s">
        <v>12</v>
      </c>
      <c r="F2439" t="s">
        <v>14</v>
      </c>
      <c r="G2439" t="s">
        <v>17</v>
      </c>
      <c r="H2439" s="1">
        <v>15041.3</v>
      </c>
    </row>
    <row r="2440" spans="1:8" x14ac:dyDescent="0.3">
      <c r="A2440" t="s">
        <v>21</v>
      </c>
      <c r="B2440" t="s">
        <v>20</v>
      </c>
      <c r="C2440">
        <v>24</v>
      </c>
      <c r="D2440" s="3">
        <v>2017</v>
      </c>
      <c r="E2440" t="s">
        <v>12</v>
      </c>
      <c r="F2440" t="s">
        <v>14</v>
      </c>
      <c r="G2440" t="s">
        <v>17</v>
      </c>
      <c r="H2440" s="1">
        <v>20684.599999999999</v>
      </c>
    </row>
    <row r="2441" spans="1:8" x14ac:dyDescent="0.3">
      <c r="A2441" t="s">
        <v>22</v>
      </c>
      <c r="B2441" t="s">
        <v>20</v>
      </c>
      <c r="C2441">
        <v>24</v>
      </c>
      <c r="D2441" s="3">
        <v>2017</v>
      </c>
      <c r="E2441" t="s">
        <v>12</v>
      </c>
      <c r="F2441" t="s">
        <v>14</v>
      </c>
      <c r="G2441" t="s">
        <v>17</v>
      </c>
      <c r="H2441" s="1">
        <v>14907.9</v>
      </c>
    </row>
    <row r="2442" spans="1:8" x14ac:dyDescent="0.3">
      <c r="A2442" t="s">
        <v>21</v>
      </c>
      <c r="B2442" t="s">
        <v>20</v>
      </c>
      <c r="C2442">
        <v>25</v>
      </c>
      <c r="D2442" s="3">
        <v>2017</v>
      </c>
      <c r="E2442" t="s">
        <v>12</v>
      </c>
      <c r="F2442" t="s">
        <v>14</v>
      </c>
      <c r="G2442" t="s">
        <v>17</v>
      </c>
      <c r="H2442" s="1">
        <v>19694.2</v>
      </c>
    </row>
    <row r="2443" spans="1:8" x14ac:dyDescent="0.3">
      <c r="A2443" t="s">
        <v>22</v>
      </c>
      <c r="B2443" t="s">
        <v>20</v>
      </c>
      <c r="C2443">
        <v>25</v>
      </c>
      <c r="D2443" s="3">
        <v>2017</v>
      </c>
      <c r="E2443" t="s">
        <v>12</v>
      </c>
      <c r="F2443" t="s">
        <v>14</v>
      </c>
      <c r="G2443" t="s">
        <v>17</v>
      </c>
      <c r="H2443" s="1">
        <v>13447</v>
      </c>
    </row>
    <row r="2444" spans="1:8" x14ac:dyDescent="0.3">
      <c r="A2444" t="s">
        <v>21</v>
      </c>
      <c r="B2444" t="s">
        <v>20</v>
      </c>
      <c r="C2444">
        <v>26</v>
      </c>
      <c r="D2444" s="3">
        <v>2017</v>
      </c>
      <c r="E2444" t="s">
        <v>12</v>
      </c>
      <c r="F2444" t="s">
        <v>14</v>
      </c>
      <c r="G2444" t="s">
        <v>17</v>
      </c>
      <c r="H2444" s="1">
        <v>21248.9</v>
      </c>
    </row>
    <row r="2445" spans="1:8" x14ac:dyDescent="0.3">
      <c r="A2445" t="s">
        <v>22</v>
      </c>
      <c r="B2445" t="s">
        <v>20</v>
      </c>
      <c r="C2445">
        <v>26</v>
      </c>
      <c r="D2445" s="3">
        <v>2017</v>
      </c>
      <c r="E2445" t="s">
        <v>12</v>
      </c>
      <c r="F2445" t="s">
        <v>14</v>
      </c>
      <c r="G2445" t="s">
        <v>17</v>
      </c>
      <c r="H2445" s="1">
        <v>12536.8</v>
      </c>
    </row>
    <row r="2446" spans="1:8" x14ac:dyDescent="0.3">
      <c r="A2446" t="s">
        <v>21</v>
      </c>
      <c r="B2446" t="s">
        <v>20</v>
      </c>
      <c r="C2446">
        <v>27</v>
      </c>
      <c r="D2446" s="3">
        <v>2017</v>
      </c>
      <c r="E2446" t="s">
        <v>12</v>
      </c>
      <c r="F2446" t="s">
        <v>14</v>
      </c>
      <c r="G2446" t="s">
        <v>17</v>
      </c>
      <c r="H2446" s="1">
        <v>19787.099999999999</v>
      </c>
    </row>
    <row r="2447" spans="1:8" x14ac:dyDescent="0.3">
      <c r="A2447" t="s">
        <v>22</v>
      </c>
      <c r="B2447" t="s">
        <v>20</v>
      </c>
      <c r="C2447">
        <v>27</v>
      </c>
      <c r="D2447" s="3">
        <v>2017</v>
      </c>
      <c r="E2447" t="s">
        <v>12</v>
      </c>
      <c r="F2447" t="s">
        <v>14</v>
      </c>
      <c r="G2447" t="s">
        <v>17</v>
      </c>
      <c r="H2447" s="1">
        <v>12021.5</v>
      </c>
    </row>
    <row r="2448" spans="1:8" x14ac:dyDescent="0.3">
      <c r="A2448" t="s">
        <v>21</v>
      </c>
      <c r="B2448" t="s">
        <v>20</v>
      </c>
      <c r="C2448">
        <v>28</v>
      </c>
      <c r="D2448" s="3">
        <v>2017</v>
      </c>
      <c r="E2448" t="s">
        <v>12</v>
      </c>
      <c r="F2448" t="s">
        <v>14</v>
      </c>
      <c r="G2448" t="s">
        <v>17</v>
      </c>
      <c r="H2448" s="1">
        <v>17904.099999999999</v>
      </c>
    </row>
    <row r="2449" spans="1:8" x14ac:dyDescent="0.3">
      <c r="A2449" t="s">
        <v>22</v>
      </c>
      <c r="B2449" t="s">
        <v>20</v>
      </c>
      <c r="C2449">
        <v>28</v>
      </c>
      <c r="D2449" s="3">
        <v>2017</v>
      </c>
      <c r="E2449" t="s">
        <v>12</v>
      </c>
      <c r="F2449" t="s">
        <v>14</v>
      </c>
      <c r="G2449" t="s">
        <v>17</v>
      </c>
      <c r="H2449" s="1">
        <v>11129.3</v>
      </c>
    </row>
    <row r="2450" spans="1:8" x14ac:dyDescent="0.3">
      <c r="A2450" t="s">
        <v>21</v>
      </c>
      <c r="B2450" s="1" t="s">
        <v>20</v>
      </c>
      <c r="C2450">
        <v>29</v>
      </c>
      <c r="D2450" s="3">
        <v>2017</v>
      </c>
      <c r="E2450" t="s">
        <v>12</v>
      </c>
      <c r="F2450" t="s">
        <v>14</v>
      </c>
      <c r="G2450" t="s">
        <v>17</v>
      </c>
      <c r="H2450" s="1">
        <v>20240</v>
      </c>
    </row>
    <row r="2451" spans="1:8" x14ac:dyDescent="0.3">
      <c r="A2451" t="s">
        <v>22</v>
      </c>
      <c r="B2451" s="1" t="s">
        <v>20</v>
      </c>
      <c r="C2451">
        <v>29</v>
      </c>
      <c r="D2451" s="3">
        <v>2017</v>
      </c>
      <c r="E2451" t="s">
        <v>12</v>
      </c>
      <c r="F2451" t="s">
        <v>14</v>
      </c>
      <c r="G2451" t="s">
        <v>17</v>
      </c>
      <c r="H2451" s="1">
        <v>10910.4</v>
      </c>
    </row>
    <row r="2452" spans="1:8" x14ac:dyDescent="0.3">
      <c r="A2452" t="s">
        <v>21</v>
      </c>
      <c r="B2452" s="1" t="s">
        <v>20</v>
      </c>
      <c r="C2452">
        <v>30</v>
      </c>
      <c r="D2452" s="3">
        <v>2017</v>
      </c>
      <c r="E2452" t="s">
        <v>12</v>
      </c>
      <c r="F2452" s="1" t="s">
        <v>14</v>
      </c>
      <c r="G2452" s="1" t="s">
        <v>17</v>
      </c>
      <c r="H2452" s="1">
        <v>25633.8</v>
      </c>
    </row>
    <row r="2453" spans="1:8" x14ac:dyDescent="0.3">
      <c r="A2453" t="s">
        <v>22</v>
      </c>
      <c r="B2453" s="1" t="s">
        <v>20</v>
      </c>
      <c r="C2453">
        <v>30</v>
      </c>
      <c r="D2453" s="3">
        <v>2017</v>
      </c>
      <c r="E2453" t="s">
        <v>12</v>
      </c>
      <c r="F2453" t="s">
        <v>14</v>
      </c>
      <c r="G2453" s="1" t="s">
        <v>17</v>
      </c>
      <c r="H2453" s="1">
        <v>14703.8</v>
      </c>
    </row>
    <row r="2454" spans="1:8" x14ac:dyDescent="0.3">
      <c r="A2454" t="s">
        <v>21</v>
      </c>
      <c r="B2454" s="1" t="s">
        <v>20</v>
      </c>
      <c r="C2454">
        <v>31</v>
      </c>
      <c r="D2454" s="3">
        <v>2017</v>
      </c>
      <c r="E2454" t="s">
        <v>12</v>
      </c>
      <c r="F2454" t="s">
        <v>14</v>
      </c>
      <c r="G2454" t="s">
        <v>17</v>
      </c>
      <c r="H2454" s="1">
        <v>21591.7</v>
      </c>
    </row>
    <row r="2455" spans="1:8" x14ac:dyDescent="0.3">
      <c r="A2455" t="s">
        <v>22</v>
      </c>
      <c r="B2455" s="1" t="s">
        <v>20</v>
      </c>
      <c r="C2455">
        <v>31</v>
      </c>
      <c r="D2455" s="3">
        <v>2017</v>
      </c>
      <c r="E2455" t="s">
        <v>12</v>
      </c>
      <c r="F2455" t="s">
        <v>14</v>
      </c>
      <c r="G2455" t="s">
        <v>17</v>
      </c>
      <c r="H2455" s="1">
        <v>14415.2</v>
      </c>
    </row>
    <row r="2456" spans="1:8" x14ac:dyDescent="0.3">
      <c r="A2456" t="s">
        <v>21</v>
      </c>
      <c r="B2456" s="1" t="s">
        <v>19</v>
      </c>
      <c r="C2456">
        <v>1</v>
      </c>
      <c r="D2456" s="3">
        <v>2017</v>
      </c>
      <c r="E2456" t="s">
        <v>12</v>
      </c>
      <c r="F2456" t="s">
        <v>14</v>
      </c>
      <c r="G2456" t="s">
        <v>17</v>
      </c>
      <c r="H2456" s="1">
        <v>14235.6</v>
      </c>
    </row>
    <row r="2457" spans="1:8" x14ac:dyDescent="0.3">
      <c r="A2457" t="s">
        <v>22</v>
      </c>
      <c r="B2457" s="1" t="s">
        <v>19</v>
      </c>
      <c r="C2457">
        <v>1</v>
      </c>
      <c r="D2457" s="3">
        <v>2017</v>
      </c>
      <c r="E2457" t="s">
        <v>12</v>
      </c>
      <c r="F2457" t="s">
        <v>14</v>
      </c>
      <c r="G2457" t="s">
        <v>17</v>
      </c>
      <c r="H2457" s="1">
        <v>9406.9</v>
      </c>
    </row>
    <row r="2458" spans="1:8" x14ac:dyDescent="0.3">
      <c r="A2458" t="s">
        <v>21</v>
      </c>
      <c r="B2458" s="1" t="s">
        <v>19</v>
      </c>
      <c r="C2458">
        <v>2</v>
      </c>
      <c r="D2458" s="3">
        <v>2017</v>
      </c>
      <c r="E2458" t="s">
        <v>12</v>
      </c>
      <c r="F2458" t="s">
        <v>14</v>
      </c>
      <c r="G2458" t="s">
        <v>17</v>
      </c>
      <c r="H2458" s="1">
        <v>14500.6</v>
      </c>
    </row>
    <row r="2459" spans="1:8" x14ac:dyDescent="0.3">
      <c r="A2459" t="s">
        <v>22</v>
      </c>
      <c r="B2459" s="1" t="s">
        <v>19</v>
      </c>
      <c r="C2459">
        <v>2</v>
      </c>
      <c r="D2459" s="3">
        <v>2017</v>
      </c>
      <c r="E2459" t="s">
        <v>12</v>
      </c>
      <c r="F2459" t="s">
        <v>14</v>
      </c>
      <c r="G2459" t="s">
        <v>17</v>
      </c>
      <c r="H2459" s="1">
        <v>8359.2999999999993</v>
      </c>
    </row>
    <row r="2460" spans="1:8" x14ac:dyDescent="0.3">
      <c r="A2460" t="s">
        <v>21</v>
      </c>
      <c r="B2460" s="1" t="s">
        <v>19</v>
      </c>
      <c r="C2460">
        <v>3</v>
      </c>
      <c r="D2460" s="3">
        <v>2017</v>
      </c>
      <c r="E2460" t="s">
        <v>12</v>
      </c>
      <c r="F2460" t="s">
        <v>14</v>
      </c>
      <c r="G2460" t="s">
        <v>17</v>
      </c>
      <c r="H2460" s="1">
        <v>15053.5</v>
      </c>
    </row>
    <row r="2461" spans="1:8" x14ac:dyDescent="0.3">
      <c r="A2461" t="s">
        <v>22</v>
      </c>
      <c r="B2461" s="1" t="s">
        <v>19</v>
      </c>
      <c r="C2461">
        <v>3</v>
      </c>
      <c r="D2461" s="3">
        <v>2017</v>
      </c>
      <c r="E2461" t="s">
        <v>12</v>
      </c>
      <c r="F2461" t="s">
        <v>14</v>
      </c>
      <c r="G2461" t="s">
        <v>17</v>
      </c>
      <c r="H2461" s="1">
        <v>9161.2999999999993</v>
      </c>
    </row>
    <row r="2462" spans="1:8" x14ac:dyDescent="0.3">
      <c r="A2462" t="s">
        <v>21</v>
      </c>
      <c r="B2462" t="s">
        <v>19</v>
      </c>
      <c r="C2462">
        <v>4</v>
      </c>
      <c r="D2462" s="3">
        <v>2017</v>
      </c>
      <c r="E2462" t="s">
        <v>12</v>
      </c>
      <c r="F2462" t="s">
        <v>14</v>
      </c>
      <c r="G2462" t="s">
        <v>17</v>
      </c>
      <c r="H2462" s="1">
        <v>19081</v>
      </c>
    </row>
    <row r="2463" spans="1:8" x14ac:dyDescent="0.3">
      <c r="A2463" t="s">
        <v>22</v>
      </c>
      <c r="B2463" t="s">
        <v>19</v>
      </c>
      <c r="C2463">
        <v>4</v>
      </c>
      <c r="D2463" s="3">
        <v>2017</v>
      </c>
      <c r="E2463" t="s">
        <v>12</v>
      </c>
      <c r="F2463" t="s">
        <v>14</v>
      </c>
      <c r="G2463" t="s">
        <v>17</v>
      </c>
      <c r="H2463" s="1">
        <v>11918.4</v>
      </c>
    </row>
    <row r="2464" spans="1:8" x14ac:dyDescent="0.3">
      <c r="A2464" t="s">
        <v>21</v>
      </c>
      <c r="B2464" t="s">
        <v>19</v>
      </c>
      <c r="C2464">
        <v>5</v>
      </c>
      <c r="D2464" s="3">
        <v>2017</v>
      </c>
      <c r="E2464" t="s">
        <v>12</v>
      </c>
      <c r="F2464" t="s">
        <v>14</v>
      </c>
      <c r="G2464" t="s">
        <v>17</v>
      </c>
      <c r="H2464" s="1">
        <v>38832.199999999997</v>
      </c>
    </row>
    <row r="2465" spans="1:8" x14ac:dyDescent="0.3">
      <c r="A2465" t="s">
        <v>22</v>
      </c>
      <c r="B2465" t="s">
        <v>19</v>
      </c>
      <c r="C2465">
        <v>5</v>
      </c>
      <c r="D2465" s="3">
        <v>2017</v>
      </c>
      <c r="E2465" t="s">
        <v>12</v>
      </c>
      <c r="F2465" t="s">
        <v>14</v>
      </c>
      <c r="G2465" t="s">
        <v>17</v>
      </c>
      <c r="H2465" s="1">
        <v>30609</v>
      </c>
    </row>
    <row r="2466" spans="1:8" x14ac:dyDescent="0.3">
      <c r="A2466" t="s">
        <v>21</v>
      </c>
      <c r="B2466" t="s">
        <v>19</v>
      </c>
      <c r="C2466">
        <v>6</v>
      </c>
      <c r="D2466" s="3">
        <v>2017</v>
      </c>
      <c r="E2466" t="s">
        <v>12</v>
      </c>
      <c r="F2466" t="s">
        <v>14</v>
      </c>
      <c r="G2466" t="s">
        <v>17</v>
      </c>
      <c r="H2466" s="1">
        <v>17942.5</v>
      </c>
    </row>
    <row r="2467" spans="1:8" x14ac:dyDescent="0.3">
      <c r="A2467" t="s">
        <v>22</v>
      </c>
      <c r="B2467" t="s">
        <v>19</v>
      </c>
      <c r="C2467">
        <v>6</v>
      </c>
      <c r="D2467" s="3">
        <v>2017</v>
      </c>
      <c r="E2467" t="s">
        <v>12</v>
      </c>
      <c r="F2467" t="s">
        <v>14</v>
      </c>
      <c r="G2467" t="s">
        <v>17</v>
      </c>
      <c r="H2467" s="1">
        <v>12648.2</v>
      </c>
    </row>
    <row r="2468" spans="1:8" x14ac:dyDescent="0.3">
      <c r="A2468" t="s">
        <v>21</v>
      </c>
      <c r="B2468" t="s">
        <v>19</v>
      </c>
      <c r="C2468">
        <v>7</v>
      </c>
      <c r="D2468" s="3">
        <v>2017</v>
      </c>
      <c r="E2468" t="s">
        <v>12</v>
      </c>
      <c r="F2468" t="s">
        <v>14</v>
      </c>
      <c r="G2468" t="s">
        <v>17</v>
      </c>
      <c r="H2468" s="1">
        <v>16096.1</v>
      </c>
    </row>
    <row r="2469" spans="1:8" x14ac:dyDescent="0.3">
      <c r="A2469" t="s">
        <v>22</v>
      </c>
      <c r="B2469" t="s">
        <v>19</v>
      </c>
      <c r="C2469">
        <v>7</v>
      </c>
      <c r="D2469" s="3">
        <v>2017</v>
      </c>
      <c r="E2469" t="s">
        <v>12</v>
      </c>
      <c r="F2469" t="s">
        <v>14</v>
      </c>
      <c r="G2469" t="s">
        <v>17</v>
      </c>
      <c r="H2469" s="1">
        <v>11518</v>
      </c>
    </row>
    <row r="2470" spans="1:8" x14ac:dyDescent="0.3">
      <c r="A2470" t="s">
        <v>21</v>
      </c>
      <c r="B2470" t="s">
        <v>19</v>
      </c>
      <c r="C2470">
        <v>8</v>
      </c>
      <c r="D2470" s="3">
        <v>2017</v>
      </c>
      <c r="E2470" t="s">
        <v>12</v>
      </c>
      <c r="F2470" t="s">
        <v>14</v>
      </c>
      <c r="G2470" t="s">
        <v>17</v>
      </c>
      <c r="H2470" s="1">
        <v>15188.6</v>
      </c>
    </row>
    <row r="2471" spans="1:8" x14ac:dyDescent="0.3">
      <c r="A2471" t="s">
        <v>22</v>
      </c>
      <c r="B2471" t="s">
        <v>19</v>
      </c>
      <c r="C2471">
        <v>8</v>
      </c>
      <c r="D2471" s="3">
        <v>2017</v>
      </c>
      <c r="E2471" t="s">
        <v>12</v>
      </c>
      <c r="F2471" t="s">
        <v>14</v>
      </c>
      <c r="G2471" t="s">
        <v>17</v>
      </c>
      <c r="H2471" s="1">
        <v>9738.7999999999993</v>
      </c>
    </row>
    <row r="2472" spans="1:8" x14ac:dyDescent="0.3">
      <c r="A2472" t="s">
        <v>21</v>
      </c>
      <c r="B2472" t="s">
        <v>19</v>
      </c>
      <c r="C2472">
        <v>9</v>
      </c>
      <c r="D2472" s="3">
        <v>2017</v>
      </c>
      <c r="E2472" t="s">
        <v>12</v>
      </c>
      <c r="F2472" t="s">
        <v>14</v>
      </c>
      <c r="G2472" t="s">
        <v>17</v>
      </c>
      <c r="H2472" s="1">
        <v>13237.7</v>
      </c>
    </row>
    <row r="2473" spans="1:8" x14ac:dyDescent="0.3">
      <c r="A2473" t="s">
        <v>22</v>
      </c>
      <c r="B2473" t="s">
        <v>19</v>
      </c>
      <c r="C2473">
        <v>9</v>
      </c>
      <c r="D2473" s="3">
        <v>2017</v>
      </c>
      <c r="E2473" t="s">
        <v>12</v>
      </c>
      <c r="F2473" t="s">
        <v>14</v>
      </c>
      <c r="G2473" t="s">
        <v>17</v>
      </c>
      <c r="H2473" s="1">
        <v>8790.7000000000007</v>
      </c>
    </row>
    <row r="2474" spans="1:8" x14ac:dyDescent="0.3">
      <c r="A2474" t="s">
        <v>21</v>
      </c>
      <c r="B2474" t="s">
        <v>19</v>
      </c>
      <c r="C2474">
        <v>10</v>
      </c>
      <c r="D2474" s="3">
        <v>2017</v>
      </c>
      <c r="E2474" t="s">
        <v>12</v>
      </c>
      <c r="F2474" t="s">
        <v>14</v>
      </c>
      <c r="G2474" t="s">
        <v>17</v>
      </c>
      <c r="H2474" s="1">
        <v>15917.2</v>
      </c>
    </row>
    <row r="2475" spans="1:8" x14ac:dyDescent="0.3">
      <c r="A2475" t="s">
        <v>22</v>
      </c>
      <c r="B2475" t="s">
        <v>19</v>
      </c>
      <c r="C2475">
        <v>10</v>
      </c>
      <c r="D2475" s="3">
        <v>2017</v>
      </c>
      <c r="E2475" t="s">
        <v>12</v>
      </c>
      <c r="F2475" t="s">
        <v>14</v>
      </c>
      <c r="G2475" t="s">
        <v>17</v>
      </c>
      <c r="H2475" s="1">
        <v>9305.5</v>
      </c>
    </row>
    <row r="2476" spans="1:8" x14ac:dyDescent="0.3">
      <c r="A2476" t="s">
        <v>21</v>
      </c>
      <c r="B2476" t="s">
        <v>19</v>
      </c>
      <c r="C2476">
        <v>11</v>
      </c>
      <c r="D2476" s="3">
        <v>2017</v>
      </c>
      <c r="E2476" t="s">
        <v>12</v>
      </c>
      <c r="F2476" t="s">
        <v>14</v>
      </c>
      <c r="G2476" t="s">
        <v>17</v>
      </c>
      <c r="H2476" s="1">
        <v>22347.3</v>
      </c>
    </row>
    <row r="2477" spans="1:8" x14ac:dyDescent="0.3">
      <c r="A2477" t="s">
        <v>22</v>
      </c>
      <c r="B2477" t="s">
        <v>19</v>
      </c>
      <c r="C2477">
        <v>11</v>
      </c>
      <c r="D2477" s="3">
        <v>2017</v>
      </c>
      <c r="E2477" t="s">
        <v>12</v>
      </c>
      <c r="F2477" t="s">
        <v>14</v>
      </c>
      <c r="G2477" t="s">
        <v>17</v>
      </c>
      <c r="H2477" s="1">
        <v>13674.7</v>
      </c>
    </row>
    <row r="2478" spans="1:8" x14ac:dyDescent="0.3">
      <c r="A2478" t="s">
        <v>21</v>
      </c>
      <c r="B2478" t="s">
        <v>19</v>
      </c>
      <c r="C2478">
        <v>12</v>
      </c>
      <c r="D2478" s="3">
        <v>2017</v>
      </c>
      <c r="E2478" t="s">
        <v>12</v>
      </c>
      <c r="F2478" t="s">
        <v>14</v>
      </c>
      <c r="G2478" t="s">
        <v>17</v>
      </c>
      <c r="H2478" s="1">
        <v>20784.2</v>
      </c>
    </row>
    <row r="2479" spans="1:8" x14ac:dyDescent="0.3">
      <c r="A2479" t="s">
        <v>22</v>
      </c>
      <c r="B2479" t="s">
        <v>19</v>
      </c>
      <c r="C2479">
        <v>12</v>
      </c>
      <c r="D2479" s="3">
        <v>2017</v>
      </c>
      <c r="E2479" t="s">
        <v>12</v>
      </c>
      <c r="F2479" t="s">
        <v>14</v>
      </c>
      <c r="G2479" t="s">
        <v>17</v>
      </c>
      <c r="H2479" s="1">
        <v>13679.7</v>
      </c>
    </row>
    <row r="2480" spans="1:8" x14ac:dyDescent="0.3">
      <c r="A2480" t="s">
        <v>21</v>
      </c>
      <c r="B2480" t="s">
        <v>19</v>
      </c>
      <c r="C2480">
        <v>13</v>
      </c>
      <c r="D2480" s="3">
        <v>2017</v>
      </c>
      <c r="E2480" t="s">
        <v>12</v>
      </c>
      <c r="F2480" t="s">
        <v>14</v>
      </c>
      <c r="G2480" t="s">
        <v>17</v>
      </c>
      <c r="H2480" s="1">
        <v>18840.099999999999</v>
      </c>
    </row>
    <row r="2481" spans="1:8" x14ac:dyDescent="0.3">
      <c r="A2481" t="s">
        <v>22</v>
      </c>
      <c r="B2481" t="s">
        <v>19</v>
      </c>
      <c r="C2481">
        <v>13</v>
      </c>
      <c r="D2481" s="3">
        <v>2017</v>
      </c>
      <c r="E2481" t="s">
        <v>12</v>
      </c>
      <c r="F2481" t="s">
        <v>14</v>
      </c>
      <c r="G2481" t="s">
        <v>17</v>
      </c>
      <c r="H2481" s="1">
        <v>11844.9</v>
      </c>
    </row>
    <row r="2482" spans="1:8" x14ac:dyDescent="0.3">
      <c r="A2482" t="s">
        <v>21</v>
      </c>
      <c r="B2482" t="s">
        <v>19</v>
      </c>
      <c r="C2482">
        <v>14</v>
      </c>
      <c r="D2482" s="3">
        <v>2017</v>
      </c>
      <c r="E2482" t="s">
        <v>12</v>
      </c>
      <c r="F2482" t="s">
        <v>14</v>
      </c>
      <c r="G2482" t="s">
        <v>17</v>
      </c>
      <c r="H2482" s="1">
        <v>16564</v>
      </c>
    </row>
    <row r="2483" spans="1:8" x14ac:dyDescent="0.3">
      <c r="A2483" t="s">
        <v>22</v>
      </c>
      <c r="B2483" t="s">
        <v>19</v>
      </c>
      <c r="C2483">
        <v>14</v>
      </c>
      <c r="D2483" s="3">
        <v>2017</v>
      </c>
      <c r="E2483" t="s">
        <v>12</v>
      </c>
      <c r="F2483" t="s">
        <v>14</v>
      </c>
      <c r="G2483" t="s">
        <v>17</v>
      </c>
      <c r="H2483" s="1">
        <v>10879.5</v>
      </c>
    </row>
    <row r="2484" spans="1:8" x14ac:dyDescent="0.3">
      <c r="A2484" t="s">
        <v>21</v>
      </c>
      <c r="B2484" t="s">
        <v>19</v>
      </c>
      <c r="C2484">
        <v>15</v>
      </c>
      <c r="D2484" s="3">
        <v>2017</v>
      </c>
      <c r="E2484" t="s">
        <v>12</v>
      </c>
      <c r="F2484" t="s">
        <v>14</v>
      </c>
      <c r="G2484" t="s">
        <v>17</v>
      </c>
      <c r="H2484" s="1">
        <v>16564.900000000001</v>
      </c>
    </row>
    <row r="2485" spans="1:8" x14ac:dyDescent="0.3">
      <c r="A2485" t="s">
        <v>22</v>
      </c>
      <c r="B2485" t="s">
        <v>19</v>
      </c>
      <c r="C2485">
        <v>15</v>
      </c>
      <c r="D2485" s="3">
        <v>2017</v>
      </c>
      <c r="E2485" t="s">
        <v>12</v>
      </c>
      <c r="F2485" t="s">
        <v>14</v>
      </c>
      <c r="G2485" t="s">
        <v>17</v>
      </c>
      <c r="H2485" s="1">
        <v>9982.2000000000007</v>
      </c>
    </row>
    <row r="2486" spans="1:8" x14ac:dyDescent="0.3">
      <c r="A2486" t="s">
        <v>21</v>
      </c>
      <c r="B2486" t="s">
        <v>19</v>
      </c>
      <c r="C2486">
        <v>16</v>
      </c>
      <c r="D2486" s="3">
        <v>2017</v>
      </c>
      <c r="E2486" t="s">
        <v>12</v>
      </c>
      <c r="F2486" t="s">
        <v>14</v>
      </c>
      <c r="G2486" t="s">
        <v>17</v>
      </c>
      <c r="H2486" s="1">
        <v>14737.6</v>
      </c>
    </row>
    <row r="2487" spans="1:8" x14ac:dyDescent="0.3">
      <c r="A2487" t="s">
        <v>22</v>
      </c>
      <c r="B2487" t="s">
        <v>19</v>
      </c>
      <c r="C2487">
        <v>16</v>
      </c>
      <c r="D2487" s="3">
        <v>2017</v>
      </c>
      <c r="E2487" t="s">
        <v>12</v>
      </c>
      <c r="F2487" t="s">
        <v>14</v>
      </c>
      <c r="G2487" t="s">
        <v>17</v>
      </c>
      <c r="H2487" s="1">
        <v>9040.6</v>
      </c>
    </row>
    <row r="2488" spans="1:8" x14ac:dyDescent="0.3">
      <c r="A2488" t="s">
        <v>21</v>
      </c>
      <c r="B2488" t="s">
        <v>19</v>
      </c>
      <c r="C2488">
        <v>17</v>
      </c>
      <c r="D2488" s="3">
        <v>2017</v>
      </c>
      <c r="E2488" t="s">
        <v>12</v>
      </c>
      <c r="F2488" t="s">
        <v>14</v>
      </c>
      <c r="G2488" t="s">
        <v>17</v>
      </c>
      <c r="H2488" s="1">
        <v>14952.5</v>
      </c>
    </row>
    <row r="2489" spans="1:8" x14ac:dyDescent="0.3">
      <c r="A2489" t="s">
        <v>22</v>
      </c>
      <c r="B2489" t="s">
        <v>19</v>
      </c>
      <c r="C2489">
        <v>17</v>
      </c>
      <c r="D2489" s="3">
        <v>2017</v>
      </c>
      <c r="E2489" t="s">
        <v>12</v>
      </c>
      <c r="F2489" t="s">
        <v>14</v>
      </c>
      <c r="G2489" t="s">
        <v>17</v>
      </c>
      <c r="H2489" s="1">
        <v>9578.9</v>
      </c>
    </row>
    <row r="2490" spans="1:8" x14ac:dyDescent="0.3">
      <c r="A2490" t="s">
        <v>21</v>
      </c>
      <c r="B2490" t="s">
        <v>19</v>
      </c>
      <c r="C2490">
        <v>18</v>
      </c>
      <c r="D2490" s="3">
        <v>2017</v>
      </c>
      <c r="E2490" t="s">
        <v>12</v>
      </c>
      <c r="F2490" t="s">
        <v>14</v>
      </c>
      <c r="G2490" t="s">
        <v>17</v>
      </c>
      <c r="H2490" s="1">
        <v>20263.400000000001</v>
      </c>
    </row>
    <row r="2491" spans="1:8" x14ac:dyDescent="0.3">
      <c r="A2491" t="s">
        <v>22</v>
      </c>
      <c r="B2491" t="s">
        <v>19</v>
      </c>
      <c r="C2491">
        <v>18</v>
      </c>
      <c r="D2491" s="3">
        <v>2017</v>
      </c>
      <c r="E2491" t="s">
        <v>12</v>
      </c>
      <c r="F2491" t="s">
        <v>14</v>
      </c>
      <c r="G2491" t="s">
        <v>17</v>
      </c>
      <c r="H2491" s="1">
        <v>13396.6</v>
      </c>
    </row>
    <row r="2492" spans="1:8" x14ac:dyDescent="0.3">
      <c r="A2492" t="s">
        <v>21</v>
      </c>
      <c r="B2492" t="s">
        <v>19</v>
      </c>
      <c r="C2492">
        <v>19</v>
      </c>
      <c r="D2492" s="3">
        <v>2017</v>
      </c>
      <c r="E2492" t="s">
        <v>12</v>
      </c>
      <c r="F2492" t="s">
        <v>14</v>
      </c>
      <c r="G2492" t="s">
        <v>17</v>
      </c>
      <c r="H2492" s="1">
        <v>19056.2</v>
      </c>
    </row>
    <row r="2493" spans="1:8" x14ac:dyDescent="0.3">
      <c r="A2493" t="s">
        <v>22</v>
      </c>
      <c r="B2493" t="s">
        <v>19</v>
      </c>
      <c r="C2493">
        <v>19</v>
      </c>
      <c r="D2493" s="3">
        <v>2017</v>
      </c>
      <c r="E2493" t="s">
        <v>12</v>
      </c>
      <c r="F2493" t="s">
        <v>14</v>
      </c>
      <c r="G2493" t="s">
        <v>17</v>
      </c>
      <c r="H2493" s="1">
        <v>12810.4</v>
      </c>
    </row>
    <row r="2494" spans="1:8" x14ac:dyDescent="0.3">
      <c r="A2494" t="s">
        <v>21</v>
      </c>
      <c r="B2494" t="s">
        <v>19</v>
      </c>
      <c r="C2494">
        <v>20</v>
      </c>
      <c r="D2494" s="3">
        <v>2017</v>
      </c>
      <c r="E2494" t="s">
        <v>12</v>
      </c>
      <c r="F2494" t="s">
        <v>14</v>
      </c>
      <c r="G2494" t="s">
        <v>17</v>
      </c>
      <c r="H2494" s="1">
        <v>18690.400000000001</v>
      </c>
    </row>
    <row r="2495" spans="1:8" x14ac:dyDescent="0.3">
      <c r="A2495" t="s">
        <v>22</v>
      </c>
      <c r="B2495" t="s">
        <v>19</v>
      </c>
      <c r="C2495">
        <v>20</v>
      </c>
      <c r="D2495" s="3">
        <v>2017</v>
      </c>
      <c r="E2495" t="s">
        <v>12</v>
      </c>
      <c r="F2495" t="s">
        <v>14</v>
      </c>
      <c r="G2495" t="s">
        <v>17</v>
      </c>
      <c r="H2495" s="1">
        <v>12228.7</v>
      </c>
    </row>
    <row r="2496" spans="1:8" x14ac:dyDescent="0.3">
      <c r="A2496" t="s">
        <v>21</v>
      </c>
      <c r="B2496" t="s">
        <v>19</v>
      </c>
      <c r="C2496">
        <v>21</v>
      </c>
      <c r="D2496" s="3">
        <v>2017</v>
      </c>
      <c r="E2496" t="s">
        <v>12</v>
      </c>
      <c r="F2496" t="s">
        <v>14</v>
      </c>
      <c r="G2496" t="s">
        <v>17</v>
      </c>
      <c r="H2496" s="1">
        <v>18743.400000000001</v>
      </c>
    </row>
    <row r="2497" spans="1:8" x14ac:dyDescent="0.3">
      <c r="A2497" t="s">
        <v>22</v>
      </c>
      <c r="B2497" t="s">
        <v>19</v>
      </c>
      <c r="C2497">
        <v>21</v>
      </c>
      <c r="D2497" s="3">
        <v>2017</v>
      </c>
      <c r="E2497" t="s">
        <v>12</v>
      </c>
      <c r="F2497" t="s">
        <v>14</v>
      </c>
      <c r="G2497" t="s">
        <v>17</v>
      </c>
      <c r="H2497" s="1">
        <v>11542.4</v>
      </c>
    </row>
    <row r="2498" spans="1:8" x14ac:dyDescent="0.3">
      <c r="A2498" t="s">
        <v>21</v>
      </c>
      <c r="B2498" t="s">
        <v>19</v>
      </c>
      <c r="C2498">
        <v>22</v>
      </c>
      <c r="D2498" s="3">
        <v>2017</v>
      </c>
      <c r="E2498" t="s">
        <v>12</v>
      </c>
      <c r="F2498" t="s">
        <v>14</v>
      </c>
      <c r="G2498" t="s">
        <v>17</v>
      </c>
      <c r="H2498" s="1">
        <v>18263.400000000001</v>
      </c>
    </row>
    <row r="2499" spans="1:8" x14ac:dyDescent="0.3">
      <c r="A2499" t="s">
        <v>22</v>
      </c>
      <c r="B2499" t="s">
        <v>19</v>
      </c>
      <c r="C2499">
        <v>22</v>
      </c>
      <c r="D2499" s="3">
        <v>2017</v>
      </c>
      <c r="E2499" t="s">
        <v>12</v>
      </c>
      <c r="F2499" t="s">
        <v>14</v>
      </c>
      <c r="G2499" t="s">
        <v>17</v>
      </c>
      <c r="H2499" s="1">
        <v>10088.5</v>
      </c>
    </row>
    <row r="2500" spans="1:8" x14ac:dyDescent="0.3">
      <c r="A2500" t="s">
        <v>21</v>
      </c>
      <c r="B2500" t="s">
        <v>19</v>
      </c>
      <c r="C2500">
        <v>23</v>
      </c>
      <c r="D2500" s="3">
        <v>2017</v>
      </c>
      <c r="E2500" t="s">
        <v>12</v>
      </c>
      <c r="F2500" t="s">
        <v>14</v>
      </c>
      <c r="G2500" t="s">
        <v>17</v>
      </c>
      <c r="H2500" s="1">
        <v>16052.4</v>
      </c>
    </row>
    <row r="2501" spans="1:8" x14ac:dyDescent="0.3">
      <c r="A2501" t="s">
        <v>22</v>
      </c>
      <c r="B2501" t="s">
        <v>19</v>
      </c>
      <c r="C2501">
        <v>23</v>
      </c>
      <c r="D2501" s="3">
        <v>2017</v>
      </c>
      <c r="E2501" t="s">
        <v>12</v>
      </c>
      <c r="F2501" t="s">
        <v>14</v>
      </c>
      <c r="G2501" t="s">
        <v>17</v>
      </c>
      <c r="H2501" s="1">
        <v>9043.7999999999993</v>
      </c>
    </row>
    <row r="2502" spans="1:8" x14ac:dyDescent="0.3">
      <c r="A2502" t="s">
        <v>21</v>
      </c>
      <c r="B2502" t="s">
        <v>19</v>
      </c>
      <c r="C2502">
        <v>24</v>
      </c>
      <c r="D2502" s="3">
        <v>2017</v>
      </c>
      <c r="E2502" t="s">
        <v>12</v>
      </c>
      <c r="F2502" t="s">
        <v>14</v>
      </c>
      <c r="G2502" t="s">
        <v>17</v>
      </c>
      <c r="H2502" s="1">
        <v>18658.400000000001</v>
      </c>
    </row>
    <row r="2503" spans="1:8" x14ac:dyDescent="0.3">
      <c r="A2503" t="s">
        <v>22</v>
      </c>
      <c r="B2503" t="s">
        <v>19</v>
      </c>
      <c r="C2503">
        <v>24</v>
      </c>
      <c r="D2503" s="3">
        <v>2017</v>
      </c>
      <c r="E2503" t="s">
        <v>12</v>
      </c>
      <c r="F2503" t="s">
        <v>14</v>
      </c>
      <c r="G2503" t="s">
        <v>17</v>
      </c>
      <c r="H2503" s="1">
        <v>9620.7000000000007</v>
      </c>
    </row>
    <row r="2504" spans="1:8" x14ac:dyDescent="0.3">
      <c r="A2504" t="s">
        <v>21</v>
      </c>
      <c r="B2504" t="s">
        <v>19</v>
      </c>
      <c r="C2504">
        <v>25</v>
      </c>
      <c r="D2504" s="3">
        <v>2017</v>
      </c>
      <c r="E2504" t="s">
        <v>12</v>
      </c>
      <c r="F2504" t="s">
        <v>14</v>
      </c>
      <c r="G2504" t="s">
        <v>17</v>
      </c>
      <c r="H2504" s="1">
        <v>25745.3</v>
      </c>
    </row>
    <row r="2505" spans="1:8" x14ac:dyDescent="0.3">
      <c r="A2505" t="s">
        <v>22</v>
      </c>
      <c r="B2505" t="s">
        <v>19</v>
      </c>
      <c r="C2505">
        <v>25</v>
      </c>
      <c r="D2505" s="3">
        <v>2017</v>
      </c>
      <c r="E2505" t="s">
        <v>12</v>
      </c>
      <c r="F2505" t="s">
        <v>14</v>
      </c>
      <c r="G2505" t="s">
        <v>17</v>
      </c>
      <c r="H2505" s="1">
        <v>13648.5</v>
      </c>
    </row>
    <row r="2506" spans="1:8" x14ac:dyDescent="0.3">
      <c r="A2506" t="s">
        <v>21</v>
      </c>
      <c r="B2506" t="s">
        <v>19</v>
      </c>
      <c r="C2506">
        <v>26</v>
      </c>
      <c r="D2506" s="3">
        <v>2017</v>
      </c>
      <c r="E2506" t="s">
        <v>12</v>
      </c>
      <c r="F2506" t="s">
        <v>14</v>
      </c>
      <c r="G2506" t="s">
        <v>17</v>
      </c>
      <c r="H2506" s="1">
        <v>21540</v>
      </c>
    </row>
    <row r="2507" spans="1:8" x14ac:dyDescent="0.3">
      <c r="A2507" t="s">
        <v>22</v>
      </c>
      <c r="B2507" t="s">
        <v>19</v>
      </c>
      <c r="C2507">
        <v>26</v>
      </c>
      <c r="D2507" s="3">
        <v>2017</v>
      </c>
      <c r="E2507" t="s">
        <v>12</v>
      </c>
      <c r="F2507" t="s">
        <v>14</v>
      </c>
      <c r="G2507" t="s">
        <v>17</v>
      </c>
      <c r="H2507" s="1">
        <v>13341.7</v>
      </c>
    </row>
    <row r="2508" spans="1:8" x14ac:dyDescent="0.3">
      <c r="A2508" t="s">
        <v>21</v>
      </c>
      <c r="B2508" t="s">
        <v>19</v>
      </c>
      <c r="C2508">
        <v>27</v>
      </c>
      <c r="D2508" s="3">
        <v>2017</v>
      </c>
      <c r="E2508" t="s">
        <v>12</v>
      </c>
      <c r="F2508" t="s">
        <v>14</v>
      </c>
      <c r="G2508" t="s">
        <v>17</v>
      </c>
      <c r="H2508" s="1">
        <v>22150.3</v>
      </c>
    </row>
    <row r="2509" spans="1:8" x14ac:dyDescent="0.3">
      <c r="A2509" t="s">
        <v>22</v>
      </c>
      <c r="B2509" t="s">
        <v>19</v>
      </c>
      <c r="C2509">
        <v>27</v>
      </c>
      <c r="D2509" s="3">
        <v>2017</v>
      </c>
      <c r="E2509" t="s">
        <v>12</v>
      </c>
      <c r="F2509" t="s">
        <v>14</v>
      </c>
      <c r="G2509" t="s">
        <v>17</v>
      </c>
      <c r="H2509" s="1">
        <v>12171.3</v>
      </c>
    </row>
    <row r="2510" spans="1:8" x14ac:dyDescent="0.3">
      <c r="A2510" t="s">
        <v>21</v>
      </c>
      <c r="B2510" t="s">
        <v>19</v>
      </c>
      <c r="C2510">
        <v>28</v>
      </c>
      <c r="D2510" s="3">
        <v>2017</v>
      </c>
      <c r="E2510" t="s">
        <v>12</v>
      </c>
      <c r="F2510" t="s">
        <v>14</v>
      </c>
      <c r="G2510" t="s">
        <v>17</v>
      </c>
      <c r="H2510" s="1">
        <v>21476</v>
      </c>
    </row>
    <row r="2511" spans="1:8" x14ac:dyDescent="0.3">
      <c r="A2511" t="s">
        <v>22</v>
      </c>
      <c r="B2511" t="s">
        <v>19</v>
      </c>
      <c r="C2511">
        <v>28</v>
      </c>
      <c r="D2511" s="3">
        <v>2017</v>
      </c>
      <c r="E2511" t="s">
        <v>12</v>
      </c>
      <c r="F2511" t="s">
        <v>14</v>
      </c>
      <c r="G2511" t="s">
        <v>17</v>
      </c>
      <c r="H2511" s="1">
        <v>11627.7</v>
      </c>
    </row>
    <row r="2512" spans="1:8" x14ac:dyDescent="0.3">
      <c r="A2512" t="s">
        <v>21</v>
      </c>
      <c r="B2512" t="s">
        <v>19</v>
      </c>
      <c r="C2512">
        <v>29</v>
      </c>
      <c r="D2512" s="3">
        <v>2017</v>
      </c>
      <c r="E2512" t="s">
        <v>12</v>
      </c>
      <c r="F2512" t="s">
        <v>14</v>
      </c>
      <c r="G2512" t="s">
        <v>17</v>
      </c>
      <c r="H2512" s="1">
        <v>19021.3</v>
      </c>
    </row>
    <row r="2513" spans="1:8" x14ac:dyDescent="0.3">
      <c r="A2513" t="s">
        <v>22</v>
      </c>
      <c r="B2513" t="s">
        <v>19</v>
      </c>
      <c r="C2513">
        <v>29</v>
      </c>
      <c r="D2513" s="3">
        <v>2017</v>
      </c>
      <c r="E2513" t="s">
        <v>12</v>
      </c>
      <c r="F2513" t="s">
        <v>14</v>
      </c>
      <c r="G2513" t="s">
        <v>17</v>
      </c>
      <c r="H2513" s="1">
        <v>10406.700000000001</v>
      </c>
    </row>
    <row r="2514" spans="1:8" x14ac:dyDescent="0.3">
      <c r="A2514" t="s">
        <v>21</v>
      </c>
      <c r="B2514" t="s">
        <v>19</v>
      </c>
      <c r="C2514">
        <v>30</v>
      </c>
      <c r="D2514" s="3">
        <v>2017</v>
      </c>
      <c r="E2514" t="s">
        <v>12</v>
      </c>
      <c r="F2514" t="s">
        <v>14</v>
      </c>
      <c r="G2514" t="s">
        <v>17</v>
      </c>
      <c r="H2514" s="1">
        <v>16659.900000000001</v>
      </c>
    </row>
    <row r="2515" spans="1:8" x14ac:dyDescent="0.3">
      <c r="A2515" t="s">
        <v>22</v>
      </c>
      <c r="B2515" t="s">
        <v>19</v>
      </c>
      <c r="C2515">
        <v>30</v>
      </c>
      <c r="D2515" s="3">
        <v>2017</v>
      </c>
      <c r="E2515" t="s">
        <v>12</v>
      </c>
      <c r="F2515" t="s">
        <v>14</v>
      </c>
      <c r="G2515" t="s">
        <v>17</v>
      </c>
      <c r="H2515" s="1">
        <v>9151.2999999999993</v>
      </c>
    </row>
    <row r="2516" spans="1:8" x14ac:dyDescent="0.3">
      <c r="A2516" t="s">
        <v>21</v>
      </c>
      <c r="B2516" t="s">
        <v>13</v>
      </c>
      <c r="C2516">
        <v>1</v>
      </c>
      <c r="D2516" s="3">
        <v>2017</v>
      </c>
      <c r="E2516" t="s">
        <v>12</v>
      </c>
      <c r="F2516" t="s">
        <v>14</v>
      </c>
      <c r="G2516" t="s">
        <v>17</v>
      </c>
      <c r="H2516" s="1">
        <v>23236.400000000001</v>
      </c>
    </row>
    <row r="2517" spans="1:8" x14ac:dyDescent="0.3">
      <c r="A2517" t="s">
        <v>22</v>
      </c>
      <c r="B2517" t="s">
        <v>13</v>
      </c>
      <c r="C2517">
        <v>1</v>
      </c>
      <c r="D2517" s="3">
        <v>2017</v>
      </c>
      <c r="E2517" t="s">
        <v>12</v>
      </c>
      <c r="F2517" t="s">
        <v>14</v>
      </c>
      <c r="G2517" t="s">
        <v>17</v>
      </c>
      <c r="H2517" s="1">
        <v>17708.099999999999</v>
      </c>
    </row>
    <row r="2518" spans="1:8" x14ac:dyDescent="0.3">
      <c r="A2518" t="s">
        <v>21</v>
      </c>
      <c r="B2518" t="s">
        <v>13</v>
      </c>
      <c r="C2518">
        <v>2</v>
      </c>
      <c r="D2518" s="3">
        <v>2017</v>
      </c>
      <c r="E2518" t="s">
        <v>12</v>
      </c>
      <c r="F2518" t="s">
        <v>14</v>
      </c>
      <c r="G2518" t="s">
        <v>17</v>
      </c>
      <c r="H2518" s="1">
        <v>17000.099999999999</v>
      </c>
    </row>
    <row r="2519" spans="1:8" x14ac:dyDescent="0.3">
      <c r="A2519" t="s">
        <v>22</v>
      </c>
      <c r="B2519" t="s">
        <v>13</v>
      </c>
      <c r="C2519">
        <v>2</v>
      </c>
      <c r="D2519" s="3">
        <v>2017</v>
      </c>
      <c r="E2519" t="s">
        <v>12</v>
      </c>
      <c r="F2519" t="s">
        <v>14</v>
      </c>
      <c r="G2519" t="s">
        <v>17</v>
      </c>
      <c r="H2519" s="1">
        <v>11952.2</v>
      </c>
    </row>
    <row r="2520" spans="1:8" x14ac:dyDescent="0.3">
      <c r="A2520" t="s">
        <v>21</v>
      </c>
      <c r="B2520" t="s">
        <v>13</v>
      </c>
      <c r="C2520">
        <v>3</v>
      </c>
      <c r="D2520" s="3">
        <v>2017</v>
      </c>
      <c r="E2520" t="s">
        <v>12</v>
      </c>
      <c r="F2520" t="s">
        <v>14</v>
      </c>
      <c r="G2520" t="s">
        <v>17</v>
      </c>
      <c r="H2520" s="1">
        <v>17622.5</v>
      </c>
    </row>
    <row r="2521" spans="1:8" x14ac:dyDescent="0.3">
      <c r="A2521" t="s">
        <v>22</v>
      </c>
      <c r="B2521" t="s">
        <v>13</v>
      </c>
      <c r="C2521">
        <v>3</v>
      </c>
      <c r="D2521" s="3">
        <v>2017</v>
      </c>
      <c r="E2521" t="s">
        <v>12</v>
      </c>
      <c r="F2521" t="s">
        <v>14</v>
      </c>
      <c r="G2521" t="s">
        <v>17</v>
      </c>
      <c r="H2521" s="1">
        <v>11588.7</v>
      </c>
    </row>
    <row r="2522" spans="1:8" x14ac:dyDescent="0.3">
      <c r="A2522" t="s">
        <v>21</v>
      </c>
      <c r="B2522" t="s">
        <v>13</v>
      </c>
      <c r="C2522">
        <v>4</v>
      </c>
      <c r="D2522" s="3">
        <v>2017</v>
      </c>
      <c r="E2522" t="s">
        <v>12</v>
      </c>
      <c r="F2522" t="s">
        <v>14</v>
      </c>
      <c r="G2522" t="s">
        <v>17</v>
      </c>
      <c r="H2522" s="1">
        <v>15273.1</v>
      </c>
    </row>
    <row r="2523" spans="1:8" x14ac:dyDescent="0.3">
      <c r="A2523" t="s">
        <v>22</v>
      </c>
      <c r="B2523" t="s">
        <v>13</v>
      </c>
      <c r="C2523">
        <v>4</v>
      </c>
      <c r="D2523" s="3">
        <v>2017</v>
      </c>
      <c r="E2523" t="s">
        <v>12</v>
      </c>
      <c r="F2523" t="s">
        <v>14</v>
      </c>
      <c r="G2523" t="s">
        <v>17</v>
      </c>
      <c r="H2523" s="1">
        <v>9986.2000000000007</v>
      </c>
    </row>
    <row r="2524" spans="1:8" x14ac:dyDescent="0.3">
      <c r="A2524" t="s">
        <v>21</v>
      </c>
      <c r="B2524" t="s">
        <v>13</v>
      </c>
      <c r="C2524">
        <v>5</v>
      </c>
      <c r="D2524" s="3">
        <v>2017</v>
      </c>
      <c r="E2524" t="s">
        <v>12</v>
      </c>
      <c r="F2524" t="s">
        <v>14</v>
      </c>
      <c r="G2524" t="s">
        <v>17</v>
      </c>
      <c r="H2524" s="1">
        <v>13420.1</v>
      </c>
    </row>
    <row r="2525" spans="1:8" x14ac:dyDescent="0.3">
      <c r="A2525" t="s">
        <v>22</v>
      </c>
      <c r="B2525" t="s">
        <v>13</v>
      </c>
      <c r="C2525">
        <v>5</v>
      </c>
      <c r="D2525" s="3">
        <v>2017</v>
      </c>
      <c r="E2525" t="s">
        <v>12</v>
      </c>
      <c r="F2525" t="s">
        <v>14</v>
      </c>
      <c r="G2525" t="s">
        <v>17</v>
      </c>
      <c r="H2525" s="1">
        <v>8284.2999999999993</v>
      </c>
    </row>
    <row r="2526" spans="1:8" x14ac:dyDescent="0.3">
      <c r="A2526" t="s">
        <v>21</v>
      </c>
      <c r="B2526" t="s">
        <v>13</v>
      </c>
      <c r="C2526">
        <v>6</v>
      </c>
      <c r="D2526" s="3">
        <v>2017</v>
      </c>
      <c r="E2526" t="s">
        <v>12</v>
      </c>
      <c r="F2526" t="s">
        <v>14</v>
      </c>
      <c r="G2526" t="s">
        <v>17</v>
      </c>
      <c r="H2526" s="1">
        <v>16561.900000000001</v>
      </c>
    </row>
    <row r="2527" spans="1:8" x14ac:dyDescent="0.3">
      <c r="A2527" t="s">
        <v>22</v>
      </c>
      <c r="B2527" t="s">
        <v>13</v>
      </c>
      <c r="C2527">
        <v>6</v>
      </c>
      <c r="D2527" s="3">
        <v>2017</v>
      </c>
      <c r="E2527" t="s">
        <v>12</v>
      </c>
      <c r="F2527" t="s">
        <v>14</v>
      </c>
      <c r="G2527" t="s">
        <v>17</v>
      </c>
      <c r="H2527" s="1">
        <v>10163.200000000001</v>
      </c>
    </row>
    <row r="2528" spans="1:8" x14ac:dyDescent="0.3">
      <c r="A2528" t="s">
        <v>21</v>
      </c>
      <c r="B2528" t="s">
        <v>13</v>
      </c>
      <c r="C2528">
        <v>7</v>
      </c>
      <c r="D2528" s="3">
        <v>2017</v>
      </c>
      <c r="E2528" t="s">
        <v>12</v>
      </c>
      <c r="F2528" t="s">
        <v>14</v>
      </c>
      <c r="G2528" t="s">
        <v>17</v>
      </c>
      <c r="H2528" s="1">
        <v>21132</v>
      </c>
    </row>
    <row r="2529" spans="1:8" x14ac:dyDescent="0.3">
      <c r="A2529" t="s">
        <v>22</v>
      </c>
      <c r="B2529" t="s">
        <v>13</v>
      </c>
      <c r="C2529">
        <v>7</v>
      </c>
      <c r="D2529" s="3">
        <v>2017</v>
      </c>
      <c r="E2529" t="s">
        <v>12</v>
      </c>
      <c r="F2529" t="s">
        <v>14</v>
      </c>
      <c r="G2529" t="s">
        <v>17</v>
      </c>
      <c r="H2529" s="1">
        <v>12118.8</v>
      </c>
    </row>
    <row r="2530" spans="1:8" x14ac:dyDescent="0.3">
      <c r="A2530" t="s">
        <v>21</v>
      </c>
      <c r="B2530" t="s">
        <v>13</v>
      </c>
      <c r="C2530">
        <v>8</v>
      </c>
      <c r="D2530" s="3">
        <v>2017</v>
      </c>
      <c r="E2530" t="s">
        <v>12</v>
      </c>
      <c r="F2530" t="s">
        <v>14</v>
      </c>
      <c r="G2530" t="s">
        <v>17</v>
      </c>
      <c r="H2530" s="1">
        <v>19008.2</v>
      </c>
    </row>
    <row r="2531" spans="1:8" x14ac:dyDescent="0.3">
      <c r="A2531" t="s">
        <v>22</v>
      </c>
      <c r="B2531" t="s">
        <v>13</v>
      </c>
      <c r="C2531">
        <v>8</v>
      </c>
      <c r="D2531" s="3">
        <v>2017</v>
      </c>
      <c r="E2531" t="s">
        <v>12</v>
      </c>
      <c r="F2531" t="s">
        <v>14</v>
      </c>
      <c r="G2531" t="s">
        <v>17</v>
      </c>
      <c r="H2531" s="1">
        <v>14370.3</v>
      </c>
    </row>
    <row r="2532" spans="1:8" x14ac:dyDescent="0.3">
      <c r="A2532" t="s">
        <v>21</v>
      </c>
      <c r="B2532" t="s">
        <v>13</v>
      </c>
      <c r="C2532">
        <v>9</v>
      </c>
      <c r="D2532" s="3">
        <v>2017</v>
      </c>
      <c r="E2532" t="s">
        <v>12</v>
      </c>
      <c r="F2532" t="s">
        <v>14</v>
      </c>
      <c r="G2532" t="s">
        <v>17</v>
      </c>
      <c r="H2532" s="1">
        <v>17372.3</v>
      </c>
    </row>
    <row r="2533" spans="1:8" x14ac:dyDescent="0.3">
      <c r="A2533" t="s">
        <v>22</v>
      </c>
      <c r="B2533" t="s">
        <v>13</v>
      </c>
      <c r="C2533">
        <v>9</v>
      </c>
      <c r="D2533" s="3">
        <v>2017</v>
      </c>
      <c r="E2533" t="s">
        <v>12</v>
      </c>
      <c r="F2533" t="s">
        <v>14</v>
      </c>
      <c r="G2533" t="s">
        <v>17</v>
      </c>
      <c r="H2533" s="1">
        <v>11213.6</v>
      </c>
    </row>
    <row r="2534" spans="1:8" x14ac:dyDescent="0.3">
      <c r="A2534" t="s">
        <v>21</v>
      </c>
      <c r="B2534" t="s">
        <v>13</v>
      </c>
      <c r="C2534">
        <v>10</v>
      </c>
      <c r="D2534" s="3">
        <v>2017</v>
      </c>
      <c r="E2534" t="s">
        <v>12</v>
      </c>
      <c r="F2534" t="s">
        <v>14</v>
      </c>
      <c r="G2534" t="s">
        <v>17</v>
      </c>
      <c r="H2534" s="1">
        <v>15800.4</v>
      </c>
    </row>
    <row r="2535" spans="1:8" x14ac:dyDescent="0.3">
      <c r="A2535" t="s">
        <v>22</v>
      </c>
      <c r="B2535" t="s">
        <v>13</v>
      </c>
      <c r="C2535">
        <v>10</v>
      </c>
      <c r="D2535" s="3">
        <v>2017</v>
      </c>
      <c r="E2535" t="s">
        <v>12</v>
      </c>
      <c r="F2535" t="s">
        <v>14</v>
      </c>
      <c r="G2535" t="s">
        <v>17</v>
      </c>
      <c r="H2535" s="1">
        <v>10762.9</v>
      </c>
    </row>
    <row r="2536" spans="1:8" x14ac:dyDescent="0.3">
      <c r="A2536" t="s">
        <v>21</v>
      </c>
      <c r="B2536" t="s">
        <v>13</v>
      </c>
      <c r="C2536">
        <v>11</v>
      </c>
      <c r="D2536" s="3">
        <v>2017</v>
      </c>
      <c r="E2536" t="s">
        <v>12</v>
      </c>
      <c r="F2536" t="s">
        <v>14</v>
      </c>
      <c r="G2536" t="s">
        <v>17</v>
      </c>
      <c r="H2536" s="1">
        <v>15513.8</v>
      </c>
    </row>
    <row r="2537" spans="1:8" x14ac:dyDescent="0.3">
      <c r="A2537" t="s">
        <v>22</v>
      </c>
      <c r="B2537" t="s">
        <v>13</v>
      </c>
      <c r="C2537">
        <v>11</v>
      </c>
      <c r="D2537" s="3">
        <v>2017</v>
      </c>
      <c r="E2537" t="s">
        <v>12</v>
      </c>
      <c r="F2537" t="s">
        <v>14</v>
      </c>
      <c r="G2537" t="s">
        <v>17</v>
      </c>
      <c r="H2537" s="1">
        <v>10447.799999999999</v>
      </c>
    </row>
    <row r="2538" spans="1:8" x14ac:dyDescent="0.3">
      <c r="A2538" t="s">
        <v>21</v>
      </c>
      <c r="B2538" t="s">
        <v>13</v>
      </c>
      <c r="C2538">
        <v>12</v>
      </c>
      <c r="D2538" s="3">
        <v>2017</v>
      </c>
      <c r="E2538" t="s">
        <v>12</v>
      </c>
      <c r="F2538" t="s">
        <v>14</v>
      </c>
      <c r="G2538" t="s">
        <v>17</v>
      </c>
      <c r="H2538" s="1">
        <v>14227.1</v>
      </c>
    </row>
    <row r="2539" spans="1:8" x14ac:dyDescent="0.3">
      <c r="A2539" t="s">
        <v>22</v>
      </c>
      <c r="B2539" t="s">
        <v>13</v>
      </c>
      <c r="C2539">
        <v>12</v>
      </c>
      <c r="D2539" s="3">
        <v>2017</v>
      </c>
      <c r="E2539" t="s">
        <v>12</v>
      </c>
      <c r="F2539" t="s">
        <v>14</v>
      </c>
      <c r="G2539" t="s">
        <v>17</v>
      </c>
      <c r="H2539" s="1">
        <v>9324.6</v>
      </c>
    </row>
    <row r="2540" spans="1:8" x14ac:dyDescent="0.3">
      <c r="A2540" t="s">
        <v>21</v>
      </c>
      <c r="B2540" t="s">
        <v>13</v>
      </c>
      <c r="C2540">
        <v>13</v>
      </c>
      <c r="D2540" s="3">
        <v>2017</v>
      </c>
      <c r="E2540" t="s">
        <v>12</v>
      </c>
      <c r="F2540" t="s">
        <v>14</v>
      </c>
      <c r="G2540" t="s">
        <v>17</v>
      </c>
      <c r="H2540" s="1">
        <v>16271.9</v>
      </c>
    </row>
    <row r="2541" spans="1:8" x14ac:dyDescent="0.3">
      <c r="A2541" t="s">
        <v>22</v>
      </c>
      <c r="B2541" t="s">
        <v>13</v>
      </c>
      <c r="C2541">
        <v>13</v>
      </c>
      <c r="D2541" s="3">
        <v>2017</v>
      </c>
      <c r="E2541" t="s">
        <v>12</v>
      </c>
      <c r="F2541" t="s">
        <v>14</v>
      </c>
      <c r="G2541" t="s">
        <v>17</v>
      </c>
      <c r="H2541" s="1">
        <v>9662.2999999999993</v>
      </c>
    </row>
    <row r="2542" spans="1:8" x14ac:dyDescent="0.3">
      <c r="A2542" t="s">
        <v>21</v>
      </c>
      <c r="B2542" t="s">
        <v>13</v>
      </c>
      <c r="C2542">
        <v>14</v>
      </c>
      <c r="D2542" s="3">
        <v>2017</v>
      </c>
      <c r="E2542" t="s">
        <v>12</v>
      </c>
      <c r="F2542" t="s">
        <v>14</v>
      </c>
      <c r="G2542" t="s">
        <v>17</v>
      </c>
      <c r="H2542" s="1">
        <v>20592.900000000001</v>
      </c>
    </row>
    <row r="2543" spans="1:8" x14ac:dyDescent="0.3">
      <c r="A2543" t="s">
        <v>22</v>
      </c>
      <c r="B2543" t="s">
        <v>13</v>
      </c>
      <c r="C2543">
        <v>14</v>
      </c>
      <c r="D2543" s="3">
        <v>2017</v>
      </c>
      <c r="E2543" t="s">
        <v>12</v>
      </c>
      <c r="F2543" t="s">
        <v>14</v>
      </c>
      <c r="G2543" t="s">
        <v>17</v>
      </c>
      <c r="H2543" s="1">
        <v>12402.9</v>
      </c>
    </row>
    <row r="2544" spans="1:8" x14ac:dyDescent="0.3">
      <c r="A2544" t="s">
        <v>21</v>
      </c>
      <c r="B2544" t="s">
        <v>13</v>
      </c>
      <c r="C2544">
        <v>15</v>
      </c>
      <c r="D2544" s="3">
        <v>2017</v>
      </c>
      <c r="E2544" t="s">
        <v>12</v>
      </c>
      <c r="F2544" t="s">
        <v>14</v>
      </c>
      <c r="G2544" t="s">
        <v>17</v>
      </c>
      <c r="H2544" s="1">
        <v>19531</v>
      </c>
    </row>
    <row r="2545" spans="1:8" x14ac:dyDescent="0.3">
      <c r="A2545" t="s">
        <v>22</v>
      </c>
      <c r="B2545" t="s">
        <v>13</v>
      </c>
      <c r="C2545">
        <v>15</v>
      </c>
      <c r="D2545" s="3">
        <v>2017</v>
      </c>
      <c r="E2545" t="s">
        <v>12</v>
      </c>
      <c r="F2545" t="s">
        <v>14</v>
      </c>
      <c r="G2545" t="s">
        <v>17</v>
      </c>
      <c r="H2545" s="1">
        <v>11096.8</v>
      </c>
    </row>
    <row r="2546" spans="1:8" x14ac:dyDescent="0.3">
      <c r="A2546" t="s">
        <v>21</v>
      </c>
      <c r="B2546" t="s">
        <v>13</v>
      </c>
      <c r="C2546">
        <v>16</v>
      </c>
      <c r="D2546" s="3">
        <v>2017</v>
      </c>
      <c r="E2546" t="s">
        <v>12</v>
      </c>
      <c r="F2546" t="s">
        <v>14</v>
      </c>
      <c r="G2546" t="s">
        <v>17</v>
      </c>
      <c r="H2546" s="1">
        <v>17756.400000000001</v>
      </c>
    </row>
    <row r="2547" spans="1:8" x14ac:dyDescent="0.3">
      <c r="A2547" t="s">
        <v>22</v>
      </c>
      <c r="B2547" t="s">
        <v>13</v>
      </c>
      <c r="C2547">
        <v>16</v>
      </c>
      <c r="D2547" s="3">
        <v>2017</v>
      </c>
      <c r="E2547" t="s">
        <v>12</v>
      </c>
      <c r="F2547" t="s">
        <v>14</v>
      </c>
      <c r="G2547" t="s">
        <v>17</v>
      </c>
      <c r="H2547" s="1">
        <v>10390</v>
      </c>
    </row>
    <row r="2548" spans="1:8" x14ac:dyDescent="0.3">
      <c r="A2548" t="s">
        <v>21</v>
      </c>
      <c r="B2548" t="s">
        <v>13</v>
      </c>
      <c r="C2548">
        <v>17</v>
      </c>
      <c r="D2548" s="3">
        <v>2017</v>
      </c>
      <c r="E2548" t="s">
        <v>12</v>
      </c>
      <c r="F2548" t="s">
        <v>14</v>
      </c>
      <c r="G2548" t="s">
        <v>17</v>
      </c>
      <c r="H2548" s="1">
        <v>17568.3</v>
      </c>
    </row>
    <row r="2549" spans="1:8" x14ac:dyDescent="0.3">
      <c r="A2549" t="s">
        <v>22</v>
      </c>
      <c r="B2549" t="s">
        <v>13</v>
      </c>
      <c r="C2549">
        <v>17</v>
      </c>
      <c r="D2549" s="3">
        <v>2017</v>
      </c>
      <c r="E2549" t="s">
        <v>12</v>
      </c>
      <c r="F2549" t="s">
        <v>14</v>
      </c>
      <c r="G2549" t="s">
        <v>17</v>
      </c>
      <c r="H2549" s="1">
        <v>10690.7</v>
      </c>
    </row>
    <row r="2550" spans="1:8" x14ac:dyDescent="0.3">
      <c r="A2550" t="s">
        <v>21</v>
      </c>
      <c r="B2550" t="s">
        <v>13</v>
      </c>
      <c r="C2550">
        <v>18</v>
      </c>
      <c r="D2550" s="3">
        <v>2017</v>
      </c>
      <c r="E2550" t="s">
        <v>12</v>
      </c>
      <c r="F2550" t="s">
        <v>14</v>
      </c>
      <c r="G2550" t="s">
        <v>17</v>
      </c>
      <c r="H2550" s="1">
        <v>14484.3</v>
      </c>
    </row>
    <row r="2551" spans="1:8" x14ac:dyDescent="0.3">
      <c r="A2551" t="s">
        <v>22</v>
      </c>
      <c r="B2551" t="s">
        <v>13</v>
      </c>
      <c r="C2551">
        <v>18</v>
      </c>
      <c r="D2551" s="3">
        <v>2017</v>
      </c>
      <c r="E2551" t="s">
        <v>12</v>
      </c>
      <c r="F2551" t="s">
        <v>14</v>
      </c>
      <c r="G2551" t="s">
        <v>17</v>
      </c>
      <c r="H2551" s="1">
        <v>9839.2999999999993</v>
      </c>
    </row>
    <row r="2552" spans="1:8" x14ac:dyDescent="0.3">
      <c r="A2552" t="s">
        <v>21</v>
      </c>
      <c r="B2552" t="s">
        <v>13</v>
      </c>
      <c r="C2552">
        <v>19</v>
      </c>
      <c r="D2552" s="3">
        <v>2017</v>
      </c>
      <c r="E2552" t="s">
        <v>12</v>
      </c>
      <c r="F2552" t="s">
        <v>14</v>
      </c>
      <c r="G2552" t="s">
        <v>17</v>
      </c>
      <c r="H2552" s="1">
        <v>13018.1</v>
      </c>
    </row>
    <row r="2553" spans="1:8" x14ac:dyDescent="0.3">
      <c r="A2553" t="s">
        <v>22</v>
      </c>
      <c r="B2553" t="s">
        <v>13</v>
      </c>
      <c r="C2553">
        <v>19</v>
      </c>
      <c r="D2553" s="3">
        <v>2017</v>
      </c>
      <c r="E2553" t="s">
        <v>12</v>
      </c>
      <c r="F2553" t="s">
        <v>14</v>
      </c>
      <c r="G2553" t="s">
        <v>17</v>
      </c>
      <c r="H2553" s="1">
        <v>8663</v>
      </c>
    </row>
    <row r="2554" spans="1:8" x14ac:dyDescent="0.3">
      <c r="A2554" t="s">
        <v>21</v>
      </c>
      <c r="B2554" t="s">
        <v>13</v>
      </c>
      <c r="C2554">
        <v>20</v>
      </c>
      <c r="D2554" s="3">
        <v>2017</v>
      </c>
      <c r="E2554" t="s">
        <v>12</v>
      </c>
      <c r="F2554" t="s">
        <v>14</v>
      </c>
      <c r="G2554" t="s">
        <v>17</v>
      </c>
      <c r="H2554" s="1">
        <v>16045.7</v>
      </c>
    </row>
    <row r="2555" spans="1:8" x14ac:dyDescent="0.3">
      <c r="A2555" t="s">
        <v>22</v>
      </c>
      <c r="B2555" t="s">
        <v>13</v>
      </c>
      <c r="C2555">
        <v>20</v>
      </c>
      <c r="D2555" s="3">
        <v>2017</v>
      </c>
      <c r="E2555" t="s">
        <v>12</v>
      </c>
      <c r="F2555" t="s">
        <v>14</v>
      </c>
      <c r="G2555" t="s">
        <v>17</v>
      </c>
      <c r="H2555" s="1">
        <v>9372.5</v>
      </c>
    </row>
    <row r="2556" spans="1:8" x14ac:dyDescent="0.3">
      <c r="A2556" t="s">
        <v>21</v>
      </c>
      <c r="B2556" t="s">
        <v>13</v>
      </c>
      <c r="C2556">
        <v>21</v>
      </c>
      <c r="D2556" s="3">
        <v>2017</v>
      </c>
      <c r="E2556" t="s">
        <v>12</v>
      </c>
      <c r="F2556" t="s">
        <v>14</v>
      </c>
      <c r="G2556" t="s">
        <v>17</v>
      </c>
      <c r="H2556" s="1">
        <v>18769</v>
      </c>
    </row>
    <row r="2557" spans="1:8" x14ac:dyDescent="0.3">
      <c r="A2557" t="s">
        <v>22</v>
      </c>
      <c r="B2557" t="s">
        <v>13</v>
      </c>
      <c r="C2557">
        <v>21</v>
      </c>
      <c r="D2557" s="3">
        <v>2017</v>
      </c>
      <c r="E2557" t="s">
        <v>12</v>
      </c>
      <c r="F2557" t="s">
        <v>14</v>
      </c>
      <c r="G2557" t="s">
        <v>17</v>
      </c>
      <c r="H2557" s="1">
        <v>12079</v>
      </c>
    </row>
    <row r="2558" spans="1:8" x14ac:dyDescent="0.3">
      <c r="A2558" t="s">
        <v>21</v>
      </c>
      <c r="B2558" t="s">
        <v>13</v>
      </c>
      <c r="C2558">
        <v>22</v>
      </c>
      <c r="D2558" s="3">
        <v>2017</v>
      </c>
      <c r="E2558" t="s">
        <v>12</v>
      </c>
      <c r="F2558" t="s">
        <v>14</v>
      </c>
      <c r="G2558" t="s">
        <v>17</v>
      </c>
      <c r="H2558" s="1">
        <v>16306.4</v>
      </c>
    </row>
    <row r="2559" spans="1:8" x14ac:dyDescent="0.3">
      <c r="A2559" t="s">
        <v>22</v>
      </c>
      <c r="B2559" t="s">
        <v>13</v>
      </c>
      <c r="C2559">
        <v>22</v>
      </c>
      <c r="D2559" s="3">
        <v>2017</v>
      </c>
      <c r="E2559" t="s">
        <v>12</v>
      </c>
      <c r="F2559" t="s">
        <v>14</v>
      </c>
      <c r="G2559" t="s">
        <v>17</v>
      </c>
      <c r="H2559" s="1">
        <v>11878.7</v>
      </c>
    </row>
    <row r="2560" spans="1:8" x14ac:dyDescent="0.3">
      <c r="A2560" t="s">
        <v>21</v>
      </c>
      <c r="B2560" t="s">
        <v>13</v>
      </c>
      <c r="C2560">
        <v>23</v>
      </c>
      <c r="D2560" s="3">
        <v>2017</v>
      </c>
      <c r="E2560" t="s">
        <v>12</v>
      </c>
      <c r="F2560" t="s">
        <v>14</v>
      </c>
      <c r="G2560" t="s">
        <v>17</v>
      </c>
      <c r="H2560" s="1">
        <v>12833.9</v>
      </c>
    </row>
    <row r="2561" spans="1:8" x14ac:dyDescent="0.3">
      <c r="A2561" t="s">
        <v>22</v>
      </c>
      <c r="B2561" t="s">
        <v>13</v>
      </c>
      <c r="C2561">
        <v>23</v>
      </c>
      <c r="D2561" s="3">
        <v>2017</v>
      </c>
      <c r="E2561" t="s">
        <v>12</v>
      </c>
      <c r="F2561" t="s">
        <v>14</v>
      </c>
      <c r="G2561" t="s">
        <v>17</v>
      </c>
      <c r="H2561" s="1">
        <v>10106.299999999999</v>
      </c>
    </row>
    <row r="2562" spans="1:8" x14ac:dyDescent="0.3">
      <c r="A2562" t="s">
        <v>21</v>
      </c>
      <c r="B2562" t="s">
        <v>13</v>
      </c>
      <c r="C2562">
        <v>24</v>
      </c>
      <c r="D2562" s="3">
        <v>2017</v>
      </c>
      <c r="E2562" t="s">
        <v>12</v>
      </c>
      <c r="F2562" t="s">
        <v>14</v>
      </c>
      <c r="G2562" t="s">
        <v>17</v>
      </c>
      <c r="H2562" s="1">
        <v>11888.5</v>
      </c>
    </row>
    <row r="2563" spans="1:8" x14ac:dyDescent="0.3">
      <c r="A2563" t="s">
        <v>22</v>
      </c>
      <c r="B2563" t="s">
        <v>13</v>
      </c>
      <c r="C2563">
        <v>24</v>
      </c>
      <c r="D2563" s="3">
        <v>2017</v>
      </c>
      <c r="E2563" t="s">
        <v>12</v>
      </c>
      <c r="F2563" t="s">
        <v>14</v>
      </c>
      <c r="G2563" t="s">
        <v>17</v>
      </c>
      <c r="H2563" s="1">
        <v>8304.2000000000007</v>
      </c>
    </row>
    <row r="2564" spans="1:8" x14ac:dyDescent="0.3">
      <c r="A2564" t="s">
        <v>21</v>
      </c>
      <c r="B2564" t="s">
        <v>13</v>
      </c>
      <c r="C2564">
        <v>25</v>
      </c>
      <c r="D2564" s="3">
        <v>2017</v>
      </c>
      <c r="E2564" t="s">
        <v>12</v>
      </c>
      <c r="F2564" t="s">
        <v>14</v>
      </c>
      <c r="G2564" t="s">
        <v>17</v>
      </c>
      <c r="H2564" s="1">
        <v>10967.6</v>
      </c>
    </row>
    <row r="2565" spans="1:8" x14ac:dyDescent="0.3">
      <c r="A2565" t="s">
        <v>22</v>
      </c>
      <c r="B2565" t="s">
        <v>13</v>
      </c>
      <c r="C2565">
        <v>25</v>
      </c>
      <c r="D2565" s="3">
        <v>2017</v>
      </c>
      <c r="E2565" t="s">
        <v>12</v>
      </c>
      <c r="F2565" t="s">
        <v>14</v>
      </c>
      <c r="G2565" t="s">
        <v>17</v>
      </c>
      <c r="H2565" s="1">
        <v>8875</v>
      </c>
    </row>
    <row r="2566" spans="1:8" x14ac:dyDescent="0.3">
      <c r="A2566" t="s">
        <v>21</v>
      </c>
      <c r="B2566" t="s">
        <v>13</v>
      </c>
      <c r="C2566">
        <v>26</v>
      </c>
      <c r="D2566" s="3">
        <v>2017</v>
      </c>
      <c r="E2566" t="s">
        <v>12</v>
      </c>
      <c r="F2566" t="s">
        <v>14</v>
      </c>
      <c r="G2566" t="s">
        <v>17</v>
      </c>
      <c r="H2566" s="1">
        <v>10006.700000000001</v>
      </c>
    </row>
    <row r="2567" spans="1:8" x14ac:dyDescent="0.3">
      <c r="A2567" t="s">
        <v>22</v>
      </c>
      <c r="B2567" t="s">
        <v>13</v>
      </c>
      <c r="C2567">
        <v>26</v>
      </c>
      <c r="D2567" s="3">
        <v>2017</v>
      </c>
      <c r="E2567" t="s">
        <v>12</v>
      </c>
      <c r="F2567" t="s">
        <v>14</v>
      </c>
      <c r="G2567" t="s">
        <v>17</v>
      </c>
      <c r="H2567" s="1">
        <v>7338.2</v>
      </c>
    </row>
    <row r="2568" spans="1:8" x14ac:dyDescent="0.3">
      <c r="A2568" t="s">
        <v>21</v>
      </c>
      <c r="B2568" t="s">
        <v>13</v>
      </c>
      <c r="C2568">
        <v>27</v>
      </c>
      <c r="D2568" s="3">
        <v>2017</v>
      </c>
      <c r="E2568" t="s">
        <v>12</v>
      </c>
      <c r="F2568" t="s">
        <v>14</v>
      </c>
      <c r="G2568" t="s">
        <v>17</v>
      </c>
      <c r="H2568" s="1">
        <v>12901.5</v>
      </c>
    </row>
    <row r="2569" spans="1:8" x14ac:dyDescent="0.3">
      <c r="A2569" t="s">
        <v>22</v>
      </c>
      <c r="B2569" t="s">
        <v>13</v>
      </c>
      <c r="C2569">
        <v>27</v>
      </c>
      <c r="D2569" s="3">
        <v>2017</v>
      </c>
      <c r="E2569" t="s">
        <v>12</v>
      </c>
      <c r="F2569" t="s">
        <v>14</v>
      </c>
      <c r="G2569" t="s">
        <v>17</v>
      </c>
      <c r="H2569" s="1">
        <v>7927.6</v>
      </c>
    </row>
    <row r="2570" spans="1:8" x14ac:dyDescent="0.3">
      <c r="A2570" t="s">
        <v>21</v>
      </c>
      <c r="B2570" t="s">
        <v>13</v>
      </c>
      <c r="C2570">
        <v>28</v>
      </c>
      <c r="D2570" s="3">
        <v>2017</v>
      </c>
      <c r="E2570" t="s">
        <v>12</v>
      </c>
      <c r="F2570" t="s">
        <v>14</v>
      </c>
      <c r="G2570" t="s">
        <v>17</v>
      </c>
      <c r="H2570" s="1">
        <v>16523.5</v>
      </c>
    </row>
    <row r="2571" spans="1:8" x14ac:dyDescent="0.3">
      <c r="A2571" t="s">
        <v>22</v>
      </c>
      <c r="B2571" t="s">
        <v>13</v>
      </c>
      <c r="C2571">
        <v>28</v>
      </c>
      <c r="D2571" s="3">
        <v>2017</v>
      </c>
      <c r="E2571" t="s">
        <v>12</v>
      </c>
      <c r="F2571" t="s">
        <v>14</v>
      </c>
      <c r="G2571" t="s">
        <v>17</v>
      </c>
      <c r="H2571" s="1">
        <v>11440.6</v>
      </c>
    </row>
    <row r="2572" spans="1:8" x14ac:dyDescent="0.3">
      <c r="A2572" t="s">
        <v>21</v>
      </c>
      <c r="B2572" t="s">
        <v>13</v>
      </c>
      <c r="C2572">
        <v>29</v>
      </c>
      <c r="D2572" s="3">
        <v>2017</v>
      </c>
      <c r="E2572" t="s">
        <v>12</v>
      </c>
      <c r="F2572" t="s">
        <v>14</v>
      </c>
      <c r="G2572" t="s">
        <v>17</v>
      </c>
      <c r="H2572" s="1">
        <v>21028</v>
      </c>
    </row>
    <row r="2573" spans="1:8" x14ac:dyDescent="0.3">
      <c r="A2573" t="s">
        <v>22</v>
      </c>
      <c r="B2573" t="s">
        <v>13</v>
      </c>
      <c r="C2573">
        <v>29</v>
      </c>
      <c r="D2573" s="3">
        <v>2017</v>
      </c>
      <c r="E2573" t="s">
        <v>12</v>
      </c>
      <c r="F2573" t="s">
        <v>14</v>
      </c>
      <c r="G2573" t="s">
        <v>17</v>
      </c>
      <c r="H2573" s="1">
        <v>11404.4</v>
      </c>
    </row>
    <row r="2574" spans="1:8" x14ac:dyDescent="0.3">
      <c r="A2574" t="s">
        <v>21</v>
      </c>
      <c r="B2574" t="s">
        <v>13</v>
      </c>
      <c r="C2574">
        <v>30</v>
      </c>
      <c r="D2574" s="3">
        <v>2017</v>
      </c>
      <c r="E2574" t="s">
        <v>12</v>
      </c>
      <c r="F2574" t="s">
        <v>14</v>
      </c>
      <c r="G2574" t="s">
        <v>17</v>
      </c>
      <c r="H2574" s="1">
        <v>16212.7</v>
      </c>
    </row>
    <row r="2575" spans="1:8" x14ac:dyDescent="0.3">
      <c r="A2575" t="s">
        <v>22</v>
      </c>
      <c r="B2575" t="s">
        <v>13</v>
      </c>
      <c r="C2575">
        <v>30</v>
      </c>
      <c r="D2575" s="3">
        <v>2017</v>
      </c>
      <c r="E2575" t="s">
        <v>12</v>
      </c>
      <c r="F2575" t="s">
        <v>14</v>
      </c>
      <c r="G2575" t="s">
        <v>17</v>
      </c>
      <c r="H2575" s="1">
        <v>10524.5</v>
      </c>
    </row>
    <row r="2576" spans="1:8" x14ac:dyDescent="0.3">
      <c r="A2576" t="s">
        <v>21</v>
      </c>
      <c r="B2576" t="s">
        <v>13</v>
      </c>
      <c r="C2576">
        <v>31</v>
      </c>
      <c r="D2576" s="3">
        <v>2017</v>
      </c>
      <c r="E2576" t="s">
        <v>12</v>
      </c>
      <c r="F2576" t="s">
        <v>14</v>
      </c>
      <c r="G2576" t="s">
        <v>17</v>
      </c>
      <c r="H2576" s="1">
        <v>15071.9</v>
      </c>
    </row>
    <row r="2577" spans="1:8" x14ac:dyDescent="0.3">
      <c r="A2577" t="s">
        <v>22</v>
      </c>
      <c r="B2577" t="s">
        <v>13</v>
      </c>
      <c r="C2577">
        <v>31</v>
      </c>
      <c r="D2577" s="3">
        <v>2017</v>
      </c>
      <c r="E2577" t="s">
        <v>12</v>
      </c>
      <c r="F2577" t="s">
        <v>14</v>
      </c>
      <c r="G2577" t="s">
        <v>17</v>
      </c>
      <c r="H2577" s="1">
        <v>10220.6</v>
      </c>
    </row>
    <row r="2578" spans="1:8" x14ac:dyDescent="0.3">
      <c r="A2578" t="s">
        <v>21</v>
      </c>
      <c r="B2578" t="s">
        <v>20</v>
      </c>
      <c r="C2578">
        <v>1</v>
      </c>
      <c r="D2578" s="3">
        <v>2016</v>
      </c>
      <c r="E2578" t="s">
        <v>12</v>
      </c>
      <c r="F2578" t="s">
        <v>18</v>
      </c>
      <c r="G2578" t="s">
        <v>23</v>
      </c>
      <c r="H2578" s="1">
        <v>5003.5</v>
      </c>
    </row>
    <row r="2579" spans="1:8" x14ac:dyDescent="0.3">
      <c r="A2579" t="s">
        <v>22</v>
      </c>
      <c r="B2579" t="s">
        <v>20</v>
      </c>
      <c r="C2579">
        <v>1</v>
      </c>
      <c r="D2579" s="3">
        <v>2016</v>
      </c>
      <c r="E2579" t="s">
        <v>12</v>
      </c>
      <c r="F2579" t="s">
        <v>18</v>
      </c>
      <c r="G2579" t="s">
        <v>23</v>
      </c>
      <c r="H2579" s="1">
        <v>2383.3000000000002</v>
      </c>
    </row>
    <row r="2580" spans="1:8" x14ac:dyDescent="0.3">
      <c r="A2580" t="s">
        <v>21</v>
      </c>
      <c r="B2580" t="s">
        <v>20</v>
      </c>
      <c r="C2580">
        <v>2</v>
      </c>
      <c r="D2580" s="3">
        <v>2016</v>
      </c>
      <c r="E2580" t="s">
        <v>12</v>
      </c>
      <c r="F2580" t="s">
        <v>18</v>
      </c>
      <c r="G2580" t="s">
        <v>23</v>
      </c>
      <c r="H2580" s="1">
        <v>5964.5</v>
      </c>
    </row>
    <row r="2581" spans="1:8" x14ac:dyDescent="0.3">
      <c r="A2581" t="s">
        <v>22</v>
      </c>
      <c r="B2581" t="s">
        <v>20</v>
      </c>
      <c r="C2581">
        <v>2</v>
      </c>
      <c r="D2581" s="3">
        <v>2016</v>
      </c>
      <c r="E2581" t="s">
        <v>12</v>
      </c>
      <c r="F2581" t="s">
        <v>18</v>
      </c>
      <c r="G2581" t="s">
        <v>23</v>
      </c>
      <c r="H2581" s="1">
        <v>2923.7</v>
      </c>
    </row>
    <row r="2582" spans="1:8" x14ac:dyDescent="0.3">
      <c r="A2582" t="s">
        <v>21</v>
      </c>
      <c r="B2582" t="s">
        <v>20</v>
      </c>
      <c r="C2582">
        <v>3</v>
      </c>
      <c r="D2582" s="3">
        <v>2016</v>
      </c>
      <c r="E2582" t="s">
        <v>12</v>
      </c>
      <c r="F2582" t="s">
        <v>18</v>
      </c>
      <c r="G2582" t="s">
        <v>23</v>
      </c>
      <c r="H2582" s="1">
        <v>7962.6</v>
      </c>
    </row>
    <row r="2583" spans="1:8" x14ac:dyDescent="0.3">
      <c r="A2583" t="s">
        <v>22</v>
      </c>
      <c r="B2583" t="s">
        <v>20</v>
      </c>
      <c r="C2583">
        <v>3</v>
      </c>
      <c r="D2583" s="3">
        <v>2016</v>
      </c>
      <c r="E2583" t="s">
        <v>12</v>
      </c>
      <c r="F2583" t="s">
        <v>18</v>
      </c>
      <c r="G2583" t="s">
        <v>23</v>
      </c>
      <c r="H2583" s="1">
        <v>3900.1</v>
      </c>
    </row>
    <row r="2584" spans="1:8" x14ac:dyDescent="0.3">
      <c r="A2584" t="s">
        <v>21</v>
      </c>
      <c r="B2584" t="s">
        <v>20</v>
      </c>
      <c r="C2584">
        <v>4</v>
      </c>
      <c r="D2584" s="3">
        <v>2016</v>
      </c>
      <c r="E2584" t="s">
        <v>12</v>
      </c>
      <c r="F2584" t="s">
        <v>18</v>
      </c>
      <c r="G2584" t="s">
        <v>23</v>
      </c>
      <c r="H2584" s="1">
        <v>6803.2</v>
      </c>
    </row>
    <row r="2585" spans="1:8" x14ac:dyDescent="0.3">
      <c r="A2585" t="s">
        <v>22</v>
      </c>
      <c r="B2585" t="s">
        <v>20</v>
      </c>
      <c r="C2585">
        <v>4</v>
      </c>
      <c r="D2585" s="3">
        <v>2016</v>
      </c>
      <c r="E2585" t="s">
        <v>12</v>
      </c>
      <c r="F2585" t="s">
        <v>18</v>
      </c>
      <c r="G2585" t="s">
        <v>23</v>
      </c>
      <c r="H2585" s="1">
        <v>3740.2</v>
      </c>
    </row>
    <row r="2586" spans="1:8" x14ac:dyDescent="0.3">
      <c r="A2586" t="s">
        <v>21</v>
      </c>
      <c r="B2586" t="s">
        <v>20</v>
      </c>
      <c r="C2586">
        <v>5</v>
      </c>
      <c r="D2586" s="3">
        <v>2016</v>
      </c>
      <c r="E2586" t="s">
        <v>12</v>
      </c>
      <c r="F2586" t="s">
        <v>18</v>
      </c>
      <c r="G2586" t="s">
        <v>23</v>
      </c>
      <c r="H2586" s="1">
        <v>6407.5</v>
      </c>
    </row>
    <row r="2587" spans="1:8" x14ac:dyDescent="0.3">
      <c r="A2587" t="s">
        <v>22</v>
      </c>
      <c r="B2587" t="s">
        <v>20</v>
      </c>
      <c r="C2587">
        <v>5</v>
      </c>
      <c r="D2587" s="3">
        <v>2016</v>
      </c>
      <c r="E2587" t="s">
        <v>12</v>
      </c>
      <c r="F2587" t="s">
        <v>18</v>
      </c>
      <c r="G2587" t="s">
        <v>23</v>
      </c>
      <c r="H2587" s="1">
        <v>3744.8</v>
      </c>
    </row>
    <row r="2588" spans="1:8" x14ac:dyDescent="0.3">
      <c r="A2588" t="s">
        <v>21</v>
      </c>
      <c r="B2588" t="s">
        <v>20</v>
      </c>
      <c r="C2588">
        <v>6</v>
      </c>
      <c r="D2588" s="3">
        <v>2016</v>
      </c>
      <c r="E2588" t="s">
        <v>12</v>
      </c>
      <c r="F2588" t="s">
        <v>18</v>
      </c>
      <c r="G2588" t="s">
        <v>23</v>
      </c>
      <c r="H2588" s="1">
        <v>5542.4</v>
      </c>
    </row>
    <row r="2589" spans="1:8" x14ac:dyDescent="0.3">
      <c r="A2589" t="s">
        <v>22</v>
      </c>
      <c r="B2589" t="s">
        <v>20</v>
      </c>
      <c r="C2589">
        <v>6</v>
      </c>
      <c r="D2589" s="3">
        <v>2016</v>
      </c>
      <c r="E2589" t="s">
        <v>12</v>
      </c>
      <c r="F2589" t="s">
        <v>18</v>
      </c>
      <c r="G2589" t="s">
        <v>23</v>
      </c>
      <c r="H2589" s="1">
        <v>3281.1</v>
      </c>
    </row>
    <row r="2590" spans="1:8" x14ac:dyDescent="0.3">
      <c r="A2590" t="s">
        <v>21</v>
      </c>
      <c r="B2590" t="s">
        <v>20</v>
      </c>
      <c r="C2590">
        <v>7</v>
      </c>
      <c r="D2590" s="3">
        <v>2016</v>
      </c>
      <c r="E2590" t="s">
        <v>12</v>
      </c>
      <c r="F2590" t="s">
        <v>18</v>
      </c>
      <c r="G2590" t="s">
        <v>23</v>
      </c>
      <c r="H2590" s="1">
        <v>5442.6</v>
      </c>
    </row>
    <row r="2591" spans="1:8" x14ac:dyDescent="0.3">
      <c r="A2591" t="s">
        <v>22</v>
      </c>
      <c r="B2591" t="s">
        <v>20</v>
      </c>
      <c r="C2591">
        <v>7</v>
      </c>
      <c r="D2591" s="3">
        <v>2016</v>
      </c>
      <c r="E2591" t="s">
        <v>12</v>
      </c>
      <c r="F2591" t="s">
        <v>18</v>
      </c>
      <c r="G2591" t="s">
        <v>23</v>
      </c>
      <c r="H2591" s="1">
        <v>2856.9</v>
      </c>
    </row>
    <row r="2592" spans="1:8" x14ac:dyDescent="0.3">
      <c r="A2592" t="s">
        <v>21</v>
      </c>
      <c r="B2592" t="s">
        <v>20</v>
      </c>
      <c r="C2592">
        <v>8</v>
      </c>
      <c r="D2592" s="3">
        <v>2016</v>
      </c>
      <c r="E2592" t="s">
        <v>12</v>
      </c>
      <c r="F2592" t="s">
        <v>18</v>
      </c>
      <c r="G2592" t="s">
        <v>23</v>
      </c>
      <c r="H2592" s="1">
        <v>4633.5</v>
      </c>
    </row>
    <row r="2593" spans="1:8" x14ac:dyDescent="0.3">
      <c r="A2593" t="s">
        <v>22</v>
      </c>
      <c r="B2593" t="s">
        <v>20</v>
      </c>
      <c r="C2593">
        <v>8</v>
      </c>
      <c r="D2593" s="3">
        <v>2016</v>
      </c>
      <c r="E2593" t="s">
        <v>12</v>
      </c>
      <c r="F2593" t="s">
        <v>18</v>
      </c>
      <c r="G2593" t="s">
        <v>23</v>
      </c>
      <c r="H2593" s="1">
        <v>2807.5</v>
      </c>
    </row>
    <row r="2594" spans="1:8" x14ac:dyDescent="0.3">
      <c r="A2594" t="s">
        <v>21</v>
      </c>
      <c r="B2594" t="s">
        <v>20</v>
      </c>
      <c r="C2594">
        <v>9</v>
      </c>
      <c r="D2594" s="3">
        <v>2016</v>
      </c>
      <c r="E2594" t="s">
        <v>12</v>
      </c>
      <c r="F2594" t="s">
        <v>18</v>
      </c>
      <c r="G2594" t="s">
        <v>23</v>
      </c>
      <c r="H2594" s="1">
        <v>5788.2</v>
      </c>
    </row>
    <row r="2595" spans="1:8" x14ac:dyDescent="0.3">
      <c r="A2595" t="s">
        <v>22</v>
      </c>
      <c r="B2595" t="s">
        <v>20</v>
      </c>
      <c r="C2595">
        <v>9</v>
      </c>
      <c r="D2595" s="3">
        <v>2016</v>
      </c>
      <c r="E2595" t="s">
        <v>12</v>
      </c>
      <c r="F2595" t="s">
        <v>18</v>
      </c>
      <c r="G2595" t="s">
        <v>23</v>
      </c>
      <c r="H2595" s="1">
        <v>2759.4</v>
      </c>
    </row>
    <row r="2596" spans="1:8" x14ac:dyDescent="0.3">
      <c r="A2596" t="s">
        <v>21</v>
      </c>
      <c r="B2596" t="s">
        <v>20</v>
      </c>
      <c r="C2596">
        <v>10</v>
      </c>
      <c r="D2596" s="3">
        <v>2016</v>
      </c>
      <c r="E2596" t="s">
        <v>12</v>
      </c>
      <c r="F2596" t="s">
        <v>18</v>
      </c>
      <c r="G2596" t="s">
        <v>23</v>
      </c>
      <c r="H2596" s="1">
        <v>7419.2</v>
      </c>
    </row>
    <row r="2597" spans="1:8" x14ac:dyDescent="0.3">
      <c r="A2597" t="s">
        <v>22</v>
      </c>
      <c r="B2597" t="s">
        <v>20</v>
      </c>
      <c r="C2597">
        <v>10</v>
      </c>
      <c r="D2597" s="3">
        <v>2016</v>
      </c>
      <c r="E2597" t="s">
        <v>12</v>
      </c>
      <c r="F2597" t="s">
        <v>18</v>
      </c>
      <c r="G2597" t="s">
        <v>23</v>
      </c>
      <c r="H2597" s="1">
        <v>3155.7</v>
      </c>
    </row>
    <row r="2598" spans="1:8" x14ac:dyDescent="0.3">
      <c r="A2598" t="s">
        <v>21</v>
      </c>
      <c r="B2598" t="s">
        <v>20</v>
      </c>
      <c r="C2598">
        <v>11</v>
      </c>
      <c r="D2598" s="3">
        <v>2016</v>
      </c>
      <c r="E2598" t="s">
        <v>12</v>
      </c>
      <c r="F2598" t="s">
        <v>18</v>
      </c>
      <c r="G2598" t="s">
        <v>23</v>
      </c>
      <c r="H2598" s="1">
        <v>6808.4</v>
      </c>
    </row>
    <row r="2599" spans="1:8" x14ac:dyDescent="0.3">
      <c r="A2599" t="s">
        <v>22</v>
      </c>
      <c r="B2599" t="s">
        <v>20</v>
      </c>
      <c r="C2599">
        <v>11</v>
      </c>
      <c r="D2599" s="3">
        <v>2016</v>
      </c>
      <c r="E2599" t="s">
        <v>12</v>
      </c>
      <c r="F2599" t="s">
        <v>18</v>
      </c>
      <c r="G2599" t="s">
        <v>23</v>
      </c>
      <c r="H2599" s="1">
        <v>3780.2</v>
      </c>
    </row>
    <row r="2600" spans="1:8" x14ac:dyDescent="0.3">
      <c r="A2600" t="s">
        <v>21</v>
      </c>
      <c r="B2600" t="s">
        <v>20</v>
      </c>
      <c r="C2600">
        <v>12</v>
      </c>
      <c r="D2600" s="3">
        <v>2016</v>
      </c>
      <c r="E2600" t="s">
        <v>12</v>
      </c>
      <c r="F2600" t="s">
        <v>18</v>
      </c>
      <c r="G2600" t="s">
        <v>23</v>
      </c>
      <c r="H2600" s="1">
        <v>6328</v>
      </c>
    </row>
    <row r="2601" spans="1:8" x14ac:dyDescent="0.3">
      <c r="A2601" t="s">
        <v>22</v>
      </c>
      <c r="B2601" t="s">
        <v>20</v>
      </c>
      <c r="C2601">
        <v>12</v>
      </c>
      <c r="D2601" s="3">
        <v>2016</v>
      </c>
      <c r="E2601" t="s">
        <v>12</v>
      </c>
      <c r="F2601" t="s">
        <v>18</v>
      </c>
      <c r="G2601" t="s">
        <v>23</v>
      </c>
      <c r="H2601" s="1">
        <v>3513</v>
      </c>
    </row>
    <row r="2602" spans="1:8" x14ac:dyDescent="0.3">
      <c r="A2602" t="s">
        <v>21</v>
      </c>
      <c r="B2602" t="s">
        <v>20</v>
      </c>
      <c r="C2602">
        <v>13</v>
      </c>
      <c r="D2602" s="3">
        <v>2016</v>
      </c>
      <c r="E2602" t="s">
        <v>12</v>
      </c>
      <c r="F2602" t="s">
        <v>18</v>
      </c>
      <c r="G2602" t="s">
        <v>23</v>
      </c>
      <c r="H2602" s="1">
        <v>5780.5</v>
      </c>
    </row>
    <row r="2603" spans="1:8" x14ac:dyDescent="0.3">
      <c r="A2603" t="s">
        <v>22</v>
      </c>
      <c r="B2603" t="s">
        <v>20</v>
      </c>
      <c r="C2603">
        <v>13</v>
      </c>
      <c r="D2603" s="3">
        <v>2016</v>
      </c>
      <c r="E2603" t="s">
        <v>12</v>
      </c>
      <c r="F2603" t="s">
        <v>18</v>
      </c>
      <c r="G2603" t="s">
        <v>23</v>
      </c>
      <c r="H2603" s="1">
        <v>3048.8</v>
      </c>
    </row>
    <row r="2604" spans="1:8" x14ac:dyDescent="0.3">
      <c r="A2604" t="s">
        <v>21</v>
      </c>
      <c r="B2604" t="s">
        <v>20</v>
      </c>
      <c r="C2604">
        <v>14</v>
      </c>
      <c r="D2604" s="3">
        <v>2016</v>
      </c>
      <c r="E2604" t="s">
        <v>12</v>
      </c>
      <c r="F2604" t="s">
        <v>18</v>
      </c>
      <c r="G2604" t="s">
        <v>23</v>
      </c>
      <c r="H2604" s="1">
        <v>5190.1000000000004</v>
      </c>
    </row>
    <row r="2605" spans="1:8" x14ac:dyDescent="0.3">
      <c r="A2605" t="s">
        <v>22</v>
      </c>
      <c r="B2605" t="s">
        <v>20</v>
      </c>
      <c r="C2605">
        <v>14</v>
      </c>
      <c r="D2605" s="3">
        <v>2016</v>
      </c>
      <c r="E2605" t="s">
        <v>12</v>
      </c>
      <c r="F2605" t="s">
        <v>18</v>
      </c>
      <c r="G2605" t="s">
        <v>23</v>
      </c>
      <c r="H2605" s="1">
        <v>3325.5</v>
      </c>
    </row>
    <row r="2606" spans="1:8" x14ac:dyDescent="0.3">
      <c r="A2606" t="s">
        <v>21</v>
      </c>
      <c r="B2606" t="s">
        <v>20</v>
      </c>
      <c r="C2606">
        <v>15</v>
      </c>
      <c r="D2606" s="3">
        <v>2016</v>
      </c>
      <c r="E2606" t="s">
        <v>12</v>
      </c>
      <c r="F2606" t="s">
        <v>18</v>
      </c>
      <c r="G2606" t="s">
        <v>23</v>
      </c>
      <c r="H2606" s="1">
        <v>4913.2</v>
      </c>
    </row>
    <row r="2607" spans="1:8" x14ac:dyDescent="0.3">
      <c r="A2607" t="s">
        <v>22</v>
      </c>
      <c r="B2607" t="s">
        <v>20</v>
      </c>
      <c r="C2607">
        <v>15</v>
      </c>
      <c r="D2607" s="3">
        <v>2016</v>
      </c>
      <c r="E2607" t="s">
        <v>12</v>
      </c>
      <c r="F2607" t="s">
        <v>18</v>
      </c>
      <c r="G2607" t="s">
        <v>23</v>
      </c>
      <c r="H2607" s="1">
        <v>2407.1</v>
      </c>
    </row>
    <row r="2608" spans="1:8" x14ac:dyDescent="0.3">
      <c r="A2608" t="s">
        <v>21</v>
      </c>
      <c r="B2608" t="s">
        <v>20</v>
      </c>
      <c r="C2608">
        <v>16</v>
      </c>
      <c r="D2608" s="3">
        <v>2016</v>
      </c>
      <c r="E2608" t="s">
        <v>12</v>
      </c>
      <c r="F2608" t="s">
        <v>18</v>
      </c>
      <c r="G2608" t="s">
        <v>23</v>
      </c>
      <c r="H2608" s="1">
        <v>5373.7</v>
      </c>
    </row>
    <row r="2609" spans="1:8" x14ac:dyDescent="0.3">
      <c r="A2609" t="s">
        <v>22</v>
      </c>
      <c r="B2609" t="s">
        <v>20</v>
      </c>
      <c r="C2609">
        <v>16</v>
      </c>
      <c r="D2609" s="3">
        <v>2016</v>
      </c>
      <c r="E2609" t="s">
        <v>12</v>
      </c>
      <c r="F2609" t="s">
        <v>18</v>
      </c>
      <c r="G2609" t="s">
        <v>23</v>
      </c>
      <c r="H2609" s="1">
        <v>2448.8000000000002</v>
      </c>
    </row>
    <row r="2610" spans="1:8" x14ac:dyDescent="0.3">
      <c r="A2610" t="s">
        <v>21</v>
      </c>
      <c r="B2610" t="s">
        <v>20</v>
      </c>
      <c r="C2610">
        <v>17</v>
      </c>
      <c r="D2610" s="3">
        <v>2016</v>
      </c>
      <c r="E2610" t="s">
        <v>12</v>
      </c>
      <c r="F2610" t="s">
        <v>18</v>
      </c>
      <c r="G2610" t="s">
        <v>23</v>
      </c>
      <c r="H2610" s="1">
        <v>6533.8</v>
      </c>
    </row>
    <row r="2611" spans="1:8" x14ac:dyDescent="0.3">
      <c r="A2611" t="s">
        <v>22</v>
      </c>
      <c r="B2611" t="s">
        <v>20</v>
      </c>
      <c r="C2611">
        <v>17</v>
      </c>
      <c r="D2611" s="3">
        <v>2016</v>
      </c>
      <c r="E2611" t="s">
        <v>12</v>
      </c>
      <c r="F2611" t="s">
        <v>18</v>
      </c>
      <c r="G2611" t="s">
        <v>23</v>
      </c>
      <c r="H2611" s="1">
        <v>3428.9</v>
      </c>
    </row>
    <row r="2612" spans="1:8" x14ac:dyDescent="0.3">
      <c r="A2612" t="s">
        <v>21</v>
      </c>
      <c r="B2612" t="s">
        <v>20</v>
      </c>
      <c r="C2612">
        <v>18</v>
      </c>
      <c r="D2612" s="3">
        <v>2016</v>
      </c>
      <c r="E2612" t="s">
        <v>12</v>
      </c>
      <c r="F2612" t="s">
        <v>18</v>
      </c>
      <c r="G2612" t="s">
        <v>23</v>
      </c>
      <c r="H2612" s="1">
        <v>6037.9</v>
      </c>
    </row>
    <row r="2613" spans="1:8" x14ac:dyDescent="0.3">
      <c r="A2613" t="s">
        <v>22</v>
      </c>
      <c r="B2613" t="s">
        <v>20</v>
      </c>
      <c r="C2613">
        <v>18</v>
      </c>
      <c r="D2613" s="3">
        <v>2016</v>
      </c>
      <c r="E2613" t="s">
        <v>12</v>
      </c>
      <c r="F2613" t="s">
        <v>18</v>
      </c>
      <c r="G2613" t="s">
        <v>23</v>
      </c>
      <c r="H2613" s="1">
        <v>3682</v>
      </c>
    </row>
    <row r="2614" spans="1:8" x14ac:dyDescent="0.3">
      <c r="A2614" t="s">
        <v>21</v>
      </c>
      <c r="B2614" t="s">
        <v>20</v>
      </c>
      <c r="C2614">
        <v>19</v>
      </c>
      <c r="D2614" s="3">
        <v>2016</v>
      </c>
      <c r="E2614" t="s">
        <v>12</v>
      </c>
      <c r="F2614" t="s">
        <v>18</v>
      </c>
      <c r="G2614" t="s">
        <v>23</v>
      </c>
      <c r="H2614" s="1">
        <v>5232.3</v>
      </c>
    </row>
    <row r="2615" spans="1:8" x14ac:dyDescent="0.3">
      <c r="A2615" t="s">
        <v>22</v>
      </c>
      <c r="B2615" t="s">
        <v>20</v>
      </c>
      <c r="C2615">
        <v>19</v>
      </c>
      <c r="D2615" s="3">
        <v>2016</v>
      </c>
      <c r="E2615" t="s">
        <v>12</v>
      </c>
      <c r="F2615" t="s">
        <v>18</v>
      </c>
      <c r="G2615" t="s">
        <v>23</v>
      </c>
      <c r="H2615" s="1">
        <v>3252.6</v>
      </c>
    </row>
    <row r="2616" spans="1:8" x14ac:dyDescent="0.3">
      <c r="A2616" t="s">
        <v>21</v>
      </c>
      <c r="B2616" t="s">
        <v>20</v>
      </c>
      <c r="C2616">
        <v>20</v>
      </c>
      <c r="D2616" s="3">
        <v>2016</v>
      </c>
      <c r="E2616" t="s">
        <v>12</v>
      </c>
      <c r="F2616" t="s">
        <v>18</v>
      </c>
      <c r="G2616" t="s">
        <v>23</v>
      </c>
      <c r="H2616" s="1">
        <v>5550.2</v>
      </c>
    </row>
    <row r="2617" spans="1:8" x14ac:dyDescent="0.3">
      <c r="A2617" t="s">
        <v>22</v>
      </c>
      <c r="B2617" t="s">
        <v>20</v>
      </c>
      <c r="C2617">
        <v>20</v>
      </c>
      <c r="D2617" s="3">
        <v>2016</v>
      </c>
      <c r="E2617" t="s">
        <v>12</v>
      </c>
      <c r="F2617" t="s">
        <v>18</v>
      </c>
      <c r="G2617" t="s">
        <v>23</v>
      </c>
      <c r="H2617" s="1">
        <v>3252.7</v>
      </c>
    </row>
    <row r="2618" spans="1:8" x14ac:dyDescent="0.3">
      <c r="A2618" t="s">
        <v>21</v>
      </c>
      <c r="B2618" t="s">
        <v>20</v>
      </c>
      <c r="C2618">
        <v>21</v>
      </c>
      <c r="D2618" s="3">
        <v>2016</v>
      </c>
      <c r="E2618" t="s">
        <v>12</v>
      </c>
      <c r="F2618" t="s">
        <v>18</v>
      </c>
      <c r="G2618" t="s">
        <v>23</v>
      </c>
      <c r="H2618" s="1">
        <v>5413.1</v>
      </c>
    </row>
    <row r="2619" spans="1:8" x14ac:dyDescent="0.3">
      <c r="A2619" t="s">
        <v>22</v>
      </c>
      <c r="B2619" t="s">
        <v>20</v>
      </c>
      <c r="C2619">
        <v>21</v>
      </c>
      <c r="D2619" s="3">
        <v>2016</v>
      </c>
      <c r="E2619" t="s">
        <v>12</v>
      </c>
      <c r="F2619" t="s">
        <v>18</v>
      </c>
      <c r="G2619" t="s">
        <v>23</v>
      </c>
      <c r="H2619" s="1">
        <v>3051.5</v>
      </c>
    </row>
    <row r="2620" spans="1:8" x14ac:dyDescent="0.3">
      <c r="A2620" t="s">
        <v>21</v>
      </c>
      <c r="B2620" t="s">
        <v>20</v>
      </c>
      <c r="C2620">
        <v>22</v>
      </c>
      <c r="D2620" s="3">
        <v>2016</v>
      </c>
      <c r="E2620" t="s">
        <v>12</v>
      </c>
      <c r="F2620" t="s">
        <v>18</v>
      </c>
      <c r="G2620" t="s">
        <v>23</v>
      </c>
      <c r="H2620" s="1">
        <v>4942.8999999999996</v>
      </c>
    </row>
    <row r="2621" spans="1:8" x14ac:dyDescent="0.3">
      <c r="A2621" t="s">
        <v>22</v>
      </c>
      <c r="B2621" t="s">
        <v>20</v>
      </c>
      <c r="C2621">
        <v>22</v>
      </c>
      <c r="D2621" s="3">
        <v>2016</v>
      </c>
      <c r="E2621" t="s">
        <v>12</v>
      </c>
      <c r="F2621" t="s">
        <v>18</v>
      </c>
      <c r="G2621" t="s">
        <v>23</v>
      </c>
      <c r="H2621" s="1">
        <v>2816.2</v>
      </c>
    </row>
    <row r="2622" spans="1:8" x14ac:dyDescent="0.3">
      <c r="A2622" t="s">
        <v>21</v>
      </c>
      <c r="B2622" t="s">
        <v>20</v>
      </c>
      <c r="C2622">
        <v>23</v>
      </c>
      <c r="D2622" s="3">
        <v>2016</v>
      </c>
      <c r="E2622" t="s">
        <v>12</v>
      </c>
      <c r="F2622" t="s">
        <v>18</v>
      </c>
      <c r="G2622" t="s">
        <v>23</v>
      </c>
      <c r="H2622" s="1">
        <v>5374.7</v>
      </c>
    </row>
    <row r="2623" spans="1:8" x14ac:dyDescent="0.3">
      <c r="A2623" t="s">
        <v>22</v>
      </c>
      <c r="B2623" t="s">
        <v>20</v>
      </c>
      <c r="C2623">
        <v>23</v>
      </c>
      <c r="D2623" s="3">
        <v>2016</v>
      </c>
      <c r="E2623" t="s">
        <v>12</v>
      </c>
      <c r="F2623" t="s">
        <v>18</v>
      </c>
      <c r="G2623" t="s">
        <v>23</v>
      </c>
      <c r="H2623" s="1">
        <v>2894.9</v>
      </c>
    </row>
    <row r="2624" spans="1:8" x14ac:dyDescent="0.3">
      <c r="A2624" t="s">
        <v>21</v>
      </c>
      <c r="B2624" t="s">
        <v>20</v>
      </c>
      <c r="C2624">
        <v>24</v>
      </c>
      <c r="D2624" s="3">
        <v>2016</v>
      </c>
      <c r="E2624" t="s">
        <v>12</v>
      </c>
      <c r="F2624" t="s">
        <v>18</v>
      </c>
      <c r="G2624" t="s">
        <v>23</v>
      </c>
      <c r="H2624" s="1">
        <v>7538.2</v>
      </c>
    </row>
    <row r="2625" spans="1:8" x14ac:dyDescent="0.3">
      <c r="A2625" t="s">
        <v>22</v>
      </c>
      <c r="B2625" t="s">
        <v>20</v>
      </c>
      <c r="C2625">
        <v>24</v>
      </c>
      <c r="D2625" s="3">
        <v>2016</v>
      </c>
      <c r="E2625" t="s">
        <v>12</v>
      </c>
      <c r="F2625" t="s">
        <v>18</v>
      </c>
      <c r="G2625" t="s">
        <v>23</v>
      </c>
      <c r="H2625" s="1">
        <v>3709.6</v>
      </c>
    </row>
    <row r="2626" spans="1:8" x14ac:dyDescent="0.3">
      <c r="A2626" t="s">
        <v>21</v>
      </c>
      <c r="B2626" t="s">
        <v>20</v>
      </c>
      <c r="C2626">
        <v>25</v>
      </c>
      <c r="D2626" s="3">
        <v>2016</v>
      </c>
      <c r="E2626" t="s">
        <v>12</v>
      </c>
      <c r="F2626" t="s">
        <v>18</v>
      </c>
      <c r="G2626" t="s">
        <v>23</v>
      </c>
      <c r="H2626" s="1">
        <v>6509.3</v>
      </c>
    </row>
    <row r="2627" spans="1:8" x14ac:dyDescent="0.3">
      <c r="A2627" t="s">
        <v>22</v>
      </c>
      <c r="B2627" t="s">
        <v>20</v>
      </c>
      <c r="C2627">
        <v>25</v>
      </c>
      <c r="D2627" s="3">
        <v>2016</v>
      </c>
      <c r="E2627" t="s">
        <v>12</v>
      </c>
      <c r="F2627" t="s">
        <v>18</v>
      </c>
      <c r="G2627" t="s">
        <v>23</v>
      </c>
      <c r="H2627" s="1">
        <v>3883.3</v>
      </c>
    </row>
    <row r="2628" spans="1:8" x14ac:dyDescent="0.3">
      <c r="A2628" t="s">
        <v>21</v>
      </c>
      <c r="B2628" t="s">
        <v>20</v>
      </c>
      <c r="C2628">
        <v>26</v>
      </c>
      <c r="D2628" s="3">
        <v>2016</v>
      </c>
      <c r="E2628" t="s">
        <v>12</v>
      </c>
      <c r="F2628" t="s">
        <v>18</v>
      </c>
      <c r="G2628" t="s">
        <v>23</v>
      </c>
      <c r="H2628" s="1">
        <v>6096.9</v>
      </c>
    </row>
    <row r="2629" spans="1:8" x14ac:dyDescent="0.3">
      <c r="A2629" t="s">
        <v>22</v>
      </c>
      <c r="B2629" t="s">
        <v>20</v>
      </c>
      <c r="C2629">
        <v>26</v>
      </c>
      <c r="D2629" s="3">
        <v>2016</v>
      </c>
      <c r="E2629" t="s">
        <v>12</v>
      </c>
      <c r="F2629" t="s">
        <v>18</v>
      </c>
      <c r="G2629" t="s">
        <v>23</v>
      </c>
      <c r="H2629" s="1">
        <v>3610.8</v>
      </c>
    </row>
    <row r="2630" spans="1:8" x14ac:dyDescent="0.3">
      <c r="A2630" t="s">
        <v>21</v>
      </c>
      <c r="B2630" t="s">
        <v>20</v>
      </c>
      <c r="C2630">
        <v>27</v>
      </c>
      <c r="D2630" s="3">
        <v>2016</v>
      </c>
      <c r="E2630" t="s">
        <v>12</v>
      </c>
      <c r="F2630" t="s">
        <v>18</v>
      </c>
      <c r="G2630" t="s">
        <v>23</v>
      </c>
      <c r="H2630" s="1">
        <v>5956.6</v>
      </c>
    </row>
    <row r="2631" spans="1:8" x14ac:dyDescent="0.3">
      <c r="A2631" t="s">
        <v>22</v>
      </c>
      <c r="B2631" t="s">
        <v>20</v>
      </c>
      <c r="C2631">
        <v>27</v>
      </c>
      <c r="D2631" s="3">
        <v>2016</v>
      </c>
      <c r="E2631" t="s">
        <v>12</v>
      </c>
      <c r="F2631" t="s">
        <v>18</v>
      </c>
      <c r="G2631" t="s">
        <v>23</v>
      </c>
      <c r="H2631" s="1">
        <v>3493.1</v>
      </c>
    </row>
    <row r="2632" spans="1:8" x14ac:dyDescent="0.3">
      <c r="A2632" t="s">
        <v>21</v>
      </c>
      <c r="B2632" t="s">
        <v>20</v>
      </c>
      <c r="C2632">
        <v>28</v>
      </c>
      <c r="D2632" s="3">
        <v>2016</v>
      </c>
      <c r="E2632" t="s">
        <v>12</v>
      </c>
      <c r="F2632" t="s">
        <v>18</v>
      </c>
      <c r="G2632" t="s">
        <v>23</v>
      </c>
      <c r="H2632" s="1">
        <v>5741.1</v>
      </c>
    </row>
    <row r="2633" spans="1:8" x14ac:dyDescent="0.3">
      <c r="A2633" t="s">
        <v>22</v>
      </c>
      <c r="B2633" t="s">
        <v>20</v>
      </c>
      <c r="C2633">
        <v>28</v>
      </c>
      <c r="D2633" s="3">
        <v>2016</v>
      </c>
      <c r="E2633" t="s">
        <v>12</v>
      </c>
      <c r="F2633" t="s">
        <v>18</v>
      </c>
      <c r="G2633" t="s">
        <v>23</v>
      </c>
      <c r="H2633" s="1">
        <v>3253</v>
      </c>
    </row>
    <row r="2634" spans="1:8" x14ac:dyDescent="0.3">
      <c r="A2634" t="s">
        <v>21</v>
      </c>
      <c r="B2634" t="s">
        <v>20</v>
      </c>
      <c r="C2634">
        <v>29</v>
      </c>
      <c r="D2634" s="3">
        <v>2016</v>
      </c>
      <c r="E2634" t="s">
        <v>12</v>
      </c>
      <c r="F2634" t="s">
        <v>18</v>
      </c>
      <c r="G2634" t="s">
        <v>23</v>
      </c>
      <c r="H2634" s="1">
        <v>4736.2</v>
      </c>
    </row>
    <row r="2635" spans="1:8" x14ac:dyDescent="0.3">
      <c r="A2635" t="s">
        <v>22</v>
      </c>
      <c r="B2635" t="s">
        <v>20</v>
      </c>
      <c r="C2635">
        <v>29</v>
      </c>
      <c r="D2635" s="3">
        <v>2016</v>
      </c>
      <c r="E2635" t="s">
        <v>12</v>
      </c>
      <c r="F2635" t="s">
        <v>18</v>
      </c>
      <c r="G2635" t="s">
        <v>23</v>
      </c>
      <c r="H2635" s="1">
        <v>2887.9</v>
      </c>
    </row>
    <row r="2636" spans="1:8" x14ac:dyDescent="0.3">
      <c r="A2636" t="s">
        <v>21</v>
      </c>
      <c r="B2636" t="s">
        <v>20</v>
      </c>
      <c r="C2636">
        <v>30</v>
      </c>
      <c r="D2636" s="3">
        <v>2016</v>
      </c>
      <c r="E2636" t="s">
        <v>12</v>
      </c>
      <c r="F2636" t="s">
        <v>18</v>
      </c>
      <c r="G2636" t="s">
        <v>23</v>
      </c>
      <c r="H2636" s="1">
        <v>4273.7</v>
      </c>
    </row>
    <row r="2637" spans="1:8" x14ac:dyDescent="0.3">
      <c r="A2637" t="s">
        <v>22</v>
      </c>
      <c r="B2637" t="s">
        <v>20</v>
      </c>
      <c r="C2637">
        <v>30</v>
      </c>
      <c r="D2637" s="3">
        <v>2016</v>
      </c>
      <c r="E2637" t="s">
        <v>12</v>
      </c>
      <c r="F2637" t="s">
        <v>18</v>
      </c>
      <c r="G2637" t="s">
        <v>23</v>
      </c>
      <c r="H2637" s="1">
        <v>2241.6999999999998</v>
      </c>
    </row>
    <row r="2638" spans="1:8" x14ac:dyDescent="0.3">
      <c r="A2638" t="s">
        <v>21</v>
      </c>
      <c r="B2638" t="s">
        <v>20</v>
      </c>
      <c r="C2638">
        <v>31</v>
      </c>
      <c r="D2638" s="3">
        <v>2016</v>
      </c>
      <c r="E2638" t="s">
        <v>12</v>
      </c>
      <c r="F2638" t="s">
        <v>18</v>
      </c>
      <c r="G2638" t="s">
        <v>23</v>
      </c>
      <c r="H2638" s="1">
        <v>6465.3</v>
      </c>
    </row>
    <row r="2639" spans="1:8" x14ac:dyDescent="0.3">
      <c r="A2639" t="s">
        <v>22</v>
      </c>
      <c r="B2639" t="s">
        <v>20</v>
      </c>
      <c r="C2639">
        <v>31</v>
      </c>
      <c r="D2639" s="3">
        <v>2016</v>
      </c>
      <c r="E2639" t="s">
        <v>12</v>
      </c>
      <c r="F2639" t="s">
        <v>18</v>
      </c>
      <c r="G2639" t="s">
        <v>23</v>
      </c>
      <c r="H2639" s="1">
        <v>3428.7</v>
      </c>
    </row>
    <row r="2640" spans="1:8" x14ac:dyDescent="0.3">
      <c r="A2640" t="s">
        <v>21</v>
      </c>
      <c r="B2640" t="s">
        <v>19</v>
      </c>
      <c r="C2640">
        <v>1</v>
      </c>
      <c r="D2640" s="3">
        <v>2016</v>
      </c>
      <c r="E2640" t="s">
        <v>12</v>
      </c>
      <c r="F2640" t="s">
        <v>18</v>
      </c>
      <c r="G2640" t="s">
        <v>23</v>
      </c>
      <c r="H2640" s="1">
        <v>6404.3</v>
      </c>
    </row>
    <row r="2641" spans="1:8" x14ac:dyDescent="0.3">
      <c r="A2641" t="s">
        <v>22</v>
      </c>
      <c r="B2641" t="s">
        <v>19</v>
      </c>
      <c r="C2641">
        <v>1</v>
      </c>
      <c r="D2641" s="3">
        <v>2016</v>
      </c>
      <c r="E2641" t="s">
        <v>12</v>
      </c>
      <c r="F2641" t="s">
        <v>18</v>
      </c>
      <c r="G2641" t="s">
        <v>23</v>
      </c>
      <c r="H2641" s="1">
        <v>2876.6</v>
      </c>
    </row>
    <row r="2642" spans="1:8" x14ac:dyDescent="0.3">
      <c r="A2642" t="s">
        <v>21</v>
      </c>
      <c r="B2642" t="s">
        <v>19</v>
      </c>
      <c r="C2642">
        <v>2</v>
      </c>
      <c r="D2642" s="3">
        <v>2016</v>
      </c>
      <c r="E2642" t="s">
        <v>12</v>
      </c>
      <c r="F2642" t="s">
        <v>18</v>
      </c>
      <c r="G2642" t="s">
        <v>23</v>
      </c>
      <c r="H2642" s="1">
        <v>5497</v>
      </c>
    </row>
    <row r="2643" spans="1:8" x14ac:dyDescent="0.3">
      <c r="A2643" t="s">
        <v>22</v>
      </c>
      <c r="B2643" t="s">
        <v>19</v>
      </c>
      <c r="C2643">
        <v>2</v>
      </c>
      <c r="D2643" s="3">
        <v>2016</v>
      </c>
      <c r="E2643" t="s">
        <v>12</v>
      </c>
      <c r="F2643" t="s">
        <v>18</v>
      </c>
      <c r="G2643" t="s">
        <v>23</v>
      </c>
      <c r="H2643" s="1">
        <v>2601.5</v>
      </c>
    </row>
    <row r="2644" spans="1:8" x14ac:dyDescent="0.3">
      <c r="A2644" t="s">
        <v>21</v>
      </c>
      <c r="B2644" t="s">
        <v>19</v>
      </c>
      <c r="C2644">
        <v>3</v>
      </c>
      <c r="D2644" s="3">
        <v>2016</v>
      </c>
      <c r="E2644" t="s">
        <v>12</v>
      </c>
      <c r="F2644" t="s">
        <v>18</v>
      </c>
      <c r="G2644" t="s">
        <v>23</v>
      </c>
      <c r="H2644" s="1">
        <v>4625.3</v>
      </c>
    </row>
    <row r="2645" spans="1:8" x14ac:dyDescent="0.3">
      <c r="A2645" t="s">
        <v>22</v>
      </c>
      <c r="B2645" t="s">
        <v>19</v>
      </c>
      <c r="C2645">
        <v>3</v>
      </c>
      <c r="D2645" s="3">
        <v>2016</v>
      </c>
      <c r="E2645" t="s">
        <v>12</v>
      </c>
      <c r="F2645" t="s">
        <v>18</v>
      </c>
      <c r="G2645" t="s">
        <v>23</v>
      </c>
      <c r="H2645" s="1">
        <v>2277.3000000000002</v>
      </c>
    </row>
    <row r="2646" spans="1:8" x14ac:dyDescent="0.3">
      <c r="A2646" t="s">
        <v>21</v>
      </c>
      <c r="B2646" t="s">
        <v>19</v>
      </c>
      <c r="C2646">
        <v>4</v>
      </c>
      <c r="D2646" s="3">
        <v>2016</v>
      </c>
      <c r="E2646" t="s">
        <v>12</v>
      </c>
      <c r="F2646" t="s">
        <v>18</v>
      </c>
      <c r="G2646" t="s">
        <v>23</v>
      </c>
      <c r="H2646" s="1">
        <v>5250.4</v>
      </c>
    </row>
    <row r="2647" spans="1:8" x14ac:dyDescent="0.3">
      <c r="A2647" t="s">
        <v>22</v>
      </c>
      <c r="B2647" t="s">
        <v>19</v>
      </c>
      <c r="C2647">
        <v>4</v>
      </c>
      <c r="D2647" s="3">
        <v>2016</v>
      </c>
      <c r="E2647" t="s">
        <v>12</v>
      </c>
      <c r="F2647" t="s">
        <v>18</v>
      </c>
      <c r="G2647" t="s">
        <v>23</v>
      </c>
      <c r="H2647" s="1">
        <v>2580.6999999999998</v>
      </c>
    </row>
    <row r="2648" spans="1:8" x14ac:dyDescent="0.3">
      <c r="A2648" t="s">
        <v>21</v>
      </c>
      <c r="B2648" t="s">
        <v>19</v>
      </c>
      <c r="C2648">
        <v>5</v>
      </c>
      <c r="D2648" s="3">
        <v>2016</v>
      </c>
      <c r="E2648" t="s">
        <v>12</v>
      </c>
      <c r="F2648" t="s">
        <v>18</v>
      </c>
      <c r="G2648" t="s">
        <v>23</v>
      </c>
      <c r="H2648" s="1">
        <v>6032.1</v>
      </c>
    </row>
    <row r="2649" spans="1:8" x14ac:dyDescent="0.3">
      <c r="A2649" t="s">
        <v>22</v>
      </c>
      <c r="B2649" t="s">
        <v>19</v>
      </c>
      <c r="C2649">
        <v>5</v>
      </c>
      <c r="D2649" s="3">
        <v>2016</v>
      </c>
      <c r="E2649" t="s">
        <v>12</v>
      </c>
      <c r="F2649" t="s">
        <v>18</v>
      </c>
      <c r="G2649" t="s">
        <v>23</v>
      </c>
      <c r="H2649" s="1">
        <v>3740.1</v>
      </c>
    </row>
    <row r="2650" spans="1:8" x14ac:dyDescent="0.3">
      <c r="A2650" t="s">
        <v>21</v>
      </c>
      <c r="B2650" t="s">
        <v>19</v>
      </c>
      <c r="C2650">
        <v>6</v>
      </c>
      <c r="D2650" s="3">
        <v>2016</v>
      </c>
      <c r="E2650" t="s">
        <v>12</v>
      </c>
      <c r="F2650" t="s">
        <v>18</v>
      </c>
      <c r="G2650" t="s">
        <v>23</v>
      </c>
      <c r="H2650" s="1">
        <v>5868.5</v>
      </c>
    </row>
    <row r="2651" spans="1:8" x14ac:dyDescent="0.3">
      <c r="A2651" t="s">
        <v>22</v>
      </c>
      <c r="B2651" t="s">
        <v>19</v>
      </c>
      <c r="C2651">
        <v>6</v>
      </c>
      <c r="D2651" s="3">
        <v>2016</v>
      </c>
      <c r="E2651" t="s">
        <v>12</v>
      </c>
      <c r="F2651" t="s">
        <v>18</v>
      </c>
      <c r="G2651" t="s">
        <v>23</v>
      </c>
      <c r="H2651" s="1">
        <v>3249.7</v>
      </c>
    </row>
    <row r="2652" spans="1:8" x14ac:dyDescent="0.3">
      <c r="A2652" t="s">
        <v>21</v>
      </c>
      <c r="B2652" t="s">
        <v>19</v>
      </c>
      <c r="C2652">
        <v>7</v>
      </c>
      <c r="D2652" s="3">
        <v>2016</v>
      </c>
      <c r="E2652" t="s">
        <v>12</v>
      </c>
      <c r="F2652" t="s">
        <v>18</v>
      </c>
      <c r="G2652" t="s">
        <v>23</v>
      </c>
      <c r="H2652" s="1">
        <v>5815.6</v>
      </c>
    </row>
    <row r="2653" spans="1:8" x14ac:dyDescent="0.3">
      <c r="A2653" t="s">
        <v>22</v>
      </c>
      <c r="B2653" t="s">
        <v>19</v>
      </c>
      <c r="C2653">
        <v>7</v>
      </c>
      <c r="D2653" s="3">
        <v>2016</v>
      </c>
      <c r="E2653" t="s">
        <v>12</v>
      </c>
      <c r="F2653" t="s">
        <v>18</v>
      </c>
      <c r="G2653" t="s">
        <v>23</v>
      </c>
      <c r="H2653" s="1">
        <v>3097.9</v>
      </c>
    </row>
    <row r="2654" spans="1:8" x14ac:dyDescent="0.3">
      <c r="A2654" t="s">
        <v>21</v>
      </c>
      <c r="B2654" t="s">
        <v>19</v>
      </c>
      <c r="C2654">
        <v>8</v>
      </c>
      <c r="D2654" s="3">
        <v>2016</v>
      </c>
      <c r="E2654" t="s">
        <v>12</v>
      </c>
      <c r="F2654" t="s">
        <v>18</v>
      </c>
      <c r="G2654" t="s">
        <v>23</v>
      </c>
      <c r="H2654" s="1">
        <v>5599.4</v>
      </c>
    </row>
    <row r="2655" spans="1:8" x14ac:dyDescent="0.3">
      <c r="A2655" t="s">
        <v>22</v>
      </c>
      <c r="B2655" t="s">
        <v>19</v>
      </c>
      <c r="C2655">
        <v>8</v>
      </c>
      <c r="D2655" s="3">
        <v>2016</v>
      </c>
      <c r="E2655" t="s">
        <v>12</v>
      </c>
      <c r="F2655" t="s">
        <v>18</v>
      </c>
      <c r="G2655" t="s">
        <v>23</v>
      </c>
      <c r="H2655" s="1">
        <v>2779.4</v>
      </c>
    </row>
    <row r="2656" spans="1:8" x14ac:dyDescent="0.3">
      <c r="A2656" t="s">
        <v>21</v>
      </c>
      <c r="B2656" t="s">
        <v>19</v>
      </c>
      <c r="C2656">
        <v>9</v>
      </c>
      <c r="D2656" s="3">
        <v>2016</v>
      </c>
      <c r="E2656" t="s">
        <v>12</v>
      </c>
      <c r="F2656" t="s">
        <v>18</v>
      </c>
      <c r="G2656" t="s">
        <v>23</v>
      </c>
      <c r="H2656" s="1">
        <v>5387</v>
      </c>
    </row>
    <row r="2657" spans="1:8" x14ac:dyDescent="0.3">
      <c r="A2657" t="s">
        <v>22</v>
      </c>
      <c r="B2657" t="s">
        <v>19</v>
      </c>
      <c r="C2657">
        <v>9</v>
      </c>
      <c r="D2657" s="3">
        <v>2016</v>
      </c>
      <c r="E2657" t="s">
        <v>12</v>
      </c>
      <c r="F2657" t="s">
        <v>18</v>
      </c>
      <c r="G2657" t="s">
        <v>23</v>
      </c>
      <c r="H2657" s="1">
        <v>2474.6999999999998</v>
      </c>
    </row>
    <row r="2658" spans="1:8" x14ac:dyDescent="0.3">
      <c r="A2658" t="s">
        <v>21</v>
      </c>
      <c r="B2658" t="s">
        <v>19</v>
      </c>
      <c r="C2658">
        <v>10</v>
      </c>
      <c r="D2658" s="3">
        <v>2016</v>
      </c>
      <c r="E2658" t="s">
        <v>12</v>
      </c>
      <c r="F2658" t="s">
        <v>18</v>
      </c>
      <c r="G2658" t="s">
        <v>23</v>
      </c>
      <c r="H2658" s="1">
        <v>4885.5</v>
      </c>
    </row>
    <row r="2659" spans="1:8" x14ac:dyDescent="0.3">
      <c r="A2659" t="s">
        <v>22</v>
      </c>
      <c r="B2659" t="s">
        <v>19</v>
      </c>
      <c r="C2659">
        <v>10</v>
      </c>
      <c r="D2659" s="3">
        <v>2016</v>
      </c>
      <c r="E2659" t="s">
        <v>12</v>
      </c>
      <c r="F2659" t="s">
        <v>18</v>
      </c>
      <c r="G2659" t="s">
        <v>23</v>
      </c>
      <c r="H2659" s="1">
        <v>1986.9</v>
      </c>
    </row>
    <row r="2660" spans="1:8" x14ac:dyDescent="0.3">
      <c r="A2660" t="s">
        <v>21</v>
      </c>
      <c r="B2660" t="s">
        <v>19</v>
      </c>
      <c r="C2660">
        <v>11</v>
      </c>
      <c r="D2660" s="3">
        <v>2016</v>
      </c>
      <c r="E2660" t="s">
        <v>12</v>
      </c>
      <c r="F2660" t="s">
        <v>18</v>
      </c>
      <c r="G2660" t="s">
        <v>23</v>
      </c>
      <c r="H2660" s="1">
        <v>5841.8</v>
      </c>
    </row>
    <row r="2661" spans="1:8" x14ac:dyDescent="0.3">
      <c r="A2661" t="s">
        <v>22</v>
      </c>
      <c r="B2661" t="s">
        <v>19</v>
      </c>
      <c r="C2661">
        <v>11</v>
      </c>
      <c r="D2661" s="3">
        <v>2016</v>
      </c>
      <c r="E2661" t="s">
        <v>12</v>
      </c>
      <c r="F2661" t="s">
        <v>18</v>
      </c>
      <c r="G2661" t="s">
        <v>23</v>
      </c>
      <c r="H2661" s="1">
        <v>2756.2</v>
      </c>
    </row>
    <row r="2662" spans="1:8" x14ac:dyDescent="0.3">
      <c r="A2662" t="s">
        <v>21</v>
      </c>
      <c r="B2662" t="s">
        <v>19</v>
      </c>
      <c r="C2662">
        <v>12</v>
      </c>
      <c r="D2662" s="3">
        <v>2016</v>
      </c>
      <c r="E2662" t="s">
        <v>12</v>
      </c>
      <c r="F2662" t="s">
        <v>18</v>
      </c>
      <c r="G2662" t="s">
        <v>23</v>
      </c>
      <c r="H2662" s="1">
        <v>7863</v>
      </c>
    </row>
    <row r="2663" spans="1:8" x14ac:dyDescent="0.3">
      <c r="A2663" t="s">
        <v>22</v>
      </c>
      <c r="B2663" t="s">
        <v>19</v>
      </c>
      <c r="C2663">
        <v>12</v>
      </c>
      <c r="D2663" s="3">
        <v>2016</v>
      </c>
      <c r="E2663" t="s">
        <v>12</v>
      </c>
      <c r="F2663" t="s">
        <v>18</v>
      </c>
      <c r="G2663" t="s">
        <v>23</v>
      </c>
      <c r="H2663" s="1">
        <v>4442.5</v>
      </c>
    </row>
    <row r="2664" spans="1:8" x14ac:dyDescent="0.3">
      <c r="A2664" t="s">
        <v>21</v>
      </c>
      <c r="B2664" t="s">
        <v>19</v>
      </c>
      <c r="C2664">
        <v>13</v>
      </c>
      <c r="D2664" s="3">
        <v>2016</v>
      </c>
      <c r="E2664" t="s">
        <v>12</v>
      </c>
      <c r="F2664" t="s">
        <v>18</v>
      </c>
      <c r="G2664" t="s">
        <v>23</v>
      </c>
      <c r="H2664" s="1">
        <v>6503</v>
      </c>
    </row>
    <row r="2665" spans="1:8" x14ac:dyDescent="0.3">
      <c r="A2665" t="s">
        <v>22</v>
      </c>
      <c r="B2665" t="s">
        <v>19</v>
      </c>
      <c r="C2665">
        <v>13</v>
      </c>
      <c r="D2665" s="3">
        <v>2016</v>
      </c>
      <c r="E2665" t="s">
        <v>12</v>
      </c>
      <c r="F2665" t="s">
        <v>18</v>
      </c>
      <c r="G2665" t="s">
        <v>23</v>
      </c>
      <c r="H2665" s="1">
        <v>3579.2</v>
      </c>
    </row>
    <row r="2666" spans="1:8" x14ac:dyDescent="0.3">
      <c r="A2666" t="s">
        <v>21</v>
      </c>
      <c r="B2666" t="s">
        <v>19</v>
      </c>
      <c r="C2666">
        <v>14</v>
      </c>
      <c r="D2666" s="3">
        <v>2016</v>
      </c>
      <c r="E2666" t="s">
        <v>12</v>
      </c>
      <c r="F2666" t="s">
        <v>18</v>
      </c>
      <c r="G2666" t="s">
        <v>23</v>
      </c>
      <c r="H2666" s="1">
        <v>6438.4</v>
      </c>
    </row>
    <row r="2667" spans="1:8" x14ac:dyDescent="0.3">
      <c r="A2667" t="s">
        <v>22</v>
      </c>
      <c r="B2667" t="s">
        <v>19</v>
      </c>
      <c r="C2667">
        <v>14</v>
      </c>
      <c r="D2667" s="3">
        <v>2016</v>
      </c>
      <c r="E2667" t="s">
        <v>12</v>
      </c>
      <c r="F2667" t="s">
        <v>18</v>
      </c>
      <c r="G2667" t="s">
        <v>23</v>
      </c>
      <c r="H2667" s="1">
        <v>3189.9</v>
      </c>
    </row>
    <row r="2668" spans="1:8" x14ac:dyDescent="0.3">
      <c r="A2668" t="s">
        <v>21</v>
      </c>
      <c r="B2668" t="s">
        <v>19</v>
      </c>
      <c r="C2668">
        <v>15</v>
      </c>
      <c r="D2668" s="3">
        <v>2016</v>
      </c>
      <c r="E2668" t="s">
        <v>12</v>
      </c>
      <c r="F2668" t="s">
        <v>18</v>
      </c>
      <c r="G2668" t="s">
        <v>23</v>
      </c>
      <c r="H2668" s="1">
        <v>5570.8</v>
      </c>
    </row>
    <row r="2669" spans="1:8" x14ac:dyDescent="0.3">
      <c r="A2669" t="s">
        <v>22</v>
      </c>
      <c r="B2669" t="s">
        <v>19</v>
      </c>
      <c r="C2669">
        <v>15</v>
      </c>
      <c r="D2669" s="3">
        <v>2016</v>
      </c>
      <c r="E2669" t="s">
        <v>12</v>
      </c>
      <c r="F2669" t="s">
        <v>18</v>
      </c>
      <c r="G2669" t="s">
        <v>23</v>
      </c>
      <c r="H2669" s="1">
        <v>2819.8</v>
      </c>
    </row>
    <row r="2670" spans="1:8" x14ac:dyDescent="0.3">
      <c r="A2670" t="s">
        <v>21</v>
      </c>
      <c r="B2670" t="s">
        <v>19</v>
      </c>
      <c r="C2670">
        <v>16</v>
      </c>
      <c r="D2670" s="3">
        <v>2016</v>
      </c>
      <c r="E2670" t="s">
        <v>12</v>
      </c>
      <c r="F2670" t="s">
        <v>18</v>
      </c>
      <c r="G2670" t="s">
        <v>23</v>
      </c>
      <c r="H2670" s="1">
        <v>5069.8999999999996</v>
      </c>
    </row>
    <row r="2671" spans="1:8" x14ac:dyDescent="0.3">
      <c r="A2671" t="s">
        <v>22</v>
      </c>
      <c r="B2671" t="s">
        <v>19</v>
      </c>
      <c r="C2671">
        <v>16</v>
      </c>
      <c r="D2671" s="3">
        <v>2016</v>
      </c>
      <c r="E2671" t="s">
        <v>12</v>
      </c>
      <c r="F2671" t="s">
        <v>18</v>
      </c>
      <c r="G2671" t="s">
        <v>23</v>
      </c>
      <c r="H2671" s="1">
        <v>2683</v>
      </c>
    </row>
    <row r="2672" spans="1:8" x14ac:dyDescent="0.3">
      <c r="A2672" t="s">
        <v>21</v>
      </c>
      <c r="B2672" t="s">
        <v>19</v>
      </c>
      <c r="C2672">
        <v>17</v>
      </c>
      <c r="D2672" s="3">
        <v>2016</v>
      </c>
      <c r="E2672" t="s">
        <v>12</v>
      </c>
      <c r="F2672" t="s">
        <v>18</v>
      </c>
      <c r="G2672" t="s">
        <v>23</v>
      </c>
      <c r="H2672" s="1">
        <v>4904</v>
      </c>
    </row>
    <row r="2673" spans="1:8" x14ac:dyDescent="0.3">
      <c r="A2673" t="s">
        <v>22</v>
      </c>
      <c r="B2673" t="s">
        <v>19</v>
      </c>
      <c r="C2673">
        <v>17</v>
      </c>
      <c r="D2673" s="3">
        <v>2016</v>
      </c>
      <c r="E2673" t="s">
        <v>12</v>
      </c>
      <c r="F2673" t="s">
        <v>18</v>
      </c>
      <c r="G2673" t="s">
        <v>23</v>
      </c>
      <c r="H2673" s="1">
        <v>2406.3000000000002</v>
      </c>
    </row>
    <row r="2674" spans="1:8" x14ac:dyDescent="0.3">
      <c r="A2674" t="s">
        <v>21</v>
      </c>
      <c r="B2674" t="s">
        <v>19</v>
      </c>
      <c r="C2674">
        <v>18</v>
      </c>
      <c r="D2674" s="3">
        <v>2016</v>
      </c>
      <c r="E2674" t="s">
        <v>12</v>
      </c>
      <c r="F2674" t="s">
        <v>18</v>
      </c>
      <c r="G2674" t="s">
        <v>23</v>
      </c>
      <c r="H2674" s="1">
        <v>5643.7</v>
      </c>
    </row>
    <row r="2675" spans="1:8" x14ac:dyDescent="0.3">
      <c r="A2675" t="s">
        <v>22</v>
      </c>
      <c r="B2675" t="s">
        <v>19</v>
      </c>
      <c r="C2675">
        <v>18</v>
      </c>
      <c r="D2675" s="3">
        <v>2016</v>
      </c>
      <c r="E2675" t="s">
        <v>12</v>
      </c>
      <c r="F2675" t="s">
        <v>18</v>
      </c>
      <c r="G2675" t="s">
        <v>23</v>
      </c>
      <c r="H2675" s="1">
        <v>2867.8</v>
      </c>
    </row>
    <row r="2676" spans="1:8" x14ac:dyDescent="0.3">
      <c r="A2676" t="s">
        <v>21</v>
      </c>
      <c r="B2676" t="s">
        <v>19</v>
      </c>
      <c r="C2676">
        <v>19</v>
      </c>
      <c r="D2676" s="3">
        <v>2016</v>
      </c>
      <c r="E2676" t="s">
        <v>12</v>
      </c>
      <c r="F2676" t="s">
        <v>18</v>
      </c>
      <c r="G2676" t="s">
        <v>23</v>
      </c>
      <c r="H2676" s="1">
        <v>7500.5</v>
      </c>
    </row>
    <row r="2677" spans="1:8" x14ac:dyDescent="0.3">
      <c r="A2677" t="s">
        <v>22</v>
      </c>
      <c r="B2677" t="s">
        <v>19</v>
      </c>
      <c r="C2677">
        <v>19</v>
      </c>
      <c r="D2677" s="3">
        <v>2016</v>
      </c>
      <c r="E2677" t="s">
        <v>12</v>
      </c>
      <c r="F2677" t="s">
        <v>18</v>
      </c>
      <c r="G2677" t="s">
        <v>23</v>
      </c>
      <c r="H2677" s="1">
        <v>3698.2</v>
      </c>
    </row>
    <row r="2678" spans="1:8" x14ac:dyDescent="0.3">
      <c r="A2678" t="s">
        <v>21</v>
      </c>
      <c r="B2678" t="s">
        <v>19</v>
      </c>
      <c r="C2678">
        <v>20</v>
      </c>
      <c r="D2678" s="3">
        <v>2016</v>
      </c>
      <c r="E2678" t="s">
        <v>12</v>
      </c>
      <c r="F2678" t="s">
        <v>18</v>
      </c>
      <c r="G2678" t="s">
        <v>23</v>
      </c>
      <c r="H2678" s="1">
        <v>6940.5</v>
      </c>
    </row>
    <row r="2679" spans="1:8" x14ac:dyDescent="0.3">
      <c r="A2679" t="s">
        <v>22</v>
      </c>
      <c r="B2679" t="s">
        <v>19</v>
      </c>
      <c r="C2679">
        <v>20</v>
      </c>
      <c r="D2679" s="3">
        <v>2016</v>
      </c>
      <c r="E2679" t="s">
        <v>12</v>
      </c>
      <c r="F2679" t="s">
        <v>18</v>
      </c>
      <c r="G2679" t="s">
        <v>23</v>
      </c>
      <c r="H2679" s="1">
        <v>3724.3</v>
      </c>
    </row>
    <row r="2680" spans="1:8" x14ac:dyDescent="0.3">
      <c r="A2680" t="s">
        <v>21</v>
      </c>
      <c r="B2680" t="s">
        <v>19</v>
      </c>
      <c r="C2680">
        <v>21</v>
      </c>
      <c r="D2680" s="3">
        <v>2016</v>
      </c>
      <c r="E2680" t="s">
        <v>12</v>
      </c>
      <c r="F2680" t="s">
        <v>18</v>
      </c>
      <c r="G2680" t="s">
        <v>23</v>
      </c>
      <c r="H2680" s="1">
        <v>6428.1</v>
      </c>
    </row>
    <row r="2681" spans="1:8" x14ac:dyDescent="0.3">
      <c r="A2681" t="s">
        <v>22</v>
      </c>
      <c r="B2681" t="s">
        <v>19</v>
      </c>
      <c r="C2681">
        <v>21</v>
      </c>
      <c r="D2681" s="3">
        <v>2016</v>
      </c>
      <c r="E2681" t="s">
        <v>12</v>
      </c>
      <c r="F2681" t="s">
        <v>18</v>
      </c>
      <c r="G2681" t="s">
        <v>23</v>
      </c>
      <c r="H2681" s="1">
        <v>3267.8</v>
      </c>
    </row>
    <row r="2682" spans="1:8" x14ac:dyDescent="0.3">
      <c r="A2682" t="s">
        <v>21</v>
      </c>
      <c r="B2682" t="s">
        <v>19</v>
      </c>
      <c r="C2682">
        <v>22</v>
      </c>
      <c r="D2682" s="3">
        <v>2016</v>
      </c>
      <c r="E2682" t="s">
        <v>12</v>
      </c>
      <c r="F2682" t="s">
        <v>18</v>
      </c>
      <c r="G2682" t="s">
        <v>23</v>
      </c>
      <c r="H2682" s="1">
        <v>6217.7</v>
      </c>
    </row>
    <row r="2683" spans="1:8" x14ac:dyDescent="0.3">
      <c r="A2683" t="s">
        <v>22</v>
      </c>
      <c r="B2683" t="s">
        <v>19</v>
      </c>
      <c r="C2683">
        <v>22</v>
      </c>
      <c r="D2683" s="3">
        <v>2016</v>
      </c>
      <c r="E2683" t="s">
        <v>12</v>
      </c>
      <c r="F2683" t="s">
        <v>18</v>
      </c>
      <c r="G2683" t="s">
        <v>23</v>
      </c>
      <c r="H2683" s="1">
        <v>2784</v>
      </c>
    </row>
    <row r="2684" spans="1:8" x14ac:dyDescent="0.3">
      <c r="A2684" t="s">
        <v>21</v>
      </c>
      <c r="B2684" t="s">
        <v>19</v>
      </c>
      <c r="C2684">
        <v>23</v>
      </c>
      <c r="D2684" s="3">
        <v>2016</v>
      </c>
      <c r="E2684" t="s">
        <v>12</v>
      </c>
      <c r="F2684" t="s">
        <v>18</v>
      </c>
      <c r="G2684" t="s">
        <v>23</v>
      </c>
      <c r="H2684" s="1">
        <v>5619.7</v>
      </c>
    </row>
    <row r="2685" spans="1:8" x14ac:dyDescent="0.3">
      <c r="A2685" t="s">
        <v>22</v>
      </c>
      <c r="B2685" t="s">
        <v>19</v>
      </c>
      <c r="C2685">
        <v>23</v>
      </c>
      <c r="D2685" s="3">
        <v>2016</v>
      </c>
      <c r="E2685" t="s">
        <v>12</v>
      </c>
      <c r="F2685" t="s">
        <v>18</v>
      </c>
      <c r="G2685" t="s">
        <v>23</v>
      </c>
      <c r="H2685" s="1">
        <v>2627.5</v>
      </c>
    </row>
    <row r="2686" spans="1:8" x14ac:dyDescent="0.3">
      <c r="A2686" t="s">
        <v>21</v>
      </c>
      <c r="B2686" t="s">
        <v>19</v>
      </c>
      <c r="C2686">
        <v>24</v>
      </c>
      <c r="D2686" s="3">
        <v>2016</v>
      </c>
      <c r="E2686" t="s">
        <v>12</v>
      </c>
      <c r="F2686" t="s">
        <v>18</v>
      </c>
      <c r="G2686" t="s">
        <v>23</v>
      </c>
      <c r="H2686" s="1">
        <v>4067.9</v>
      </c>
    </row>
    <row r="2687" spans="1:8" x14ac:dyDescent="0.3">
      <c r="A2687" t="s">
        <v>22</v>
      </c>
      <c r="B2687" t="s">
        <v>19</v>
      </c>
      <c r="C2687">
        <v>24</v>
      </c>
      <c r="D2687" s="3">
        <v>2016</v>
      </c>
      <c r="E2687" t="s">
        <v>12</v>
      </c>
      <c r="F2687" t="s">
        <v>18</v>
      </c>
      <c r="G2687" t="s">
        <v>23</v>
      </c>
      <c r="H2687" s="1">
        <v>2302.3000000000002</v>
      </c>
    </row>
    <row r="2688" spans="1:8" x14ac:dyDescent="0.3">
      <c r="A2688" t="s">
        <v>21</v>
      </c>
      <c r="B2688" t="s">
        <v>19</v>
      </c>
      <c r="C2688">
        <v>25</v>
      </c>
      <c r="D2688" s="3">
        <v>2016</v>
      </c>
      <c r="E2688" t="s">
        <v>12</v>
      </c>
      <c r="F2688" t="s">
        <v>18</v>
      </c>
      <c r="G2688" t="s">
        <v>23</v>
      </c>
      <c r="H2688" s="1">
        <v>5755.1</v>
      </c>
    </row>
    <row r="2689" spans="1:8" x14ac:dyDescent="0.3">
      <c r="A2689" t="s">
        <v>22</v>
      </c>
      <c r="B2689" t="s">
        <v>19</v>
      </c>
      <c r="C2689">
        <v>25</v>
      </c>
      <c r="D2689" s="3">
        <v>2016</v>
      </c>
      <c r="E2689" t="s">
        <v>12</v>
      </c>
      <c r="F2689" t="s">
        <v>18</v>
      </c>
      <c r="G2689" t="s">
        <v>23</v>
      </c>
      <c r="H2689" s="1">
        <v>2512.6999999999998</v>
      </c>
    </row>
    <row r="2690" spans="1:8" x14ac:dyDescent="0.3">
      <c r="A2690" t="s">
        <v>21</v>
      </c>
      <c r="B2690" t="s">
        <v>19</v>
      </c>
      <c r="C2690">
        <v>26</v>
      </c>
      <c r="D2690" s="3">
        <v>2016</v>
      </c>
      <c r="E2690" t="s">
        <v>12</v>
      </c>
      <c r="F2690" t="s">
        <v>18</v>
      </c>
      <c r="G2690" t="s">
        <v>23</v>
      </c>
      <c r="H2690" s="1">
        <v>7733.5</v>
      </c>
    </row>
    <row r="2691" spans="1:8" x14ac:dyDescent="0.3">
      <c r="A2691" t="s">
        <v>22</v>
      </c>
      <c r="B2691" t="s">
        <v>19</v>
      </c>
      <c r="C2691">
        <v>26</v>
      </c>
      <c r="D2691" s="3">
        <v>2016</v>
      </c>
      <c r="E2691" t="s">
        <v>12</v>
      </c>
      <c r="F2691" t="s">
        <v>18</v>
      </c>
      <c r="G2691" t="s">
        <v>23</v>
      </c>
      <c r="H2691" s="1">
        <v>3618.4</v>
      </c>
    </row>
    <row r="2692" spans="1:8" x14ac:dyDescent="0.3">
      <c r="A2692" t="s">
        <v>21</v>
      </c>
      <c r="B2692" t="s">
        <v>19</v>
      </c>
      <c r="C2692">
        <v>27</v>
      </c>
      <c r="D2692" s="3">
        <v>2016</v>
      </c>
      <c r="E2692" t="s">
        <v>12</v>
      </c>
      <c r="F2692" t="s">
        <v>18</v>
      </c>
      <c r="G2692" t="s">
        <v>23</v>
      </c>
      <c r="H2692" s="1">
        <v>6052</v>
      </c>
    </row>
    <row r="2693" spans="1:8" x14ac:dyDescent="0.3">
      <c r="A2693" t="s">
        <v>22</v>
      </c>
      <c r="B2693" t="s">
        <v>19</v>
      </c>
      <c r="C2693">
        <v>27</v>
      </c>
      <c r="D2693" s="3">
        <v>2016</v>
      </c>
      <c r="E2693" t="s">
        <v>12</v>
      </c>
      <c r="F2693" t="s">
        <v>18</v>
      </c>
      <c r="G2693" t="s">
        <v>23</v>
      </c>
      <c r="H2693" s="1">
        <v>3560.7</v>
      </c>
    </row>
    <row r="2694" spans="1:8" x14ac:dyDescent="0.3">
      <c r="A2694" t="s">
        <v>21</v>
      </c>
      <c r="B2694" t="s">
        <v>19</v>
      </c>
      <c r="C2694">
        <v>28</v>
      </c>
      <c r="D2694" s="3">
        <v>2016</v>
      </c>
      <c r="E2694" t="s">
        <v>12</v>
      </c>
      <c r="F2694" t="s">
        <v>18</v>
      </c>
      <c r="G2694" t="s">
        <v>23</v>
      </c>
      <c r="H2694" s="1">
        <v>5865.8</v>
      </c>
    </row>
    <row r="2695" spans="1:8" x14ac:dyDescent="0.3">
      <c r="A2695" t="s">
        <v>22</v>
      </c>
      <c r="B2695" t="s">
        <v>19</v>
      </c>
      <c r="C2695">
        <v>28</v>
      </c>
      <c r="D2695" s="3">
        <v>2016</v>
      </c>
      <c r="E2695" t="s">
        <v>12</v>
      </c>
      <c r="F2695" t="s">
        <v>18</v>
      </c>
      <c r="G2695" t="s">
        <v>23</v>
      </c>
      <c r="H2695" s="1">
        <v>3543.1</v>
      </c>
    </row>
    <row r="2696" spans="1:8" x14ac:dyDescent="0.3">
      <c r="A2696" t="s">
        <v>21</v>
      </c>
      <c r="B2696" t="s">
        <v>19</v>
      </c>
      <c r="C2696">
        <v>29</v>
      </c>
      <c r="D2696" s="3">
        <v>2016</v>
      </c>
      <c r="E2696" t="s">
        <v>12</v>
      </c>
      <c r="F2696" t="s">
        <v>18</v>
      </c>
      <c r="G2696" t="s">
        <v>23</v>
      </c>
      <c r="H2696" s="1">
        <v>6122.6</v>
      </c>
    </row>
    <row r="2697" spans="1:8" x14ac:dyDescent="0.3">
      <c r="A2697" t="s">
        <v>22</v>
      </c>
      <c r="B2697" t="s">
        <v>19</v>
      </c>
      <c r="C2697">
        <v>29</v>
      </c>
      <c r="D2697" s="3">
        <v>2016</v>
      </c>
      <c r="E2697" t="s">
        <v>12</v>
      </c>
      <c r="F2697" t="s">
        <v>18</v>
      </c>
      <c r="G2697" t="s">
        <v>23</v>
      </c>
      <c r="H2697" s="1">
        <v>3292.6</v>
      </c>
    </row>
    <row r="2698" spans="1:8" x14ac:dyDescent="0.3">
      <c r="A2698" t="s">
        <v>21</v>
      </c>
      <c r="B2698" t="s">
        <v>19</v>
      </c>
      <c r="C2698">
        <v>30</v>
      </c>
      <c r="D2698" s="3">
        <v>2016</v>
      </c>
      <c r="E2698" t="s">
        <v>12</v>
      </c>
      <c r="F2698" t="s">
        <v>18</v>
      </c>
      <c r="G2698" t="s">
        <v>23</v>
      </c>
      <c r="H2698" s="1">
        <v>5640.5</v>
      </c>
    </row>
    <row r="2699" spans="1:8" x14ac:dyDescent="0.3">
      <c r="A2699" t="s">
        <v>22</v>
      </c>
      <c r="B2699" t="s">
        <v>19</v>
      </c>
      <c r="C2699">
        <v>30</v>
      </c>
      <c r="D2699" s="3">
        <v>2016</v>
      </c>
      <c r="E2699" t="s">
        <v>12</v>
      </c>
      <c r="F2699" t="s">
        <v>18</v>
      </c>
      <c r="G2699" t="s">
        <v>23</v>
      </c>
      <c r="H2699" s="1">
        <v>2750.1</v>
      </c>
    </row>
    <row r="2700" spans="1:8" x14ac:dyDescent="0.3">
      <c r="A2700" t="s">
        <v>21</v>
      </c>
      <c r="B2700" t="s">
        <v>13</v>
      </c>
      <c r="C2700">
        <v>1</v>
      </c>
      <c r="D2700" s="3">
        <v>2016</v>
      </c>
      <c r="E2700" t="s">
        <v>12</v>
      </c>
      <c r="F2700" t="s">
        <v>18</v>
      </c>
      <c r="G2700" t="s">
        <v>23</v>
      </c>
      <c r="H2700" s="1">
        <v>5136.2</v>
      </c>
    </row>
    <row r="2701" spans="1:8" x14ac:dyDescent="0.3">
      <c r="A2701" t="s">
        <v>22</v>
      </c>
      <c r="B2701" t="s">
        <v>13</v>
      </c>
      <c r="C2701">
        <v>1</v>
      </c>
      <c r="D2701" s="3">
        <v>2016</v>
      </c>
      <c r="E2701" t="s">
        <v>12</v>
      </c>
      <c r="F2701" t="s">
        <v>18</v>
      </c>
      <c r="G2701" t="s">
        <v>23</v>
      </c>
      <c r="H2701" s="1">
        <v>4239.6000000000004</v>
      </c>
    </row>
    <row r="2702" spans="1:8" x14ac:dyDescent="0.3">
      <c r="A2702" t="s">
        <v>21</v>
      </c>
      <c r="B2702" t="s">
        <v>13</v>
      </c>
      <c r="C2702">
        <v>2</v>
      </c>
      <c r="D2702" s="3">
        <v>2016</v>
      </c>
      <c r="E2702" t="s">
        <v>12</v>
      </c>
      <c r="F2702" t="s">
        <v>18</v>
      </c>
      <c r="G2702" t="s">
        <v>23</v>
      </c>
      <c r="H2702" s="1">
        <v>6413.3</v>
      </c>
    </row>
    <row r="2703" spans="1:8" x14ac:dyDescent="0.3">
      <c r="A2703" t="s">
        <v>22</v>
      </c>
      <c r="B2703" t="s">
        <v>13</v>
      </c>
      <c r="C2703">
        <v>2</v>
      </c>
      <c r="D2703" s="3">
        <v>2016</v>
      </c>
      <c r="E2703" t="s">
        <v>12</v>
      </c>
      <c r="F2703" t="s">
        <v>18</v>
      </c>
      <c r="G2703" t="s">
        <v>23</v>
      </c>
      <c r="H2703" s="1">
        <v>3220</v>
      </c>
    </row>
    <row r="2704" spans="1:8" x14ac:dyDescent="0.3">
      <c r="A2704" t="s">
        <v>21</v>
      </c>
      <c r="B2704" t="s">
        <v>13</v>
      </c>
      <c r="C2704">
        <v>3</v>
      </c>
      <c r="D2704" s="3">
        <v>2016</v>
      </c>
      <c r="E2704" t="s">
        <v>12</v>
      </c>
      <c r="F2704" t="s">
        <v>18</v>
      </c>
      <c r="G2704" t="s">
        <v>23</v>
      </c>
      <c r="H2704" s="1">
        <v>4895.8</v>
      </c>
    </row>
    <row r="2705" spans="1:8" x14ac:dyDescent="0.3">
      <c r="A2705" t="s">
        <v>22</v>
      </c>
      <c r="B2705" t="s">
        <v>13</v>
      </c>
      <c r="C2705">
        <v>3</v>
      </c>
      <c r="D2705" s="3">
        <v>2016</v>
      </c>
      <c r="E2705" t="s">
        <v>12</v>
      </c>
      <c r="F2705" t="s">
        <v>18</v>
      </c>
      <c r="G2705" t="s">
        <v>23</v>
      </c>
      <c r="H2705" s="1">
        <v>2974.4</v>
      </c>
    </row>
    <row r="2706" spans="1:8" x14ac:dyDescent="0.3">
      <c r="A2706" t="s">
        <v>21</v>
      </c>
      <c r="B2706" t="s">
        <v>13</v>
      </c>
      <c r="C2706">
        <v>4</v>
      </c>
      <c r="D2706" s="3">
        <v>2016</v>
      </c>
      <c r="E2706" t="s">
        <v>12</v>
      </c>
      <c r="F2706" t="s">
        <v>18</v>
      </c>
      <c r="G2706" t="s">
        <v>23</v>
      </c>
      <c r="H2706" s="1">
        <v>4732.2</v>
      </c>
    </row>
    <row r="2707" spans="1:8" x14ac:dyDescent="0.3">
      <c r="A2707" t="s">
        <v>22</v>
      </c>
      <c r="B2707" t="s">
        <v>13</v>
      </c>
      <c r="C2707">
        <v>4</v>
      </c>
      <c r="D2707" s="3">
        <v>2016</v>
      </c>
      <c r="E2707" t="s">
        <v>12</v>
      </c>
      <c r="F2707" t="s">
        <v>18</v>
      </c>
      <c r="G2707" t="s">
        <v>23</v>
      </c>
      <c r="H2707" s="1">
        <v>2595.8000000000002</v>
      </c>
    </row>
    <row r="2708" spans="1:8" x14ac:dyDescent="0.3">
      <c r="A2708" t="s">
        <v>21</v>
      </c>
      <c r="B2708" t="s">
        <v>13</v>
      </c>
      <c r="C2708">
        <v>5</v>
      </c>
      <c r="D2708" s="3">
        <v>2016</v>
      </c>
      <c r="E2708" t="s">
        <v>12</v>
      </c>
      <c r="F2708" t="s">
        <v>18</v>
      </c>
      <c r="G2708" t="s">
        <v>23</v>
      </c>
      <c r="H2708" s="1">
        <v>4697.3999999999996</v>
      </c>
    </row>
    <row r="2709" spans="1:8" x14ac:dyDescent="0.3">
      <c r="A2709" t="s">
        <v>22</v>
      </c>
      <c r="B2709" t="s">
        <v>13</v>
      </c>
      <c r="C2709">
        <v>5</v>
      </c>
      <c r="D2709" s="3">
        <v>2016</v>
      </c>
      <c r="E2709" t="s">
        <v>12</v>
      </c>
      <c r="F2709" t="s">
        <v>18</v>
      </c>
      <c r="G2709" t="s">
        <v>23</v>
      </c>
      <c r="H2709" s="1">
        <v>2986.9</v>
      </c>
    </row>
    <row r="2710" spans="1:8" x14ac:dyDescent="0.3">
      <c r="A2710" t="s">
        <v>21</v>
      </c>
      <c r="B2710" t="s">
        <v>13</v>
      </c>
      <c r="C2710">
        <v>6</v>
      </c>
      <c r="D2710" s="3">
        <v>2016</v>
      </c>
      <c r="E2710" t="s">
        <v>12</v>
      </c>
      <c r="F2710" t="s">
        <v>18</v>
      </c>
      <c r="G2710" t="s">
        <v>23</v>
      </c>
      <c r="H2710" s="1">
        <v>3896.7</v>
      </c>
    </row>
    <row r="2711" spans="1:8" x14ac:dyDescent="0.3">
      <c r="A2711" t="s">
        <v>22</v>
      </c>
      <c r="B2711" t="s">
        <v>13</v>
      </c>
      <c r="C2711">
        <v>6</v>
      </c>
      <c r="D2711" s="3">
        <v>2016</v>
      </c>
      <c r="E2711" t="s">
        <v>12</v>
      </c>
      <c r="F2711" t="s">
        <v>18</v>
      </c>
      <c r="G2711" t="s">
        <v>23</v>
      </c>
      <c r="H2711" s="1">
        <v>2710.9</v>
      </c>
    </row>
    <row r="2712" spans="1:8" x14ac:dyDescent="0.3">
      <c r="A2712" t="s">
        <v>21</v>
      </c>
      <c r="B2712" t="s">
        <v>13</v>
      </c>
      <c r="C2712">
        <v>7</v>
      </c>
      <c r="D2712" s="3">
        <v>2016</v>
      </c>
      <c r="E2712" t="s">
        <v>12</v>
      </c>
      <c r="F2712" t="s">
        <v>18</v>
      </c>
      <c r="G2712" t="s">
        <v>23</v>
      </c>
      <c r="H2712" s="1">
        <v>4856.5</v>
      </c>
    </row>
    <row r="2713" spans="1:8" x14ac:dyDescent="0.3">
      <c r="A2713" t="s">
        <v>22</v>
      </c>
      <c r="B2713" t="s">
        <v>13</v>
      </c>
      <c r="C2713">
        <v>7</v>
      </c>
      <c r="D2713" s="3">
        <v>2016</v>
      </c>
      <c r="E2713" t="s">
        <v>12</v>
      </c>
      <c r="F2713" t="s">
        <v>18</v>
      </c>
      <c r="G2713" t="s">
        <v>23</v>
      </c>
      <c r="H2713" s="1">
        <v>2886.3</v>
      </c>
    </row>
    <row r="2714" spans="1:8" x14ac:dyDescent="0.3">
      <c r="A2714" t="s">
        <v>21</v>
      </c>
      <c r="B2714" t="s">
        <v>13</v>
      </c>
      <c r="C2714">
        <v>8</v>
      </c>
      <c r="D2714" s="3">
        <v>2016</v>
      </c>
      <c r="E2714" t="s">
        <v>12</v>
      </c>
      <c r="F2714" t="s">
        <v>18</v>
      </c>
      <c r="G2714" t="s">
        <v>23</v>
      </c>
      <c r="H2714" s="1">
        <v>5894.1</v>
      </c>
    </row>
    <row r="2715" spans="1:8" x14ac:dyDescent="0.3">
      <c r="A2715" t="s">
        <v>22</v>
      </c>
      <c r="B2715" t="s">
        <v>13</v>
      </c>
      <c r="C2715">
        <v>8</v>
      </c>
      <c r="D2715" s="3">
        <v>2016</v>
      </c>
      <c r="E2715" t="s">
        <v>12</v>
      </c>
      <c r="F2715" t="s">
        <v>18</v>
      </c>
      <c r="G2715" t="s">
        <v>23</v>
      </c>
      <c r="H2715" s="1">
        <v>4351.5</v>
      </c>
    </row>
    <row r="2716" spans="1:8" x14ac:dyDescent="0.3">
      <c r="A2716" t="s">
        <v>21</v>
      </c>
      <c r="B2716" t="s">
        <v>13</v>
      </c>
      <c r="C2716">
        <v>9</v>
      </c>
      <c r="D2716" s="3">
        <v>2016</v>
      </c>
      <c r="E2716" t="s">
        <v>12</v>
      </c>
      <c r="F2716" t="s">
        <v>18</v>
      </c>
      <c r="G2716" t="s">
        <v>23</v>
      </c>
      <c r="H2716" s="1">
        <v>5391.2</v>
      </c>
    </row>
    <row r="2717" spans="1:8" x14ac:dyDescent="0.3">
      <c r="A2717" t="s">
        <v>22</v>
      </c>
      <c r="B2717" t="s">
        <v>13</v>
      </c>
      <c r="C2717">
        <v>9</v>
      </c>
      <c r="D2717" s="3">
        <v>2016</v>
      </c>
      <c r="E2717" t="s">
        <v>12</v>
      </c>
      <c r="F2717" t="s">
        <v>18</v>
      </c>
      <c r="G2717" t="s">
        <v>23</v>
      </c>
      <c r="H2717" s="1">
        <v>3619.8</v>
      </c>
    </row>
    <row r="2718" spans="1:8" x14ac:dyDescent="0.3">
      <c r="A2718" t="s">
        <v>21</v>
      </c>
      <c r="B2718" t="s">
        <v>13</v>
      </c>
      <c r="C2718">
        <v>10</v>
      </c>
      <c r="D2718" s="3">
        <v>2016</v>
      </c>
      <c r="E2718" t="s">
        <v>12</v>
      </c>
      <c r="F2718" t="s">
        <v>18</v>
      </c>
      <c r="G2718" t="s">
        <v>23</v>
      </c>
      <c r="H2718" s="1">
        <v>5484.7</v>
      </c>
    </row>
    <row r="2719" spans="1:8" x14ac:dyDescent="0.3">
      <c r="A2719" t="s">
        <v>22</v>
      </c>
      <c r="B2719" t="s">
        <v>13</v>
      </c>
      <c r="C2719">
        <v>10</v>
      </c>
      <c r="D2719" s="3">
        <v>2016</v>
      </c>
      <c r="E2719" t="s">
        <v>12</v>
      </c>
      <c r="F2719" t="s">
        <v>18</v>
      </c>
      <c r="G2719" t="s">
        <v>23</v>
      </c>
      <c r="H2719" s="1">
        <v>3545.9</v>
      </c>
    </row>
    <row r="2720" spans="1:8" x14ac:dyDescent="0.3">
      <c r="A2720" t="s">
        <v>21</v>
      </c>
      <c r="B2720" t="s">
        <v>13</v>
      </c>
      <c r="C2720">
        <v>11</v>
      </c>
      <c r="D2720" s="3">
        <v>2016</v>
      </c>
      <c r="E2720" t="s">
        <v>12</v>
      </c>
      <c r="F2720" t="s">
        <v>18</v>
      </c>
      <c r="G2720" t="s">
        <v>23</v>
      </c>
      <c r="H2720" s="1">
        <v>4947.6000000000004</v>
      </c>
    </row>
    <row r="2721" spans="1:8" x14ac:dyDescent="0.3">
      <c r="A2721" t="s">
        <v>22</v>
      </c>
      <c r="B2721" t="s">
        <v>13</v>
      </c>
      <c r="C2721">
        <v>11</v>
      </c>
      <c r="D2721" s="3">
        <v>2016</v>
      </c>
      <c r="E2721" t="s">
        <v>12</v>
      </c>
      <c r="F2721" t="s">
        <v>18</v>
      </c>
      <c r="G2721" t="s">
        <v>23</v>
      </c>
      <c r="H2721" s="1">
        <v>3388.5</v>
      </c>
    </row>
    <row r="2722" spans="1:8" x14ac:dyDescent="0.3">
      <c r="A2722" t="s">
        <v>21</v>
      </c>
      <c r="B2722" t="s">
        <v>13</v>
      </c>
      <c r="C2722">
        <v>12</v>
      </c>
      <c r="D2722" s="3">
        <v>2016</v>
      </c>
      <c r="E2722" t="s">
        <v>12</v>
      </c>
      <c r="F2722" t="s">
        <v>18</v>
      </c>
      <c r="G2722" t="s">
        <v>23</v>
      </c>
      <c r="H2722" s="1">
        <v>4276.8</v>
      </c>
    </row>
    <row r="2723" spans="1:8" x14ac:dyDescent="0.3">
      <c r="A2723" t="s">
        <v>22</v>
      </c>
      <c r="B2723" t="s">
        <v>13</v>
      </c>
      <c r="C2723">
        <v>12</v>
      </c>
      <c r="D2723" s="3">
        <v>2016</v>
      </c>
      <c r="E2723" t="s">
        <v>12</v>
      </c>
      <c r="F2723" t="s">
        <v>18</v>
      </c>
      <c r="G2723" t="s">
        <v>23</v>
      </c>
      <c r="H2723" s="1">
        <v>2739.8</v>
      </c>
    </row>
    <row r="2724" spans="1:8" x14ac:dyDescent="0.3">
      <c r="A2724" t="s">
        <v>21</v>
      </c>
      <c r="B2724" t="s">
        <v>13</v>
      </c>
      <c r="C2724">
        <v>13</v>
      </c>
      <c r="D2724" s="3">
        <v>2016</v>
      </c>
      <c r="E2724" t="s">
        <v>12</v>
      </c>
      <c r="F2724" t="s">
        <v>18</v>
      </c>
      <c r="G2724" t="s">
        <v>23</v>
      </c>
      <c r="H2724" s="1">
        <v>4095</v>
      </c>
    </row>
    <row r="2725" spans="1:8" x14ac:dyDescent="0.3">
      <c r="A2725" t="s">
        <v>22</v>
      </c>
      <c r="B2725" t="s">
        <v>13</v>
      </c>
      <c r="C2725">
        <v>13</v>
      </c>
      <c r="D2725" s="3">
        <v>2016</v>
      </c>
      <c r="E2725" t="s">
        <v>12</v>
      </c>
      <c r="F2725" t="s">
        <v>18</v>
      </c>
      <c r="G2725" t="s">
        <v>23</v>
      </c>
      <c r="H2725" s="1">
        <v>2360.6</v>
      </c>
    </row>
    <row r="2726" spans="1:8" x14ac:dyDescent="0.3">
      <c r="A2726" t="s">
        <v>21</v>
      </c>
      <c r="B2726" t="s">
        <v>13</v>
      </c>
      <c r="C2726">
        <v>14</v>
      </c>
      <c r="D2726" s="3">
        <v>2016</v>
      </c>
      <c r="E2726" t="s">
        <v>12</v>
      </c>
      <c r="F2726" t="s">
        <v>18</v>
      </c>
      <c r="G2726" t="s">
        <v>23</v>
      </c>
      <c r="H2726" s="1">
        <v>4727.2</v>
      </c>
    </row>
    <row r="2727" spans="1:8" x14ac:dyDescent="0.3">
      <c r="A2727" t="s">
        <v>22</v>
      </c>
      <c r="B2727" t="s">
        <v>13</v>
      </c>
      <c r="C2727">
        <v>14</v>
      </c>
      <c r="D2727" s="3">
        <v>2016</v>
      </c>
      <c r="E2727" t="s">
        <v>12</v>
      </c>
      <c r="F2727" t="s">
        <v>18</v>
      </c>
      <c r="G2727" t="s">
        <v>23</v>
      </c>
      <c r="H2727" s="1">
        <v>2683.6</v>
      </c>
    </row>
    <row r="2728" spans="1:8" x14ac:dyDescent="0.3">
      <c r="A2728" t="s">
        <v>21</v>
      </c>
      <c r="B2728" t="s">
        <v>13</v>
      </c>
      <c r="C2728">
        <v>15</v>
      </c>
      <c r="D2728" s="3">
        <v>2016</v>
      </c>
      <c r="E2728" t="s">
        <v>12</v>
      </c>
      <c r="F2728" t="s">
        <v>18</v>
      </c>
      <c r="G2728" t="s">
        <v>23</v>
      </c>
      <c r="H2728" s="1">
        <v>6364.6</v>
      </c>
    </row>
    <row r="2729" spans="1:8" x14ac:dyDescent="0.3">
      <c r="A2729" t="s">
        <v>22</v>
      </c>
      <c r="B2729" t="s">
        <v>13</v>
      </c>
      <c r="C2729">
        <v>15</v>
      </c>
      <c r="D2729" s="3">
        <v>2016</v>
      </c>
      <c r="E2729" t="s">
        <v>12</v>
      </c>
      <c r="F2729" t="s">
        <v>18</v>
      </c>
      <c r="G2729" t="s">
        <v>23</v>
      </c>
      <c r="H2729" s="1">
        <v>3520.3</v>
      </c>
    </row>
    <row r="2730" spans="1:8" x14ac:dyDescent="0.3">
      <c r="A2730" t="s">
        <v>21</v>
      </c>
      <c r="B2730" t="s">
        <v>13</v>
      </c>
      <c r="C2730">
        <v>16</v>
      </c>
      <c r="D2730" s="3">
        <v>2016</v>
      </c>
      <c r="E2730" t="s">
        <v>12</v>
      </c>
      <c r="F2730" t="s">
        <v>18</v>
      </c>
      <c r="G2730" t="s">
        <v>23</v>
      </c>
      <c r="H2730" s="1">
        <v>5672.4</v>
      </c>
    </row>
    <row r="2731" spans="1:8" x14ac:dyDescent="0.3">
      <c r="A2731" t="s">
        <v>22</v>
      </c>
      <c r="B2731" t="s">
        <v>13</v>
      </c>
      <c r="C2731">
        <v>16</v>
      </c>
      <c r="D2731" s="3">
        <v>2016</v>
      </c>
      <c r="E2731" t="s">
        <v>12</v>
      </c>
      <c r="F2731" t="s">
        <v>18</v>
      </c>
      <c r="G2731" t="s">
        <v>23</v>
      </c>
      <c r="H2731" s="1">
        <v>4506.8</v>
      </c>
    </row>
    <row r="2732" spans="1:8" x14ac:dyDescent="0.3">
      <c r="A2732" t="s">
        <v>21</v>
      </c>
      <c r="B2732" t="s">
        <v>13</v>
      </c>
      <c r="C2732">
        <v>17</v>
      </c>
      <c r="D2732" s="3">
        <v>2016</v>
      </c>
      <c r="E2732" t="s">
        <v>12</v>
      </c>
      <c r="F2732" t="s">
        <v>18</v>
      </c>
      <c r="G2732" t="s">
        <v>23</v>
      </c>
      <c r="H2732" s="1">
        <v>5435</v>
      </c>
    </row>
    <row r="2733" spans="1:8" x14ac:dyDescent="0.3">
      <c r="A2733" t="s">
        <v>22</v>
      </c>
      <c r="B2733" t="s">
        <v>13</v>
      </c>
      <c r="C2733">
        <v>17</v>
      </c>
      <c r="D2733" s="3">
        <v>2016</v>
      </c>
      <c r="E2733" t="s">
        <v>12</v>
      </c>
      <c r="F2733" t="s">
        <v>18</v>
      </c>
      <c r="G2733" t="s">
        <v>23</v>
      </c>
      <c r="H2733" s="1">
        <v>3366.7</v>
      </c>
    </row>
    <row r="2734" spans="1:8" x14ac:dyDescent="0.3">
      <c r="A2734" t="s">
        <v>21</v>
      </c>
      <c r="B2734" t="s">
        <v>13</v>
      </c>
      <c r="C2734">
        <v>18</v>
      </c>
      <c r="D2734" s="3">
        <v>2016</v>
      </c>
      <c r="E2734" t="s">
        <v>12</v>
      </c>
      <c r="F2734" t="s">
        <v>18</v>
      </c>
      <c r="G2734" t="s">
        <v>23</v>
      </c>
      <c r="H2734" s="1">
        <v>5902.1</v>
      </c>
    </row>
    <row r="2735" spans="1:8" x14ac:dyDescent="0.3">
      <c r="A2735" t="s">
        <v>22</v>
      </c>
      <c r="B2735" t="s">
        <v>13</v>
      </c>
      <c r="C2735">
        <v>18</v>
      </c>
      <c r="D2735" s="3">
        <v>2016</v>
      </c>
      <c r="E2735" t="s">
        <v>12</v>
      </c>
      <c r="F2735" t="s">
        <v>18</v>
      </c>
      <c r="G2735" t="s">
        <v>23</v>
      </c>
      <c r="H2735" s="1">
        <v>3265.3</v>
      </c>
    </row>
    <row r="2736" spans="1:8" x14ac:dyDescent="0.3">
      <c r="A2736" t="s">
        <v>21</v>
      </c>
      <c r="B2736" t="s">
        <v>13</v>
      </c>
      <c r="C2736">
        <v>19</v>
      </c>
      <c r="D2736" s="3">
        <v>2016</v>
      </c>
      <c r="E2736" t="s">
        <v>12</v>
      </c>
      <c r="F2736" t="s">
        <v>18</v>
      </c>
      <c r="G2736" t="s">
        <v>23</v>
      </c>
      <c r="H2736" s="1">
        <v>5059.6000000000004</v>
      </c>
    </row>
    <row r="2737" spans="1:8" x14ac:dyDescent="0.3">
      <c r="A2737" t="s">
        <v>22</v>
      </c>
      <c r="B2737" t="s">
        <v>13</v>
      </c>
      <c r="C2737">
        <v>19</v>
      </c>
      <c r="D2737" s="3">
        <v>2016</v>
      </c>
      <c r="E2737" t="s">
        <v>12</v>
      </c>
      <c r="F2737" t="s">
        <v>18</v>
      </c>
      <c r="G2737" t="s">
        <v>23</v>
      </c>
      <c r="H2737" s="1">
        <v>3063.9</v>
      </c>
    </row>
    <row r="2738" spans="1:8" x14ac:dyDescent="0.3">
      <c r="A2738" t="s">
        <v>21</v>
      </c>
      <c r="B2738" t="s">
        <v>13</v>
      </c>
      <c r="C2738">
        <v>20</v>
      </c>
      <c r="D2738" s="3">
        <v>2016</v>
      </c>
      <c r="E2738" t="s">
        <v>12</v>
      </c>
      <c r="F2738" t="s">
        <v>18</v>
      </c>
      <c r="G2738" t="s">
        <v>23</v>
      </c>
      <c r="H2738" s="1">
        <v>4458.6000000000004</v>
      </c>
    </row>
    <row r="2739" spans="1:8" x14ac:dyDescent="0.3">
      <c r="A2739" t="s">
        <v>22</v>
      </c>
      <c r="B2739" t="s">
        <v>13</v>
      </c>
      <c r="C2739">
        <v>20</v>
      </c>
      <c r="D2739" s="3">
        <v>2016</v>
      </c>
      <c r="E2739" t="s">
        <v>12</v>
      </c>
      <c r="F2739" t="s">
        <v>18</v>
      </c>
      <c r="G2739" t="s">
        <v>23</v>
      </c>
      <c r="H2739" s="1">
        <v>2502.4</v>
      </c>
    </row>
    <row r="2740" spans="1:8" x14ac:dyDescent="0.3">
      <c r="A2740" t="s">
        <v>21</v>
      </c>
      <c r="B2740" t="s">
        <v>13</v>
      </c>
      <c r="C2740">
        <v>21</v>
      </c>
      <c r="D2740" s="3">
        <v>2016</v>
      </c>
      <c r="E2740" t="s">
        <v>12</v>
      </c>
      <c r="F2740" t="s">
        <v>18</v>
      </c>
      <c r="G2740" t="s">
        <v>23</v>
      </c>
      <c r="H2740" s="1">
        <v>5687.4</v>
      </c>
    </row>
    <row r="2741" spans="1:8" x14ac:dyDescent="0.3">
      <c r="A2741" t="s">
        <v>22</v>
      </c>
      <c r="B2741" t="s">
        <v>13</v>
      </c>
      <c r="C2741">
        <v>21</v>
      </c>
      <c r="D2741" s="3">
        <v>2016</v>
      </c>
      <c r="E2741" t="s">
        <v>12</v>
      </c>
      <c r="F2741" t="s">
        <v>18</v>
      </c>
      <c r="G2741" t="s">
        <v>23</v>
      </c>
      <c r="H2741" s="1">
        <v>2473.1</v>
      </c>
    </row>
    <row r="2742" spans="1:8" x14ac:dyDescent="0.3">
      <c r="A2742" t="s">
        <v>21</v>
      </c>
      <c r="B2742" t="s">
        <v>13</v>
      </c>
      <c r="C2742">
        <v>22</v>
      </c>
      <c r="D2742" s="3">
        <v>2016</v>
      </c>
      <c r="E2742" t="s">
        <v>12</v>
      </c>
      <c r="F2742" t="s">
        <v>18</v>
      </c>
      <c r="G2742" t="s">
        <v>23</v>
      </c>
      <c r="H2742" s="1">
        <v>6982.9</v>
      </c>
    </row>
    <row r="2743" spans="1:8" x14ac:dyDescent="0.3">
      <c r="A2743" t="s">
        <v>22</v>
      </c>
      <c r="B2743" t="s">
        <v>13</v>
      </c>
      <c r="C2743">
        <v>22</v>
      </c>
      <c r="D2743" s="3">
        <v>2016</v>
      </c>
      <c r="E2743" t="s">
        <v>12</v>
      </c>
      <c r="F2743" t="s">
        <v>18</v>
      </c>
      <c r="G2743" t="s">
        <v>23</v>
      </c>
      <c r="H2743" s="1">
        <v>4501.1000000000004</v>
      </c>
    </row>
    <row r="2744" spans="1:8" x14ac:dyDescent="0.3">
      <c r="A2744" t="s">
        <v>21</v>
      </c>
      <c r="B2744" t="s">
        <v>13</v>
      </c>
      <c r="C2744">
        <v>23</v>
      </c>
      <c r="D2744" s="3">
        <v>2016</v>
      </c>
      <c r="E2744" t="s">
        <v>12</v>
      </c>
      <c r="F2744" t="s">
        <v>18</v>
      </c>
      <c r="G2744" t="s">
        <v>23</v>
      </c>
      <c r="H2744" s="1">
        <v>5819.2</v>
      </c>
    </row>
    <row r="2745" spans="1:8" x14ac:dyDescent="0.3">
      <c r="A2745" t="s">
        <v>22</v>
      </c>
      <c r="B2745" t="s">
        <v>13</v>
      </c>
      <c r="C2745">
        <v>23</v>
      </c>
      <c r="D2745" s="3">
        <v>2016</v>
      </c>
      <c r="E2745" t="s">
        <v>12</v>
      </c>
      <c r="F2745" t="s">
        <v>18</v>
      </c>
      <c r="G2745" t="s">
        <v>23</v>
      </c>
      <c r="H2745" s="1">
        <v>3597.5</v>
      </c>
    </row>
    <row r="2746" spans="1:8" x14ac:dyDescent="0.3">
      <c r="A2746" t="s">
        <v>21</v>
      </c>
      <c r="B2746" t="s">
        <v>13</v>
      </c>
      <c r="C2746">
        <v>24</v>
      </c>
      <c r="D2746" s="3">
        <v>2016</v>
      </c>
      <c r="E2746" t="s">
        <v>12</v>
      </c>
      <c r="F2746" t="s">
        <v>18</v>
      </c>
      <c r="G2746" t="s">
        <v>23</v>
      </c>
      <c r="H2746" s="1">
        <v>5227.7</v>
      </c>
    </row>
    <row r="2747" spans="1:8" x14ac:dyDescent="0.3">
      <c r="A2747" t="s">
        <v>22</v>
      </c>
      <c r="B2747" t="s">
        <v>13</v>
      </c>
      <c r="C2747">
        <v>24</v>
      </c>
      <c r="D2747" s="3">
        <v>2016</v>
      </c>
      <c r="E2747" t="s">
        <v>12</v>
      </c>
      <c r="F2747" t="s">
        <v>18</v>
      </c>
      <c r="G2747" t="s">
        <v>23</v>
      </c>
      <c r="H2747" s="1">
        <v>2977.6</v>
      </c>
    </row>
    <row r="2748" spans="1:8" x14ac:dyDescent="0.3">
      <c r="A2748" t="s">
        <v>21</v>
      </c>
      <c r="B2748" t="s">
        <v>13</v>
      </c>
      <c r="C2748">
        <v>25</v>
      </c>
      <c r="D2748" s="3">
        <v>2016</v>
      </c>
      <c r="E2748" t="s">
        <v>12</v>
      </c>
      <c r="F2748" t="s">
        <v>18</v>
      </c>
      <c r="G2748" t="s">
        <v>23</v>
      </c>
      <c r="H2748" s="1">
        <v>5357.6</v>
      </c>
    </row>
    <row r="2749" spans="1:8" x14ac:dyDescent="0.3">
      <c r="A2749" t="s">
        <v>22</v>
      </c>
      <c r="B2749" t="s">
        <v>13</v>
      </c>
      <c r="C2749">
        <v>25</v>
      </c>
      <c r="D2749" s="3">
        <v>2016</v>
      </c>
      <c r="E2749" t="s">
        <v>12</v>
      </c>
      <c r="F2749" t="s">
        <v>18</v>
      </c>
      <c r="G2749" t="s">
        <v>23</v>
      </c>
      <c r="H2749" s="1">
        <v>2907</v>
      </c>
    </row>
    <row r="2750" spans="1:8" x14ac:dyDescent="0.3">
      <c r="A2750" t="s">
        <v>21</v>
      </c>
      <c r="B2750" t="s">
        <v>13</v>
      </c>
      <c r="C2750">
        <v>26</v>
      </c>
      <c r="D2750" s="3">
        <v>2016</v>
      </c>
      <c r="E2750" t="s">
        <v>12</v>
      </c>
      <c r="F2750" t="s">
        <v>18</v>
      </c>
      <c r="G2750" t="s">
        <v>23</v>
      </c>
      <c r="H2750" s="1">
        <v>4940.3</v>
      </c>
    </row>
    <row r="2751" spans="1:8" x14ac:dyDescent="0.3">
      <c r="A2751" t="s">
        <v>22</v>
      </c>
      <c r="B2751" t="s">
        <v>13</v>
      </c>
      <c r="C2751">
        <v>26</v>
      </c>
      <c r="D2751" s="3">
        <v>2016</v>
      </c>
      <c r="E2751" t="s">
        <v>12</v>
      </c>
      <c r="F2751" t="s">
        <v>18</v>
      </c>
      <c r="G2751" t="s">
        <v>23</v>
      </c>
      <c r="H2751" s="1">
        <v>2511.9</v>
      </c>
    </row>
    <row r="2752" spans="1:8" x14ac:dyDescent="0.3">
      <c r="A2752" t="s">
        <v>21</v>
      </c>
      <c r="B2752" t="s">
        <v>13</v>
      </c>
      <c r="C2752">
        <v>27</v>
      </c>
      <c r="D2752" s="3">
        <v>2016</v>
      </c>
      <c r="E2752" t="s">
        <v>12</v>
      </c>
      <c r="F2752" t="s">
        <v>18</v>
      </c>
      <c r="G2752" t="s">
        <v>23</v>
      </c>
      <c r="H2752" s="1">
        <v>4265.3999999999996</v>
      </c>
    </row>
    <row r="2753" spans="1:8" x14ac:dyDescent="0.3">
      <c r="A2753" t="s">
        <v>22</v>
      </c>
      <c r="B2753" t="s">
        <v>13</v>
      </c>
      <c r="C2753">
        <v>27</v>
      </c>
      <c r="D2753" s="3">
        <v>2016</v>
      </c>
      <c r="E2753" t="s">
        <v>12</v>
      </c>
      <c r="F2753" t="s">
        <v>18</v>
      </c>
      <c r="G2753" t="s">
        <v>23</v>
      </c>
      <c r="H2753" s="1">
        <v>2103.3000000000002</v>
      </c>
    </row>
    <row r="2754" spans="1:8" x14ac:dyDescent="0.3">
      <c r="A2754" t="s">
        <v>21</v>
      </c>
      <c r="B2754" t="s">
        <v>13</v>
      </c>
      <c r="C2754">
        <v>28</v>
      </c>
      <c r="D2754" s="3">
        <v>2016</v>
      </c>
      <c r="E2754" t="s">
        <v>12</v>
      </c>
      <c r="F2754" t="s">
        <v>18</v>
      </c>
      <c r="G2754" t="s">
        <v>23</v>
      </c>
      <c r="H2754" s="1">
        <v>4738.3999999999996</v>
      </c>
    </row>
    <row r="2755" spans="1:8" x14ac:dyDescent="0.3">
      <c r="A2755" t="s">
        <v>22</v>
      </c>
      <c r="B2755" t="s">
        <v>13</v>
      </c>
      <c r="C2755">
        <v>28</v>
      </c>
      <c r="D2755" s="3">
        <v>2016</v>
      </c>
      <c r="E2755" t="s">
        <v>12</v>
      </c>
      <c r="F2755" t="s">
        <v>18</v>
      </c>
      <c r="G2755" t="s">
        <v>23</v>
      </c>
      <c r="H2755" s="1">
        <v>2290.4</v>
      </c>
    </row>
    <row r="2756" spans="1:8" x14ac:dyDescent="0.3">
      <c r="A2756" t="s">
        <v>21</v>
      </c>
      <c r="B2756" s="1" t="s">
        <v>13</v>
      </c>
      <c r="C2756">
        <v>29</v>
      </c>
      <c r="D2756" s="3">
        <v>2016</v>
      </c>
      <c r="E2756" t="s">
        <v>12</v>
      </c>
      <c r="F2756" t="s">
        <v>18</v>
      </c>
      <c r="G2756" t="s">
        <v>23</v>
      </c>
      <c r="H2756" s="1">
        <v>5566.9</v>
      </c>
    </row>
    <row r="2757" spans="1:8" x14ac:dyDescent="0.3">
      <c r="A2757" t="s">
        <v>22</v>
      </c>
      <c r="B2757" s="1" t="s">
        <v>13</v>
      </c>
      <c r="C2757">
        <v>29</v>
      </c>
      <c r="D2757" s="3">
        <v>2016</v>
      </c>
      <c r="E2757" t="s">
        <v>12</v>
      </c>
      <c r="F2757" t="s">
        <v>18</v>
      </c>
      <c r="G2757" t="s">
        <v>23</v>
      </c>
      <c r="H2757" s="1">
        <v>3914.8</v>
      </c>
    </row>
    <row r="2758" spans="1:8" x14ac:dyDescent="0.3">
      <c r="A2758" t="s">
        <v>21</v>
      </c>
      <c r="B2758" s="1" t="s">
        <v>13</v>
      </c>
      <c r="C2758">
        <v>30</v>
      </c>
      <c r="D2758" s="3">
        <v>2016</v>
      </c>
      <c r="E2758" t="s">
        <v>12</v>
      </c>
      <c r="F2758" t="s">
        <v>18</v>
      </c>
      <c r="G2758" t="s">
        <v>23</v>
      </c>
      <c r="H2758" s="1">
        <v>7036.6</v>
      </c>
    </row>
    <row r="2759" spans="1:8" x14ac:dyDescent="0.3">
      <c r="A2759" t="s">
        <v>22</v>
      </c>
      <c r="B2759" s="1" t="s">
        <v>13</v>
      </c>
      <c r="C2759">
        <v>30</v>
      </c>
      <c r="D2759" s="3">
        <v>2016</v>
      </c>
      <c r="E2759" t="s">
        <v>12</v>
      </c>
      <c r="F2759" t="s">
        <v>18</v>
      </c>
      <c r="G2759" t="s">
        <v>23</v>
      </c>
      <c r="H2759" s="1">
        <v>3533.3</v>
      </c>
    </row>
    <row r="2760" spans="1:8" x14ac:dyDescent="0.3">
      <c r="A2760" t="s">
        <v>21</v>
      </c>
      <c r="B2760" s="1" t="s">
        <v>13</v>
      </c>
      <c r="C2760">
        <v>31</v>
      </c>
      <c r="D2760" s="3">
        <v>2016</v>
      </c>
      <c r="E2760" t="s">
        <v>12</v>
      </c>
      <c r="F2760" t="s">
        <v>18</v>
      </c>
      <c r="G2760" t="s">
        <v>23</v>
      </c>
      <c r="H2760" s="1">
        <v>1266.9000000000001</v>
      </c>
    </row>
    <row r="2761" spans="1:8" x14ac:dyDescent="0.3">
      <c r="A2761" t="s">
        <v>22</v>
      </c>
      <c r="B2761" s="1" t="s">
        <v>13</v>
      </c>
      <c r="C2761">
        <v>31</v>
      </c>
      <c r="D2761" s="3">
        <v>2016</v>
      </c>
      <c r="E2761" t="s">
        <v>12</v>
      </c>
      <c r="F2761" t="s">
        <v>18</v>
      </c>
      <c r="G2761" t="s">
        <v>23</v>
      </c>
      <c r="H2761" s="1">
        <v>468.4</v>
      </c>
    </row>
    <row r="2762" spans="1:8" x14ac:dyDescent="0.3">
      <c r="A2762" t="s">
        <v>21</v>
      </c>
      <c r="B2762" s="1" t="s">
        <v>20</v>
      </c>
      <c r="C2762">
        <v>1</v>
      </c>
      <c r="D2762" s="3">
        <v>2017</v>
      </c>
      <c r="E2762" t="s">
        <v>12</v>
      </c>
      <c r="F2762" t="s">
        <v>18</v>
      </c>
      <c r="G2762" t="s">
        <v>23</v>
      </c>
      <c r="H2762" s="1">
        <v>5552.3</v>
      </c>
    </row>
    <row r="2763" spans="1:8" x14ac:dyDescent="0.3">
      <c r="A2763" t="s">
        <v>22</v>
      </c>
      <c r="B2763" s="1" t="s">
        <v>20</v>
      </c>
      <c r="C2763">
        <v>1</v>
      </c>
      <c r="D2763" s="3">
        <v>2017</v>
      </c>
      <c r="E2763" t="s">
        <v>12</v>
      </c>
      <c r="F2763" t="s">
        <v>18</v>
      </c>
      <c r="G2763" t="s">
        <v>23</v>
      </c>
      <c r="H2763" s="1">
        <v>1155.4000000000001</v>
      </c>
    </row>
    <row r="2764" spans="1:8" x14ac:dyDescent="0.3">
      <c r="A2764" t="s">
        <v>21</v>
      </c>
      <c r="B2764" s="1" t="s">
        <v>20</v>
      </c>
      <c r="C2764">
        <v>2</v>
      </c>
      <c r="D2764" s="3">
        <v>2017</v>
      </c>
      <c r="E2764" t="s">
        <v>12</v>
      </c>
      <c r="F2764" t="s">
        <v>18</v>
      </c>
      <c r="G2764" t="s">
        <v>23</v>
      </c>
      <c r="H2764" s="1">
        <v>7494.7</v>
      </c>
    </row>
    <row r="2765" spans="1:8" x14ac:dyDescent="0.3">
      <c r="A2765" t="s">
        <v>22</v>
      </c>
      <c r="B2765" s="1" t="s">
        <v>20</v>
      </c>
      <c r="C2765">
        <v>2</v>
      </c>
      <c r="D2765" s="3">
        <v>2017</v>
      </c>
      <c r="E2765" t="s">
        <v>12</v>
      </c>
      <c r="F2765" t="s">
        <v>18</v>
      </c>
      <c r="G2765" t="s">
        <v>23</v>
      </c>
      <c r="H2765" s="1">
        <v>1765.5</v>
      </c>
    </row>
    <row r="2766" spans="1:8" x14ac:dyDescent="0.3">
      <c r="A2766" t="s">
        <v>21</v>
      </c>
      <c r="B2766" s="1" t="s">
        <v>20</v>
      </c>
      <c r="C2766">
        <v>3</v>
      </c>
      <c r="D2766" s="3">
        <v>2017</v>
      </c>
      <c r="E2766" t="s">
        <v>12</v>
      </c>
      <c r="F2766" t="s">
        <v>18</v>
      </c>
      <c r="G2766" t="s">
        <v>23</v>
      </c>
      <c r="H2766" s="1">
        <v>6878.5</v>
      </c>
    </row>
    <row r="2767" spans="1:8" x14ac:dyDescent="0.3">
      <c r="A2767" t="s">
        <v>22</v>
      </c>
      <c r="B2767" s="1" t="s">
        <v>20</v>
      </c>
      <c r="C2767">
        <v>3</v>
      </c>
      <c r="D2767" s="3">
        <v>2017</v>
      </c>
      <c r="E2767" t="s">
        <v>12</v>
      </c>
      <c r="F2767" t="s">
        <v>18</v>
      </c>
      <c r="G2767" t="s">
        <v>23</v>
      </c>
      <c r="H2767" s="1">
        <v>1450.2</v>
      </c>
    </row>
    <row r="2768" spans="1:8" x14ac:dyDescent="0.3">
      <c r="A2768" t="s">
        <v>21</v>
      </c>
      <c r="B2768" s="1" t="s">
        <v>20</v>
      </c>
      <c r="C2768">
        <v>4</v>
      </c>
      <c r="D2768" s="3">
        <v>2017</v>
      </c>
      <c r="E2768" t="s">
        <v>12</v>
      </c>
      <c r="F2768" t="s">
        <v>18</v>
      </c>
      <c r="G2768" t="s">
        <v>23</v>
      </c>
      <c r="H2768" s="1">
        <v>6738.5</v>
      </c>
    </row>
    <row r="2769" spans="1:8" x14ac:dyDescent="0.3">
      <c r="A2769" t="s">
        <v>22</v>
      </c>
      <c r="B2769" s="1" t="s">
        <v>20</v>
      </c>
      <c r="C2769">
        <v>4</v>
      </c>
      <c r="D2769" s="3">
        <v>2017</v>
      </c>
      <c r="E2769" t="s">
        <v>12</v>
      </c>
      <c r="F2769" t="s">
        <v>18</v>
      </c>
      <c r="G2769" t="s">
        <v>23</v>
      </c>
      <c r="H2769" s="1">
        <v>1315.4</v>
      </c>
    </row>
    <row r="2770" spans="1:8" x14ac:dyDescent="0.3">
      <c r="A2770" t="s">
        <v>21</v>
      </c>
      <c r="B2770" t="s">
        <v>20</v>
      </c>
      <c r="C2770">
        <v>5</v>
      </c>
      <c r="D2770" s="3">
        <v>2017</v>
      </c>
      <c r="E2770" t="s">
        <v>12</v>
      </c>
      <c r="F2770" t="s">
        <v>18</v>
      </c>
      <c r="G2770" t="s">
        <v>23</v>
      </c>
      <c r="H2770">
        <v>5992</v>
      </c>
    </row>
    <row r="2771" spans="1:8" x14ac:dyDescent="0.3">
      <c r="A2771" t="s">
        <v>22</v>
      </c>
      <c r="B2771" t="s">
        <v>20</v>
      </c>
      <c r="C2771">
        <v>5</v>
      </c>
      <c r="D2771" s="3">
        <v>2017</v>
      </c>
      <c r="E2771" t="s">
        <v>12</v>
      </c>
      <c r="F2771" t="s">
        <v>18</v>
      </c>
      <c r="G2771" t="s">
        <v>23</v>
      </c>
      <c r="H2771">
        <v>1306.3</v>
      </c>
    </row>
    <row r="2772" spans="1:8" x14ac:dyDescent="0.3">
      <c r="A2772" t="s">
        <v>21</v>
      </c>
      <c r="B2772" t="s">
        <v>20</v>
      </c>
      <c r="C2772">
        <v>6</v>
      </c>
      <c r="D2772" s="3">
        <v>2017</v>
      </c>
      <c r="E2772" t="s">
        <v>12</v>
      </c>
      <c r="F2772" t="s">
        <v>18</v>
      </c>
      <c r="G2772" t="s">
        <v>23</v>
      </c>
      <c r="H2772">
        <v>5822</v>
      </c>
    </row>
    <row r="2773" spans="1:8" x14ac:dyDescent="0.3">
      <c r="A2773" t="s">
        <v>22</v>
      </c>
      <c r="B2773" t="s">
        <v>20</v>
      </c>
      <c r="C2773">
        <v>6</v>
      </c>
      <c r="D2773" s="3">
        <v>2017</v>
      </c>
      <c r="E2773" t="s">
        <v>12</v>
      </c>
      <c r="F2773" t="s">
        <v>18</v>
      </c>
      <c r="G2773" t="s">
        <v>23</v>
      </c>
      <c r="H2773">
        <v>1340.5</v>
      </c>
    </row>
    <row r="2774" spans="1:8" x14ac:dyDescent="0.3">
      <c r="A2774" t="s">
        <v>21</v>
      </c>
      <c r="B2774" t="s">
        <v>20</v>
      </c>
      <c r="C2774">
        <v>7</v>
      </c>
      <c r="D2774" s="3">
        <v>2017</v>
      </c>
      <c r="E2774" t="s">
        <v>12</v>
      </c>
      <c r="F2774" t="s">
        <v>18</v>
      </c>
      <c r="G2774" t="s">
        <v>23</v>
      </c>
      <c r="H2774">
        <v>5278</v>
      </c>
    </row>
    <row r="2775" spans="1:8" x14ac:dyDescent="0.3">
      <c r="A2775" t="s">
        <v>22</v>
      </c>
      <c r="B2775" t="s">
        <v>20</v>
      </c>
      <c r="C2775">
        <v>7</v>
      </c>
      <c r="D2775" s="3">
        <v>2017</v>
      </c>
      <c r="E2775" t="s">
        <v>12</v>
      </c>
      <c r="F2775" t="s">
        <v>18</v>
      </c>
      <c r="G2775" t="s">
        <v>23</v>
      </c>
      <c r="H2775">
        <v>1158.8</v>
      </c>
    </row>
    <row r="2776" spans="1:8" x14ac:dyDescent="0.3">
      <c r="A2776" t="s">
        <v>21</v>
      </c>
      <c r="B2776" t="s">
        <v>20</v>
      </c>
      <c r="C2776">
        <v>8</v>
      </c>
      <c r="D2776" s="3">
        <v>2017</v>
      </c>
      <c r="E2776" t="s">
        <v>12</v>
      </c>
      <c r="F2776" t="s">
        <v>18</v>
      </c>
      <c r="G2776" t="s">
        <v>23</v>
      </c>
      <c r="H2776">
        <v>5657.5</v>
      </c>
    </row>
    <row r="2777" spans="1:8" x14ac:dyDescent="0.3">
      <c r="A2777" t="s">
        <v>22</v>
      </c>
      <c r="B2777" t="s">
        <v>20</v>
      </c>
      <c r="C2777">
        <v>8</v>
      </c>
      <c r="D2777" s="3">
        <v>2017</v>
      </c>
      <c r="E2777" t="s">
        <v>12</v>
      </c>
      <c r="F2777" t="s">
        <v>18</v>
      </c>
      <c r="G2777" t="s">
        <v>23</v>
      </c>
      <c r="H2777">
        <v>1338.4</v>
      </c>
    </row>
    <row r="2778" spans="1:8" x14ac:dyDescent="0.3">
      <c r="A2778" t="s">
        <v>21</v>
      </c>
      <c r="B2778" t="s">
        <v>20</v>
      </c>
      <c r="C2778">
        <v>9</v>
      </c>
      <c r="D2778" s="3">
        <v>2017</v>
      </c>
      <c r="E2778" t="s">
        <v>12</v>
      </c>
      <c r="F2778" t="s">
        <v>18</v>
      </c>
      <c r="G2778" t="s">
        <v>23</v>
      </c>
      <c r="H2778">
        <v>8085.7</v>
      </c>
    </row>
    <row r="2779" spans="1:8" x14ac:dyDescent="0.3">
      <c r="A2779" t="s">
        <v>22</v>
      </c>
      <c r="B2779" t="s">
        <v>20</v>
      </c>
      <c r="C2779">
        <v>9</v>
      </c>
      <c r="D2779" s="3">
        <v>2017</v>
      </c>
      <c r="E2779" t="s">
        <v>12</v>
      </c>
      <c r="F2779" t="s">
        <v>18</v>
      </c>
      <c r="G2779" t="s">
        <v>23</v>
      </c>
      <c r="H2779">
        <v>1862.5</v>
      </c>
    </row>
    <row r="2780" spans="1:8" x14ac:dyDescent="0.3">
      <c r="A2780" t="s">
        <v>21</v>
      </c>
      <c r="B2780" t="s">
        <v>20</v>
      </c>
      <c r="C2780">
        <v>10</v>
      </c>
      <c r="D2780" s="3">
        <v>2017</v>
      </c>
      <c r="E2780" t="s">
        <v>12</v>
      </c>
      <c r="F2780" t="s">
        <v>18</v>
      </c>
      <c r="G2780" t="s">
        <v>23</v>
      </c>
      <c r="H2780">
        <v>7254.6</v>
      </c>
    </row>
    <row r="2781" spans="1:8" x14ac:dyDescent="0.3">
      <c r="A2781" t="s">
        <v>22</v>
      </c>
      <c r="B2781" t="s">
        <v>20</v>
      </c>
      <c r="C2781">
        <v>10</v>
      </c>
      <c r="D2781" s="3">
        <v>2017</v>
      </c>
      <c r="E2781" t="s">
        <v>12</v>
      </c>
      <c r="F2781" t="s">
        <v>18</v>
      </c>
      <c r="G2781" t="s">
        <v>23</v>
      </c>
      <c r="H2781">
        <v>1678.8</v>
      </c>
    </row>
    <row r="2782" spans="1:8" x14ac:dyDescent="0.3">
      <c r="A2782" t="s">
        <v>21</v>
      </c>
      <c r="B2782" t="s">
        <v>20</v>
      </c>
      <c r="C2782">
        <v>11</v>
      </c>
      <c r="D2782" s="3">
        <v>2017</v>
      </c>
      <c r="E2782" t="s">
        <v>12</v>
      </c>
      <c r="F2782" t="s">
        <v>18</v>
      </c>
      <c r="G2782" t="s">
        <v>23</v>
      </c>
      <c r="H2782">
        <v>6993.8</v>
      </c>
    </row>
    <row r="2783" spans="1:8" x14ac:dyDescent="0.3">
      <c r="A2783" t="s">
        <v>22</v>
      </c>
      <c r="B2783" t="s">
        <v>20</v>
      </c>
      <c r="C2783">
        <v>11</v>
      </c>
      <c r="D2783" s="3">
        <v>2017</v>
      </c>
      <c r="E2783" t="s">
        <v>12</v>
      </c>
      <c r="F2783" t="s">
        <v>18</v>
      </c>
      <c r="G2783" t="s">
        <v>23</v>
      </c>
      <c r="H2783">
        <v>1413.4</v>
      </c>
    </row>
    <row r="2784" spans="1:8" x14ac:dyDescent="0.3">
      <c r="A2784" t="s">
        <v>21</v>
      </c>
      <c r="B2784" t="s">
        <v>20</v>
      </c>
      <c r="C2784">
        <v>12</v>
      </c>
      <c r="D2784" s="3">
        <v>2017</v>
      </c>
      <c r="E2784" t="s">
        <v>12</v>
      </c>
      <c r="F2784" t="s">
        <v>18</v>
      </c>
      <c r="G2784" t="s">
        <v>23</v>
      </c>
      <c r="H2784">
        <v>5979.7</v>
      </c>
    </row>
    <row r="2785" spans="1:8" x14ac:dyDescent="0.3">
      <c r="A2785" t="s">
        <v>22</v>
      </c>
      <c r="B2785" t="s">
        <v>20</v>
      </c>
      <c r="C2785">
        <v>12</v>
      </c>
      <c r="D2785" s="3">
        <v>2017</v>
      </c>
      <c r="E2785" t="s">
        <v>12</v>
      </c>
      <c r="F2785" t="s">
        <v>18</v>
      </c>
      <c r="G2785" t="s">
        <v>23</v>
      </c>
      <c r="H2785">
        <v>1377.1</v>
      </c>
    </row>
    <row r="2786" spans="1:8" x14ac:dyDescent="0.3">
      <c r="A2786" t="s">
        <v>21</v>
      </c>
      <c r="B2786" t="s">
        <v>20</v>
      </c>
      <c r="C2786">
        <v>13</v>
      </c>
      <c r="D2786" s="3">
        <v>2017</v>
      </c>
      <c r="E2786" t="s">
        <v>12</v>
      </c>
      <c r="F2786" t="s">
        <v>18</v>
      </c>
      <c r="G2786" t="s">
        <v>23</v>
      </c>
      <c r="H2786">
        <v>5943.4</v>
      </c>
    </row>
    <row r="2787" spans="1:8" x14ac:dyDescent="0.3">
      <c r="A2787" t="s">
        <v>22</v>
      </c>
      <c r="B2787" t="s">
        <v>20</v>
      </c>
      <c r="C2787">
        <v>13</v>
      </c>
      <c r="D2787" s="3">
        <v>2017</v>
      </c>
      <c r="E2787" t="s">
        <v>12</v>
      </c>
      <c r="F2787" t="s">
        <v>18</v>
      </c>
      <c r="G2787" t="s">
        <v>23</v>
      </c>
      <c r="H2787">
        <v>1153.8</v>
      </c>
    </row>
    <row r="2788" spans="1:8" x14ac:dyDescent="0.3">
      <c r="A2788" t="s">
        <v>21</v>
      </c>
      <c r="B2788" t="s">
        <v>20</v>
      </c>
      <c r="C2788">
        <v>14</v>
      </c>
      <c r="D2788" s="3">
        <v>2017</v>
      </c>
      <c r="E2788" t="s">
        <v>12</v>
      </c>
      <c r="F2788" t="s">
        <v>18</v>
      </c>
      <c r="G2788" t="s">
        <v>23</v>
      </c>
      <c r="H2788">
        <v>5135.3</v>
      </c>
    </row>
    <row r="2789" spans="1:8" x14ac:dyDescent="0.3">
      <c r="A2789" t="s">
        <v>22</v>
      </c>
      <c r="B2789" t="s">
        <v>20</v>
      </c>
      <c r="C2789">
        <v>14</v>
      </c>
      <c r="D2789" s="3">
        <v>2017</v>
      </c>
      <c r="E2789" t="s">
        <v>12</v>
      </c>
      <c r="F2789" t="s">
        <v>18</v>
      </c>
      <c r="G2789" t="s">
        <v>23</v>
      </c>
      <c r="H2789">
        <v>1216.8</v>
      </c>
    </row>
    <row r="2790" spans="1:8" x14ac:dyDescent="0.3">
      <c r="A2790" t="s">
        <v>21</v>
      </c>
      <c r="B2790" t="s">
        <v>20</v>
      </c>
      <c r="C2790">
        <v>15</v>
      </c>
      <c r="D2790" s="3">
        <v>2017</v>
      </c>
      <c r="E2790" t="s">
        <v>12</v>
      </c>
      <c r="F2790" t="s">
        <v>18</v>
      </c>
      <c r="G2790" t="s">
        <v>23</v>
      </c>
      <c r="H2790">
        <v>6069.4</v>
      </c>
    </row>
    <row r="2791" spans="1:8" x14ac:dyDescent="0.3">
      <c r="A2791" t="s">
        <v>22</v>
      </c>
      <c r="B2791" t="s">
        <v>20</v>
      </c>
      <c r="C2791">
        <v>15</v>
      </c>
      <c r="D2791" s="3">
        <v>2017</v>
      </c>
      <c r="E2791" t="s">
        <v>12</v>
      </c>
      <c r="F2791" t="s">
        <v>18</v>
      </c>
      <c r="G2791" t="s">
        <v>23</v>
      </c>
      <c r="H2791">
        <v>1159.2</v>
      </c>
    </row>
    <row r="2792" spans="1:8" x14ac:dyDescent="0.3">
      <c r="A2792" t="s">
        <v>21</v>
      </c>
      <c r="B2792" t="s">
        <v>20</v>
      </c>
      <c r="C2792">
        <v>16</v>
      </c>
      <c r="D2792" s="3">
        <v>2017</v>
      </c>
      <c r="E2792" t="s">
        <v>12</v>
      </c>
      <c r="F2792" t="s">
        <v>18</v>
      </c>
      <c r="G2792" t="s">
        <v>23</v>
      </c>
      <c r="H2792">
        <v>7559.7</v>
      </c>
    </row>
    <row r="2793" spans="1:8" x14ac:dyDescent="0.3">
      <c r="A2793" t="s">
        <v>22</v>
      </c>
      <c r="B2793" t="s">
        <v>20</v>
      </c>
      <c r="C2793">
        <v>16</v>
      </c>
      <c r="D2793" s="3">
        <v>2017</v>
      </c>
      <c r="E2793" t="s">
        <v>12</v>
      </c>
      <c r="F2793" t="s">
        <v>18</v>
      </c>
      <c r="G2793" t="s">
        <v>23</v>
      </c>
      <c r="H2793">
        <v>1598.8</v>
      </c>
    </row>
    <row r="2794" spans="1:8" x14ac:dyDescent="0.3">
      <c r="A2794" t="s">
        <v>21</v>
      </c>
      <c r="B2794" t="s">
        <v>20</v>
      </c>
      <c r="C2794">
        <v>17</v>
      </c>
      <c r="D2794" s="3">
        <v>2017</v>
      </c>
      <c r="E2794" t="s">
        <v>12</v>
      </c>
      <c r="F2794" t="s">
        <v>18</v>
      </c>
      <c r="G2794" t="s">
        <v>23</v>
      </c>
      <c r="H2794">
        <v>6361.1</v>
      </c>
    </row>
    <row r="2795" spans="1:8" x14ac:dyDescent="0.3">
      <c r="A2795" t="s">
        <v>22</v>
      </c>
      <c r="B2795" t="s">
        <v>20</v>
      </c>
      <c r="C2795">
        <v>17</v>
      </c>
      <c r="D2795" s="3">
        <v>2017</v>
      </c>
      <c r="E2795" t="s">
        <v>12</v>
      </c>
      <c r="F2795" t="s">
        <v>18</v>
      </c>
      <c r="G2795" t="s">
        <v>23</v>
      </c>
      <c r="H2795">
        <v>1507.1</v>
      </c>
    </row>
    <row r="2796" spans="1:8" x14ac:dyDescent="0.3">
      <c r="A2796" t="s">
        <v>21</v>
      </c>
      <c r="B2796" t="s">
        <v>20</v>
      </c>
      <c r="C2796">
        <v>18</v>
      </c>
      <c r="D2796" s="3">
        <v>2017</v>
      </c>
      <c r="E2796" t="s">
        <v>12</v>
      </c>
      <c r="F2796" t="s">
        <v>18</v>
      </c>
      <c r="G2796" t="s">
        <v>23</v>
      </c>
      <c r="H2796">
        <v>6314.2</v>
      </c>
    </row>
    <row r="2797" spans="1:8" x14ac:dyDescent="0.3">
      <c r="A2797" t="s">
        <v>22</v>
      </c>
      <c r="B2797" t="s">
        <v>20</v>
      </c>
      <c r="C2797">
        <v>18</v>
      </c>
      <c r="D2797" s="3">
        <v>2017</v>
      </c>
      <c r="E2797" t="s">
        <v>12</v>
      </c>
      <c r="F2797" t="s">
        <v>18</v>
      </c>
      <c r="G2797" t="s">
        <v>23</v>
      </c>
      <c r="H2797">
        <v>1400.6</v>
      </c>
    </row>
    <row r="2798" spans="1:8" x14ac:dyDescent="0.3">
      <c r="A2798" t="s">
        <v>21</v>
      </c>
      <c r="B2798" t="s">
        <v>20</v>
      </c>
      <c r="C2798">
        <v>19</v>
      </c>
      <c r="D2798" s="3">
        <v>2017</v>
      </c>
      <c r="E2798" t="s">
        <v>12</v>
      </c>
      <c r="F2798" t="s">
        <v>18</v>
      </c>
      <c r="G2798" t="s">
        <v>23</v>
      </c>
      <c r="H2798">
        <v>6272.1</v>
      </c>
    </row>
    <row r="2799" spans="1:8" x14ac:dyDescent="0.3">
      <c r="A2799" t="s">
        <v>22</v>
      </c>
      <c r="B2799" t="s">
        <v>20</v>
      </c>
      <c r="C2799">
        <v>19</v>
      </c>
      <c r="D2799" s="3">
        <v>2017</v>
      </c>
      <c r="E2799" t="s">
        <v>12</v>
      </c>
      <c r="F2799" t="s">
        <v>18</v>
      </c>
      <c r="G2799" t="s">
        <v>23</v>
      </c>
      <c r="H2799">
        <v>1410</v>
      </c>
    </row>
    <row r="2800" spans="1:8" x14ac:dyDescent="0.3">
      <c r="A2800" t="s">
        <v>21</v>
      </c>
      <c r="B2800" t="s">
        <v>20</v>
      </c>
      <c r="C2800">
        <v>20</v>
      </c>
      <c r="D2800" s="3">
        <v>2017</v>
      </c>
      <c r="E2800" t="s">
        <v>12</v>
      </c>
      <c r="F2800" t="s">
        <v>18</v>
      </c>
      <c r="G2800" t="s">
        <v>23</v>
      </c>
      <c r="H2800">
        <v>6096.7</v>
      </c>
    </row>
    <row r="2801" spans="1:8" x14ac:dyDescent="0.3">
      <c r="A2801" t="s">
        <v>22</v>
      </c>
      <c r="B2801" t="s">
        <v>20</v>
      </c>
      <c r="C2801">
        <v>20</v>
      </c>
      <c r="D2801" s="3">
        <v>2017</v>
      </c>
      <c r="E2801" t="s">
        <v>12</v>
      </c>
      <c r="F2801" t="s">
        <v>18</v>
      </c>
      <c r="G2801" t="s">
        <v>23</v>
      </c>
      <c r="H2801">
        <v>1474.7</v>
      </c>
    </row>
    <row r="2802" spans="1:8" x14ac:dyDescent="0.3">
      <c r="A2802" t="s">
        <v>21</v>
      </c>
      <c r="B2802" t="s">
        <v>20</v>
      </c>
      <c r="C2802">
        <v>21</v>
      </c>
      <c r="D2802" s="3">
        <v>2017</v>
      </c>
      <c r="E2802" t="s">
        <v>12</v>
      </c>
      <c r="F2802" t="s">
        <v>18</v>
      </c>
      <c r="G2802" t="s">
        <v>23</v>
      </c>
      <c r="H2802">
        <v>5416.7</v>
      </c>
    </row>
    <row r="2803" spans="1:8" x14ac:dyDescent="0.3">
      <c r="A2803" t="s">
        <v>22</v>
      </c>
      <c r="B2803" t="s">
        <v>20</v>
      </c>
      <c r="C2803">
        <v>21</v>
      </c>
      <c r="D2803" s="3">
        <v>2017</v>
      </c>
      <c r="E2803" t="s">
        <v>12</v>
      </c>
      <c r="F2803" t="s">
        <v>18</v>
      </c>
      <c r="G2803" t="s">
        <v>23</v>
      </c>
      <c r="H2803">
        <v>1435.3</v>
      </c>
    </row>
    <row r="2804" spans="1:8" x14ac:dyDescent="0.3">
      <c r="A2804" t="s">
        <v>21</v>
      </c>
      <c r="B2804" t="s">
        <v>20</v>
      </c>
      <c r="C2804">
        <v>22</v>
      </c>
      <c r="D2804" s="3">
        <v>2017</v>
      </c>
      <c r="E2804" t="s">
        <v>12</v>
      </c>
      <c r="F2804" t="s">
        <v>18</v>
      </c>
      <c r="G2804" t="s">
        <v>23</v>
      </c>
      <c r="H2804">
        <v>6239.4</v>
      </c>
    </row>
    <row r="2805" spans="1:8" x14ac:dyDescent="0.3">
      <c r="A2805" t="s">
        <v>22</v>
      </c>
      <c r="B2805" t="s">
        <v>20</v>
      </c>
      <c r="C2805">
        <v>22</v>
      </c>
      <c r="D2805" s="3">
        <v>2017</v>
      </c>
      <c r="E2805" t="s">
        <v>12</v>
      </c>
      <c r="F2805" t="s">
        <v>18</v>
      </c>
      <c r="G2805" t="s">
        <v>23</v>
      </c>
      <c r="H2805">
        <v>1540.6</v>
      </c>
    </row>
    <row r="2806" spans="1:8" x14ac:dyDescent="0.3">
      <c r="A2806" t="s">
        <v>21</v>
      </c>
      <c r="B2806" t="s">
        <v>20</v>
      </c>
      <c r="C2806">
        <v>23</v>
      </c>
      <c r="D2806" s="3">
        <v>2017</v>
      </c>
      <c r="E2806" t="s">
        <v>12</v>
      </c>
      <c r="F2806" t="s">
        <v>18</v>
      </c>
      <c r="G2806" t="s">
        <v>23</v>
      </c>
      <c r="H2806">
        <v>7881</v>
      </c>
    </row>
    <row r="2807" spans="1:8" x14ac:dyDescent="0.3">
      <c r="A2807" t="s">
        <v>22</v>
      </c>
      <c r="B2807" t="s">
        <v>20</v>
      </c>
      <c r="C2807">
        <v>23</v>
      </c>
      <c r="D2807" s="3">
        <v>2017</v>
      </c>
      <c r="E2807" t="s">
        <v>12</v>
      </c>
      <c r="F2807" t="s">
        <v>18</v>
      </c>
      <c r="G2807" t="s">
        <v>23</v>
      </c>
      <c r="H2807">
        <v>1827</v>
      </c>
    </row>
    <row r="2808" spans="1:8" x14ac:dyDescent="0.3">
      <c r="A2808" t="s">
        <v>21</v>
      </c>
      <c r="B2808" t="s">
        <v>20</v>
      </c>
      <c r="C2808">
        <v>24</v>
      </c>
      <c r="D2808" s="3">
        <v>2017</v>
      </c>
      <c r="E2808" t="s">
        <v>12</v>
      </c>
      <c r="F2808" t="s">
        <v>18</v>
      </c>
      <c r="G2808" t="s">
        <v>23</v>
      </c>
      <c r="H2808">
        <v>6460.9</v>
      </c>
    </row>
    <row r="2809" spans="1:8" x14ac:dyDescent="0.3">
      <c r="A2809" t="s">
        <v>22</v>
      </c>
      <c r="B2809" t="s">
        <v>20</v>
      </c>
      <c r="C2809">
        <v>24</v>
      </c>
      <c r="D2809" s="3">
        <v>2017</v>
      </c>
      <c r="E2809" t="s">
        <v>12</v>
      </c>
      <c r="F2809" t="s">
        <v>18</v>
      </c>
      <c r="G2809" t="s">
        <v>23</v>
      </c>
      <c r="H2809">
        <v>1791.5</v>
      </c>
    </row>
    <row r="2810" spans="1:8" x14ac:dyDescent="0.3">
      <c r="A2810" t="s">
        <v>21</v>
      </c>
      <c r="B2810" t="s">
        <v>20</v>
      </c>
      <c r="C2810">
        <v>25</v>
      </c>
      <c r="D2810" s="3">
        <v>2017</v>
      </c>
      <c r="E2810" t="s">
        <v>12</v>
      </c>
      <c r="F2810" t="s">
        <v>18</v>
      </c>
      <c r="G2810" t="s">
        <v>23</v>
      </c>
      <c r="H2810">
        <v>6358.9</v>
      </c>
    </row>
    <row r="2811" spans="1:8" x14ac:dyDescent="0.3">
      <c r="A2811" t="s">
        <v>22</v>
      </c>
      <c r="B2811" t="s">
        <v>20</v>
      </c>
      <c r="C2811">
        <v>25</v>
      </c>
      <c r="D2811" s="3">
        <v>2017</v>
      </c>
      <c r="E2811" t="s">
        <v>12</v>
      </c>
      <c r="F2811" t="s">
        <v>18</v>
      </c>
      <c r="G2811" t="s">
        <v>23</v>
      </c>
      <c r="H2811">
        <v>1573.2</v>
      </c>
    </row>
    <row r="2812" spans="1:8" x14ac:dyDescent="0.3">
      <c r="A2812" t="s">
        <v>21</v>
      </c>
      <c r="B2812" t="s">
        <v>20</v>
      </c>
      <c r="C2812">
        <v>26</v>
      </c>
      <c r="D2812" s="3">
        <v>2017</v>
      </c>
      <c r="E2812" t="s">
        <v>12</v>
      </c>
      <c r="F2812" t="s">
        <v>18</v>
      </c>
      <c r="G2812" t="s">
        <v>23</v>
      </c>
      <c r="H2812">
        <v>6926.2</v>
      </c>
    </row>
    <row r="2813" spans="1:8" x14ac:dyDescent="0.3">
      <c r="A2813" t="s">
        <v>22</v>
      </c>
      <c r="B2813" t="s">
        <v>20</v>
      </c>
      <c r="C2813">
        <v>26</v>
      </c>
      <c r="D2813" s="3">
        <v>2017</v>
      </c>
      <c r="E2813" t="s">
        <v>12</v>
      </c>
      <c r="F2813" t="s">
        <v>18</v>
      </c>
      <c r="G2813" t="s">
        <v>23</v>
      </c>
      <c r="H2813">
        <v>1509.9</v>
      </c>
    </row>
    <row r="2814" spans="1:8" x14ac:dyDescent="0.3">
      <c r="A2814" t="s">
        <v>21</v>
      </c>
      <c r="B2814" t="s">
        <v>20</v>
      </c>
      <c r="C2814">
        <v>27</v>
      </c>
      <c r="D2814" s="3">
        <v>2017</v>
      </c>
      <c r="E2814" t="s">
        <v>12</v>
      </c>
      <c r="F2814" t="s">
        <v>18</v>
      </c>
      <c r="G2814" t="s">
        <v>23</v>
      </c>
      <c r="H2814">
        <v>6369.9</v>
      </c>
    </row>
    <row r="2815" spans="1:8" x14ac:dyDescent="0.3">
      <c r="A2815" t="s">
        <v>22</v>
      </c>
      <c r="B2815" t="s">
        <v>20</v>
      </c>
      <c r="C2815">
        <v>27</v>
      </c>
      <c r="D2815" s="3">
        <v>2017</v>
      </c>
      <c r="E2815" t="s">
        <v>12</v>
      </c>
      <c r="F2815" t="s">
        <v>18</v>
      </c>
      <c r="G2815" t="s">
        <v>23</v>
      </c>
      <c r="H2815">
        <v>1415.4</v>
      </c>
    </row>
    <row r="2816" spans="1:8" x14ac:dyDescent="0.3">
      <c r="A2816" t="s">
        <v>21</v>
      </c>
      <c r="B2816" t="s">
        <v>20</v>
      </c>
      <c r="C2816">
        <v>28</v>
      </c>
      <c r="D2816" s="3">
        <v>2017</v>
      </c>
      <c r="E2816" t="s">
        <v>12</v>
      </c>
      <c r="F2816" t="s">
        <v>18</v>
      </c>
      <c r="G2816" t="s">
        <v>23</v>
      </c>
      <c r="H2816">
        <v>5720.1</v>
      </c>
    </row>
    <row r="2817" spans="1:8" x14ac:dyDescent="0.3">
      <c r="A2817" t="s">
        <v>22</v>
      </c>
      <c r="B2817" t="s">
        <v>20</v>
      </c>
      <c r="C2817">
        <v>28</v>
      </c>
      <c r="D2817" s="3">
        <v>2017</v>
      </c>
      <c r="E2817" t="s">
        <v>12</v>
      </c>
      <c r="F2817" t="s">
        <v>18</v>
      </c>
      <c r="G2817" t="s">
        <v>23</v>
      </c>
      <c r="H2817">
        <v>1261.4000000000001</v>
      </c>
    </row>
    <row r="2818" spans="1:8" x14ac:dyDescent="0.3">
      <c r="A2818" t="s">
        <v>21</v>
      </c>
      <c r="B2818" t="s">
        <v>20</v>
      </c>
      <c r="C2818">
        <v>29</v>
      </c>
      <c r="D2818" s="3">
        <v>2017</v>
      </c>
      <c r="E2818" t="s">
        <v>12</v>
      </c>
      <c r="F2818" t="s">
        <v>18</v>
      </c>
      <c r="G2818" t="s">
        <v>23</v>
      </c>
      <c r="H2818">
        <v>6370.1</v>
      </c>
    </row>
    <row r="2819" spans="1:8" x14ac:dyDescent="0.3">
      <c r="A2819" t="s">
        <v>22</v>
      </c>
      <c r="B2819" t="s">
        <v>20</v>
      </c>
      <c r="C2819">
        <v>29</v>
      </c>
      <c r="D2819" s="3">
        <v>2017</v>
      </c>
      <c r="E2819" t="s">
        <v>12</v>
      </c>
      <c r="F2819" t="s">
        <v>18</v>
      </c>
      <c r="G2819" t="s">
        <v>23</v>
      </c>
      <c r="H2819">
        <v>1284.7</v>
      </c>
    </row>
    <row r="2820" spans="1:8" x14ac:dyDescent="0.3">
      <c r="A2820" t="s">
        <v>21</v>
      </c>
      <c r="B2820" t="s">
        <v>20</v>
      </c>
      <c r="C2820">
        <v>30</v>
      </c>
      <c r="D2820" s="3">
        <v>2017</v>
      </c>
      <c r="E2820" t="s">
        <v>12</v>
      </c>
      <c r="F2820" t="s">
        <v>18</v>
      </c>
      <c r="G2820" t="s">
        <v>23</v>
      </c>
      <c r="H2820">
        <v>7905.1</v>
      </c>
    </row>
    <row r="2821" spans="1:8" x14ac:dyDescent="0.3">
      <c r="A2821" t="s">
        <v>22</v>
      </c>
      <c r="B2821" t="s">
        <v>20</v>
      </c>
      <c r="C2821">
        <v>30</v>
      </c>
      <c r="D2821" s="3">
        <v>2017</v>
      </c>
      <c r="E2821" t="s">
        <v>12</v>
      </c>
      <c r="F2821" t="s">
        <v>18</v>
      </c>
      <c r="G2821" t="s">
        <v>23</v>
      </c>
      <c r="H2821">
        <v>1755.5</v>
      </c>
    </row>
    <row r="2822" spans="1:8" x14ac:dyDescent="0.3">
      <c r="A2822" t="s">
        <v>21</v>
      </c>
      <c r="B2822" t="s">
        <v>20</v>
      </c>
      <c r="C2822">
        <v>31</v>
      </c>
      <c r="D2822" s="3">
        <v>2017</v>
      </c>
      <c r="E2822" t="s">
        <v>12</v>
      </c>
      <c r="F2822" t="s">
        <v>18</v>
      </c>
      <c r="G2822" t="s">
        <v>23</v>
      </c>
      <c r="H2822">
        <v>6932.6</v>
      </c>
    </row>
    <row r="2823" spans="1:8" x14ac:dyDescent="0.3">
      <c r="A2823" t="s">
        <v>22</v>
      </c>
      <c r="B2823" t="s">
        <v>20</v>
      </c>
      <c r="C2823">
        <v>31</v>
      </c>
      <c r="D2823" s="3">
        <v>2017</v>
      </c>
      <c r="E2823" t="s">
        <v>12</v>
      </c>
      <c r="F2823" t="s">
        <v>18</v>
      </c>
      <c r="G2823" t="s">
        <v>23</v>
      </c>
      <c r="H2823">
        <v>1679.7</v>
      </c>
    </row>
    <row r="2824" spans="1:8" x14ac:dyDescent="0.3">
      <c r="A2824" t="s">
        <v>21</v>
      </c>
      <c r="B2824" t="s">
        <v>19</v>
      </c>
      <c r="C2824">
        <v>1</v>
      </c>
      <c r="D2824" s="3">
        <v>2017</v>
      </c>
      <c r="E2824" t="s">
        <v>12</v>
      </c>
      <c r="F2824" t="s">
        <v>18</v>
      </c>
      <c r="G2824" t="s">
        <v>23</v>
      </c>
      <c r="H2824">
        <v>4236.3999999999996</v>
      </c>
    </row>
    <row r="2825" spans="1:8" x14ac:dyDescent="0.3">
      <c r="A2825" t="s">
        <v>22</v>
      </c>
      <c r="B2825" t="s">
        <v>19</v>
      </c>
      <c r="C2825">
        <v>1</v>
      </c>
      <c r="D2825" s="3">
        <v>2017</v>
      </c>
      <c r="E2825" t="s">
        <v>12</v>
      </c>
      <c r="F2825" t="s">
        <v>18</v>
      </c>
      <c r="G2825" t="s">
        <v>23</v>
      </c>
      <c r="H2825">
        <v>857.4</v>
      </c>
    </row>
    <row r="2826" spans="1:8" x14ac:dyDescent="0.3">
      <c r="A2826" t="s">
        <v>21</v>
      </c>
      <c r="B2826" t="s">
        <v>19</v>
      </c>
      <c r="C2826">
        <v>2</v>
      </c>
      <c r="D2826" s="3">
        <v>2017</v>
      </c>
      <c r="E2826" t="s">
        <v>12</v>
      </c>
      <c r="F2826" t="s">
        <v>18</v>
      </c>
      <c r="G2826" t="s">
        <v>23</v>
      </c>
      <c r="H2826">
        <v>4468.6000000000004</v>
      </c>
    </row>
    <row r="2827" spans="1:8" x14ac:dyDescent="0.3">
      <c r="A2827" t="s">
        <v>22</v>
      </c>
      <c r="B2827" t="s">
        <v>19</v>
      </c>
      <c r="C2827">
        <v>2</v>
      </c>
      <c r="D2827" s="3">
        <v>2017</v>
      </c>
      <c r="E2827" t="s">
        <v>12</v>
      </c>
      <c r="F2827" t="s">
        <v>18</v>
      </c>
      <c r="G2827" t="s">
        <v>23</v>
      </c>
      <c r="H2827">
        <v>855.4</v>
      </c>
    </row>
    <row r="2828" spans="1:8" x14ac:dyDescent="0.3">
      <c r="A2828" t="s">
        <v>21</v>
      </c>
      <c r="B2828" t="s">
        <v>19</v>
      </c>
      <c r="C2828">
        <v>3</v>
      </c>
      <c r="D2828" s="3">
        <v>2017</v>
      </c>
      <c r="E2828" t="s">
        <v>12</v>
      </c>
      <c r="F2828" t="s">
        <v>18</v>
      </c>
      <c r="G2828" t="s">
        <v>23</v>
      </c>
      <c r="H2828">
        <v>4849.8999999999996</v>
      </c>
    </row>
    <row r="2829" spans="1:8" x14ac:dyDescent="0.3">
      <c r="A2829" t="s">
        <v>22</v>
      </c>
      <c r="B2829" t="s">
        <v>19</v>
      </c>
      <c r="C2829">
        <v>3</v>
      </c>
      <c r="D2829" s="3">
        <v>2017</v>
      </c>
      <c r="E2829" t="s">
        <v>12</v>
      </c>
      <c r="F2829" t="s">
        <v>18</v>
      </c>
      <c r="G2829" t="s">
        <v>23</v>
      </c>
      <c r="H2829">
        <v>1032.5</v>
      </c>
    </row>
    <row r="2830" spans="1:8" x14ac:dyDescent="0.3">
      <c r="A2830" t="s">
        <v>21</v>
      </c>
      <c r="B2830" t="s">
        <v>19</v>
      </c>
      <c r="C2830">
        <v>4</v>
      </c>
      <c r="D2830" s="3">
        <v>2017</v>
      </c>
      <c r="E2830" t="s">
        <v>12</v>
      </c>
      <c r="F2830" t="s">
        <v>18</v>
      </c>
      <c r="G2830" t="s">
        <v>23</v>
      </c>
      <c r="H2830">
        <v>6049.3</v>
      </c>
    </row>
    <row r="2831" spans="1:8" x14ac:dyDescent="0.3">
      <c r="A2831" t="s">
        <v>22</v>
      </c>
      <c r="B2831" t="s">
        <v>19</v>
      </c>
      <c r="C2831">
        <v>4</v>
      </c>
      <c r="D2831" s="3">
        <v>2017</v>
      </c>
      <c r="E2831" t="s">
        <v>12</v>
      </c>
      <c r="F2831" t="s">
        <v>18</v>
      </c>
      <c r="G2831" t="s">
        <v>23</v>
      </c>
      <c r="H2831">
        <v>1475.1</v>
      </c>
    </row>
    <row r="2832" spans="1:8" x14ac:dyDescent="0.3">
      <c r="A2832" t="s">
        <v>21</v>
      </c>
      <c r="B2832" t="s">
        <v>19</v>
      </c>
      <c r="C2832">
        <v>5</v>
      </c>
      <c r="D2832" s="3">
        <v>2017</v>
      </c>
      <c r="E2832" t="s">
        <v>12</v>
      </c>
      <c r="F2832" t="s">
        <v>18</v>
      </c>
      <c r="G2832" t="s">
        <v>23</v>
      </c>
      <c r="H2832">
        <v>12719.6</v>
      </c>
    </row>
    <row r="2833" spans="1:8" x14ac:dyDescent="0.3">
      <c r="A2833" t="s">
        <v>22</v>
      </c>
      <c r="B2833" t="s">
        <v>19</v>
      </c>
      <c r="C2833">
        <v>5</v>
      </c>
      <c r="D2833" s="3">
        <v>2017</v>
      </c>
      <c r="E2833" t="s">
        <v>12</v>
      </c>
      <c r="F2833" t="s">
        <v>18</v>
      </c>
      <c r="G2833" t="s">
        <v>23</v>
      </c>
      <c r="H2833">
        <v>3637.6</v>
      </c>
    </row>
    <row r="2834" spans="1:8" x14ac:dyDescent="0.3">
      <c r="A2834" t="s">
        <v>21</v>
      </c>
      <c r="B2834" t="s">
        <v>19</v>
      </c>
      <c r="C2834">
        <v>6</v>
      </c>
      <c r="D2834" s="3">
        <v>2017</v>
      </c>
      <c r="E2834" t="s">
        <v>12</v>
      </c>
      <c r="F2834" t="s">
        <v>18</v>
      </c>
      <c r="G2834" t="s">
        <v>23</v>
      </c>
      <c r="H2834">
        <v>5674</v>
      </c>
    </row>
    <row r="2835" spans="1:8" x14ac:dyDescent="0.3">
      <c r="A2835" t="s">
        <v>22</v>
      </c>
      <c r="B2835" t="s">
        <v>19</v>
      </c>
      <c r="C2835">
        <v>6</v>
      </c>
      <c r="D2835" s="3">
        <v>2017</v>
      </c>
      <c r="E2835" t="s">
        <v>12</v>
      </c>
      <c r="F2835" t="s">
        <v>18</v>
      </c>
      <c r="G2835" t="s">
        <v>23</v>
      </c>
      <c r="H2835">
        <v>1462.1</v>
      </c>
    </row>
    <row r="2836" spans="1:8" x14ac:dyDescent="0.3">
      <c r="A2836" t="s">
        <v>21</v>
      </c>
      <c r="B2836" t="s">
        <v>19</v>
      </c>
      <c r="C2836">
        <v>7</v>
      </c>
      <c r="D2836" s="3">
        <v>2017</v>
      </c>
      <c r="E2836" t="s">
        <v>12</v>
      </c>
      <c r="F2836" t="s">
        <v>18</v>
      </c>
      <c r="G2836" t="s">
        <v>23</v>
      </c>
      <c r="H2836">
        <v>5104.7</v>
      </c>
    </row>
    <row r="2837" spans="1:8" x14ac:dyDescent="0.3">
      <c r="A2837" t="s">
        <v>22</v>
      </c>
      <c r="B2837" t="s">
        <v>19</v>
      </c>
      <c r="C2837">
        <v>7</v>
      </c>
      <c r="D2837" s="3">
        <v>2017</v>
      </c>
      <c r="E2837" t="s">
        <v>12</v>
      </c>
      <c r="F2837" t="s">
        <v>18</v>
      </c>
      <c r="G2837" t="s">
        <v>23</v>
      </c>
      <c r="H2837">
        <v>1367.3</v>
      </c>
    </row>
    <row r="2838" spans="1:8" x14ac:dyDescent="0.3">
      <c r="A2838" t="s">
        <v>21</v>
      </c>
      <c r="B2838" t="s">
        <v>19</v>
      </c>
      <c r="C2838">
        <v>8</v>
      </c>
      <c r="D2838" s="3">
        <v>2017</v>
      </c>
      <c r="E2838" t="s">
        <v>12</v>
      </c>
      <c r="F2838" t="s">
        <v>18</v>
      </c>
      <c r="G2838" t="s">
        <v>23</v>
      </c>
      <c r="H2838">
        <v>4866.2</v>
      </c>
    </row>
    <row r="2839" spans="1:8" x14ac:dyDescent="0.3">
      <c r="A2839" t="s">
        <v>22</v>
      </c>
      <c r="B2839" t="s">
        <v>19</v>
      </c>
      <c r="C2839">
        <v>8</v>
      </c>
      <c r="D2839" s="3">
        <v>2017</v>
      </c>
      <c r="E2839" t="s">
        <v>12</v>
      </c>
      <c r="F2839" t="s">
        <v>18</v>
      </c>
      <c r="G2839" t="s">
        <v>23</v>
      </c>
      <c r="H2839">
        <v>1116.8</v>
      </c>
    </row>
    <row r="2840" spans="1:8" x14ac:dyDescent="0.3">
      <c r="A2840" t="s">
        <v>21</v>
      </c>
      <c r="B2840" t="s">
        <v>19</v>
      </c>
      <c r="C2840">
        <v>9</v>
      </c>
      <c r="D2840" s="3">
        <v>2017</v>
      </c>
      <c r="E2840" t="s">
        <v>12</v>
      </c>
      <c r="F2840" t="s">
        <v>18</v>
      </c>
      <c r="G2840" t="s">
        <v>23</v>
      </c>
      <c r="H2840">
        <v>4290.1000000000004</v>
      </c>
    </row>
    <row r="2841" spans="1:8" x14ac:dyDescent="0.3">
      <c r="A2841" t="s">
        <v>22</v>
      </c>
      <c r="B2841" t="s">
        <v>19</v>
      </c>
      <c r="C2841">
        <v>9</v>
      </c>
      <c r="D2841" s="3">
        <v>2017</v>
      </c>
      <c r="E2841" t="s">
        <v>12</v>
      </c>
      <c r="F2841" t="s">
        <v>18</v>
      </c>
      <c r="G2841" t="s">
        <v>23</v>
      </c>
      <c r="H2841">
        <v>899.5</v>
      </c>
    </row>
    <row r="2842" spans="1:8" x14ac:dyDescent="0.3">
      <c r="A2842" t="s">
        <v>21</v>
      </c>
      <c r="B2842" t="s">
        <v>19</v>
      </c>
      <c r="C2842">
        <v>10</v>
      </c>
      <c r="D2842" s="3">
        <v>2017</v>
      </c>
      <c r="E2842" t="s">
        <v>12</v>
      </c>
      <c r="F2842" t="s">
        <v>18</v>
      </c>
      <c r="G2842" t="s">
        <v>23</v>
      </c>
      <c r="H2842">
        <v>4902.3</v>
      </c>
    </row>
    <row r="2843" spans="1:8" x14ac:dyDescent="0.3">
      <c r="A2843" t="s">
        <v>22</v>
      </c>
      <c r="B2843" t="s">
        <v>19</v>
      </c>
      <c r="C2843">
        <v>10</v>
      </c>
      <c r="D2843" s="3">
        <v>2017</v>
      </c>
      <c r="E2843" t="s">
        <v>12</v>
      </c>
      <c r="F2843" t="s">
        <v>18</v>
      </c>
      <c r="G2843" t="s">
        <v>23</v>
      </c>
      <c r="H2843">
        <v>1027.0999999999999</v>
      </c>
    </row>
    <row r="2844" spans="1:8" x14ac:dyDescent="0.3">
      <c r="A2844" t="s">
        <v>21</v>
      </c>
      <c r="B2844" t="s">
        <v>19</v>
      </c>
      <c r="C2844">
        <v>11</v>
      </c>
      <c r="D2844" s="3">
        <v>2017</v>
      </c>
      <c r="E2844" t="s">
        <v>12</v>
      </c>
      <c r="F2844" t="s">
        <v>18</v>
      </c>
      <c r="G2844" t="s">
        <v>23</v>
      </c>
      <c r="H2844">
        <v>7133.2</v>
      </c>
    </row>
    <row r="2845" spans="1:8" x14ac:dyDescent="0.3">
      <c r="A2845" t="s">
        <v>22</v>
      </c>
      <c r="B2845" t="s">
        <v>19</v>
      </c>
      <c r="C2845">
        <v>11</v>
      </c>
      <c r="D2845" s="3">
        <v>2017</v>
      </c>
      <c r="E2845" t="s">
        <v>12</v>
      </c>
      <c r="F2845" t="s">
        <v>18</v>
      </c>
      <c r="G2845" t="s">
        <v>23</v>
      </c>
      <c r="H2845">
        <v>1520.3</v>
      </c>
    </row>
    <row r="2846" spans="1:8" x14ac:dyDescent="0.3">
      <c r="A2846" t="s">
        <v>21</v>
      </c>
      <c r="B2846" t="s">
        <v>19</v>
      </c>
      <c r="C2846">
        <v>12</v>
      </c>
      <c r="D2846" s="3">
        <v>2017</v>
      </c>
      <c r="E2846" t="s">
        <v>12</v>
      </c>
      <c r="F2846" t="s">
        <v>18</v>
      </c>
      <c r="G2846" t="s">
        <v>23</v>
      </c>
      <c r="H2846">
        <v>6727.2</v>
      </c>
    </row>
    <row r="2847" spans="1:8" x14ac:dyDescent="0.3">
      <c r="A2847" t="s">
        <v>22</v>
      </c>
      <c r="B2847" t="s">
        <v>19</v>
      </c>
      <c r="C2847">
        <v>12</v>
      </c>
      <c r="D2847" s="3">
        <v>2017</v>
      </c>
      <c r="E2847" t="s">
        <v>12</v>
      </c>
      <c r="F2847" t="s">
        <v>18</v>
      </c>
      <c r="G2847" t="s">
        <v>23</v>
      </c>
      <c r="H2847">
        <v>1418.1</v>
      </c>
    </row>
    <row r="2848" spans="1:8" x14ac:dyDescent="0.3">
      <c r="A2848" t="s">
        <v>21</v>
      </c>
      <c r="B2848" t="s">
        <v>19</v>
      </c>
      <c r="C2848">
        <v>13</v>
      </c>
      <c r="D2848" s="3">
        <v>2017</v>
      </c>
      <c r="E2848" t="s">
        <v>12</v>
      </c>
      <c r="F2848" t="s">
        <v>18</v>
      </c>
      <c r="G2848" t="s">
        <v>23</v>
      </c>
      <c r="H2848">
        <v>5955.7</v>
      </c>
    </row>
    <row r="2849" spans="1:8" x14ac:dyDescent="0.3">
      <c r="A2849" t="s">
        <v>22</v>
      </c>
      <c r="B2849" t="s">
        <v>19</v>
      </c>
      <c r="C2849">
        <v>13</v>
      </c>
      <c r="D2849" s="3">
        <v>2017</v>
      </c>
      <c r="E2849" t="s">
        <v>12</v>
      </c>
      <c r="F2849" t="s">
        <v>18</v>
      </c>
      <c r="G2849" t="s">
        <v>23</v>
      </c>
      <c r="H2849">
        <v>1307.5</v>
      </c>
    </row>
    <row r="2850" spans="1:8" x14ac:dyDescent="0.3">
      <c r="A2850" t="s">
        <v>21</v>
      </c>
      <c r="B2850" t="s">
        <v>19</v>
      </c>
      <c r="C2850">
        <v>14</v>
      </c>
      <c r="D2850" s="3">
        <v>2017</v>
      </c>
      <c r="E2850" t="s">
        <v>12</v>
      </c>
      <c r="F2850" t="s">
        <v>18</v>
      </c>
      <c r="G2850" t="s">
        <v>23</v>
      </c>
      <c r="H2850">
        <v>5223.3999999999996</v>
      </c>
    </row>
    <row r="2851" spans="1:8" x14ac:dyDescent="0.3">
      <c r="A2851" t="s">
        <v>22</v>
      </c>
      <c r="B2851" t="s">
        <v>19</v>
      </c>
      <c r="C2851">
        <v>14</v>
      </c>
      <c r="D2851" s="3">
        <v>2017</v>
      </c>
      <c r="E2851" t="s">
        <v>12</v>
      </c>
      <c r="F2851" t="s">
        <v>18</v>
      </c>
      <c r="G2851" t="s">
        <v>23</v>
      </c>
      <c r="H2851">
        <v>1185.3</v>
      </c>
    </row>
    <row r="2852" spans="1:8" x14ac:dyDescent="0.3">
      <c r="A2852" t="s">
        <v>21</v>
      </c>
      <c r="B2852" t="s">
        <v>19</v>
      </c>
      <c r="C2852">
        <v>15</v>
      </c>
      <c r="D2852" s="3">
        <v>2017</v>
      </c>
      <c r="E2852" t="s">
        <v>12</v>
      </c>
      <c r="F2852" t="s">
        <v>18</v>
      </c>
      <c r="G2852" t="s">
        <v>23</v>
      </c>
      <c r="H2852">
        <v>5210.8</v>
      </c>
    </row>
    <row r="2853" spans="1:8" x14ac:dyDescent="0.3">
      <c r="A2853" t="s">
        <v>22</v>
      </c>
      <c r="B2853" t="s">
        <v>19</v>
      </c>
      <c r="C2853">
        <v>15</v>
      </c>
      <c r="D2853" s="3">
        <v>2017</v>
      </c>
      <c r="E2853" t="s">
        <v>12</v>
      </c>
      <c r="F2853" t="s">
        <v>18</v>
      </c>
      <c r="G2853" t="s">
        <v>23</v>
      </c>
      <c r="H2853">
        <v>1069.5</v>
      </c>
    </row>
    <row r="2854" spans="1:8" x14ac:dyDescent="0.3">
      <c r="A2854" t="s">
        <v>21</v>
      </c>
      <c r="B2854" t="s">
        <v>19</v>
      </c>
      <c r="C2854">
        <v>16</v>
      </c>
      <c r="D2854" s="3">
        <v>2017</v>
      </c>
      <c r="E2854" t="s">
        <v>12</v>
      </c>
      <c r="F2854" t="s">
        <v>18</v>
      </c>
      <c r="G2854" t="s">
        <v>23</v>
      </c>
      <c r="H2854">
        <v>4628</v>
      </c>
    </row>
    <row r="2855" spans="1:8" x14ac:dyDescent="0.3">
      <c r="A2855" t="s">
        <v>22</v>
      </c>
      <c r="B2855" t="s">
        <v>19</v>
      </c>
      <c r="C2855">
        <v>16</v>
      </c>
      <c r="D2855" s="3">
        <v>2017</v>
      </c>
      <c r="E2855" t="s">
        <v>12</v>
      </c>
      <c r="F2855" t="s">
        <v>18</v>
      </c>
      <c r="G2855" t="s">
        <v>23</v>
      </c>
      <c r="H2855">
        <v>963.6</v>
      </c>
    </row>
    <row r="2856" spans="1:8" x14ac:dyDescent="0.3">
      <c r="A2856" t="s">
        <v>21</v>
      </c>
      <c r="B2856" t="s">
        <v>19</v>
      </c>
      <c r="C2856">
        <v>17</v>
      </c>
      <c r="D2856" s="3">
        <v>2017</v>
      </c>
      <c r="E2856" t="s">
        <v>12</v>
      </c>
      <c r="F2856" t="s">
        <v>18</v>
      </c>
      <c r="G2856" t="s">
        <v>23</v>
      </c>
      <c r="H2856">
        <v>4431.2</v>
      </c>
    </row>
    <row r="2857" spans="1:8" x14ac:dyDescent="0.3">
      <c r="A2857" t="s">
        <v>22</v>
      </c>
      <c r="B2857" t="s">
        <v>19</v>
      </c>
      <c r="C2857">
        <v>17</v>
      </c>
      <c r="D2857" s="3">
        <v>2017</v>
      </c>
      <c r="E2857" t="s">
        <v>12</v>
      </c>
      <c r="F2857" t="s">
        <v>18</v>
      </c>
      <c r="G2857" t="s">
        <v>23</v>
      </c>
      <c r="H2857">
        <v>1088.5</v>
      </c>
    </row>
    <row r="2858" spans="1:8" x14ac:dyDescent="0.3">
      <c r="A2858" t="s">
        <v>21</v>
      </c>
      <c r="B2858" t="s">
        <v>19</v>
      </c>
      <c r="C2858">
        <v>18</v>
      </c>
      <c r="D2858" s="3">
        <v>2017</v>
      </c>
      <c r="E2858" t="s">
        <v>12</v>
      </c>
      <c r="F2858" t="s">
        <v>18</v>
      </c>
      <c r="G2858" t="s">
        <v>23</v>
      </c>
      <c r="H2858">
        <v>5893.6</v>
      </c>
    </row>
    <row r="2859" spans="1:8" x14ac:dyDescent="0.3">
      <c r="A2859" t="s">
        <v>22</v>
      </c>
      <c r="B2859" t="s">
        <v>19</v>
      </c>
      <c r="C2859">
        <v>18</v>
      </c>
      <c r="D2859" s="3">
        <v>2017</v>
      </c>
      <c r="E2859" t="s">
        <v>12</v>
      </c>
      <c r="F2859" t="s">
        <v>18</v>
      </c>
      <c r="G2859" t="s">
        <v>23</v>
      </c>
      <c r="H2859">
        <v>1535.5</v>
      </c>
    </row>
    <row r="2860" spans="1:8" x14ac:dyDescent="0.3">
      <c r="A2860" t="s">
        <v>21</v>
      </c>
      <c r="B2860" t="s">
        <v>19</v>
      </c>
      <c r="C2860">
        <v>19</v>
      </c>
      <c r="D2860" s="3">
        <v>2017</v>
      </c>
      <c r="E2860" t="s">
        <v>12</v>
      </c>
      <c r="F2860" t="s">
        <v>18</v>
      </c>
      <c r="G2860" t="s">
        <v>23</v>
      </c>
      <c r="H2860">
        <v>5873.8</v>
      </c>
    </row>
    <row r="2861" spans="1:8" x14ac:dyDescent="0.3">
      <c r="A2861" t="s">
        <v>22</v>
      </c>
      <c r="B2861" t="s">
        <v>19</v>
      </c>
      <c r="C2861">
        <v>19</v>
      </c>
      <c r="D2861" s="3">
        <v>2017</v>
      </c>
      <c r="E2861" t="s">
        <v>12</v>
      </c>
      <c r="F2861" t="s">
        <v>18</v>
      </c>
      <c r="G2861" t="s">
        <v>23</v>
      </c>
      <c r="H2861">
        <v>1408.6</v>
      </c>
    </row>
    <row r="2862" spans="1:8" x14ac:dyDescent="0.3">
      <c r="A2862" t="s">
        <v>21</v>
      </c>
      <c r="B2862" t="s">
        <v>19</v>
      </c>
      <c r="C2862">
        <v>20</v>
      </c>
      <c r="D2862" s="3">
        <v>2017</v>
      </c>
      <c r="E2862" t="s">
        <v>12</v>
      </c>
      <c r="F2862" t="s">
        <v>18</v>
      </c>
      <c r="G2862" t="s">
        <v>23</v>
      </c>
      <c r="H2862">
        <v>5855.9</v>
      </c>
    </row>
    <row r="2863" spans="1:8" x14ac:dyDescent="0.3">
      <c r="A2863" t="s">
        <v>22</v>
      </c>
      <c r="B2863" t="s">
        <v>19</v>
      </c>
      <c r="C2863">
        <v>20</v>
      </c>
      <c r="D2863" s="3">
        <v>2017</v>
      </c>
      <c r="E2863" t="s">
        <v>12</v>
      </c>
      <c r="F2863" t="s">
        <v>18</v>
      </c>
      <c r="G2863" t="s">
        <v>23</v>
      </c>
      <c r="H2863">
        <v>1422.6</v>
      </c>
    </row>
    <row r="2864" spans="1:8" x14ac:dyDescent="0.3">
      <c r="A2864" t="s">
        <v>21</v>
      </c>
      <c r="B2864" t="s">
        <v>19</v>
      </c>
      <c r="C2864">
        <v>21</v>
      </c>
      <c r="D2864" s="3">
        <v>2017</v>
      </c>
      <c r="E2864" t="s">
        <v>12</v>
      </c>
      <c r="F2864" t="s">
        <v>18</v>
      </c>
      <c r="G2864" t="s">
        <v>23</v>
      </c>
      <c r="H2864">
        <v>5937.3</v>
      </c>
    </row>
    <row r="2865" spans="1:8" x14ac:dyDescent="0.3">
      <c r="A2865" t="s">
        <v>22</v>
      </c>
      <c r="B2865" t="s">
        <v>19</v>
      </c>
      <c r="C2865">
        <v>21</v>
      </c>
      <c r="D2865" s="3">
        <v>2017</v>
      </c>
      <c r="E2865" t="s">
        <v>12</v>
      </c>
      <c r="F2865" t="s">
        <v>18</v>
      </c>
      <c r="G2865" t="s">
        <v>23</v>
      </c>
      <c r="H2865">
        <v>1244</v>
      </c>
    </row>
    <row r="2866" spans="1:8" x14ac:dyDescent="0.3">
      <c r="A2866" t="s">
        <v>21</v>
      </c>
      <c r="B2866" t="s">
        <v>19</v>
      </c>
      <c r="C2866">
        <v>22</v>
      </c>
      <c r="D2866" s="3">
        <v>2017</v>
      </c>
      <c r="E2866" t="s">
        <v>12</v>
      </c>
      <c r="F2866" t="s">
        <v>18</v>
      </c>
      <c r="G2866" t="s">
        <v>23</v>
      </c>
      <c r="H2866">
        <v>5719.9</v>
      </c>
    </row>
    <row r="2867" spans="1:8" x14ac:dyDescent="0.3">
      <c r="A2867" t="s">
        <v>22</v>
      </c>
      <c r="B2867" t="s">
        <v>19</v>
      </c>
      <c r="C2867">
        <v>22</v>
      </c>
      <c r="D2867" s="3">
        <v>2017</v>
      </c>
      <c r="E2867" t="s">
        <v>12</v>
      </c>
      <c r="F2867" t="s">
        <v>18</v>
      </c>
      <c r="G2867" t="s">
        <v>23</v>
      </c>
      <c r="H2867">
        <v>1084.8</v>
      </c>
    </row>
    <row r="2868" spans="1:8" x14ac:dyDescent="0.3">
      <c r="A2868" t="s">
        <v>21</v>
      </c>
      <c r="B2868" t="s">
        <v>19</v>
      </c>
      <c r="C2868">
        <v>23</v>
      </c>
      <c r="D2868" s="3">
        <v>2017</v>
      </c>
      <c r="E2868" t="s">
        <v>12</v>
      </c>
      <c r="F2868" t="s">
        <v>18</v>
      </c>
      <c r="G2868" t="s">
        <v>23</v>
      </c>
      <c r="H2868">
        <v>5134.6000000000004</v>
      </c>
    </row>
    <row r="2869" spans="1:8" x14ac:dyDescent="0.3">
      <c r="A2869" t="s">
        <v>22</v>
      </c>
      <c r="B2869" t="s">
        <v>19</v>
      </c>
      <c r="C2869">
        <v>23</v>
      </c>
      <c r="D2869" s="3">
        <v>2017</v>
      </c>
      <c r="E2869" t="s">
        <v>12</v>
      </c>
      <c r="F2869" t="s">
        <v>18</v>
      </c>
      <c r="G2869" t="s">
        <v>23</v>
      </c>
      <c r="H2869">
        <v>968.6</v>
      </c>
    </row>
    <row r="2870" spans="1:8" x14ac:dyDescent="0.3">
      <c r="A2870" t="s">
        <v>21</v>
      </c>
      <c r="B2870" t="s">
        <v>19</v>
      </c>
      <c r="C2870">
        <v>24</v>
      </c>
      <c r="D2870" s="3">
        <v>2017</v>
      </c>
      <c r="E2870" t="s">
        <v>12</v>
      </c>
      <c r="F2870" t="s">
        <v>18</v>
      </c>
      <c r="G2870" t="s">
        <v>23</v>
      </c>
      <c r="H2870">
        <v>5906.5</v>
      </c>
    </row>
    <row r="2871" spans="1:8" x14ac:dyDescent="0.3">
      <c r="A2871" t="s">
        <v>22</v>
      </c>
      <c r="B2871" t="s">
        <v>19</v>
      </c>
      <c r="C2871">
        <v>24</v>
      </c>
      <c r="D2871" s="3">
        <v>2017</v>
      </c>
      <c r="E2871" t="s">
        <v>12</v>
      </c>
      <c r="F2871" t="s">
        <v>18</v>
      </c>
      <c r="G2871" t="s">
        <v>23</v>
      </c>
      <c r="H2871">
        <v>1116.5</v>
      </c>
    </row>
    <row r="2872" spans="1:8" x14ac:dyDescent="0.3">
      <c r="A2872" t="s">
        <v>21</v>
      </c>
      <c r="B2872" t="s">
        <v>19</v>
      </c>
      <c r="C2872">
        <v>25</v>
      </c>
      <c r="D2872" s="3">
        <v>2017</v>
      </c>
      <c r="E2872" t="s">
        <v>12</v>
      </c>
      <c r="F2872" t="s">
        <v>18</v>
      </c>
      <c r="G2872" t="s">
        <v>23</v>
      </c>
      <c r="H2872">
        <v>7635.5</v>
      </c>
    </row>
    <row r="2873" spans="1:8" x14ac:dyDescent="0.3">
      <c r="A2873" t="s">
        <v>22</v>
      </c>
      <c r="B2873" t="s">
        <v>19</v>
      </c>
      <c r="C2873">
        <v>25</v>
      </c>
      <c r="D2873" s="3">
        <v>2017</v>
      </c>
      <c r="E2873" t="s">
        <v>12</v>
      </c>
      <c r="F2873" t="s">
        <v>18</v>
      </c>
      <c r="G2873" t="s">
        <v>23</v>
      </c>
      <c r="H2873">
        <v>1564.7</v>
      </c>
    </row>
    <row r="2874" spans="1:8" x14ac:dyDescent="0.3">
      <c r="A2874" t="s">
        <v>21</v>
      </c>
      <c r="B2874" t="s">
        <v>19</v>
      </c>
      <c r="C2874">
        <v>26</v>
      </c>
      <c r="D2874" s="3">
        <v>2017</v>
      </c>
      <c r="E2874" t="s">
        <v>12</v>
      </c>
      <c r="F2874" t="s">
        <v>18</v>
      </c>
      <c r="G2874" t="s">
        <v>23</v>
      </c>
      <c r="H2874">
        <v>6500.3</v>
      </c>
    </row>
    <row r="2875" spans="1:8" x14ac:dyDescent="0.3">
      <c r="A2875" t="s">
        <v>22</v>
      </c>
      <c r="B2875" t="s">
        <v>19</v>
      </c>
      <c r="C2875">
        <v>26</v>
      </c>
      <c r="D2875" s="3">
        <v>2017</v>
      </c>
      <c r="E2875" t="s">
        <v>12</v>
      </c>
      <c r="F2875" t="s">
        <v>18</v>
      </c>
      <c r="G2875" t="s">
        <v>23</v>
      </c>
      <c r="H2875">
        <v>1441.4</v>
      </c>
    </row>
    <row r="2876" spans="1:8" x14ac:dyDescent="0.3">
      <c r="A2876" t="s">
        <v>21</v>
      </c>
      <c r="B2876" t="s">
        <v>19</v>
      </c>
      <c r="C2876">
        <v>27</v>
      </c>
      <c r="D2876" s="3">
        <v>2017</v>
      </c>
      <c r="E2876" t="s">
        <v>12</v>
      </c>
      <c r="F2876" t="s">
        <v>18</v>
      </c>
      <c r="G2876" t="s">
        <v>23</v>
      </c>
      <c r="H2876">
        <v>6979.1</v>
      </c>
    </row>
    <row r="2877" spans="1:8" x14ac:dyDescent="0.3">
      <c r="A2877" t="s">
        <v>22</v>
      </c>
      <c r="B2877" t="s">
        <v>19</v>
      </c>
      <c r="C2877">
        <v>27</v>
      </c>
      <c r="D2877" s="3">
        <v>2017</v>
      </c>
      <c r="E2877" t="s">
        <v>12</v>
      </c>
      <c r="F2877" t="s">
        <v>18</v>
      </c>
      <c r="G2877" t="s">
        <v>23</v>
      </c>
      <c r="H2877">
        <v>1318.5</v>
      </c>
    </row>
    <row r="2878" spans="1:8" x14ac:dyDescent="0.3">
      <c r="A2878" t="s">
        <v>21</v>
      </c>
      <c r="B2878" t="s">
        <v>19</v>
      </c>
      <c r="C2878">
        <v>28</v>
      </c>
      <c r="D2878" s="3">
        <v>2017</v>
      </c>
      <c r="E2878" t="s">
        <v>12</v>
      </c>
      <c r="F2878" t="s">
        <v>18</v>
      </c>
      <c r="G2878" t="s">
        <v>23</v>
      </c>
      <c r="H2878">
        <v>7131.5</v>
      </c>
    </row>
    <row r="2879" spans="1:8" x14ac:dyDescent="0.3">
      <c r="A2879" t="s">
        <v>22</v>
      </c>
      <c r="B2879" t="s">
        <v>19</v>
      </c>
      <c r="C2879">
        <v>28</v>
      </c>
      <c r="D2879" s="3">
        <v>2017</v>
      </c>
      <c r="E2879" t="s">
        <v>12</v>
      </c>
      <c r="F2879" t="s">
        <v>18</v>
      </c>
      <c r="G2879" t="s">
        <v>23</v>
      </c>
      <c r="H2879">
        <v>1359.5</v>
      </c>
    </row>
    <row r="2880" spans="1:8" x14ac:dyDescent="0.3">
      <c r="A2880" t="s">
        <v>21</v>
      </c>
      <c r="B2880" t="s">
        <v>19</v>
      </c>
      <c r="C2880">
        <v>29</v>
      </c>
      <c r="D2880" s="3">
        <v>2017</v>
      </c>
      <c r="E2880" t="s">
        <v>12</v>
      </c>
      <c r="F2880" t="s">
        <v>18</v>
      </c>
      <c r="G2880" t="s">
        <v>23</v>
      </c>
      <c r="H2880">
        <v>6080.5</v>
      </c>
    </row>
    <row r="2881" spans="1:8" x14ac:dyDescent="0.3">
      <c r="A2881" t="s">
        <v>22</v>
      </c>
      <c r="B2881" t="s">
        <v>19</v>
      </c>
      <c r="C2881">
        <v>29</v>
      </c>
      <c r="D2881" s="3">
        <v>2017</v>
      </c>
      <c r="E2881" t="s">
        <v>12</v>
      </c>
      <c r="F2881" t="s">
        <v>18</v>
      </c>
      <c r="G2881" t="s">
        <v>23</v>
      </c>
      <c r="H2881">
        <v>1073.0999999999999</v>
      </c>
    </row>
    <row r="2882" spans="1:8" x14ac:dyDescent="0.3">
      <c r="A2882" t="s">
        <v>21</v>
      </c>
      <c r="B2882" t="s">
        <v>19</v>
      </c>
      <c r="C2882">
        <v>30</v>
      </c>
      <c r="D2882" s="3">
        <v>2017</v>
      </c>
      <c r="E2882" t="s">
        <v>12</v>
      </c>
      <c r="F2882" t="s">
        <v>18</v>
      </c>
      <c r="G2882" t="s">
        <v>23</v>
      </c>
      <c r="H2882">
        <v>5425.8</v>
      </c>
    </row>
    <row r="2883" spans="1:8" x14ac:dyDescent="0.3">
      <c r="A2883" t="s">
        <v>22</v>
      </c>
      <c r="B2883" t="s">
        <v>19</v>
      </c>
      <c r="C2883">
        <v>30</v>
      </c>
      <c r="D2883" s="3">
        <v>2017</v>
      </c>
      <c r="E2883" t="s">
        <v>12</v>
      </c>
      <c r="F2883" t="s">
        <v>18</v>
      </c>
      <c r="G2883" t="s">
        <v>23</v>
      </c>
      <c r="H2883">
        <v>972.8</v>
      </c>
    </row>
    <row r="2884" spans="1:8" x14ac:dyDescent="0.3">
      <c r="A2884" t="s">
        <v>21</v>
      </c>
      <c r="B2884" t="s">
        <v>13</v>
      </c>
      <c r="C2884">
        <v>1</v>
      </c>
      <c r="D2884" s="3">
        <v>2017</v>
      </c>
      <c r="E2884" t="s">
        <v>12</v>
      </c>
      <c r="F2884" t="s">
        <v>18</v>
      </c>
      <c r="G2884" t="s">
        <v>23</v>
      </c>
      <c r="H2884">
        <v>6435.6</v>
      </c>
    </row>
    <row r="2885" spans="1:8" x14ac:dyDescent="0.3">
      <c r="A2885" t="s">
        <v>22</v>
      </c>
      <c r="B2885" t="s">
        <v>13</v>
      </c>
      <c r="C2885">
        <v>1</v>
      </c>
      <c r="D2885" s="3">
        <v>2017</v>
      </c>
      <c r="E2885" t="s">
        <v>12</v>
      </c>
      <c r="F2885" t="s">
        <v>18</v>
      </c>
      <c r="G2885" t="s">
        <v>23</v>
      </c>
      <c r="H2885">
        <v>1630.4</v>
      </c>
    </row>
    <row r="2886" spans="1:8" x14ac:dyDescent="0.3">
      <c r="A2886" t="s">
        <v>21</v>
      </c>
      <c r="B2886" t="s">
        <v>13</v>
      </c>
      <c r="C2886">
        <v>2</v>
      </c>
      <c r="D2886" s="3">
        <v>2017</v>
      </c>
      <c r="E2886" t="s">
        <v>12</v>
      </c>
      <c r="F2886" t="s">
        <v>18</v>
      </c>
      <c r="G2886" t="s">
        <v>23</v>
      </c>
      <c r="H2886">
        <v>4710.3999999999996</v>
      </c>
    </row>
    <row r="2887" spans="1:8" x14ac:dyDescent="0.3">
      <c r="A2887" t="s">
        <v>22</v>
      </c>
      <c r="B2887" t="s">
        <v>13</v>
      </c>
      <c r="C2887">
        <v>2</v>
      </c>
      <c r="D2887" s="3">
        <v>2017</v>
      </c>
      <c r="E2887" t="s">
        <v>12</v>
      </c>
      <c r="F2887" t="s">
        <v>18</v>
      </c>
      <c r="G2887" t="s">
        <v>23</v>
      </c>
      <c r="H2887">
        <v>1117.8</v>
      </c>
    </row>
    <row r="2888" spans="1:8" x14ac:dyDescent="0.3">
      <c r="A2888" t="s">
        <v>21</v>
      </c>
      <c r="B2888" t="s">
        <v>13</v>
      </c>
      <c r="C2888">
        <v>3</v>
      </c>
      <c r="D2888" s="3">
        <v>2017</v>
      </c>
      <c r="E2888" t="s">
        <v>12</v>
      </c>
      <c r="F2888" t="s">
        <v>18</v>
      </c>
      <c r="G2888" t="s">
        <v>23</v>
      </c>
      <c r="H2888">
        <v>4767.5</v>
      </c>
    </row>
    <row r="2889" spans="1:8" x14ac:dyDescent="0.3">
      <c r="A2889" t="s">
        <v>22</v>
      </c>
      <c r="B2889" t="s">
        <v>13</v>
      </c>
      <c r="C2889">
        <v>3</v>
      </c>
      <c r="D2889" s="3">
        <v>2017</v>
      </c>
      <c r="E2889" t="s">
        <v>12</v>
      </c>
      <c r="F2889" t="s">
        <v>18</v>
      </c>
      <c r="G2889" t="s">
        <v>23</v>
      </c>
      <c r="H2889">
        <v>1053</v>
      </c>
    </row>
    <row r="2890" spans="1:8" x14ac:dyDescent="0.3">
      <c r="A2890" t="s">
        <v>21</v>
      </c>
      <c r="B2890" t="s">
        <v>13</v>
      </c>
      <c r="C2890">
        <v>4</v>
      </c>
      <c r="D2890" s="3">
        <v>2017</v>
      </c>
      <c r="E2890" t="s">
        <v>12</v>
      </c>
      <c r="F2890" t="s">
        <v>18</v>
      </c>
      <c r="G2890" t="s">
        <v>23</v>
      </c>
      <c r="H2890">
        <v>4339.3</v>
      </c>
    </row>
    <row r="2891" spans="1:8" x14ac:dyDescent="0.3">
      <c r="A2891" t="s">
        <v>22</v>
      </c>
      <c r="B2891" t="s">
        <v>13</v>
      </c>
      <c r="C2891">
        <v>4</v>
      </c>
      <c r="D2891" s="3">
        <v>2017</v>
      </c>
      <c r="E2891" t="s">
        <v>12</v>
      </c>
      <c r="F2891" t="s">
        <v>18</v>
      </c>
      <c r="G2891" t="s">
        <v>23</v>
      </c>
      <c r="H2891">
        <v>920</v>
      </c>
    </row>
    <row r="2892" spans="1:8" x14ac:dyDescent="0.3">
      <c r="A2892" t="s">
        <v>21</v>
      </c>
      <c r="B2892" t="s">
        <v>13</v>
      </c>
      <c r="C2892">
        <v>5</v>
      </c>
      <c r="D2892" s="3">
        <v>2017</v>
      </c>
      <c r="E2892" t="s">
        <v>12</v>
      </c>
      <c r="F2892" t="s">
        <v>18</v>
      </c>
      <c r="G2892" t="s">
        <v>23</v>
      </c>
      <c r="H2892">
        <v>3842.6</v>
      </c>
    </row>
    <row r="2893" spans="1:8" x14ac:dyDescent="0.3">
      <c r="A2893" t="s">
        <v>22</v>
      </c>
      <c r="B2893" t="s">
        <v>13</v>
      </c>
      <c r="C2893">
        <v>5</v>
      </c>
      <c r="D2893" s="3">
        <v>2017</v>
      </c>
      <c r="E2893" t="s">
        <v>12</v>
      </c>
      <c r="F2893" t="s">
        <v>18</v>
      </c>
      <c r="G2893" t="s">
        <v>23</v>
      </c>
      <c r="H2893">
        <v>781.7</v>
      </c>
    </row>
    <row r="2894" spans="1:8" x14ac:dyDescent="0.3">
      <c r="A2894" t="s">
        <v>21</v>
      </c>
      <c r="B2894" t="s">
        <v>13</v>
      </c>
      <c r="C2894">
        <v>6</v>
      </c>
      <c r="D2894" s="3">
        <v>2017</v>
      </c>
      <c r="E2894" t="s">
        <v>12</v>
      </c>
      <c r="F2894" t="s">
        <v>18</v>
      </c>
      <c r="G2894" t="s">
        <v>23</v>
      </c>
      <c r="H2894">
        <v>4620.3999999999996</v>
      </c>
    </row>
    <row r="2895" spans="1:8" x14ac:dyDescent="0.3">
      <c r="A2895" t="s">
        <v>22</v>
      </c>
      <c r="B2895" t="s">
        <v>13</v>
      </c>
      <c r="C2895">
        <v>6</v>
      </c>
      <c r="D2895" s="3">
        <v>2017</v>
      </c>
      <c r="E2895" t="s">
        <v>12</v>
      </c>
      <c r="F2895" t="s">
        <v>18</v>
      </c>
      <c r="G2895" t="s">
        <v>23</v>
      </c>
      <c r="H2895">
        <v>965.6</v>
      </c>
    </row>
    <row r="2896" spans="1:8" x14ac:dyDescent="0.3">
      <c r="A2896" t="s">
        <v>21</v>
      </c>
      <c r="B2896" t="s">
        <v>13</v>
      </c>
      <c r="C2896">
        <v>7</v>
      </c>
      <c r="D2896" s="3">
        <v>2017</v>
      </c>
      <c r="E2896" t="s">
        <v>12</v>
      </c>
      <c r="F2896" t="s">
        <v>18</v>
      </c>
      <c r="G2896" t="s">
        <v>23</v>
      </c>
      <c r="H2896">
        <v>5880.4</v>
      </c>
    </row>
    <row r="2897" spans="1:8" x14ac:dyDescent="0.3">
      <c r="A2897" t="s">
        <v>22</v>
      </c>
      <c r="B2897" t="s">
        <v>13</v>
      </c>
      <c r="C2897">
        <v>7</v>
      </c>
      <c r="D2897" s="3">
        <v>2017</v>
      </c>
      <c r="E2897" t="s">
        <v>12</v>
      </c>
      <c r="F2897" t="s">
        <v>18</v>
      </c>
      <c r="G2897" t="s">
        <v>23</v>
      </c>
      <c r="H2897">
        <v>1214.9000000000001</v>
      </c>
    </row>
    <row r="2898" spans="1:8" x14ac:dyDescent="0.3">
      <c r="A2898" t="s">
        <v>21</v>
      </c>
      <c r="B2898" t="s">
        <v>13</v>
      </c>
      <c r="C2898">
        <v>8</v>
      </c>
      <c r="D2898" s="3">
        <v>2017</v>
      </c>
      <c r="E2898" t="s">
        <v>12</v>
      </c>
      <c r="F2898" t="s">
        <v>18</v>
      </c>
      <c r="G2898" t="s">
        <v>23</v>
      </c>
      <c r="H2898">
        <v>5351.1</v>
      </c>
    </row>
    <row r="2899" spans="1:8" x14ac:dyDescent="0.3">
      <c r="A2899" t="s">
        <v>22</v>
      </c>
      <c r="B2899" t="s">
        <v>13</v>
      </c>
      <c r="C2899">
        <v>8</v>
      </c>
      <c r="D2899" s="3">
        <v>2017</v>
      </c>
      <c r="E2899" t="s">
        <v>12</v>
      </c>
      <c r="F2899" t="s">
        <v>18</v>
      </c>
      <c r="G2899" t="s">
        <v>23</v>
      </c>
      <c r="H2899">
        <v>1447</v>
      </c>
    </row>
    <row r="2900" spans="1:8" x14ac:dyDescent="0.3">
      <c r="A2900" t="s">
        <v>21</v>
      </c>
      <c r="B2900" t="s">
        <v>13</v>
      </c>
      <c r="C2900">
        <v>9</v>
      </c>
      <c r="D2900" s="3">
        <v>2017</v>
      </c>
      <c r="E2900" t="s">
        <v>12</v>
      </c>
      <c r="F2900" t="s">
        <v>18</v>
      </c>
      <c r="G2900" t="s">
        <v>23</v>
      </c>
      <c r="H2900">
        <v>4837.8999999999996</v>
      </c>
    </row>
    <row r="2901" spans="1:8" x14ac:dyDescent="0.3">
      <c r="A2901" t="s">
        <v>22</v>
      </c>
      <c r="B2901" t="s">
        <v>13</v>
      </c>
      <c r="C2901">
        <v>9</v>
      </c>
      <c r="D2901" s="3">
        <v>2017</v>
      </c>
      <c r="E2901" t="s">
        <v>12</v>
      </c>
      <c r="F2901" t="s">
        <v>18</v>
      </c>
      <c r="G2901" t="s">
        <v>23</v>
      </c>
      <c r="H2901">
        <v>1080.7</v>
      </c>
    </row>
    <row r="2902" spans="1:8" x14ac:dyDescent="0.3">
      <c r="A2902" t="s">
        <v>21</v>
      </c>
      <c r="B2902" t="s">
        <v>13</v>
      </c>
      <c r="C2902">
        <v>10</v>
      </c>
      <c r="D2902" s="3">
        <v>2017</v>
      </c>
      <c r="E2902" t="s">
        <v>12</v>
      </c>
      <c r="F2902" t="s">
        <v>18</v>
      </c>
      <c r="G2902" t="s">
        <v>23</v>
      </c>
      <c r="H2902">
        <v>4536.2</v>
      </c>
    </row>
    <row r="2903" spans="1:8" x14ac:dyDescent="0.3">
      <c r="A2903" t="s">
        <v>22</v>
      </c>
      <c r="B2903" t="s">
        <v>13</v>
      </c>
      <c r="C2903">
        <v>10</v>
      </c>
      <c r="D2903" s="3">
        <v>2017</v>
      </c>
      <c r="E2903" t="s">
        <v>12</v>
      </c>
      <c r="F2903" t="s">
        <v>18</v>
      </c>
      <c r="G2903" t="s">
        <v>23</v>
      </c>
      <c r="H2903">
        <v>988.1</v>
      </c>
    </row>
    <row r="2904" spans="1:8" x14ac:dyDescent="0.3">
      <c r="A2904" t="s">
        <v>21</v>
      </c>
      <c r="B2904" t="s">
        <v>13</v>
      </c>
      <c r="C2904">
        <v>11</v>
      </c>
      <c r="D2904" s="3">
        <v>2017</v>
      </c>
      <c r="E2904" t="s">
        <v>12</v>
      </c>
      <c r="F2904" t="s">
        <v>18</v>
      </c>
      <c r="G2904" t="s">
        <v>23</v>
      </c>
      <c r="H2904">
        <v>4361.1000000000004</v>
      </c>
    </row>
    <row r="2905" spans="1:8" x14ac:dyDescent="0.3">
      <c r="A2905" t="s">
        <v>22</v>
      </c>
      <c r="B2905" t="s">
        <v>13</v>
      </c>
      <c r="C2905">
        <v>11</v>
      </c>
      <c r="D2905" s="3">
        <v>2017</v>
      </c>
      <c r="E2905" t="s">
        <v>12</v>
      </c>
      <c r="F2905" t="s">
        <v>18</v>
      </c>
      <c r="G2905" t="s">
        <v>23</v>
      </c>
      <c r="H2905">
        <v>952.6</v>
      </c>
    </row>
    <row r="2906" spans="1:8" x14ac:dyDescent="0.3">
      <c r="A2906" t="s">
        <v>21</v>
      </c>
      <c r="B2906" t="s">
        <v>13</v>
      </c>
      <c r="C2906">
        <v>12</v>
      </c>
      <c r="D2906" s="3">
        <v>2017</v>
      </c>
      <c r="E2906" t="s">
        <v>12</v>
      </c>
      <c r="F2906" t="s">
        <v>18</v>
      </c>
      <c r="G2906" t="s">
        <v>23</v>
      </c>
      <c r="H2906">
        <v>4044.3</v>
      </c>
    </row>
    <row r="2907" spans="1:8" x14ac:dyDescent="0.3">
      <c r="A2907" t="s">
        <v>22</v>
      </c>
      <c r="B2907" t="s">
        <v>13</v>
      </c>
      <c r="C2907">
        <v>12</v>
      </c>
      <c r="D2907" s="3">
        <v>2017</v>
      </c>
      <c r="E2907" t="s">
        <v>12</v>
      </c>
      <c r="F2907" t="s">
        <v>18</v>
      </c>
      <c r="G2907" t="s">
        <v>23</v>
      </c>
      <c r="H2907">
        <v>783.4</v>
      </c>
    </row>
    <row r="2908" spans="1:8" x14ac:dyDescent="0.3">
      <c r="A2908" t="s">
        <v>21</v>
      </c>
      <c r="B2908" t="s">
        <v>13</v>
      </c>
      <c r="C2908">
        <v>13</v>
      </c>
      <c r="D2908" s="3">
        <v>2017</v>
      </c>
      <c r="E2908" t="s">
        <v>12</v>
      </c>
      <c r="F2908" t="s">
        <v>18</v>
      </c>
      <c r="G2908" t="s">
        <v>23</v>
      </c>
      <c r="H2908">
        <v>4443.8</v>
      </c>
    </row>
    <row r="2909" spans="1:8" x14ac:dyDescent="0.3">
      <c r="A2909" t="s">
        <v>22</v>
      </c>
      <c r="B2909" t="s">
        <v>13</v>
      </c>
      <c r="C2909">
        <v>13</v>
      </c>
      <c r="D2909" s="3">
        <v>2017</v>
      </c>
      <c r="E2909" t="s">
        <v>12</v>
      </c>
      <c r="F2909" t="s">
        <v>18</v>
      </c>
      <c r="G2909" t="s">
        <v>23</v>
      </c>
      <c r="H2909">
        <v>816</v>
      </c>
    </row>
    <row r="2910" spans="1:8" x14ac:dyDescent="0.3">
      <c r="A2910" t="s">
        <v>21</v>
      </c>
      <c r="B2910" t="s">
        <v>13</v>
      </c>
      <c r="C2910">
        <v>14</v>
      </c>
      <c r="D2910" s="3">
        <v>2017</v>
      </c>
      <c r="E2910" t="s">
        <v>12</v>
      </c>
      <c r="F2910" t="s">
        <v>18</v>
      </c>
      <c r="G2910" t="s">
        <v>23</v>
      </c>
      <c r="H2910">
        <v>5650.1</v>
      </c>
    </row>
    <row r="2911" spans="1:8" x14ac:dyDescent="0.3">
      <c r="A2911" t="s">
        <v>22</v>
      </c>
      <c r="B2911" t="s">
        <v>13</v>
      </c>
      <c r="C2911">
        <v>14</v>
      </c>
      <c r="D2911" s="3">
        <v>2017</v>
      </c>
      <c r="E2911" t="s">
        <v>12</v>
      </c>
      <c r="F2911" t="s">
        <v>18</v>
      </c>
      <c r="G2911" t="s">
        <v>23</v>
      </c>
      <c r="H2911">
        <v>1096.8</v>
      </c>
    </row>
    <row r="2912" spans="1:8" x14ac:dyDescent="0.3">
      <c r="A2912" t="s">
        <v>21</v>
      </c>
      <c r="B2912" t="s">
        <v>13</v>
      </c>
      <c r="C2912">
        <v>15</v>
      </c>
      <c r="D2912" s="3">
        <v>2017</v>
      </c>
      <c r="E2912" t="s">
        <v>12</v>
      </c>
      <c r="F2912" t="s">
        <v>18</v>
      </c>
      <c r="G2912" t="s">
        <v>23</v>
      </c>
      <c r="H2912">
        <v>5430.2</v>
      </c>
    </row>
    <row r="2913" spans="1:8" x14ac:dyDescent="0.3">
      <c r="A2913" t="s">
        <v>22</v>
      </c>
      <c r="B2913" t="s">
        <v>13</v>
      </c>
      <c r="C2913">
        <v>15</v>
      </c>
      <c r="D2913" s="3">
        <v>2017</v>
      </c>
      <c r="E2913" t="s">
        <v>12</v>
      </c>
      <c r="F2913" t="s">
        <v>18</v>
      </c>
      <c r="G2913" t="s">
        <v>23</v>
      </c>
      <c r="H2913">
        <v>969.5</v>
      </c>
    </row>
    <row r="2914" spans="1:8" x14ac:dyDescent="0.3">
      <c r="A2914" t="s">
        <v>21</v>
      </c>
      <c r="B2914" t="s">
        <v>13</v>
      </c>
      <c r="C2914">
        <v>16</v>
      </c>
      <c r="D2914" s="3">
        <v>2017</v>
      </c>
      <c r="E2914" t="s">
        <v>12</v>
      </c>
      <c r="F2914" t="s">
        <v>18</v>
      </c>
      <c r="G2914" t="s">
        <v>23</v>
      </c>
      <c r="H2914">
        <v>5109.2</v>
      </c>
    </row>
    <row r="2915" spans="1:8" x14ac:dyDescent="0.3">
      <c r="A2915" t="s">
        <v>22</v>
      </c>
      <c r="B2915" t="s">
        <v>13</v>
      </c>
      <c r="C2915">
        <v>16</v>
      </c>
      <c r="D2915" s="3">
        <v>2017</v>
      </c>
      <c r="E2915" t="s">
        <v>12</v>
      </c>
      <c r="F2915" t="s">
        <v>18</v>
      </c>
      <c r="G2915" t="s">
        <v>23</v>
      </c>
      <c r="H2915">
        <v>939.9</v>
      </c>
    </row>
    <row r="2916" spans="1:8" x14ac:dyDescent="0.3">
      <c r="A2916" t="s">
        <v>21</v>
      </c>
      <c r="B2916" t="s">
        <v>13</v>
      </c>
      <c r="C2916">
        <v>17</v>
      </c>
      <c r="D2916" s="3">
        <v>2017</v>
      </c>
      <c r="E2916" t="s">
        <v>12</v>
      </c>
      <c r="F2916" t="s">
        <v>18</v>
      </c>
      <c r="G2916" t="s">
        <v>23</v>
      </c>
      <c r="H2916">
        <v>5020.6000000000004</v>
      </c>
    </row>
    <row r="2917" spans="1:8" x14ac:dyDescent="0.3">
      <c r="A2917" t="s">
        <v>22</v>
      </c>
      <c r="B2917" t="s">
        <v>13</v>
      </c>
      <c r="C2917">
        <v>17</v>
      </c>
      <c r="D2917" s="3">
        <v>2017</v>
      </c>
      <c r="E2917" t="s">
        <v>12</v>
      </c>
      <c r="F2917" t="s">
        <v>18</v>
      </c>
      <c r="G2917" t="s">
        <v>23</v>
      </c>
      <c r="H2917">
        <v>954.4</v>
      </c>
    </row>
    <row r="2918" spans="1:8" x14ac:dyDescent="0.3">
      <c r="A2918" t="s">
        <v>21</v>
      </c>
      <c r="B2918" t="s">
        <v>13</v>
      </c>
      <c r="C2918">
        <v>18</v>
      </c>
      <c r="D2918" s="3">
        <v>2017</v>
      </c>
      <c r="E2918" t="s">
        <v>12</v>
      </c>
      <c r="F2918" t="s">
        <v>18</v>
      </c>
      <c r="G2918" t="s">
        <v>23</v>
      </c>
      <c r="H2918">
        <v>4134.3999999999996</v>
      </c>
    </row>
    <row r="2919" spans="1:8" x14ac:dyDescent="0.3">
      <c r="A2919" t="s">
        <v>22</v>
      </c>
      <c r="B2919" t="s">
        <v>13</v>
      </c>
      <c r="C2919">
        <v>18</v>
      </c>
      <c r="D2919" s="3">
        <v>2017</v>
      </c>
      <c r="E2919" t="s">
        <v>12</v>
      </c>
      <c r="F2919" t="s">
        <v>18</v>
      </c>
      <c r="G2919" t="s">
        <v>23</v>
      </c>
      <c r="H2919">
        <v>893.2</v>
      </c>
    </row>
    <row r="2920" spans="1:8" x14ac:dyDescent="0.3">
      <c r="A2920" t="s">
        <v>21</v>
      </c>
      <c r="B2920" t="s">
        <v>13</v>
      </c>
      <c r="C2920">
        <v>19</v>
      </c>
      <c r="D2920" s="3">
        <v>2017</v>
      </c>
      <c r="E2920" t="s">
        <v>12</v>
      </c>
      <c r="F2920" t="s">
        <v>18</v>
      </c>
      <c r="G2920" t="s">
        <v>23</v>
      </c>
      <c r="H2920">
        <v>3642.8</v>
      </c>
    </row>
    <row r="2921" spans="1:8" x14ac:dyDescent="0.3">
      <c r="A2921" t="s">
        <v>22</v>
      </c>
      <c r="B2921" t="s">
        <v>13</v>
      </c>
      <c r="C2921">
        <v>19</v>
      </c>
      <c r="D2921" s="3">
        <v>2017</v>
      </c>
      <c r="E2921" t="s">
        <v>12</v>
      </c>
      <c r="F2921" t="s">
        <v>18</v>
      </c>
      <c r="G2921" t="s">
        <v>23</v>
      </c>
      <c r="H2921">
        <v>782.5</v>
      </c>
    </row>
    <row r="2922" spans="1:8" x14ac:dyDescent="0.3">
      <c r="A2922" t="s">
        <v>21</v>
      </c>
      <c r="B2922" t="s">
        <v>13</v>
      </c>
      <c r="C2922">
        <v>20</v>
      </c>
      <c r="D2922" s="3">
        <v>2017</v>
      </c>
      <c r="E2922" t="s">
        <v>12</v>
      </c>
      <c r="F2922" t="s">
        <v>18</v>
      </c>
      <c r="G2922" t="s">
        <v>23</v>
      </c>
      <c r="H2922">
        <v>4527.7</v>
      </c>
    </row>
    <row r="2923" spans="1:8" x14ac:dyDescent="0.3">
      <c r="A2923" t="s">
        <v>22</v>
      </c>
      <c r="B2923" t="s">
        <v>13</v>
      </c>
      <c r="C2923">
        <v>20</v>
      </c>
      <c r="D2923" s="3">
        <v>2017</v>
      </c>
      <c r="E2923" t="s">
        <v>12</v>
      </c>
      <c r="F2923" t="s">
        <v>18</v>
      </c>
      <c r="G2923" t="s">
        <v>23</v>
      </c>
      <c r="H2923">
        <v>862.4</v>
      </c>
    </row>
    <row r="2924" spans="1:8" x14ac:dyDescent="0.3">
      <c r="A2924" t="s">
        <v>21</v>
      </c>
      <c r="B2924" t="s">
        <v>13</v>
      </c>
      <c r="C2924">
        <v>21</v>
      </c>
      <c r="D2924" s="3">
        <v>2017</v>
      </c>
      <c r="E2924" t="s">
        <v>12</v>
      </c>
      <c r="F2924" t="s">
        <v>18</v>
      </c>
      <c r="G2924" t="s">
        <v>23</v>
      </c>
      <c r="H2924">
        <v>5329.4</v>
      </c>
    </row>
    <row r="2925" spans="1:8" x14ac:dyDescent="0.3">
      <c r="A2925" t="s">
        <v>22</v>
      </c>
      <c r="B2925" t="s">
        <v>13</v>
      </c>
      <c r="C2925">
        <v>21</v>
      </c>
      <c r="D2925" s="3">
        <v>2017</v>
      </c>
      <c r="E2925" t="s">
        <v>12</v>
      </c>
      <c r="F2925" t="s">
        <v>18</v>
      </c>
      <c r="G2925" t="s">
        <v>23</v>
      </c>
      <c r="H2925">
        <v>1115.2</v>
      </c>
    </row>
    <row r="2926" spans="1:8" x14ac:dyDescent="0.3">
      <c r="A2926" t="s">
        <v>21</v>
      </c>
      <c r="B2926" t="s">
        <v>13</v>
      </c>
      <c r="C2926">
        <v>22</v>
      </c>
      <c r="D2926" s="3">
        <v>2017</v>
      </c>
      <c r="E2926" t="s">
        <v>12</v>
      </c>
      <c r="F2926" t="s">
        <v>18</v>
      </c>
      <c r="G2926" t="s">
        <v>23</v>
      </c>
      <c r="H2926">
        <v>4689.1000000000004</v>
      </c>
    </row>
    <row r="2927" spans="1:8" x14ac:dyDescent="0.3">
      <c r="A2927" t="s">
        <v>22</v>
      </c>
      <c r="B2927" t="s">
        <v>13</v>
      </c>
      <c r="C2927">
        <v>22</v>
      </c>
      <c r="D2927" s="3">
        <v>2017</v>
      </c>
      <c r="E2927" t="s">
        <v>12</v>
      </c>
      <c r="F2927" t="s">
        <v>18</v>
      </c>
      <c r="G2927" t="s">
        <v>23</v>
      </c>
      <c r="H2927">
        <v>1080.2</v>
      </c>
    </row>
    <row r="2928" spans="1:8" x14ac:dyDescent="0.3">
      <c r="A2928" t="s">
        <v>21</v>
      </c>
      <c r="B2928" t="s">
        <v>13</v>
      </c>
      <c r="C2928">
        <v>23</v>
      </c>
      <c r="D2928" s="3">
        <v>2017</v>
      </c>
      <c r="E2928" t="s">
        <v>12</v>
      </c>
      <c r="F2928" t="s">
        <v>18</v>
      </c>
      <c r="G2928" t="s">
        <v>23</v>
      </c>
      <c r="H2928">
        <v>4043</v>
      </c>
    </row>
    <row r="2929" spans="1:8" x14ac:dyDescent="0.3">
      <c r="A2929" t="s">
        <v>22</v>
      </c>
      <c r="B2929" t="s">
        <v>13</v>
      </c>
      <c r="C2929">
        <v>23</v>
      </c>
      <c r="D2929" s="3">
        <v>2017</v>
      </c>
      <c r="E2929" t="s">
        <v>12</v>
      </c>
      <c r="F2929" t="s">
        <v>18</v>
      </c>
      <c r="G2929" t="s">
        <v>23</v>
      </c>
      <c r="H2929">
        <v>875.9</v>
      </c>
    </row>
    <row r="2930" spans="1:8" x14ac:dyDescent="0.3">
      <c r="A2930" t="s">
        <v>21</v>
      </c>
      <c r="B2930" t="s">
        <v>13</v>
      </c>
      <c r="C2930">
        <v>24</v>
      </c>
      <c r="D2930" s="3">
        <v>2017</v>
      </c>
      <c r="E2930" t="s">
        <v>12</v>
      </c>
      <c r="F2930" t="s">
        <v>18</v>
      </c>
      <c r="G2930" t="s">
        <v>23</v>
      </c>
      <c r="H2930">
        <v>3610.4</v>
      </c>
    </row>
    <row r="2931" spans="1:8" x14ac:dyDescent="0.3">
      <c r="A2931" t="s">
        <v>22</v>
      </c>
      <c r="B2931" t="s">
        <v>13</v>
      </c>
      <c r="C2931">
        <v>24</v>
      </c>
      <c r="D2931" s="3">
        <v>2017</v>
      </c>
      <c r="E2931" t="s">
        <v>12</v>
      </c>
      <c r="F2931" t="s">
        <v>18</v>
      </c>
      <c r="G2931" t="s">
        <v>23</v>
      </c>
      <c r="H2931">
        <v>710</v>
      </c>
    </row>
    <row r="2932" spans="1:8" x14ac:dyDescent="0.3">
      <c r="A2932" t="s">
        <v>21</v>
      </c>
      <c r="B2932" t="s">
        <v>13</v>
      </c>
      <c r="C2932">
        <v>25</v>
      </c>
      <c r="D2932" s="3">
        <v>2017</v>
      </c>
      <c r="E2932" t="s">
        <v>12</v>
      </c>
      <c r="F2932" t="s">
        <v>18</v>
      </c>
      <c r="G2932" t="s">
        <v>23</v>
      </c>
      <c r="H2932">
        <v>3284.2</v>
      </c>
    </row>
    <row r="2933" spans="1:8" x14ac:dyDescent="0.3">
      <c r="A2933" t="s">
        <v>22</v>
      </c>
      <c r="B2933" t="s">
        <v>13</v>
      </c>
      <c r="C2933">
        <v>25</v>
      </c>
      <c r="D2933" s="3">
        <v>2017</v>
      </c>
      <c r="E2933" t="s">
        <v>12</v>
      </c>
      <c r="F2933" t="s">
        <v>18</v>
      </c>
      <c r="G2933" t="s">
        <v>23</v>
      </c>
      <c r="H2933">
        <v>847.9</v>
      </c>
    </row>
    <row r="2934" spans="1:8" x14ac:dyDescent="0.3">
      <c r="A2934" t="s">
        <v>21</v>
      </c>
      <c r="B2934" t="s">
        <v>13</v>
      </c>
      <c r="C2934">
        <v>26</v>
      </c>
      <c r="D2934" s="3">
        <v>2017</v>
      </c>
      <c r="E2934" t="s">
        <v>12</v>
      </c>
      <c r="F2934" t="s">
        <v>18</v>
      </c>
      <c r="G2934" t="s">
        <v>23</v>
      </c>
      <c r="H2934">
        <v>2964.5</v>
      </c>
    </row>
    <row r="2935" spans="1:8" x14ac:dyDescent="0.3">
      <c r="A2935" t="s">
        <v>22</v>
      </c>
      <c r="B2935" t="s">
        <v>13</v>
      </c>
      <c r="C2935">
        <v>26</v>
      </c>
      <c r="D2935" s="3">
        <v>2017</v>
      </c>
      <c r="E2935" t="s">
        <v>12</v>
      </c>
      <c r="F2935" t="s">
        <v>18</v>
      </c>
      <c r="G2935" t="s">
        <v>23</v>
      </c>
      <c r="H2935">
        <v>677.3</v>
      </c>
    </row>
    <row r="2936" spans="1:8" x14ac:dyDescent="0.3">
      <c r="A2936" t="s">
        <v>21</v>
      </c>
      <c r="B2936" t="s">
        <v>13</v>
      </c>
      <c r="C2936">
        <v>27</v>
      </c>
      <c r="D2936" s="3">
        <v>2017</v>
      </c>
      <c r="E2936" t="s">
        <v>12</v>
      </c>
      <c r="F2936" t="s">
        <v>18</v>
      </c>
      <c r="G2936" t="s">
        <v>23</v>
      </c>
      <c r="H2936">
        <v>3766.1</v>
      </c>
    </row>
    <row r="2937" spans="1:8" x14ac:dyDescent="0.3">
      <c r="A2937" t="s">
        <v>22</v>
      </c>
      <c r="B2937" t="s">
        <v>13</v>
      </c>
      <c r="C2937">
        <v>27</v>
      </c>
      <c r="D2937" s="3">
        <v>2017</v>
      </c>
      <c r="E2937" t="s">
        <v>12</v>
      </c>
      <c r="F2937" t="s">
        <v>18</v>
      </c>
      <c r="G2937" t="s">
        <v>23</v>
      </c>
      <c r="H2937">
        <v>758.8</v>
      </c>
    </row>
    <row r="2938" spans="1:8" x14ac:dyDescent="0.3">
      <c r="A2938" t="s">
        <v>21</v>
      </c>
      <c r="B2938" t="s">
        <v>13</v>
      </c>
      <c r="C2938">
        <v>28</v>
      </c>
      <c r="D2938" s="3">
        <v>2017</v>
      </c>
      <c r="E2938" t="s">
        <v>12</v>
      </c>
      <c r="F2938" t="s">
        <v>18</v>
      </c>
      <c r="G2938" t="s">
        <v>23</v>
      </c>
      <c r="H2938">
        <v>4672.3999999999996</v>
      </c>
    </row>
    <row r="2939" spans="1:8" x14ac:dyDescent="0.3">
      <c r="A2939" t="s">
        <v>22</v>
      </c>
      <c r="B2939" t="s">
        <v>13</v>
      </c>
      <c r="C2939">
        <v>28</v>
      </c>
      <c r="D2939" s="3">
        <v>2017</v>
      </c>
      <c r="E2939" t="s">
        <v>12</v>
      </c>
      <c r="F2939" t="s">
        <v>18</v>
      </c>
      <c r="G2939" t="s">
        <v>23</v>
      </c>
      <c r="H2939">
        <v>1095.8</v>
      </c>
    </row>
    <row r="2940" spans="1:8" x14ac:dyDescent="0.3">
      <c r="A2940" t="s">
        <v>21</v>
      </c>
      <c r="B2940" t="s">
        <v>13</v>
      </c>
      <c r="C2940">
        <v>29</v>
      </c>
      <c r="D2940" s="3">
        <v>2017</v>
      </c>
      <c r="E2940" t="s">
        <v>12</v>
      </c>
      <c r="F2940" t="s">
        <v>18</v>
      </c>
      <c r="G2940" t="s">
        <v>23</v>
      </c>
      <c r="H2940">
        <v>5913</v>
      </c>
    </row>
    <row r="2941" spans="1:8" x14ac:dyDescent="0.3">
      <c r="A2941" t="s">
        <v>22</v>
      </c>
      <c r="B2941" t="s">
        <v>13</v>
      </c>
      <c r="C2941">
        <v>29</v>
      </c>
      <c r="D2941" s="3">
        <v>2017</v>
      </c>
      <c r="E2941" t="s">
        <v>12</v>
      </c>
      <c r="F2941" t="s">
        <v>18</v>
      </c>
      <c r="G2941" t="s">
        <v>23</v>
      </c>
      <c r="H2941">
        <v>1069.3</v>
      </c>
    </row>
    <row r="2942" spans="1:8" x14ac:dyDescent="0.3">
      <c r="A2942" t="s">
        <v>21</v>
      </c>
      <c r="B2942" t="s">
        <v>13</v>
      </c>
      <c r="C2942">
        <v>30</v>
      </c>
      <c r="D2942" s="3">
        <v>2017</v>
      </c>
      <c r="E2942" t="s">
        <v>12</v>
      </c>
      <c r="F2942" t="s">
        <v>18</v>
      </c>
      <c r="G2942" t="s">
        <v>23</v>
      </c>
      <c r="H2942">
        <v>4722.3999999999996</v>
      </c>
    </row>
    <row r="2943" spans="1:8" x14ac:dyDescent="0.3">
      <c r="A2943" t="s">
        <v>22</v>
      </c>
      <c r="B2943" t="s">
        <v>13</v>
      </c>
      <c r="C2943">
        <v>30</v>
      </c>
      <c r="D2943" s="3">
        <v>2017</v>
      </c>
      <c r="E2943" t="s">
        <v>12</v>
      </c>
      <c r="F2943" t="s">
        <v>18</v>
      </c>
      <c r="G2943" t="s">
        <v>23</v>
      </c>
      <c r="H2943">
        <v>954.1</v>
      </c>
    </row>
    <row r="2944" spans="1:8" x14ac:dyDescent="0.3">
      <c r="A2944" t="s">
        <v>21</v>
      </c>
      <c r="B2944" t="s">
        <v>13</v>
      </c>
      <c r="C2944">
        <v>31</v>
      </c>
      <c r="D2944" s="3">
        <v>2017</v>
      </c>
      <c r="E2944" t="s">
        <v>12</v>
      </c>
      <c r="F2944" t="s">
        <v>18</v>
      </c>
      <c r="G2944" t="s">
        <v>23</v>
      </c>
      <c r="H2944">
        <v>4266.1000000000004</v>
      </c>
    </row>
    <row r="2945" spans="1:8" x14ac:dyDescent="0.3">
      <c r="A2945" t="s">
        <v>22</v>
      </c>
      <c r="B2945" t="s">
        <v>13</v>
      </c>
      <c r="C2945">
        <v>31</v>
      </c>
      <c r="D2945" s="3">
        <v>2017</v>
      </c>
      <c r="E2945" t="s">
        <v>12</v>
      </c>
      <c r="F2945" t="s">
        <v>18</v>
      </c>
      <c r="G2945" t="s">
        <v>23</v>
      </c>
      <c r="H2945">
        <v>961.8</v>
      </c>
    </row>
    <row r="2946" spans="1:8" x14ac:dyDescent="0.3">
      <c r="A2946" t="s">
        <v>21</v>
      </c>
      <c r="B2946" t="s">
        <v>20</v>
      </c>
      <c r="C2946">
        <v>1</v>
      </c>
      <c r="D2946" s="3">
        <v>2016</v>
      </c>
      <c r="E2946" t="s">
        <v>12</v>
      </c>
      <c r="F2946" t="s">
        <v>18</v>
      </c>
      <c r="G2946" t="s">
        <v>17</v>
      </c>
      <c r="H2946">
        <v>9938.4</v>
      </c>
    </row>
    <row r="2947" spans="1:8" x14ac:dyDescent="0.3">
      <c r="A2947" t="s">
        <v>22</v>
      </c>
      <c r="B2947" t="s">
        <v>20</v>
      </c>
      <c r="C2947">
        <v>1</v>
      </c>
      <c r="D2947" s="3">
        <v>2016</v>
      </c>
      <c r="E2947" t="s">
        <v>12</v>
      </c>
      <c r="F2947" t="s">
        <v>18</v>
      </c>
      <c r="G2947" t="s">
        <v>17</v>
      </c>
      <c r="H2947">
        <v>6492.1</v>
      </c>
    </row>
    <row r="2948" spans="1:8" x14ac:dyDescent="0.3">
      <c r="A2948" t="s">
        <v>21</v>
      </c>
      <c r="B2948" t="s">
        <v>20</v>
      </c>
      <c r="C2948">
        <v>2</v>
      </c>
      <c r="D2948" s="3">
        <v>2016</v>
      </c>
      <c r="E2948" t="s">
        <v>12</v>
      </c>
      <c r="F2948" t="s">
        <v>18</v>
      </c>
      <c r="G2948" t="s">
        <v>17</v>
      </c>
      <c r="H2948">
        <v>11597.4</v>
      </c>
    </row>
    <row r="2949" spans="1:8" x14ac:dyDescent="0.3">
      <c r="A2949" t="s">
        <v>22</v>
      </c>
      <c r="B2949" t="s">
        <v>20</v>
      </c>
      <c r="C2949">
        <v>2</v>
      </c>
      <c r="D2949" s="3">
        <v>2016</v>
      </c>
      <c r="E2949" t="s">
        <v>12</v>
      </c>
      <c r="F2949" t="s">
        <v>18</v>
      </c>
      <c r="G2949" t="s">
        <v>17</v>
      </c>
      <c r="H2949">
        <v>7794.5</v>
      </c>
    </row>
    <row r="2950" spans="1:8" x14ac:dyDescent="0.3">
      <c r="A2950" t="s">
        <v>21</v>
      </c>
      <c r="B2950" t="s">
        <v>20</v>
      </c>
      <c r="C2950">
        <v>3</v>
      </c>
      <c r="D2950" s="3">
        <v>2016</v>
      </c>
      <c r="E2950" t="s">
        <v>12</v>
      </c>
      <c r="F2950" t="s">
        <v>18</v>
      </c>
      <c r="G2950" t="s">
        <v>17</v>
      </c>
      <c r="H2950">
        <v>14961</v>
      </c>
    </row>
    <row r="2951" spans="1:8" x14ac:dyDescent="0.3">
      <c r="A2951" t="s">
        <v>22</v>
      </c>
      <c r="B2951" t="s">
        <v>20</v>
      </c>
      <c r="C2951">
        <v>3</v>
      </c>
      <c r="D2951" s="3">
        <v>2016</v>
      </c>
      <c r="E2951" t="s">
        <v>12</v>
      </c>
      <c r="F2951" t="s">
        <v>18</v>
      </c>
      <c r="G2951" t="s">
        <v>17</v>
      </c>
      <c r="H2951">
        <v>10408.799999999999</v>
      </c>
    </row>
    <row r="2952" spans="1:8" x14ac:dyDescent="0.3">
      <c r="A2952" t="s">
        <v>21</v>
      </c>
      <c r="B2952" t="s">
        <v>20</v>
      </c>
      <c r="C2952">
        <v>4</v>
      </c>
      <c r="D2952" s="3">
        <v>2016</v>
      </c>
      <c r="E2952" t="s">
        <v>12</v>
      </c>
      <c r="F2952" t="s">
        <v>18</v>
      </c>
      <c r="G2952" t="s">
        <v>17</v>
      </c>
      <c r="H2952">
        <v>13243.2</v>
      </c>
    </row>
    <row r="2953" spans="1:8" x14ac:dyDescent="0.3">
      <c r="A2953" t="s">
        <v>22</v>
      </c>
      <c r="B2953" t="s">
        <v>20</v>
      </c>
      <c r="C2953">
        <v>4</v>
      </c>
      <c r="D2953" s="3">
        <v>2016</v>
      </c>
      <c r="E2953" t="s">
        <v>12</v>
      </c>
      <c r="F2953" t="s">
        <v>18</v>
      </c>
      <c r="G2953" t="s">
        <v>17</v>
      </c>
      <c r="H2953">
        <v>9822.9</v>
      </c>
    </row>
    <row r="2954" spans="1:8" x14ac:dyDescent="0.3">
      <c r="A2954" t="s">
        <v>21</v>
      </c>
      <c r="B2954" t="s">
        <v>20</v>
      </c>
      <c r="C2954">
        <v>5</v>
      </c>
      <c r="D2954" s="3">
        <v>2016</v>
      </c>
      <c r="E2954" t="s">
        <v>12</v>
      </c>
      <c r="F2954" t="s">
        <v>18</v>
      </c>
      <c r="G2954" t="s">
        <v>17</v>
      </c>
      <c r="H2954">
        <v>12702.5</v>
      </c>
    </row>
    <row r="2955" spans="1:8" x14ac:dyDescent="0.3">
      <c r="A2955" t="s">
        <v>22</v>
      </c>
      <c r="B2955" t="s">
        <v>20</v>
      </c>
      <c r="C2955">
        <v>5</v>
      </c>
      <c r="D2955" s="3">
        <v>2016</v>
      </c>
      <c r="E2955" t="s">
        <v>12</v>
      </c>
      <c r="F2955" t="s">
        <v>18</v>
      </c>
      <c r="G2955" t="s">
        <v>17</v>
      </c>
      <c r="H2955">
        <v>9083.7000000000007</v>
      </c>
    </row>
    <row r="2956" spans="1:8" x14ac:dyDescent="0.3">
      <c r="A2956" t="s">
        <v>21</v>
      </c>
      <c r="B2956" t="s">
        <v>20</v>
      </c>
      <c r="C2956">
        <v>6</v>
      </c>
      <c r="D2956" s="3">
        <v>2016</v>
      </c>
      <c r="E2956" t="s">
        <v>12</v>
      </c>
      <c r="F2956" t="s">
        <v>18</v>
      </c>
      <c r="G2956" t="s">
        <v>17</v>
      </c>
      <c r="H2956">
        <v>10888</v>
      </c>
    </row>
    <row r="2957" spans="1:8" x14ac:dyDescent="0.3">
      <c r="A2957" t="s">
        <v>22</v>
      </c>
      <c r="B2957" t="s">
        <v>20</v>
      </c>
      <c r="C2957">
        <v>6</v>
      </c>
      <c r="D2957" s="3">
        <v>2016</v>
      </c>
      <c r="E2957" t="s">
        <v>12</v>
      </c>
      <c r="F2957" t="s">
        <v>18</v>
      </c>
      <c r="G2957" t="s">
        <v>17</v>
      </c>
      <c r="H2957">
        <v>7695.4</v>
      </c>
    </row>
    <row r="2958" spans="1:8" x14ac:dyDescent="0.3">
      <c r="A2958" t="s">
        <v>21</v>
      </c>
      <c r="B2958" t="s">
        <v>20</v>
      </c>
      <c r="C2958">
        <v>7</v>
      </c>
      <c r="D2958" s="3">
        <v>2016</v>
      </c>
      <c r="E2958" t="s">
        <v>12</v>
      </c>
      <c r="F2958" t="s">
        <v>18</v>
      </c>
      <c r="G2958" t="s">
        <v>17</v>
      </c>
      <c r="H2958">
        <v>10569.1</v>
      </c>
    </row>
    <row r="2959" spans="1:8" x14ac:dyDescent="0.3">
      <c r="A2959" t="s">
        <v>22</v>
      </c>
      <c r="B2959" t="s">
        <v>20</v>
      </c>
      <c r="C2959">
        <v>7</v>
      </c>
      <c r="D2959" s="3">
        <v>2016</v>
      </c>
      <c r="E2959" t="s">
        <v>12</v>
      </c>
      <c r="F2959" t="s">
        <v>18</v>
      </c>
      <c r="G2959" t="s">
        <v>17</v>
      </c>
      <c r="H2959">
        <v>6859.1</v>
      </c>
    </row>
    <row r="2960" spans="1:8" x14ac:dyDescent="0.3">
      <c r="A2960" t="s">
        <v>21</v>
      </c>
      <c r="B2960" t="s">
        <v>20</v>
      </c>
      <c r="C2960">
        <v>8</v>
      </c>
      <c r="D2960" s="3">
        <v>2016</v>
      </c>
      <c r="E2960" t="s">
        <v>12</v>
      </c>
      <c r="F2960" t="s">
        <v>18</v>
      </c>
      <c r="G2960" t="s">
        <v>17</v>
      </c>
      <c r="H2960">
        <v>9133.4</v>
      </c>
    </row>
    <row r="2961" spans="1:8" x14ac:dyDescent="0.3">
      <c r="A2961" t="s">
        <v>22</v>
      </c>
      <c r="B2961" t="s">
        <v>20</v>
      </c>
      <c r="C2961">
        <v>8</v>
      </c>
      <c r="D2961" s="3">
        <v>2016</v>
      </c>
      <c r="E2961" t="s">
        <v>12</v>
      </c>
      <c r="F2961" t="s">
        <v>18</v>
      </c>
      <c r="G2961" t="s">
        <v>17</v>
      </c>
      <c r="H2961">
        <v>6827.5</v>
      </c>
    </row>
    <row r="2962" spans="1:8" x14ac:dyDescent="0.3">
      <c r="A2962" t="s">
        <v>21</v>
      </c>
      <c r="B2962" t="s">
        <v>20</v>
      </c>
      <c r="C2962">
        <v>9</v>
      </c>
      <c r="D2962" s="3">
        <v>2016</v>
      </c>
      <c r="E2962" t="s">
        <v>12</v>
      </c>
      <c r="F2962" t="s">
        <v>18</v>
      </c>
      <c r="G2962" t="s">
        <v>17</v>
      </c>
      <c r="H2962">
        <v>11526</v>
      </c>
    </row>
    <row r="2963" spans="1:8" x14ac:dyDescent="0.3">
      <c r="A2963" t="s">
        <v>22</v>
      </c>
      <c r="B2963" t="s">
        <v>20</v>
      </c>
      <c r="C2963">
        <v>9</v>
      </c>
      <c r="D2963" s="3">
        <v>2016</v>
      </c>
      <c r="E2963" t="s">
        <v>12</v>
      </c>
      <c r="F2963" t="s">
        <v>18</v>
      </c>
      <c r="G2963" t="s">
        <v>17</v>
      </c>
      <c r="H2963">
        <v>7009.9</v>
      </c>
    </row>
    <row r="2964" spans="1:8" x14ac:dyDescent="0.3">
      <c r="A2964" t="s">
        <v>21</v>
      </c>
      <c r="B2964" t="s">
        <v>20</v>
      </c>
      <c r="C2964">
        <v>10</v>
      </c>
      <c r="D2964" s="3">
        <v>2016</v>
      </c>
      <c r="E2964" t="s">
        <v>12</v>
      </c>
      <c r="F2964" t="s">
        <v>18</v>
      </c>
      <c r="G2964" t="s">
        <v>17</v>
      </c>
      <c r="H2964">
        <v>14673.8</v>
      </c>
    </row>
    <row r="2965" spans="1:8" x14ac:dyDescent="0.3">
      <c r="A2965" t="s">
        <v>22</v>
      </c>
      <c r="B2965" t="s">
        <v>20</v>
      </c>
      <c r="C2965">
        <v>10</v>
      </c>
      <c r="D2965" s="3">
        <v>2016</v>
      </c>
      <c r="E2965" t="s">
        <v>12</v>
      </c>
      <c r="F2965" t="s">
        <v>18</v>
      </c>
      <c r="G2965" t="s">
        <v>17</v>
      </c>
      <c r="H2965">
        <v>8079</v>
      </c>
    </row>
    <row r="2966" spans="1:8" x14ac:dyDescent="0.3">
      <c r="A2966" t="s">
        <v>21</v>
      </c>
      <c r="B2966" t="s">
        <v>20</v>
      </c>
      <c r="C2966">
        <v>11</v>
      </c>
      <c r="D2966" s="3">
        <v>2016</v>
      </c>
      <c r="E2966" t="s">
        <v>12</v>
      </c>
      <c r="F2966" t="s">
        <v>18</v>
      </c>
      <c r="G2966" t="s">
        <v>17</v>
      </c>
      <c r="H2966">
        <v>13749.4</v>
      </c>
    </row>
    <row r="2967" spans="1:8" x14ac:dyDescent="0.3">
      <c r="A2967" t="s">
        <v>22</v>
      </c>
      <c r="B2967" t="s">
        <v>20</v>
      </c>
      <c r="C2967">
        <v>11</v>
      </c>
      <c r="D2967" s="3">
        <v>2016</v>
      </c>
      <c r="E2967" t="s">
        <v>12</v>
      </c>
      <c r="F2967" t="s">
        <v>18</v>
      </c>
      <c r="G2967" t="s">
        <v>17</v>
      </c>
      <c r="H2967">
        <v>9644.7000000000007</v>
      </c>
    </row>
    <row r="2968" spans="1:8" x14ac:dyDescent="0.3">
      <c r="A2968" t="s">
        <v>21</v>
      </c>
      <c r="B2968" t="s">
        <v>20</v>
      </c>
      <c r="C2968">
        <v>12</v>
      </c>
      <c r="D2968" s="3">
        <v>2016</v>
      </c>
      <c r="E2968" t="s">
        <v>12</v>
      </c>
      <c r="F2968" t="s">
        <v>18</v>
      </c>
      <c r="G2968" t="s">
        <v>17</v>
      </c>
      <c r="H2968">
        <v>12986.3</v>
      </c>
    </row>
    <row r="2969" spans="1:8" x14ac:dyDescent="0.3">
      <c r="A2969" t="s">
        <v>22</v>
      </c>
      <c r="B2969" t="s">
        <v>20</v>
      </c>
      <c r="C2969">
        <v>12</v>
      </c>
      <c r="D2969" s="3">
        <v>2016</v>
      </c>
      <c r="E2969" t="s">
        <v>12</v>
      </c>
      <c r="F2969" t="s">
        <v>18</v>
      </c>
      <c r="G2969" t="s">
        <v>17</v>
      </c>
      <c r="H2969">
        <v>9133.9</v>
      </c>
    </row>
    <row r="2970" spans="1:8" x14ac:dyDescent="0.3">
      <c r="A2970" t="s">
        <v>21</v>
      </c>
      <c r="B2970" t="s">
        <v>20</v>
      </c>
      <c r="C2970">
        <v>13</v>
      </c>
      <c r="D2970" s="3">
        <v>2016</v>
      </c>
      <c r="E2970" t="s">
        <v>12</v>
      </c>
      <c r="F2970" t="s">
        <v>18</v>
      </c>
      <c r="G2970" t="s">
        <v>17</v>
      </c>
      <c r="H2970">
        <v>11886.6</v>
      </c>
    </row>
    <row r="2971" spans="1:8" x14ac:dyDescent="0.3">
      <c r="A2971" t="s">
        <v>22</v>
      </c>
      <c r="B2971" t="s">
        <v>20</v>
      </c>
      <c r="C2971">
        <v>13</v>
      </c>
      <c r="D2971" s="3">
        <v>2016</v>
      </c>
      <c r="E2971" t="s">
        <v>12</v>
      </c>
      <c r="F2971" t="s">
        <v>18</v>
      </c>
      <c r="G2971" t="s">
        <v>17</v>
      </c>
      <c r="H2971">
        <v>8158.7</v>
      </c>
    </row>
    <row r="2972" spans="1:8" x14ac:dyDescent="0.3">
      <c r="A2972" t="s">
        <v>21</v>
      </c>
      <c r="B2972" t="s">
        <v>20</v>
      </c>
      <c r="C2972">
        <v>14</v>
      </c>
      <c r="D2972" s="3">
        <v>2016</v>
      </c>
      <c r="E2972" t="s">
        <v>12</v>
      </c>
      <c r="F2972" t="s">
        <v>18</v>
      </c>
      <c r="G2972" t="s">
        <v>17</v>
      </c>
      <c r="H2972">
        <v>10662</v>
      </c>
    </row>
    <row r="2973" spans="1:8" x14ac:dyDescent="0.3">
      <c r="A2973" t="s">
        <v>22</v>
      </c>
      <c r="B2973" t="s">
        <v>20</v>
      </c>
      <c r="C2973">
        <v>14</v>
      </c>
      <c r="D2973" s="3">
        <v>2016</v>
      </c>
      <c r="E2973" t="s">
        <v>12</v>
      </c>
      <c r="F2973" t="s">
        <v>18</v>
      </c>
      <c r="G2973" t="s">
        <v>17</v>
      </c>
      <c r="H2973">
        <v>8698.2000000000007</v>
      </c>
    </row>
    <row r="2974" spans="1:8" x14ac:dyDescent="0.3">
      <c r="A2974" t="s">
        <v>21</v>
      </c>
      <c r="B2974" t="s">
        <v>20</v>
      </c>
      <c r="C2974">
        <v>15</v>
      </c>
      <c r="D2974" s="3">
        <v>2016</v>
      </c>
      <c r="E2974" t="s">
        <v>12</v>
      </c>
      <c r="F2974" t="s">
        <v>18</v>
      </c>
      <c r="G2974" t="s">
        <v>17</v>
      </c>
      <c r="H2974">
        <v>9619.7000000000007</v>
      </c>
    </row>
    <row r="2975" spans="1:8" x14ac:dyDescent="0.3">
      <c r="A2975" t="s">
        <v>22</v>
      </c>
      <c r="B2975" t="s">
        <v>20</v>
      </c>
      <c r="C2975">
        <v>15</v>
      </c>
      <c r="D2975" s="3">
        <v>2016</v>
      </c>
      <c r="E2975" t="s">
        <v>12</v>
      </c>
      <c r="F2975" t="s">
        <v>18</v>
      </c>
      <c r="G2975" t="s">
        <v>17</v>
      </c>
      <c r="H2975">
        <v>6271.3</v>
      </c>
    </row>
    <row r="2976" spans="1:8" x14ac:dyDescent="0.3">
      <c r="A2976" t="s">
        <v>21</v>
      </c>
      <c r="B2976" t="s">
        <v>20</v>
      </c>
      <c r="C2976">
        <v>16</v>
      </c>
      <c r="D2976" s="3">
        <v>2016</v>
      </c>
      <c r="E2976" t="s">
        <v>12</v>
      </c>
      <c r="F2976" t="s">
        <v>18</v>
      </c>
      <c r="G2976" t="s">
        <v>17</v>
      </c>
      <c r="H2976">
        <v>10577.4</v>
      </c>
    </row>
    <row r="2977" spans="1:8" x14ac:dyDescent="0.3">
      <c r="A2977" t="s">
        <v>22</v>
      </c>
      <c r="B2977" t="s">
        <v>20</v>
      </c>
      <c r="C2977">
        <v>16</v>
      </c>
      <c r="D2977" s="3">
        <v>2016</v>
      </c>
      <c r="E2977" t="s">
        <v>12</v>
      </c>
      <c r="F2977" t="s">
        <v>18</v>
      </c>
      <c r="G2977" t="s">
        <v>17</v>
      </c>
      <c r="H2977">
        <v>6345.6</v>
      </c>
    </row>
    <row r="2978" spans="1:8" x14ac:dyDescent="0.3">
      <c r="A2978" t="s">
        <v>21</v>
      </c>
      <c r="B2978" t="s">
        <v>20</v>
      </c>
      <c r="C2978">
        <v>17</v>
      </c>
      <c r="D2978" s="3">
        <v>2016</v>
      </c>
      <c r="E2978" t="s">
        <v>12</v>
      </c>
      <c r="F2978" t="s">
        <v>18</v>
      </c>
      <c r="G2978" t="s">
        <v>17</v>
      </c>
      <c r="H2978">
        <v>12748</v>
      </c>
    </row>
    <row r="2979" spans="1:8" x14ac:dyDescent="0.3">
      <c r="A2979" t="s">
        <v>22</v>
      </c>
      <c r="B2979" t="s">
        <v>20</v>
      </c>
      <c r="C2979">
        <v>17</v>
      </c>
      <c r="D2979" s="3">
        <v>2016</v>
      </c>
      <c r="E2979" t="s">
        <v>12</v>
      </c>
      <c r="F2979" t="s">
        <v>18</v>
      </c>
      <c r="G2979" t="s">
        <v>17</v>
      </c>
      <c r="H2979">
        <v>8546.2000000000007</v>
      </c>
    </row>
    <row r="2980" spans="1:8" x14ac:dyDescent="0.3">
      <c r="A2980" t="s">
        <v>21</v>
      </c>
      <c r="B2980" t="s">
        <v>20</v>
      </c>
      <c r="C2980">
        <v>18</v>
      </c>
      <c r="D2980" s="3">
        <v>2016</v>
      </c>
      <c r="E2980" t="s">
        <v>12</v>
      </c>
      <c r="F2980" t="s">
        <v>18</v>
      </c>
      <c r="G2980" t="s">
        <v>17</v>
      </c>
      <c r="H2980">
        <v>11673.6</v>
      </c>
    </row>
    <row r="2981" spans="1:8" x14ac:dyDescent="0.3">
      <c r="A2981" t="s">
        <v>22</v>
      </c>
      <c r="B2981" t="s">
        <v>20</v>
      </c>
      <c r="C2981">
        <v>18</v>
      </c>
      <c r="D2981" s="3">
        <v>2016</v>
      </c>
      <c r="E2981" t="s">
        <v>12</v>
      </c>
      <c r="F2981" t="s">
        <v>18</v>
      </c>
      <c r="G2981" t="s">
        <v>17</v>
      </c>
      <c r="H2981">
        <v>9115.2999999999993</v>
      </c>
    </row>
    <row r="2982" spans="1:8" x14ac:dyDescent="0.3">
      <c r="A2982" t="s">
        <v>21</v>
      </c>
      <c r="B2982" t="s">
        <v>20</v>
      </c>
      <c r="C2982">
        <v>19</v>
      </c>
      <c r="D2982" s="3">
        <v>2016</v>
      </c>
      <c r="E2982" t="s">
        <v>12</v>
      </c>
      <c r="F2982" t="s">
        <v>18</v>
      </c>
      <c r="G2982" t="s">
        <v>17</v>
      </c>
      <c r="H2982">
        <v>10502</v>
      </c>
    </row>
    <row r="2983" spans="1:8" x14ac:dyDescent="0.3">
      <c r="A2983" t="s">
        <v>22</v>
      </c>
      <c r="B2983" t="s">
        <v>20</v>
      </c>
      <c r="C2983">
        <v>19</v>
      </c>
      <c r="D2983" s="3">
        <v>2016</v>
      </c>
      <c r="E2983" t="s">
        <v>12</v>
      </c>
      <c r="F2983" t="s">
        <v>18</v>
      </c>
      <c r="G2983" t="s">
        <v>17</v>
      </c>
      <c r="H2983">
        <v>8185.1</v>
      </c>
    </row>
    <row r="2984" spans="1:8" x14ac:dyDescent="0.3">
      <c r="A2984" t="s">
        <v>21</v>
      </c>
      <c r="B2984" t="s">
        <v>20</v>
      </c>
      <c r="C2984">
        <v>20</v>
      </c>
      <c r="D2984" s="3">
        <v>2016</v>
      </c>
      <c r="E2984" t="s">
        <v>12</v>
      </c>
      <c r="F2984" t="s">
        <v>18</v>
      </c>
      <c r="G2984" t="s">
        <v>17</v>
      </c>
      <c r="H2984">
        <v>10839</v>
      </c>
    </row>
    <row r="2985" spans="1:8" x14ac:dyDescent="0.3">
      <c r="A2985" t="s">
        <v>22</v>
      </c>
      <c r="B2985" t="s">
        <v>20</v>
      </c>
      <c r="C2985">
        <v>20</v>
      </c>
      <c r="D2985" s="3">
        <v>2016</v>
      </c>
      <c r="E2985" t="s">
        <v>12</v>
      </c>
      <c r="F2985" t="s">
        <v>18</v>
      </c>
      <c r="G2985" t="s">
        <v>17</v>
      </c>
      <c r="H2985">
        <v>8053.9</v>
      </c>
    </row>
    <row r="2986" spans="1:8" x14ac:dyDescent="0.3">
      <c r="A2986" t="s">
        <v>21</v>
      </c>
      <c r="B2986" t="s">
        <v>20</v>
      </c>
      <c r="C2986">
        <v>21</v>
      </c>
      <c r="D2986" s="3">
        <v>2016</v>
      </c>
      <c r="E2986" t="s">
        <v>12</v>
      </c>
      <c r="F2986" t="s">
        <v>18</v>
      </c>
      <c r="G2986" t="s">
        <v>17</v>
      </c>
      <c r="H2986">
        <v>10747.8</v>
      </c>
    </row>
    <row r="2987" spans="1:8" x14ac:dyDescent="0.3">
      <c r="A2987" t="s">
        <v>22</v>
      </c>
      <c r="B2987" t="s">
        <v>20</v>
      </c>
      <c r="C2987">
        <v>21</v>
      </c>
      <c r="D2987" s="3">
        <v>2016</v>
      </c>
      <c r="E2987" t="s">
        <v>12</v>
      </c>
      <c r="F2987" t="s">
        <v>18</v>
      </c>
      <c r="G2987" t="s">
        <v>17</v>
      </c>
      <c r="H2987">
        <v>7841.7</v>
      </c>
    </row>
    <row r="2988" spans="1:8" x14ac:dyDescent="0.3">
      <c r="A2988" t="s">
        <v>21</v>
      </c>
      <c r="B2988" t="s">
        <v>20</v>
      </c>
      <c r="C2988">
        <v>22</v>
      </c>
      <c r="D2988" s="3">
        <v>2016</v>
      </c>
      <c r="E2988" t="s">
        <v>12</v>
      </c>
      <c r="F2988" t="s">
        <v>18</v>
      </c>
      <c r="G2988" t="s">
        <v>17</v>
      </c>
      <c r="H2988">
        <v>9764.7000000000007</v>
      </c>
    </row>
    <row r="2989" spans="1:8" x14ac:dyDescent="0.3">
      <c r="A2989" t="s">
        <v>22</v>
      </c>
      <c r="B2989" t="s">
        <v>20</v>
      </c>
      <c r="C2989">
        <v>22</v>
      </c>
      <c r="D2989" s="3">
        <v>2016</v>
      </c>
      <c r="E2989" t="s">
        <v>12</v>
      </c>
      <c r="F2989" t="s">
        <v>18</v>
      </c>
      <c r="G2989" t="s">
        <v>17</v>
      </c>
      <c r="H2989">
        <v>7180.5</v>
      </c>
    </row>
    <row r="2990" spans="1:8" x14ac:dyDescent="0.3">
      <c r="A2990" t="s">
        <v>21</v>
      </c>
      <c r="B2990" t="s">
        <v>20</v>
      </c>
      <c r="C2990">
        <v>23</v>
      </c>
      <c r="D2990" s="3">
        <v>2016</v>
      </c>
      <c r="E2990" t="s">
        <v>12</v>
      </c>
      <c r="F2990" t="s">
        <v>18</v>
      </c>
      <c r="G2990" t="s">
        <v>17</v>
      </c>
      <c r="H2990">
        <v>10093</v>
      </c>
    </row>
    <row r="2991" spans="1:8" x14ac:dyDescent="0.3">
      <c r="A2991" t="s">
        <v>22</v>
      </c>
      <c r="B2991" t="s">
        <v>20</v>
      </c>
      <c r="C2991">
        <v>23</v>
      </c>
      <c r="D2991" s="3">
        <v>2016</v>
      </c>
      <c r="E2991" t="s">
        <v>12</v>
      </c>
      <c r="F2991" t="s">
        <v>18</v>
      </c>
      <c r="G2991" t="s">
        <v>17</v>
      </c>
      <c r="H2991">
        <v>7440.7</v>
      </c>
    </row>
    <row r="2992" spans="1:8" x14ac:dyDescent="0.3">
      <c r="A2992" t="s">
        <v>21</v>
      </c>
      <c r="B2992" t="s">
        <v>20</v>
      </c>
      <c r="C2992">
        <v>24</v>
      </c>
      <c r="D2992" s="3">
        <v>2016</v>
      </c>
      <c r="E2992" t="s">
        <v>12</v>
      </c>
      <c r="F2992" t="s">
        <v>18</v>
      </c>
      <c r="G2992" t="s">
        <v>17</v>
      </c>
      <c r="H2992">
        <v>14343.9</v>
      </c>
    </row>
    <row r="2993" spans="1:8" x14ac:dyDescent="0.3">
      <c r="A2993" t="s">
        <v>22</v>
      </c>
      <c r="B2993" t="s">
        <v>20</v>
      </c>
      <c r="C2993">
        <v>24</v>
      </c>
      <c r="D2993" s="3">
        <v>2016</v>
      </c>
      <c r="E2993" t="s">
        <v>12</v>
      </c>
      <c r="F2993" t="s">
        <v>18</v>
      </c>
      <c r="G2993" t="s">
        <v>17</v>
      </c>
      <c r="H2993">
        <v>9240.4</v>
      </c>
    </row>
    <row r="2994" spans="1:8" x14ac:dyDescent="0.3">
      <c r="A2994" t="s">
        <v>21</v>
      </c>
      <c r="B2994" t="s">
        <v>20</v>
      </c>
      <c r="C2994">
        <v>25</v>
      </c>
      <c r="D2994" s="3">
        <v>2016</v>
      </c>
      <c r="E2994" t="s">
        <v>12</v>
      </c>
      <c r="F2994" t="s">
        <v>18</v>
      </c>
      <c r="G2994" t="s">
        <v>17</v>
      </c>
      <c r="H2994">
        <v>12776.8</v>
      </c>
    </row>
    <row r="2995" spans="1:8" x14ac:dyDescent="0.3">
      <c r="A2995" t="s">
        <v>22</v>
      </c>
      <c r="B2995" t="s">
        <v>20</v>
      </c>
      <c r="C2995">
        <v>25</v>
      </c>
      <c r="D2995" s="3">
        <v>2016</v>
      </c>
      <c r="E2995" t="s">
        <v>12</v>
      </c>
      <c r="F2995" t="s">
        <v>18</v>
      </c>
      <c r="G2995" t="s">
        <v>17</v>
      </c>
      <c r="H2995">
        <v>9595.5</v>
      </c>
    </row>
    <row r="2996" spans="1:8" x14ac:dyDescent="0.3">
      <c r="A2996" t="s">
        <v>21</v>
      </c>
      <c r="B2996" t="s">
        <v>20</v>
      </c>
      <c r="C2996">
        <v>26</v>
      </c>
      <c r="D2996" s="3">
        <v>2016</v>
      </c>
      <c r="E2996" t="s">
        <v>12</v>
      </c>
      <c r="F2996" t="s">
        <v>18</v>
      </c>
      <c r="G2996" t="s">
        <v>17</v>
      </c>
      <c r="H2996">
        <v>11800.2</v>
      </c>
    </row>
    <row r="2997" spans="1:8" x14ac:dyDescent="0.3">
      <c r="A2997" t="s">
        <v>22</v>
      </c>
      <c r="B2997" t="s">
        <v>20</v>
      </c>
      <c r="C2997">
        <v>26</v>
      </c>
      <c r="D2997" s="3">
        <v>2016</v>
      </c>
      <c r="E2997" t="s">
        <v>12</v>
      </c>
      <c r="F2997" t="s">
        <v>18</v>
      </c>
      <c r="G2997" t="s">
        <v>17</v>
      </c>
      <c r="H2997">
        <v>8969.6</v>
      </c>
    </row>
    <row r="2998" spans="1:8" x14ac:dyDescent="0.3">
      <c r="A2998" t="s">
        <v>21</v>
      </c>
      <c r="B2998" t="s">
        <v>20</v>
      </c>
      <c r="C2998">
        <v>27</v>
      </c>
      <c r="D2998" s="3">
        <v>2016</v>
      </c>
      <c r="E2998" t="s">
        <v>12</v>
      </c>
      <c r="F2998" t="s">
        <v>18</v>
      </c>
      <c r="G2998" t="s">
        <v>17</v>
      </c>
      <c r="H2998">
        <v>11571.2</v>
      </c>
    </row>
    <row r="2999" spans="1:8" x14ac:dyDescent="0.3">
      <c r="A2999" t="s">
        <v>22</v>
      </c>
      <c r="B2999" t="s">
        <v>20</v>
      </c>
      <c r="C2999">
        <v>27</v>
      </c>
      <c r="D2999" s="3">
        <v>2016</v>
      </c>
      <c r="E2999" t="s">
        <v>12</v>
      </c>
      <c r="F2999" t="s">
        <v>18</v>
      </c>
      <c r="G2999" t="s">
        <v>17</v>
      </c>
      <c r="H2999">
        <v>8931.7999999999993</v>
      </c>
    </row>
    <row r="3000" spans="1:8" x14ac:dyDescent="0.3">
      <c r="A3000" t="s">
        <v>21</v>
      </c>
      <c r="B3000" t="s">
        <v>20</v>
      </c>
      <c r="C3000">
        <v>28</v>
      </c>
      <c r="D3000" s="3">
        <v>2016</v>
      </c>
      <c r="E3000" t="s">
        <v>12</v>
      </c>
      <c r="F3000" t="s">
        <v>18</v>
      </c>
      <c r="G3000" t="s">
        <v>17</v>
      </c>
      <c r="H3000">
        <v>10976.8</v>
      </c>
    </row>
    <row r="3001" spans="1:8" x14ac:dyDescent="0.3">
      <c r="A3001" t="s">
        <v>22</v>
      </c>
      <c r="B3001" t="s">
        <v>20</v>
      </c>
      <c r="C3001">
        <v>28</v>
      </c>
      <c r="D3001" s="3">
        <v>2016</v>
      </c>
      <c r="E3001" t="s">
        <v>12</v>
      </c>
      <c r="F3001" t="s">
        <v>18</v>
      </c>
      <c r="G3001" t="s">
        <v>17</v>
      </c>
      <c r="H3001">
        <v>8243.7999999999993</v>
      </c>
    </row>
    <row r="3002" spans="1:8" x14ac:dyDescent="0.3">
      <c r="A3002" t="s">
        <v>21</v>
      </c>
      <c r="B3002" t="s">
        <v>20</v>
      </c>
      <c r="C3002">
        <v>29</v>
      </c>
      <c r="D3002" s="3">
        <v>2016</v>
      </c>
      <c r="E3002" t="s">
        <v>12</v>
      </c>
      <c r="F3002" t="s">
        <v>18</v>
      </c>
      <c r="G3002" t="s">
        <v>17</v>
      </c>
      <c r="H3002">
        <v>9213.2000000000007</v>
      </c>
    </row>
    <row r="3003" spans="1:8" x14ac:dyDescent="0.3">
      <c r="A3003" t="s">
        <v>22</v>
      </c>
      <c r="B3003" t="s">
        <v>20</v>
      </c>
      <c r="C3003">
        <v>29</v>
      </c>
      <c r="D3003" s="3">
        <v>2016</v>
      </c>
      <c r="E3003" t="s">
        <v>12</v>
      </c>
      <c r="F3003" t="s">
        <v>18</v>
      </c>
      <c r="G3003" t="s">
        <v>17</v>
      </c>
      <c r="H3003">
        <v>7438.3</v>
      </c>
    </row>
    <row r="3004" spans="1:8" x14ac:dyDescent="0.3">
      <c r="A3004" t="s">
        <v>21</v>
      </c>
      <c r="B3004" t="s">
        <v>20</v>
      </c>
      <c r="C3004">
        <v>30</v>
      </c>
      <c r="D3004" s="3">
        <v>2016</v>
      </c>
      <c r="E3004" t="s">
        <v>12</v>
      </c>
      <c r="F3004" t="s">
        <v>18</v>
      </c>
      <c r="G3004" t="s">
        <v>17</v>
      </c>
      <c r="H3004">
        <v>8291.6</v>
      </c>
    </row>
    <row r="3005" spans="1:8" x14ac:dyDescent="0.3">
      <c r="A3005" t="s">
        <v>22</v>
      </c>
      <c r="B3005" t="s">
        <v>20</v>
      </c>
      <c r="C3005">
        <v>30</v>
      </c>
      <c r="D3005" s="3">
        <v>2016</v>
      </c>
      <c r="E3005" t="s">
        <v>12</v>
      </c>
      <c r="F3005" t="s">
        <v>18</v>
      </c>
      <c r="G3005" t="s">
        <v>17</v>
      </c>
      <c r="H3005">
        <v>6022.5</v>
      </c>
    </row>
    <row r="3006" spans="1:8" x14ac:dyDescent="0.3">
      <c r="A3006" t="s">
        <v>21</v>
      </c>
      <c r="B3006" t="s">
        <v>20</v>
      </c>
      <c r="C3006">
        <v>31</v>
      </c>
      <c r="D3006" s="3">
        <v>2016</v>
      </c>
      <c r="E3006" t="s">
        <v>12</v>
      </c>
      <c r="F3006" t="s">
        <v>18</v>
      </c>
      <c r="G3006" t="s">
        <v>17</v>
      </c>
      <c r="H3006">
        <v>12432.2</v>
      </c>
    </row>
    <row r="3007" spans="1:8" x14ac:dyDescent="0.3">
      <c r="A3007" t="s">
        <v>22</v>
      </c>
      <c r="B3007" t="s">
        <v>20</v>
      </c>
      <c r="C3007">
        <v>31</v>
      </c>
      <c r="D3007" s="3">
        <v>2016</v>
      </c>
      <c r="E3007" t="s">
        <v>12</v>
      </c>
      <c r="F3007" t="s">
        <v>18</v>
      </c>
      <c r="G3007" t="s">
        <v>17</v>
      </c>
      <c r="H3007">
        <v>9237</v>
      </c>
    </row>
    <row r="3008" spans="1:8" x14ac:dyDescent="0.3">
      <c r="A3008" t="s">
        <v>21</v>
      </c>
      <c r="B3008" t="s">
        <v>19</v>
      </c>
      <c r="C3008">
        <v>1</v>
      </c>
      <c r="D3008" s="3">
        <v>2016</v>
      </c>
      <c r="E3008" t="s">
        <v>12</v>
      </c>
      <c r="F3008" t="s">
        <v>18</v>
      </c>
      <c r="G3008" t="s">
        <v>17</v>
      </c>
      <c r="H3008">
        <v>11678.4</v>
      </c>
    </row>
    <row r="3009" spans="1:8" x14ac:dyDescent="0.3">
      <c r="A3009" t="s">
        <v>22</v>
      </c>
      <c r="B3009" t="s">
        <v>19</v>
      </c>
      <c r="C3009">
        <v>1</v>
      </c>
      <c r="D3009" s="3">
        <v>2016</v>
      </c>
      <c r="E3009" t="s">
        <v>12</v>
      </c>
      <c r="F3009" t="s">
        <v>18</v>
      </c>
      <c r="G3009" t="s">
        <v>17</v>
      </c>
      <c r="H3009">
        <v>7169.6</v>
      </c>
    </row>
    <row r="3010" spans="1:8" x14ac:dyDescent="0.3">
      <c r="A3010" t="s">
        <v>21</v>
      </c>
      <c r="B3010" t="s">
        <v>19</v>
      </c>
      <c r="C3010">
        <v>2</v>
      </c>
      <c r="D3010" s="3">
        <v>2016</v>
      </c>
      <c r="E3010" t="s">
        <v>12</v>
      </c>
      <c r="F3010" t="s">
        <v>18</v>
      </c>
      <c r="G3010" t="s">
        <v>17</v>
      </c>
      <c r="H3010">
        <v>10612.4</v>
      </c>
    </row>
    <row r="3011" spans="1:8" x14ac:dyDescent="0.3">
      <c r="A3011" t="s">
        <v>22</v>
      </c>
      <c r="B3011" t="s">
        <v>19</v>
      </c>
      <c r="C3011">
        <v>2</v>
      </c>
      <c r="D3011" s="3">
        <v>2016</v>
      </c>
      <c r="E3011" t="s">
        <v>12</v>
      </c>
      <c r="F3011" t="s">
        <v>18</v>
      </c>
      <c r="G3011" t="s">
        <v>17</v>
      </c>
      <c r="H3011">
        <v>6368.1</v>
      </c>
    </row>
    <row r="3012" spans="1:8" x14ac:dyDescent="0.3">
      <c r="A3012" t="s">
        <v>21</v>
      </c>
      <c r="B3012" t="s">
        <v>19</v>
      </c>
      <c r="C3012">
        <v>3</v>
      </c>
      <c r="D3012" s="3">
        <v>2016</v>
      </c>
      <c r="E3012" t="s">
        <v>12</v>
      </c>
      <c r="F3012" t="s">
        <v>18</v>
      </c>
      <c r="G3012" t="s">
        <v>17</v>
      </c>
      <c r="H3012">
        <v>8831.2000000000007</v>
      </c>
    </row>
    <row r="3013" spans="1:8" x14ac:dyDescent="0.3">
      <c r="A3013" t="s">
        <v>22</v>
      </c>
      <c r="B3013" t="s">
        <v>19</v>
      </c>
      <c r="C3013">
        <v>3</v>
      </c>
      <c r="D3013" s="3">
        <v>2016</v>
      </c>
      <c r="E3013" t="s">
        <v>12</v>
      </c>
      <c r="F3013" t="s">
        <v>18</v>
      </c>
      <c r="G3013" t="s">
        <v>17</v>
      </c>
      <c r="H3013">
        <v>5447.7</v>
      </c>
    </row>
    <row r="3014" spans="1:8" x14ac:dyDescent="0.3">
      <c r="A3014" t="s">
        <v>21</v>
      </c>
      <c r="B3014" t="s">
        <v>19</v>
      </c>
      <c r="C3014">
        <v>4</v>
      </c>
      <c r="D3014" s="3">
        <v>2016</v>
      </c>
      <c r="E3014" t="s">
        <v>12</v>
      </c>
      <c r="F3014" t="s">
        <v>18</v>
      </c>
      <c r="G3014" t="s">
        <v>17</v>
      </c>
      <c r="H3014">
        <v>9828.7999999999993</v>
      </c>
    </row>
    <row r="3015" spans="1:8" x14ac:dyDescent="0.3">
      <c r="A3015" t="s">
        <v>22</v>
      </c>
      <c r="B3015" t="s">
        <v>19</v>
      </c>
      <c r="C3015">
        <v>4</v>
      </c>
      <c r="D3015" s="3">
        <v>2016</v>
      </c>
      <c r="E3015" t="s">
        <v>12</v>
      </c>
      <c r="F3015" t="s">
        <v>18</v>
      </c>
      <c r="G3015" t="s">
        <v>17</v>
      </c>
      <c r="H3015">
        <v>6255.7</v>
      </c>
    </row>
    <row r="3016" spans="1:8" x14ac:dyDescent="0.3">
      <c r="A3016" t="s">
        <v>21</v>
      </c>
      <c r="B3016" t="s">
        <v>19</v>
      </c>
      <c r="C3016">
        <v>5</v>
      </c>
      <c r="D3016" s="3">
        <v>2016</v>
      </c>
      <c r="E3016" t="s">
        <v>12</v>
      </c>
      <c r="F3016" t="s">
        <v>18</v>
      </c>
      <c r="G3016" t="s">
        <v>17</v>
      </c>
      <c r="H3016">
        <v>11073.8</v>
      </c>
    </row>
    <row r="3017" spans="1:8" x14ac:dyDescent="0.3">
      <c r="A3017" t="s">
        <v>22</v>
      </c>
      <c r="B3017" t="s">
        <v>19</v>
      </c>
      <c r="C3017">
        <v>5</v>
      </c>
      <c r="D3017" s="3">
        <v>2016</v>
      </c>
      <c r="E3017" t="s">
        <v>12</v>
      </c>
      <c r="F3017" t="s">
        <v>18</v>
      </c>
      <c r="G3017" t="s">
        <v>17</v>
      </c>
      <c r="H3017">
        <v>8850.4</v>
      </c>
    </row>
    <row r="3018" spans="1:8" x14ac:dyDescent="0.3">
      <c r="A3018" t="s">
        <v>21</v>
      </c>
      <c r="B3018" t="s">
        <v>19</v>
      </c>
      <c r="C3018">
        <v>6</v>
      </c>
      <c r="D3018" s="3">
        <v>2016</v>
      </c>
      <c r="E3018" t="s">
        <v>12</v>
      </c>
      <c r="F3018" t="s">
        <v>18</v>
      </c>
      <c r="G3018" t="s">
        <v>17</v>
      </c>
      <c r="H3018">
        <v>10972.5</v>
      </c>
    </row>
    <row r="3019" spans="1:8" x14ac:dyDescent="0.3">
      <c r="A3019" t="s">
        <v>22</v>
      </c>
      <c r="B3019" t="s">
        <v>19</v>
      </c>
      <c r="C3019">
        <v>6</v>
      </c>
      <c r="D3019" s="3">
        <v>2016</v>
      </c>
      <c r="E3019" t="s">
        <v>12</v>
      </c>
      <c r="F3019" t="s">
        <v>18</v>
      </c>
      <c r="G3019" t="s">
        <v>17</v>
      </c>
      <c r="H3019">
        <v>7693.3</v>
      </c>
    </row>
    <row r="3020" spans="1:8" x14ac:dyDescent="0.3">
      <c r="A3020" t="s">
        <v>21</v>
      </c>
      <c r="B3020" t="s">
        <v>19</v>
      </c>
      <c r="C3020">
        <v>7</v>
      </c>
      <c r="D3020" s="3">
        <v>2016</v>
      </c>
      <c r="E3020" t="s">
        <v>12</v>
      </c>
      <c r="F3020" t="s">
        <v>18</v>
      </c>
      <c r="G3020" t="s">
        <v>17</v>
      </c>
      <c r="H3020">
        <v>10915.1</v>
      </c>
    </row>
    <row r="3021" spans="1:8" x14ac:dyDescent="0.3">
      <c r="A3021" t="s">
        <v>22</v>
      </c>
      <c r="B3021" t="s">
        <v>19</v>
      </c>
      <c r="C3021">
        <v>7</v>
      </c>
      <c r="D3021" s="3">
        <v>2016</v>
      </c>
      <c r="E3021" t="s">
        <v>12</v>
      </c>
      <c r="F3021" t="s">
        <v>18</v>
      </c>
      <c r="G3021" t="s">
        <v>17</v>
      </c>
      <c r="H3021">
        <v>7549.7</v>
      </c>
    </row>
    <row r="3022" spans="1:8" x14ac:dyDescent="0.3">
      <c r="A3022" t="s">
        <v>21</v>
      </c>
      <c r="B3022" t="s">
        <v>19</v>
      </c>
      <c r="C3022">
        <v>8</v>
      </c>
      <c r="D3022" s="3">
        <v>2016</v>
      </c>
      <c r="E3022" t="s">
        <v>12</v>
      </c>
      <c r="F3022" t="s">
        <v>18</v>
      </c>
      <c r="G3022" t="s">
        <v>17</v>
      </c>
      <c r="H3022">
        <v>10194.5</v>
      </c>
    </row>
    <row r="3023" spans="1:8" x14ac:dyDescent="0.3">
      <c r="A3023" t="s">
        <v>22</v>
      </c>
      <c r="B3023" t="s">
        <v>19</v>
      </c>
      <c r="C3023">
        <v>8</v>
      </c>
      <c r="D3023" s="3">
        <v>2016</v>
      </c>
      <c r="E3023" t="s">
        <v>12</v>
      </c>
      <c r="F3023" t="s">
        <v>18</v>
      </c>
      <c r="G3023" t="s">
        <v>17</v>
      </c>
      <c r="H3023">
        <v>7177</v>
      </c>
    </row>
    <row r="3024" spans="1:8" x14ac:dyDescent="0.3">
      <c r="A3024" t="s">
        <v>21</v>
      </c>
      <c r="B3024" t="s">
        <v>19</v>
      </c>
      <c r="C3024">
        <v>9</v>
      </c>
      <c r="D3024" s="3">
        <v>2016</v>
      </c>
      <c r="E3024" t="s">
        <v>12</v>
      </c>
      <c r="F3024" t="s">
        <v>18</v>
      </c>
      <c r="G3024" t="s">
        <v>17</v>
      </c>
      <c r="H3024">
        <v>9986.2999999999993</v>
      </c>
    </row>
    <row r="3025" spans="1:8" x14ac:dyDescent="0.3">
      <c r="A3025" t="s">
        <v>22</v>
      </c>
      <c r="B3025" t="s">
        <v>19</v>
      </c>
      <c r="C3025">
        <v>9</v>
      </c>
      <c r="D3025" s="3">
        <v>2016</v>
      </c>
      <c r="E3025" t="s">
        <v>12</v>
      </c>
      <c r="F3025" t="s">
        <v>18</v>
      </c>
      <c r="G3025" t="s">
        <v>17</v>
      </c>
      <c r="H3025">
        <v>6457.4</v>
      </c>
    </row>
    <row r="3026" spans="1:8" x14ac:dyDescent="0.3">
      <c r="A3026" t="s">
        <v>21</v>
      </c>
      <c r="B3026" t="s">
        <v>19</v>
      </c>
      <c r="C3026">
        <v>10</v>
      </c>
      <c r="D3026" s="3">
        <v>2016</v>
      </c>
      <c r="E3026" t="s">
        <v>12</v>
      </c>
      <c r="F3026" t="s">
        <v>18</v>
      </c>
      <c r="G3026" t="s">
        <v>17</v>
      </c>
      <c r="H3026">
        <v>9039</v>
      </c>
    </row>
    <row r="3027" spans="1:8" x14ac:dyDescent="0.3">
      <c r="A3027" t="s">
        <v>22</v>
      </c>
      <c r="B3027" t="s">
        <v>19</v>
      </c>
      <c r="C3027">
        <v>10</v>
      </c>
      <c r="D3027" s="3">
        <v>2016</v>
      </c>
      <c r="E3027" t="s">
        <v>12</v>
      </c>
      <c r="F3027" t="s">
        <v>18</v>
      </c>
      <c r="G3027" t="s">
        <v>17</v>
      </c>
      <c r="H3027">
        <v>5350.5</v>
      </c>
    </row>
    <row r="3028" spans="1:8" x14ac:dyDescent="0.3">
      <c r="A3028" t="s">
        <v>21</v>
      </c>
      <c r="B3028" t="s">
        <v>19</v>
      </c>
      <c r="C3028">
        <v>11</v>
      </c>
      <c r="D3028" s="3">
        <v>2016</v>
      </c>
      <c r="E3028" t="s">
        <v>12</v>
      </c>
      <c r="F3028" t="s">
        <v>18</v>
      </c>
      <c r="G3028" t="s">
        <v>17</v>
      </c>
      <c r="H3028">
        <v>10425.1</v>
      </c>
    </row>
    <row r="3029" spans="1:8" x14ac:dyDescent="0.3">
      <c r="A3029" t="s">
        <v>22</v>
      </c>
      <c r="B3029" t="s">
        <v>19</v>
      </c>
      <c r="C3029">
        <v>11</v>
      </c>
      <c r="D3029" s="3">
        <v>2016</v>
      </c>
      <c r="E3029" t="s">
        <v>12</v>
      </c>
      <c r="F3029" t="s">
        <v>18</v>
      </c>
      <c r="G3029" t="s">
        <v>17</v>
      </c>
      <c r="H3029">
        <v>7044.5</v>
      </c>
    </row>
    <row r="3030" spans="1:8" x14ac:dyDescent="0.3">
      <c r="A3030" t="s">
        <v>21</v>
      </c>
      <c r="B3030" t="s">
        <v>19</v>
      </c>
      <c r="C3030">
        <v>12</v>
      </c>
      <c r="D3030" s="3">
        <v>2016</v>
      </c>
      <c r="E3030" t="s">
        <v>12</v>
      </c>
      <c r="F3030" t="s">
        <v>18</v>
      </c>
      <c r="G3030" t="s">
        <v>17</v>
      </c>
      <c r="H3030">
        <v>13790.7</v>
      </c>
    </row>
    <row r="3031" spans="1:8" x14ac:dyDescent="0.3">
      <c r="A3031" t="s">
        <v>22</v>
      </c>
      <c r="B3031" t="s">
        <v>19</v>
      </c>
      <c r="C3031">
        <v>12</v>
      </c>
      <c r="D3031" s="3">
        <v>2016</v>
      </c>
      <c r="E3031" t="s">
        <v>12</v>
      </c>
      <c r="F3031" t="s">
        <v>18</v>
      </c>
      <c r="G3031" t="s">
        <v>17</v>
      </c>
      <c r="H3031">
        <v>10994.1</v>
      </c>
    </row>
    <row r="3032" spans="1:8" x14ac:dyDescent="0.3">
      <c r="A3032" t="s">
        <v>21</v>
      </c>
      <c r="B3032" t="s">
        <v>19</v>
      </c>
      <c r="C3032">
        <v>13</v>
      </c>
      <c r="D3032" s="3">
        <v>2016</v>
      </c>
      <c r="E3032" t="s">
        <v>12</v>
      </c>
      <c r="F3032" t="s">
        <v>18</v>
      </c>
      <c r="G3032" t="s">
        <v>17</v>
      </c>
      <c r="H3032">
        <v>11698.6</v>
      </c>
    </row>
    <row r="3033" spans="1:8" x14ac:dyDescent="0.3">
      <c r="A3033" t="s">
        <v>22</v>
      </c>
      <c r="B3033" t="s">
        <v>19</v>
      </c>
      <c r="C3033">
        <v>13</v>
      </c>
      <c r="D3033" s="3">
        <v>2016</v>
      </c>
      <c r="E3033" t="s">
        <v>12</v>
      </c>
      <c r="F3033" t="s">
        <v>18</v>
      </c>
      <c r="G3033" t="s">
        <v>17</v>
      </c>
      <c r="H3033">
        <v>9191.1</v>
      </c>
    </row>
    <row r="3034" spans="1:8" x14ac:dyDescent="0.3">
      <c r="A3034" t="s">
        <v>21</v>
      </c>
      <c r="B3034" t="s">
        <v>19</v>
      </c>
      <c r="C3034">
        <v>14</v>
      </c>
      <c r="D3034" s="3">
        <v>2016</v>
      </c>
      <c r="E3034" t="s">
        <v>12</v>
      </c>
      <c r="F3034" t="s">
        <v>18</v>
      </c>
      <c r="G3034" t="s">
        <v>17</v>
      </c>
      <c r="H3034">
        <v>11482.7</v>
      </c>
    </row>
    <row r="3035" spans="1:8" x14ac:dyDescent="0.3">
      <c r="A3035" t="s">
        <v>22</v>
      </c>
      <c r="B3035" t="s">
        <v>19</v>
      </c>
      <c r="C3035">
        <v>14</v>
      </c>
      <c r="D3035" s="3">
        <v>2016</v>
      </c>
      <c r="E3035" t="s">
        <v>12</v>
      </c>
      <c r="F3035" t="s">
        <v>18</v>
      </c>
      <c r="G3035" t="s">
        <v>17</v>
      </c>
      <c r="H3035">
        <v>8153</v>
      </c>
    </row>
    <row r="3036" spans="1:8" x14ac:dyDescent="0.3">
      <c r="A3036" t="s">
        <v>21</v>
      </c>
      <c r="B3036" t="s">
        <v>19</v>
      </c>
      <c r="C3036">
        <v>15</v>
      </c>
      <c r="D3036" s="3">
        <v>2016</v>
      </c>
      <c r="E3036" t="s">
        <v>12</v>
      </c>
      <c r="F3036" t="s">
        <v>18</v>
      </c>
      <c r="G3036" t="s">
        <v>17</v>
      </c>
      <c r="H3036">
        <v>10181.9</v>
      </c>
    </row>
    <row r="3037" spans="1:8" x14ac:dyDescent="0.3">
      <c r="A3037" t="s">
        <v>22</v>
      </c>
      <c r="B3037" t="s">
        <v>19</v>
      </c>
      <c r="C3037">
        <v>15</v>
      </c>
      <c r="D3037" s="3">
        <v>2016</v>
      </c>
      <c r="E3037" t="s">
        <v>12</v>
      </c>
      <c r="F3037" t="s">
        <v>18</v>
      </c>
      <c r="G3037" t="s">
        <v>17</v>
      </c>
      <c r="H3037">
        <v>7040.6</v>
      </c>
    </row>
    <row r="3038" spans="1:8" x14ac:dyDescent="0.3">
      <c r="A3038" t="s">
        <v>21</v>
      </c>
      <c r="B3038" t="s">
        <v>19</v>
      </c>
      <c r="C3038">
        <v>16</v>
      </c>
      <c r="D3038" s="3">
        <v>2016</v>
      </c>
      <c r="E3038" t="s">
        <v>12</v>
      </c>
      <c r="F3038" t="s">
        <v>18</v>
      </c>
      <c r="G3038" t="s">
        <v>17</v>
      </c>
      <c r="H3038">
        <v>8994.7000000000007</v>
      </c>
    </row>
    <row r="3039" spans="1:8" x14ac:dyDescent="0.3">
      <c r="A3039" t="s">
        <v>22</v>
      </c>
      <c r="B3039" t="s">
        <v>19</v>
      </c>
      <c r="C3039">
        <v>16</v>
      </c>
      <c r="D3039" s="3">
        <v>2016</v>
      </c>
      <c r="E3039" t="s">
        <v>12</v>
      </c>
      <c r="F3039" t="s">
        <v>18</v>
      </c>
      <c r="G3039" t="s">
        <v>17</v>
      </c>
      <c r="H3039">
        <v>6691.4</v>
      </c>
    </row>
    <row r="3040" spans="1:8" x14ac:dyDescent="0.3">
      <c r="A3040" t="s">
        <v>21</v>
      </c>
      <c r="B3040" t="s">
        <v>19</v>
      </c>
      <c r="C3040">
        <v>17</v>
      </c>
      <c r="D3040" s="3">
        <v>2016</v>
      </c>
      <c r="E3040" t="s">
        <v>12</v>
      </c>
      <c r="F3040" t="s">
        <v>18</v>
      </c>
      <c r="G3040" t="s">
        <v>17</v>
      </c>
      <c r="H3040">
        <v>8262.2999999999993</v>
      </c>
    </row>
    <row r="3041" spans="1:8" x14ac:dyDescent="0.3">
      <c r="A3041" t="s">
        <v>22</v>
      </c>
      <c r="B3041" t="s">
        <v>19</v>
      </c>
      <c r="C3041">
        <v>17</v>
      </c>
      <c r="D3041" s="3">
        <v>2016</v>
      </c>
      <c r="E3041" t="s">
        <v>12</v>
      </c>
      <c r="F3041" t="s">
        <v>18</v>
      </c>
      <c r="G3041" t="s">
        <v>17</v>
      </c>
      <c r="H3041">
        <v>5924.2</v>
      </c>
    </row>
    <row r="3042" spans="1:8" x14ac:dyDescent="0.3">
      <c r="A3042" t="s">
        <v>21</v>
      </c>
      <c r="B3042" t="s">
        <v>19</v>
      </c>
      <c r="C3042">
        <v>18</v>
      </c>
      <c r="D3042" s="3">
        <v>2016</v>
      </c>
      <c r="E3042" t="s">
        <v>12</v>
      </c>
      <c r="F3042" t="s">
        <v>18</v>
      </c>
      <c r="G3042" t="s">
        <v>17</v>
      </c>
      <c r="H3042">
        <v>9626.5</v>
      </c>
    </row>
    <row r="3043" spans="1:8" x14ac:dyDescent="0.3">
      <c r="A3043" t="s">
        <v>22</v>
      </c>
      <c r="B3043" t="s">
        <v>19</v>
      </c>
      <c r="C3043">
        <v>18</v>
      </c>
      <c r="D3043" s="3">
        <v>2016</v>
      </c>
      <c r="E3043" t="s">
        <v>12</v>
      </c>
      <c r="F3043" t="s">
        <v>18</v>
      </c>
      <c r="G3043" t="s">
        <v>17</v>
      </c>
      <c r="H3043">
        <v>6723</v>
      </c>
    </row>
    <row r="3044" spans="1:8" x14ac:dyDescent="0.3">
      <c r="A3044" t="s">
        <v>21</v>
      </c>
      <c r="B3044" t="s">
        <v>19</v>
      </c>
      <c r="C3044">
        <v>19</v>
      </c>
      <c r="D3044" s="3">
        <v>2016</v>
      </c>
      <c r="E3044" t="s">
        <v>12</v>
      </c>
      <c r="F3044" t="s">
        <v>18</v>
      </c>
      <c r="G3044" t="s">
        <v>17</v>
      </c>
      <c r="H3044">
        <v>12422.5</v>
      </c>
    </row>
    <row r="3045" spans="1:8" x14ac:dyDescent="0.3">
      <c r="A3045" t="s">
        <v>22</v>
      </c>
      <c r="B3045" t="s">
        <v>19</v>
      </c>
      <c r="C3045">
        <v>19</v>
      </c>
      <c r="D3045" s="3">
        <v>2016</v>
      </c>
      <c r="E3045" t="s">
        <v>12</v>
      </c>
      <c r="F3045" t="s">
        <v>18</v>
      </c>
      <c r="G3045" t="s">
        <v>17</v>
      </c>
      <c r="H3045">
        <v>8962.4</v>
      </c>
    </row>
    <row r="3046" spans="1:8" x14ac:dyDescent="0.3">
      <c r="A3046" t="s">
        <v>21</v>
      </c>
      <c r="B3046" t="s">
        <v>19</v>
      </c>
      <c r="C3046">
        <v>20</v>
      </c>
      <c r="D3046" s="3">
        <v>2016</v>
      </c>
      <c r="E3046" t="s">
        <v>12</v>
      </c>
      <c r="F3046" t="s">
        <v>18</v>
      </c>
      <c r="G3046" t="s">
        <v>17</v>
      </c>
      <c r="H3046">
        <v>11882.1</v>
      </c>
    </row>
    <row r="3047" spans="1:8" x14ac:dyDescent="0.3">
      <c r="A3047" t="s">
        <v>22</v>
      </c>
      <c r="B3047" t="s">
        <v>19</v>
      </c>
      <c r="C3047">
        <v>20</v>
      </c>
      <c r="D3047" s="3">
        <v>2016</v>
      </c>
      <c r="E3047" t="s">
        <v>12</v>
      </c>
      <c r="F3047" t="s">
        <v>18</v>
      </c>
      <c r="G3047" t="s">
        <v>17</v>
      </c>
      <c r="H3047">
        <v>8911.1</v>
      </c>
    </row>
    <row r="3048" spans="1:8" x14ac:dyDescent="0.3">
      <c r="A3048" t="s">
        <v>21</v>
      </c>
      <c r="B3048" t="s">
        <v>19</v>
      </c>
      <c r="C3048">
        <v>21</v>
      </c>
      <c r="D3048" s="3">
        <v>2016</v>
      </c>
      <c r="E3048" t="s">
        <v>12</v>
      </c>
      <c r="F3048" t="s">
        <v>18</v>
      </c>
      <c r="G3048" t="s">
        <v>17</v>
      </c>
      <c r="H3048">
        <v>11040.6</v>
      </c>
    </row>
    <row r="3049" spans="1:8" x14ac:dyDescent="0.3">
      <c r="A3049" t="s">
        <v>22</v>
      </c>
      <c r="B3049" t="s">
        <v>19</v>
      </c>
      <c r="C3049">
        <v>21</v>
      </c>
      <c r="D3049" s="3">
        <v>2016</v>
      </c>
      <c r="E3049" t="s">
        <v>12</v>
      </c>
      <c r="F3049" t="s">
        <v>18</v>
      </c>
      <c r="G3049" t="s">
        <v>17</v>
      </c>
      <c r="H3049">
        <v>7910.9</v>
      </c>
    </row>
    <row r="3050" spans="1:8" x14ac:dyDescent="0.3">
      <c r="A3050" t="s">
        <v>21</v>
      </c>
      <c r="B3050" t="s">
        <v>19</v>
      </c>
      <c r="C3050">
        <v>22</v>
      </c>
      <c r="D3050" s="3">
        <v>2016</v>
      </c>
      <c r="E3050" t="s">
        <v>12</v>
      </c>
      <c r="F3050" t="s">
        <v>18</v>
      </c>
      <c r="G3050" t="s">
        <v>17</v>
      </c>
      <c r="H3050">
        <v>11419.2</v>
      </c>
    </row>
    <row r="3051" spans="1:8" x14ac:dyDescent="0.3">
      <c r="A3051" t="s">
        <v>22</v>
      </c>
      <c r="B3051" t="s">
        <v>19</v>
      </c>
      <c r="C3051">
        <v>22</v>
      </c>
      <c r="D3051" s="3">
        <v>2016</v>
      </c>
      <c r="E3051" t="s">
        <v>12</v>
      </c>
      <c r="F3051" t="s">
        <v>18</v>
      </c>
      <c r="G3051" t="s">
        <v>17</v>
      </c>
      <c r="H3051">
        <v>6797.7</v>
      </c>
    </row>
    <row r="3052" spans="1:8" x14ac:dyDescent="0.3">
      <c r="A3052" t="s">
        <v>21</v>
      </c>
      <c r="B3052" t="s">
        <v>19</v>
      </c>
      <c r="C3052">
        <v>23</v>
      </c>
      <c r="D3052" s="3">
        <v>2016</v>
      </c>
      <c r="E3052" t="s">
        <v>12</v>
      </c>
      <c r="F3052" t="s">
        <v>18</v>
      </c>
      <c r="G3052" t="s">
        <v>17</v>
      </c>
      <c r="H3052">
        <v>10113.9</v>
      </c>
    </row>
    <row r="3053" spans="1:8" x14ac:dyDescent="0.3">
      <c r="A3053" t="s">
        <v>22</v>
      </c>
      <c r="B3053" t="s">
        <v>19</v>
      </c>
      <c r="C3053">
        <v>23</v>
      </c>
      <c r="D3053" s="3">
        <v>2016</v>
      </c>
      <c r="E3053" t="s">
        <v>12</v>
      </c>
      <c r="F3053" t="s">
        <v>18</v>
      </c>
      <c r="G3053" t="s">
        <v>17</v>
      </c>
      <c r="H3053">
        <v>6659.4</v>
      </c>
    </row>
    <row r="3054" spans="1:8" x14ac:dyDescent="0.3">
      <c r="A3054" t="s">
        <v>21</v>
      </c>
      <c r="B3054" t="s">
        <v>19</v>
      </c>
      <c r="C3054">
        <v>24</v>
      </c>
      <c r="D3054" s="3">
        <v>2016</v>
      </c>
      <c r="E3054" t="s">
        <v>12</v>
      </c>
      <c r="F3054" t="s">
        <v>18</v>
      </c>
      <c r="G3054" t="s">
        <v>17</v>
      </c>
      <c r="H3054">
        <v>7448.1</v>
      </c>
    </row>
    <row r="3055" spans="1:8" x14ac:dyDescent="0.3">
      <c r="A3055" t="s">
        <v>22</v>
      </c>
      <c r="B3055" t="s">
        <v>19</v>
      </c>
      <c r="C3055">
        <v>24</v>
      </c>
      <c r="D3055" s="3">
        <v>2016</v>
      </c>
      <c r="E3055" t="s">
        <v>12</v>
      </c>
      <c r="F3055" t="s">
        <v>18</v>
      </c>
      <c r="G3055" t="s">
        <v>17</v>
      </c>
      <c r="H3055">
        <v>5898.9</v>
      </c>
    </row>
    <row r="3056" spans="1:8" x14ac:dyDescent="0.3">
      <c r="A3056" t="s">
        <v>21</v>
      </c>
      <c r="B3056" t="s">
        <v>19</v>
      </c>
      <c r="C3056">
        <v>25</v>
      </c>
      <c r="D3056" s="3">
        <v>2016</v>
      </c>
      <c r="E3056" t="s">
        <v>12</v>
      </c>
      <c r="F3056" t="s">
        <v>18</v>
      </c>
      <c r="G3056" t="s">
        <v>17</v>
      </c>
      <c r="H3056">
        <v>10117.5</v>
      </c>
    </row>
    <row r="3057" spans="1:8" x14ac:dyDescent="0.3">
      <c r="A3057" t="s">
        <v>22</v>
      </c>
      <c r="B3057" t="s">
        <v>19</v>
      </c>
      <c r="C3057">
        <v>25</v>
      </c>
      <c r="D3057" s="3">
        <v>2016</v>
      </c>
      <c r="E3057" t="s">
        <v>12</v>
      </c>
      <c r="F3057" t="s">
        <v>18</v>
      </c>
      <c r="G3057" t="s">
        <v>17</v>
      </c>
      <c r="H3057">
        <v>6450.9</v>
      </c>
    </row>
    <row r="3058" spans="1:8" x14ac:dyDescent="0.3">
      <c r="A3058" t="s">
        <v>21</v>
      </c>
      <c r="B3058" t="s">
        <v>19</v>
      </c>
      <c r="C3058">
        <v>26</v>
      </c>
      <c r="D3058" s="3">
        <v>2016</v>
      </c>
      <c r="E3058" t="s">
        <v>12</v>
      </c>
      <c r="F3058" t="s">
        <v>18</v>
      </c>
      <c r="G3058" t="s">
        <v>17</v>
      </c>
      <c r="H3058">
        <v>13821.4</v>
      </c>
    </row>
    <row r="3059" spans="1:8" x14ac:dyDescent="0.3">
      <c r="A3059" t="s">
        <v>22</v>
      </c>
      <c r="B3059" t="s">
        <v>19</v>
      </c>
      <c r="C3059">
        <v>26</v>
      </c>
      <c r="D3059" s="3">
        <v>2016</v>
      </c>
      <c r="E3059" t="s">
        <v>12</v>
      </c>
      <c r="F3059" t="s">
        <v>18</v>
      </c>
      <c r="G3059" t="s">
        <v>17</v>
      </c>
      <c r="H3059">
        <v>9246.6</v>
      </c>
    </row>
    <row r="3060" spans="1:8" x14ac:dyDescent="0.3">
      <c r="A3060" t="s">
        <v>21</v>
      </c>
      <c r="B3060" t="s">
        <v>19</v>
      </c>
      <c r="C3060">
        <v>27</v>
      </c>
      <c r="D3060" s="3">
        <v>2016</v>
      </c>
      <c r="E3060" t="s">
        <v>12</v>
      </c>
      <c r="F3060" t="s">
        <v>18</v>
      </c>
      <c r="G3060" t="s">
        <v>17</v>
      </c>
      <c r="H3060">
        <v>11316.9</v>
      </c>
    </row>
    <row r="3061" spans="1:8" x14ac:dyDescent="0.3">
      <c r="A3061" t="s">
        <v>22</v>
      </c>
      <c r="B3061" t="s">
        <v>19</v>
      </c>
      <c r="C3061">
        <v>27</v>
      </c>
      <c r="D3061" s="3">
        <v>2016</v>
      </c>
      <c r="E3061" t="s">
        <v>12</v>
      </c>
      <c r="F3061" t="s">
        <v>18</v>
      </c>
      <c r="G3061" t="s">
        <v>17</v>
      </c>
      <c r="H3061">
        <v>9050.2999999999993</v>
      </c>
    </row>
    <row r="3062" spans="1:8" x14ac:dyDescent="0.3">
      <c r="A3062" t="s">
        <v>21</v>
      </c>
      <c r="B3062" s="1" t="s">
        <v>19</v>
      </c>
      <c r="C3062">
        <v>28</v>
      </c>
      <c r="D3062" s="3">
        <v>2016</v>
      </c>
      <c r="E3062" t="s">
        <v>12</v>
      </c>
      <c r="F3062" t="s">
        <v>18</v>
      </c>
      <c r="G3062" t="s">
        <v>17</v>
      </c>
      <c r="H3062" s="1">
        <v>10954.6</v>
      </c>
    </row>
    <row r="3063" spans="1:8" x14ac:dyDescent="0.3">
      <c r="A3063" t="s">
        <v>22</v>
      </c>
      <c r="B3063" s="1" t="s">
        <v>19</v>
      </c>
      <c r="C3063">
        <v>28</v>
      </c>
      <c r="D3063" s="3">
        <v>2016</v>
      </c>
      <c r="E3063" t="s">
        <v>12</v>
      </c>
      <c r="F3063" t="s">
        <v>18</v>
      </c>
      <c r="G3063" t="s">
        <v>17</v>
      </c>
      <c r="H3063" s="1">
        <v>9033.2999999999993</v>
      </c>
    </row>
    <row r="3064" spans="1:8" x14ac:dyDescent="0.3">
      <c r="A3064" t="s">
        <v>21</v>
      </c>
      <c r="B3064" s="1" t="s">
        <v>19</v>
      </c>
      <c r="C3064">
        <v>29</v>
      </c>
      <c r="D3064" s="3">
        <v>2016</v>
      </c>
      <c r="E3064" t="s">
        <v>12</v>
      </c>
      <c r="F3064" t="s">
        <v>18</v>
      </c>
      <c r="G3064" t="s">
        <v>17</v>
      </c>
      <c r="H3064" s="1">
        <v>11737.4</v>
      </c>
    </row>
    <row r="3065" spans="1:8" x14ac:dyDescent="0.3">
      <c r="A3065" t="s">
        <v>22</v>
      </c>
      <c r="B3065" s="1" t="s">
        <v>19</v>
      </c>
      <c r="C3065">
        <v>29</v>
      </c>
      <c r="D3065" s="3">
        <v>2016</v>
      </c>
      <c r="E3065" t="s">
        <v>12</v>
      </c>
      <c r="F3065" t="s">
        <v>18</v>
      </c>
      <c r="G3065" t="s">
        <v>17</v>
      </c>
      <c r="H3065" s="1">
        <v>8385.4</v>
      </c>
    </row>
    <row r="3066" spans="1:8" x14ac:dyDescent="0.3">
      <c r="A3066" t="s">
        <v>21</v>
      </c>
      <c r="B3066" s="1" t="s">
        <v>19</v>
      </c>
      <c r="C3066">
        <v>30</v>
      </c>
      <c r="D3066" s="3">
        <v>2016</v>
      </c>
      <c r="E3066" t="s">
        <v>12</v>
      </c>
      <c r="F3066" t="s">
        <v>18</v>
      </c>
      <c r="G3066" t="s">
        <v>17</v>
      </c>
      <c r="H3066" s="1">
        <v>11077.1</v>
      </c>
    </row>
    <row r="3067" spans="1:8" x14ac:dyDescent="0.3">
      <c r="A3067" t="s">
        <v>22</v>
      </c>
      <c r="B3067" s="1" t="s">
        <v>19</v>
      </c>
      <c r="C3067">
        <v>30</v>
      </c>
      <c r="D3067" s="3">
        <v>2016</v>
      </c>
      <c r="E3067" t="s">
        <v>12</v>
      </c>
      <c r="F3067" t="s">
        <v>18</v>
      </c>
      <c r="G3067" t="s">
        <v>17</v>
      </c>
      <c r="H3067" s="1">
        <v>7028.2</v>
      </c>
    </row>
    <row r="3068" spans="1:8" x14ac:dyDescent="0.3">
      <c r="A3068" t="s">
        <v>21</v>
      </c>
      <c r="B3068" s="1" t="s">
        <v>13</v>
      </c>
      <c r="C3068">
        <v>1</v>
      </c>
      <c r="D3068" s="3">
        <v>2016</v>
      </c>
      <c r="E3068" t="s">
        <v>12</v>
      </c>
      <c r="F3068" t="s">
        <v>18</v>
      </c>
      <c r="G3068" t="s">
        <v>17</v>
      </c>
      <c r="H3068" s="1">
        <v>9763.7999999999993</v>
      </c>
    </row>
    <row r="3069" spans="1:8" x14ac:dyDescent="0.3">
      <c r="A3069" t="s">
        <v>22</v>
      </c>
      <c r="B3069" s="1" t="s">
        <v>13</v>
      </c>
      <c r="C3069">
        <v>1</v>
      </c>
      <c r="D3069" s="3">
        <v>2016</v>
      </c>
      <c r="E3069" t="s">
        <v>12</v>
      </c>
      <c r="F3069" t="s">
        <v>18</v>
      </c>
      <c r="G3069" t="s">
        <v>17</v>
      </c>
      <c r="H3069" s="1">
        <v>10292.5</v>
      </c>
    </row>
    <row r="3070" spans="1:8" x14ac:dyDescent="0.3">
      <c r="A3070" t="s">
        <v>21</v>
      </c>
      <c r="B3070" s="1" t="s">
        <v>13</v>
      </c>
      <c r="C3070">
        <v>2</v>
      </c>
      <c r="D3070" s="3">
        <v>2016</v>
      </c>
      <c r="E3070" t="s">
        <v>12</v>
      </c>
      <c r="F3070" t="s">
        <v>18</v>
      </c>
      <c r="G3070" t="s">
        <v>17</v>
      </c>
      <c r="H3070" s="1">
        <v>12417.4</v>
      </c>
    </row>
    <row r="3071" spans="1:8" x14ac:dyDescent="0.3">
      <c r="A3071" t="s">
        <v>22</v>
      </c>
      <c r="B3071" s="1" t="s">
        <v>13</v>
      </c>
      <c r="C3071">
        <v>2</v>
      </c>
      <c r="D3071" s="3">
        <v>2016</v>
      </c>
      <c r="E3071" t="s">
        <v>12</v>
      </c>
      <c r="F3071" t="s">
        <v>18</v>
      </c>
      <c r="G3071" t="s">
        <v>17</v>
      </c>
      <c r="H3071" s="1">
        <v>8269</v>
      </c>
    </row>
    <row r="3072" spans="1:8" x14ac:dyDescent="0.3">
      <c r="A3072" t="s">
        <v>21</v>
      </c>
      <c r="B3072" s="1" t="s">
        <v>13</v>
      </c>
      <c r="C3072">
        <v>3</v>
      </c>
      <c r="D3072" s="3">
        <v>2016</v>
      </c>
      <c r="E3072" t="s">
        <v>12</v>
      </c>
      <c r="F3072" t="s">
        <v>18</v>
      </c>
      <c r="G3072" t="s">
        <v>17</v>
      </c>
      <c r="H3072" s="1">
        <v>9516.4</v>
      </c>
    </row>
    <row r="3073" spans="1:8" x14ac:dyDescent="0.3">
      <c r="A3073" t="s">
        <v>22</v>
      </c>
      <c r="B3073" s="1" t="s">
        <v>13</v>
      </c>
      <c r="C3073">
        <v>3</v>
      </c>
      <c r="D3073" s="3">
        <v>2016</v>
      </c>
      <c r="E3073" t="s">
        <v>12</v>
      </c>
      <c r="F3073" t="s">
        <v>18</v>
      </c>
      <c r="G3073" t="s">
        <v>17</v>
      </c>
      <c r="H3073" s="1">
        <v>7434</v>
      </c>
    </row>
    <row r="3074" spans="1:8" x14ac:dyDescent="0.3">
      <c r="A3074" t="s">
        <v>21</v>
      </c>
      <c r="B3074" t="s">
        <v>13</v>
      </c>
      <c r="C3074">
        <v>4</v>
      </c>
      <c r="D3074" s="3">
        <v>2016</v>
      </c>
      <c r="E3074" t="s">
        <v>12</v>
      </c>
      <c r="F3074" t="s">
        <v>18</v>
      </c>
      <c r="G3074" t="s">
        <v>17</v>
      </c>
      <c r="H3074">
        <v>9229.2000000000007</v>
      </c>
    </row>
    <row r="3075" spans="1:8" x14ac:dyDescent="0.3">
      <c r="A3075" t="s">
        <v>22</v>
      </c>
      <c r="B3075" t="s">
        <v>13</v>
      </c>
      <c r="C3075">
        <v>4</v>
      </c>
      <c r="D3075" s="3">
        <v>2016</v>
      </c>
      <c r="E3075" t="s">
        <v>12</v>
      </c>
      <c r="F3075" t="s">
        <v>18</v>
      </c>
      <c r="G3075" t="s">
        <v>17</v>
      </c>
      <c r="H3075">
        <v>6443.2</v>
      </c>
    </row>
    <row r="3076" spans="1:8" x14ac:dyDescent="0.3">
      <c r="A3076" t="s">
        <v>21</v>
      </c>
      <c r="B3076" t="s">
        <v>13</v>
      </c>
      <c r="C3076">
        <v>5</v>
      </c>
      <c r="D3076" s="3">
        <v>2016</v>
      </c>
      <c r="E3076" t="s">
        <v>12</v>
      </c>
      <c r="F3076" t="s">
        <v>18</v>
      </c>
      <c r="G3076" t="s">
        <v>17</v>
      </c>
      <c r="H3076">
        <v>8947</v>
      </c>
    </row>
    <row r="3077" spans="1:8" x14ac:dyDescent="0.3">
      <c r="A3077" t="s">
        <v>22</v>
      </c>
      <c r="B3077" t="s">
        <v>13</v>
      </c>
      <c r="C3077">
        <v>5</v>
      </c>
      <c r="D3077" s="3">
        <v>2016</v>
      </c>
      <c r="E3077" t="s">
        <v>12</v>
      </c>
      <c r="F3077" t="s">
        <v>18</v>
      </c>
      <c r="G3077" t="s">
        <v>17</v>
      </c>
      <c r="H3077">
        <v>7154</v>
      </c>
    </row>
    <row r="3078" spans="1:8" x14ac:dyDescent="0.3">
      <c r="A3078" t="s">
        <v>21</v>
      </c>
      <c r="B3078" t="s">
        <v>13</v>
      </c>
      <c r="C3078">
        <v>6</v>
      </c>
      <c r="D3078" s="3">
        <v>2016</v>
      </c>
      <c r="E3078" t="s">
        <v>12</v>
      </c>
      <c r="F3078" t="s">
        <v>18</v>
      </c>
      <c r="G3078" t="s">
        <v>17</v>
      </c>
      <c r="H3078">
        <v>7425.2</v>
      </c>
    </row>
    <row r="3079" spans="1:8" x14ac:dyDescent="0.3">
      <c r="A3079" t="s">
        <v>22</v>
      </c>
      <c r="B3079" t="s">
        <v>13</v>
      </c>
      <c r="C3079">
        <v>6</v>
      </c>
      <c r="D3079" s="3">
        <v>2016</v>
      </c>
      <c r="E3079" t="s">
        <v>12</v>
      </c>
      <c r="F3079" t="s">
        <v>18</v>
      </c>
      <c r="G3079" t="s">
        <v>17</v>
      </c>
      <c r="H3079">
        <v>6456.4</v>
      </c>
    </row>
    <row r="3080" spans="1:8" x14ac:dyDescent="0.3">
      <c r="A3080" t="s">
        <v>21</v>
      </c>
      <c r="B3080" t="s">
        <v>13</v>
      </c>
      <c r="C3080">
        <v>7</v>
      </c>
      <c r="D3080" s="3">
        <v>2016</v>
      </c>
      <c r="E3080" t="s">
        <v>12</v>
      </c>
      <c r="F3080" t="s">
        <v>18</v>
      </c>
      <c r="G3080" t="s">
        <v>17</v>
      </c>
      <c r="H3080">
        <v>9096.1</v>
      </c>
    </row>
    <row r="3081" spans="1:8" x14ac:dyDescent="0.3">
      <c r="A3081" t="s">
        <v>22</v>
      </c>
      <c r="B3081" t="s">
        <v>13</v>
      </c>
      <c r="C3081">
        <v>7</v>
      </c>
      <c r="D3081" s="3">
        <v>2016</v>
      </c>
      <c r="E3081" t="s">
        <v>12</v>
      </c>
      <c r="F3081" t="s">
        <v>18</v>
      </c>
      <c r="G3081" t="s">
        <v>17</v>
      </c>
      <c r="H3081">
        <v>6812.4</v>
      </c>
    </row>
    <row r="3082" spans="1:8" x14ac:dyDescent="0.3">
      <c r="A3082" t="s">
        <v>21</v>
      </c>
      <c r="B3082" t="s">
        <v>13</v>
      </c>
      <c r="C3082">
        <v>8</v>
      </c>
      <c r="D3082" s="3">
        <v>2016</v>
      </c>
      <c r="E3082" t="s">
        <v>12</v>
      </c>
      <c r="F3082" t="s">
        <v>18</v>
      </c>
      <c r="G3082" t="s">
        <v>17</v>
      </c>
      <c r="H3082">
        <v>10709.6</v>
      </c>
    </row>
    <row r="3083" spans="1:8" x14ac:dyDescent="0.3">
      <c r="A3083" t="s">
        <v>22</v>
      </c>
      <c r="B3083" t="s">
        <v>13</v>
      </c>
      <c r="C3083">
        <v>8</v>
      </c>
      <c r="D3083" s="3">
        <v>2016</v>
      </c>
      <c r="E3083" t="s">
        <v>12</v>
      </c>
      <c r="F3083" t="s">
        <v>18</v>
      </c>
      <c r="G3083" t="s">
        <v>17</v>
      </c>
      <c r="H3083">
        <v>10007</v>
      </c>
    </row>
    <row r="3084" spans="1:8" x14ac:dyDescent="0.3">
      <c r="A3084" t="s">
        <v>21</v>
      </c>
      <c r="B3084" t="s">
        <v>13</v>
      </c>
      <c r="C3084">
        <v>9</v>
      </c>
      <c r="D3084" s="3">
        <v>2016</v>
      </c>
      <c r="E3084" t="s">
        <v>12</v>
      </c>
      <c r="F3084" t="s">
        <v>18</v>
      </c>
      <c r="G3084" t="s">
        <v>17</v>
      </c>
      <c r="H3084">
        <v>10291.200000000001</v>
      </c>
    </row>
    <row r="3085" spans="1:8" x14ac:dyDescent="0.3">
      <c r="A3085" t="s">
        <v>22</v>
      </c>
      <c r="B3085" t="s">
        <v>13</v>
      </c>
      <c r="C3085">
        <v>9</v>
      </c>
      <c r="D3085" s="3">
        <v>2016</v>
      </c>
      <c r="E3085" t="s">
        <v>12</v>
      </c>
      <c r="F3085" t="s">
        <v>18</v>
      </c>
      <c r="G3085" t="s">
        <v>17</v>
      </c>
      <c r="H3085">
        <v>8681</v>
      </c>
    </row>
    <row r="3086" spans="1:8" x14ac:dyDescent="0.3">
      <c r="A3086" t="s">
        <v>21</v>
      </c>
      <c r="B3086" t="s">
        <v>13</v>
      </c>
      <c r="C3086">
        <v>10</v>
      </c>
      <c r="D3086" s="3">
        <v>2016</v>
      </c>
      <c r="E3086" t="s">
        <v>12</v>
      </c>
      <c r="F3086" t="s">
        <v>18</v>
      </c>
      <c r="G3086" t="s">
        <v>17</v>
      </c>
      <c r="H3086">
        <v>10473.200000000001</v>
      </c>
    </row>
    <row r="3087" spans="1:8" x14ac:dyDescent="0.3">
      <c r="A3087" t="s">
        <v>22</v>
      </c>
      <c r="B3087" t="s">
        <v>13</v>
      </c>
      <c r="C3087">
        <v>10</v>
      </c>
      <c r="D3087" s="3">
        <v>2016</v>
      </c>
      <c r="E3087" t="s">
        <v>12</v>
      </c>
      <c r="F3087" t="s">
        <v>18</v>
      </c>
      <c r="G3087" t="s">
        <v>17</v>
      </c>
      <c r="H3087">
        <v>8191.2</v>
      </c>
    </row>
    <row r="3088" spans="1:8" x14ac:dyDescent="0.3">
      <c r="A3088" t="s">
        <v>21</v>
      </c>
      <c r="B3088" t="s">
        <v>13</v>
      </c>
      <c r="C3088">
        <v>11</v>
      </c>
      <c r="D3088" s="3">
        <v>2016</v>
      </c>
      <c r="E3088" t="s">
        <v>12</v>
      </c>
      <c r="F3088" t="s">
        <v>18</v>
      </c>
      <c r="G3088" t="s">
        <v>17</v>
      </c>
      <c r="H3088">
        <v>9857</v>
      </c>
    </row>
    <row r="3089" spans="1:8" x14ac:dyDescent="0.3">
      <c r="A3089" t="s">
        <v>22</v>
      </c>
      <c r="B3089" t="s">
        <v>13</v>
      </c>
      <c r="C3089">
        <v>11</v>
      </c>
      <c r="D3089" s="3">
        <v>2016</v>
      </c>
      <c r="E3089" t="s">
        <v>12</v>
      </c>
      <c r="F3089" t="s">
        <v>18</v>
      </c>
      <c r="G3089" t="s">
        <v>17</v>
      </c>
      <c r="H3089">
        <v>7915.6</v>
      </c>
    </row>
    <row r="3090" spans="1:8" x14ac:dyDescent="0.3">
      <c r="A3090" t="s">
        <v>21</v>
      </c>
      <c r="B3090" t="s">
        <v>13</v>
      </c>
      <c r="C3090">
        <v>12</v>
      </c>
      <c r="D3090" s="3">
        <v>2016</v>
      </c>
      <c r="E3090" t="s">
        <v>12</v>
      </c>
      <c r="F3090" t="s">
        <v>18</v>
      </c>
      <c r="G3090" t="s">
        <v>17</v>
      </c>
      <c r="H3090">
        <v>8500.5</v>
      </c>
    </row>
    <row r="3091" spans="1:8" x14ac:dyDescent="0.3">
      <c r="A3091" t="s">
        <v>22</v>
      </c>
      <c r="B3091" t="s">
        <v>13</v>
      </c>
      <c r="C3091">
        <v>12</v>
      </c>
      <c r="D3091" s="3">
        <v>2016</v>
      </c>
      <c r="E3091" t="s">
        <v>12</v>
      </c>
      <c r="F3091" t="s">
        <v>18</v>
      </c>
      <c r="G3091" t="s">
        <v>17</v>
      </c>
      <c r="H3091">
        <v>6909.9</v>
      </c>
    </row>
    <row r="3092" spans="1:8" x14ac:dyDescent="0.3">
      <c r="A3092" t="s">
        <v>21</v>
      </c>
      <c r="B3092" t="s">
        <v>13</v>
      </c>
      <c r="C3092">
        <v>13</v>
      </c>
      <c r="D3092" s="3">
        <v>2016</v>
      </c>
      <c r="E3092" t="s">
        <v>12</v>
      </c>
      <c r="F3092" t="s">
        <v>18</v>
      </c>
      <c r="G3092" t="s">
        <v>17</v>
      </c>
      <c r="H3092">
        <v>7851.7</v>
      </c>
    </row>
    <row r="3093" spans="1:8" x14ac:dyDescent="0.3">
      <c r="A3093" t="s">
        <v>22</v>
      </c>
      <c r="B3093" t="s">
        <v>13</v>
      </c>
      <c r="C3093">
        <v>13</v>
      </c>
      <c r="D3093" s="3">
        <v>2016</v>
      </c>
      <c r="E3093" t="s">
        <v>12</v>
      </c>
      <c r="F3093" t="s">
        <v>18</v>
      </c>
      <c r="G3093" t="s">
        <v>17</v>
      </c>
      <c r="H3093">
        <v>5804.2</v>
      </c>
    </row>
    <row r="3094" spans="1:8" x14ac:dyDescent="0.3">
      <c r="A3094" t="s">
        <v>21</v>
      </c>
      <c r="B3094" t="s">
        <v>13</v>
      </c>
      <c r="C3094">
        <v>14</v>
      </c>
      <c r="D3094" s="3">
        <v>2016</v>
      </c>
      <c r="E3094" t="s">
        <v>12</v>
      </c>
      <c r="F3094" t="s">
        <v>18</v>
      </c>
      <c r="G3094" t="s">
        <v>17</v>
      </c>
      <c r="H3094">
        <v>8753.7999999999993</v>
      </c>
    </row>
    <row r="3095" spans="1:8" x14ac:dyDescent="0.3">
      <c r="A3095" t="s">
        <v>22</v>
      </c>
      <c r="B3095" t="s">
        <v>13</v>
      </c>
      <c r="C3095">
        <v>14</v>
      </c>
      <c r="D3095" s="3">
        <v>2016</v>
      </c>
      <c r="E3095" t="s">
        <v>12</v>
      </c>
      <c r="F3095" t="s">
        <v>18</v>
      </c>
      <c r="G3095" t="s">
        <v>17</v>
      </c>
      <c r="H3095">
        <v>6428.3</v>
      </c>
    </row>
    <row r="3096" spans="1:8" x14ac:dyDescent="0.3">
      <c r="A3096" t="s">
        <v>21</v>
      </c>
      <c r="B3096" t="s">
        <v>13</v>
      </c>
      <c r="C3096">
        <v>15</v>
      </c>
      <c r="D3096" s="3">
        <v>2016</v>
      </c>
      <c r="E3096" t="s">
        <v>12</v>
      </c>
      <c r="F3096" t="s">
        <v>18</v>
      </c>
      <c r="G3096" t="s">
        <v>17</v>
      </c>
      <c r="H3096">
        <v>11634.8</v>
      </c>
    </row>
    <row r="3097" spans="1:8" x14ac:dyDescent="0.3">
      <c r="A3097" t="s">
        <v>22</v>
      </c>
      <c r="B3097" t="s">
        <v>13</v>
      </c>
      <c r="C3097">
        <v>15</v>
      </c>
      <c r="D3097" s="3">
        <v>2016</v>
      </c>
      <c r="E3097" t="s">
        <v>12</v>
      </c>
      <c r="F3097" t="s">
        <v>18</v>
      </c>
      <c r="G3097" t="s">
        <v>17</v>
      </c>
      <c r="H3097">
        <v>8509.1</v>
      </c>
    </row>
    <row r="3098" spans="1:8" x14ac:dyDescent="0.3">
      <c r="A3098" t="s">
        <v>21</v>
      </c>
      <c r="B3098" t="s">
        <v>13</v>
      </c>
      <c r="C3098">
        <v>16</v>
      </c>
      <c r="D3098" s="3">
        <v>2016</v>
      </c>
      <c r="E3098" t="s">
        <v>12</v>
      </c>
      <c r="F3098" t="s">
        <v>18</v>
      </c>
      <c r="G3098" t="s">
        <v>17</v>
      </c>
      <c r="H3098">
        <v>10724.3</v>
      </c>
    </row>
    <row r="3099" spans="1:8" x14ac:dyDescent="0.3">
      <c r="A3099" t="s">
        <v>22</v>
      </c>
      <c r="B3099" t="s">
        <v>13</v>
      </c>
      <c r="C3099">
        <v>16</v>
      </c>
      <c r="D3099" s="3">
        <v>2016</v>
      </c>
      <c r="E3099" t="s">
        <v>12</v>
      </c>
      <c r="F3099" t="s">
        <v>18</v>
      </c>
      <c r="G3099" t="s">
        <v>17</v>
      </c>
      <c r="H3099">
        <v>10948</v>
      </c>
    </row>
    <row r="3100" spans="1:8" x14ac:dyDescent="0.3">
      <c r="A3100" t="s">
        <v>21</v>
      </c>
      <c r="B3100" t="s">
        <v>13</v>
      </c>
      <c r="C3100">
        <v>17</v>
      </c>
      <c r="D3100" s="3">
        <v>2016</v>
      </c>
      <c r="E3100" t="s">
        <v>12</v>
      </c>
      <c r="F3100" t="s">
        <v>18</v>
      </c>
      <c r="G3100" t="s">
        <v>17</v>
      </c>
      <c r="H3100">
        <v>10229.5</v>
      </c>
    </row>
    <row r="3101" spans="1:8" x14ac:dyDescent="0.3">
      <c r="A3101" t="s">
        <v>22</v>
      </c>
      <c r="B3101" t="s">
        <v>13</v>
      </c>
      <c r="C3101">
        <v>17</v>
      </c>
      <c r="D3101" s="3">
        <v>2016</v>
      </c>
      <c r="E3101" t="s">
        <v>12</v>
      </c>
      <c r="F3101" t="s">
        <v>18</v>
      </c>
      <c r="G3101" t="s">
        <v>17</v>
      </c>
      <c r="H3101">
        <v>8102.9</v>
      </c>
    </row>
    <row r="3102" spans="1:8" x14ac:dyDescent="0.3">
      <c r="A3102" t="s">
        <v>21</v>
      </c>
      <c r="B3102" t="s">
        <v>13</v>
      </c>
      <c r="C3102">
        <v>18</v>
      </c>
      <c r="D3102" s="3">
        <v>2016</v>
      </c>
      <c r="E3102" t="s">
        <v>12</v>
      </c>
      <c r="F3102" t="s">
        <v>18</v>
      </c>
      <c r="G3102" t="s">
        <v>17</v>
      </c>
      <c r="H3102">
        <v>11398.8</v>
      </c>
    </row>
    <row r="3103" spans="1:8" x14ac:dyDescent="0.3">
      <c r="A3103" t="s">
        <v>22</v>
      </c>
      <c r="B3103" t="s">
        <v>13</v>
      </c>
      <c r="C3103">
        <v>18</v>
      </c>
      <c r="D3103" s="3">
        <v>2016</v>
      </c>
      <c r="E3103" t="s">
        <v>12</v>
      </c>
      <c r="F3103" t="s">
        <v>18</v>
      </c>
      <c r="G3103" t="s">
        <v>17</v>
      </c>
      <c r="H3103">
        <v>8105.3</v>
      </c>
    </row>
    <row r="3104" spans="1:8" x14ac:dyDescent="0.3">
      <c r="A3104" t="s">
        <v>21</v>
      </c>
      <c r="B3104" t="s">
        <v>13</v>
      </c>
      <c r="C3104">
        <v>19</v>
      </c>
      <c r="D3104" s="3">
        <v>2016</v>
      </c>
      <c r="E3104" t="s">
        <v>12</v>
      </c>
      <c r="F3104" t="s">
        <v>18</v>
      </c>
      <c r="G3104" t="s">
        <v>17</v>
      </c>
      <c r="H3104">
        <v>9735.1</v>
      </c>
    </row>
    <row r="3105" spans="1:8" x14ac:dyDescent="0.3">
      <c r="A3105" t="s">
        <v>22</v>
      </c>
      <c r="B3105" t="s">
        <v>13</v>
      </c>
      <c r="C3105">
        <v>19</v>
      </c>
      <c r="D3105" s="3">
        <v>2016</v>
      </c>
      <c r="E3105" t="s">
        <v>12</v>
      </c>
      <c r="F3105" t="s">
        <v>18</v>
      </c>
      <c r="G3105" t="s">
        <v>17</v>
      </c>
      <c r="H3105">
        <v>7151.2</v>
      </c>
    </row>
    <row r="3106" spans="1:8" x14ac:dyDescent="0.3">
      <c r="A3106" t="s">
        <v>21</v>
      </c>
      <c r="B3106" t="s">
        <v>13</v>
      </c>
      <c r="C3106">
        <v>20</v>
      </c>
      <c r="D3106" s="3">
        <v>2016</v>
      </c>
      <c r="E3106" t="s">
        <v>12</v>
      </c>
      <c r="F3106" t="s">
        <v>18</v>
      </c>
      <c r="G3106" t="s">
        <v>17</v>
      </c>
      <c r="H3106">
        <v>8631.2000000000007</v>
      </c>
    </row>
    <row r="3107" spans="1:8" x14ac:dyDescent="0.3">
      <c r="A3107" t="s">
        <v>22</v>
      </c>
      <c r="B3107" t="s">
        <v>13</v>
      </c>
      <c r="C3107">
        <v>20</v>
      </c>
      <c r="D3107" s="3">
        <v>2016</v>
      </c>
      <c r="E3107" t="s">
        <v>12</v>
      </c>
      <c r="F3107" t="s">
        <v>18</v>
      </c>
      <c r="G3107" t="s">
        <v>17</v>
      </c>
      <c r="H3107">
        <v>6107.6</v>
      </c>
    </row>
    <row r="3108" spans="1:8" x14ac:dyDescent="0.3">
      <c r="A3108" t="s">
        <v>21</v>
      </c>
      <c r="B3108" t="s">
        <v>13</v>
      </c>
      <c r="C3108">
        <v>21</v>
      </c>
      <c r="D3108" s="3">
        <v>2016</v>
      </c>
      <c r="E3108" t="s">
        <v>12</v>
      </c>
      <c r="F3108" t="s">
        <v>18</v>
      </c>
      <c r="G3108" t="s">
        <v>17</v>
      </c>
      <c r="H3108">
        <v>10383.6</v>
      </c>
    </row>
    <row r="3109" spans="1:8" x14ac:dyDescent="0.3">
      <c r="A3109" t="s">
        <v>22</v>
      </c>
      <c r="B3109" t="s">
        <v>13</v>
      </c>
      <c r="C3109">
        <v>21</v>
      </c>
      <c r="D3109" s="3">
        <v>2016</v>
      </c>
      <c r="E3109" t="s">
        <v>12</v>
      </c>
      <c r="F3109" t="s">
        <v>18</v>
      </c>
      <c r="G3109" t="s">
        <v>17</v>
      </c>
      <c r="H3109">
        <v>6191.9</v>
      </c>
    </row>
    <row r="3110" spans="1:8" x14ac:dyDescent="0.3">
      <c r="A3110" t="s">
        <v>21</v>
      </c>
      <c r="B3110" t="s">
        <v>13</v>
      </c>
      <c r="C3110">
        <v>22</v>
      </c>
      <c r="D3110" s="3">
        <v>2016</v>
      </c>
      <c r="E3110" t="s">
        <v>12</v>
      </c>
      <c r="F3110" t="s">
        <v>18</v>
      </c>
      <c r="G3110" t="s">
        <v>17</v>
      </c>
      <c r="H3110">
        <v>12689.5</v>
      </c>
    </row>
    <row r="3111" spans="1:8" x14ac:dyDescent="0.3">
      <c r="A3111" t="s">
        <v>22</v>
      </c>
      <c r="B3111" t="s">
        <v>13</v>
      </c>
      <c r="C3111">
        <v>22</v>
      </c>
      <c r="D3111" s="3">
        <v>2016</v>
      </c>
      <c r="E3111" t="s">
        <v>12</v>
      </c>
      <c r="F3111" t="s">
        <v>18</v>
      </c>
      <c r="G3111" t="s">
        <v>17</v>
      </c>
      <c r="H3111">
        <v>10913.8</v>
      </c>
    </row>
    <row r="3112" spans="1:8" x14ac:dyDescent="0.3">
      <c r="A3112" t="s">
        <v>21</v>
      </c>
      <c r="B3112" t="s">
        <v>13</v>
      </c>
      <c r="C3112">
        <v>23</v>
      </c>
      <c r="D3112" s="3">
        <v>2016</v>
      </c>
      <c r="E3112" t="s">
        <v>12</v>
      </c>
      <c r="F3112" t="s">
        <v>18</v>
      </c>
      <c r="G3112" t="s">
        <v>17</v>
      </c>
      <c r="H3112">
        <v>10933.4</v>
      </c>
    </row>
    <row r="3113" spans="1:8" x14ac:dyDescent="0.3">
      <c r="A3113" t="s">
        <v>22</v>
      </c>
      <c r="B3113" t="s">
        <v>13</v>
      </c>
      <c r="C3113">
        <v>23</v>
      </c>
      <c r="D3113" s="3">
        <v>2016</v>
      </c>
      <c r="E3113" t="s">
        <v>12</v>
      </c>
      <c r="F3113" t="s">
        <v>18</v>
      </c>
      <c r="G3113" t="s">
        <v>17</v>
      </c>
      <c r="H3113">
        <v>8990.2999999999993</v>
      </c>
    </row>
    <row r="3114" spans="1:8" x14ac:dyDescent="0.3">
      <c r="A3114" t="s">
        <v>21</v>
      </c>
      <c r="B3114" t="s">
        <v>13</v>
      </c>
      <c r="C3114">
        <v>24</v>
      </c>
      <c r="D3114" s="3">
        <v>2016</v>
      </c>
      <c r="E3114" t="s">
        <v>12</v>
      </c>
      <c r="F3114" t="s">
        <v>18</v>
      </c>
      <c r="G3114" t="s">
        <v>17</v>
      </c>
      <c r="H3114">
        <v>9871.9</v>
      </c>
    </row>
    <row r="3115" spans="1:8" x14ac:dyDescent="0.3">
      <c r="A3115" t="s">
        <v>22</v>
      </c>
      <c r="B3115" t="s">
        <v>13</v>
      </c>
      <c r="C3115">
        <v>24</v>
      </c>
      <c r="D3115" s="3">
        <v>2016</v>
      </c>
      <c r="E3115" t="s">
        <v>12</v>
      </c>
      <c r="F3115" t="s">
        <v>18</v>
      </c>
      <c r="G3115" t="s">
        <v>17</v>
      </c>
      <c r="H3115">
        <v>7444.3</v>
      </c>
    </row>
    <row r="3116" spans="1:8" x14ac:dyDescent="0.3">
      <c r="A3116" t="s">
        <v>21</v>
      </c>
      <c r="B3116" t="s">
        <v>13</v>
      </c>
      <c r="C3116">
        <v>25</v>
      </c>
      <c r="D3116" s="3">
        <v>2016</v>
      </c>
      <c r="E3116" t="s">
        <v>12</v>
      </c>
      <c r="F3116" t="s">
        <v>18</v>
      </c>
      <c r="G3116" t="s">
        <v>17</v>
      </c>
      <c r="H3116">
        <v>9868.9</v>
      </c>
    </row>
    <row r="3117" spans="1:8" x14ac:dyDescent="0.3">
      <c r="A3117" t="s">
        <v>22</v>
      </c>
      <c r="B3117" t="s">
        <v>13</v>
      </c>
      <c r="C3117">
        <v>25</v>
      </c>
      <c r="D3117" s="3">
        <v>2016</v>
      </c>
      <c r="E3117" t="s">
        <v>12</v>
      </c>
      <c r="F3117" t="s">
        <v>18</v>
      </c>
      <c r="G3117" t="s">
        <v>17</v>
      </c>
      <c r="H3117">
        <v>7090.8</v>
      </c>
    </row>
    <row r="3118" spans="1:8" x14ac:dyDescent="0.3">
      <c r="A3118" t="s">
        <v>21</v>
      </c>
      <c r="B3118" t="s">
        <v>13</v>
      </c>
      <c r="C3118">
        <v>26</v>
      </c>
      <c r="D3118" s="3">
        <v>2016</v>
      </c>
      <c r="E3118" t="s">
        <v>12</v>
      </c>
      <c r="F3118" t="s">
        <v>18</v>
      </c>
      <c r="G3118" t="s">
        <v>17</v>
      </c>
      <c r="H3118">
        <v>9189</v>
      </c>
    </row>
    <row r="3119" spans="1:8" x14ac:dyDescent="0.3">
      <c r="A3119" t="s">
        <v>22</v>
      </c>
      <c r="B3119" t="s">
        <v>13</v>
      </c>
      <c r="C3119">
        <v>26</v>
      </c>
      <c r="D3119" s="3">
        <v>2016</v>
      </c>
      <c r="E3119" t="s">
        <v>12</v>
      </c>
      <c r="F3119" t="s">
        <v>18</v>
      </c>
      <c r="G3119" t="s">
        <v>17</v>
      </c>
      <c r="H3119">
        <v>6172.6</v>
      </c>
    </row>
    <row r="3120" spans="1:8" x14ac:dyDescent="0.3">
      <c r="A3120" t="s">
        <v>21</v>
      </c>
      <c r="B3120" t="s">
        <v>13</v>
      </c>
      <c r="C3120">
        <v>27</v>
      </c>
      <c r="D3120" s="3">
        <v>2016</v>
      </c>
      <c r="E3120" t="s">
        <v>12</v>
      </c>
      <c r="F3120" t="s">
        <v>18</v>
      </c>
      <c r="G3120" t="s">
        <v>17</v>
      </c>
      <c r="H3120">
        <v>8434.4</v>
      </c>
    </row>
    <row r="3121" spans="1:8" x14ac:dyDescent="0.3">
      <c r="A3121" t="s">
        <v>22</v>
      </c>
      <c r="B3121" t="s">
        <v>13</v>
      </c>
      <c r="C3121">
        <v>27</v>
      </c>
      <c r="D3121" s="3">
        <v>2016</v>
      </c>
      <c r="E3121" t="s">
        <v>12</v>
      </c>
      <c r="F3121" t="s">
        <v>18</v>
      </c>
      <c r="G3121" t="s">
        <v>17</v>
      </c>
      <c r="H3121">
        <v>5145.8</v>
      </c>
    </row>
    <row r="3122" spans="1:8" x14ac:dyDescent="0.3">
      <c r="A3122" t="s">
        <v>21</v>
      </c>
      <c r="B3122" t="s">
        <v>13</v>
      </c>
      <c r="C3122">
        <v>28</v>
      </c>
      <c r="D3122" s="3">
        <v>2016</v>
      </c>
      <c r="E3122" t="s">
        <v>12</v>
      </c>
      <c r="F3122" t="s">
        <v>18</v>
      </c>
      <c r="G3122" t="s">
        <v>17</v>
      </c>
      <c r="H3122">
        <v>9366.9</v>
      </c>
    </row>
    <row r="3123" spans="1:8" x14ac:dyDescent="0.3">
      <c r="A3123" t="s">
        <v>22</v>
      </c>
      <c r="B3123" t="s">
        <v>13</v>
      </c>
      <c r="C3123">
        <v>28</v>
      </c>
      <c r="D3123" s="3">
        <v>2016</v>
      </c>
      <c r="E3123" t="s">
        <v>12</v>
      </c>
      <c r="F3123" t="s">
        <v>18</v>
      </c>
      <c r="G3123" t="s">
        <v>17</v>
      </c>
      <c r="H3123">
        <v>5544.4</v>
      </c>
    </row>
    <row r="3124" spans="1:8" x14ac:dyDescent="0.3">
      <c r="A3124" t="s">
        <v>21</v>
      </c>
      <c r="B3124" t="s">
        <v>13</v>
      </c>
      <c r="C3124">
        <v>29</v>
      </c>
      <c r="D3124" s="3">
        <v>2016</v>
      </c>
      <c r="E3124" t="s">
        <v>12</v>
      </c>
      <c r="F3124" t="s">
        <v>18</v>
      </c>
      <c r="G3124" t="s">
        <v>17</v>
      </c>
      <c r="H3124">
        <v>10081</v>
      </c>
    </row>
    <row r="3125" spans="1:8" x14ac:dyDescent="0.3">
      <c r="A3125" t="s">
        <v>22</v>
      </c>
      <c r="B3125" t="s">
        <v>13</v>
      </c>
      <c r="C3125">
        <v>29</v>
      </c>
      <c r="D3125" s="3">
        <v>2016</v>
      </c>
      <c r="E3125" t="s">
        <v>12</v>
      </c>
      <c r="F3125" t="s">
        <v>18</v>
      </c>
      <c r="G3125" t="s">
        <v>17</v>
      </c>
      <c r="H3125">
        <v>9175.4</v>
      </c>
    </row>
    <row r="3126" spans="1:8" x14ac:dyDescent="0.3">
      <c r="A3126" t="s">
        <v>21</v>
      </c>
      <c r="B3126" t="s">
        <v>13</v>
      </c>
      <c r="C3126">
        <v>30</v>
      </c>
      <c r="D3126" s="3">
        <v>2016</v>
      </c>
      <c r="E3126" t="s">
        <v>12</v>
      </c>
      <c r="F3126" t="s">
        <v>18</v>
      </c>
      <c r="G3126" t="s">
        <v>17</v>
      </c>
      <c r="H3126">
        <v>13078.1</v>
      </c>
    </row>
    <row r="3127" spans="1:8" x14ac:dyDescent="0.3">
      <c r="A3127" t="s">
        <v>22</v>
      </c>
      <c r="B3127" t="s">
        <v>13</v>
      </c>
      <c r="C3127">
        <v>30</v>
      </c>
      <c r="D3127" s="3">
        <v>2016</v>
      </c>
      <c r="E3127" t="s">
        <v>12</v>
      </c>
      <c r="F3127" t="s">
        <v>18</v>
      </c>
      <c r="G3127" t="s">
        <v>17</v>
      </c>
      <c r="H3127">
        <v>8336.4</v>
      </c>
    </row>
    <row r="3128" spans="1:8" x14ac:dyDescent="0.3">
      <c r="A3128" t="s">
        <v>21</v>
      </c>
      <c r="B3128" t="s">
        <v>13</v>
      </c>
      <c r="C3128">
        <v>31</v>
      </c>
      <c r="D3128" s="3">
        <v>2016</v>
      </c>
      <c r="E3128" t="s">
        <v>12</v>
      </c>
      <c r="F3128" t="s">
        <v>18</v>
      </c>
      <c r="G3128" t="s">
        <v>17</v>
      </c>
      <c r="H3128">
        <v>2077.1</v>
      </c>
    </row>
    <row r="3129" spans="1:8" x14ac:dyDescent="0.3">
      <c r="A3129" t="s">
        <v>22</v>
      </c>
      <c r="B3129" t="s">
        <v>13</v>
      </c>
      <c r="C3129">
        <v>31</v>
      </c>
      <c r="D3129" s="3">
        <v>2016</v>
      </c>
      <c r="E3129" t="s">
        <v>12</v>
      </c>
      <c r="F3129" t="s">
        <v>18</v>
      </c>
      <c r="G3129" t="s">
        <v>17</v>
      </c>
      <c r="H3129">
        <v>1103.8</v>
      </c>
    </row>
    <row r="3130" spans="1:8" x14ac:dyDescent="0.3">
      <c r="A3130" t="s">
        <v>21</v>
      </c>
      <c r="B3130" t="s">
        <v>20</v>
      </c>
      <c r="C3130">
        <v>1</v>
      </c>
      <c r="D3130" s="3">
        <v>2017</v>
      </c>
      <c r="E3130" t="s">
        <v>12</v>
      </c>
      <c r="F3130" t="s">
        <v>18</v>
      </c>
      <c r="G3130" t="s">
        <v>17</v>
      </c>
      <c r="H3130">
        <v>10371.9</v>
      </c>
    </row>
    <row r="3131" spans="1:8" x14ac:dyDescent="0.3">
      <c r="A3131" t="s">
        <v>22</v>
      </c>
      <c r="B3131" t="s">
        <v>20</v>
      </c>
      <c r="C3131">
        <v>1</v>
      </c>
      <c r="D3131" s="3">
        <v>2017</v>
      </c>
      <c r="E3131" t="s">
        <v>12</v>
      </c>
      <c r="F3131" t="s">
        <v>18</v>
      </c>
      <c r="G3131" t="s">
        <v>17</v>
      </c>
      <c r="H3131">
        <v>2991.1</v>
      </c>
    </row>
    <row r="3132" spans="1:8" x14ac:dyDescent="0.3">
      <c r="A3132" t="s">
        <v>21</v>
      </c>
      <c r="B3132" t="s">
        <v>20</v>
      </c>
      <c r="C3132">
        <v>2</v>
      </c>
      <c r="D3132" s="3">
        <v>2017</v>
      </c>
      <c r="E3132" t="s">
        <v>12</v>
      </c>
      <c r="F3132" t="s">
        <v>18</v>
      </c>
      <c r="G3132" t="s">
        <v>17</v>
      </c>
      <c r="H3132">
        <v>14215</v>
      </c>
    </row>
    <row r="3133" spans="1:8" x14ac:dyDescent="0.3">
      <c r="A3133" t="s">
        <v>22</v>
      </c>
      <c r="B3133" t="s">
        <v>20</v>
      </c>
      <c r="C3133">
        <v>2</v>
      </c>
      <c r="D3133" s="3">
        <v>2017</v>
      </c>
      <c r="E3133" t="s">
        <v>12</v>
      </c>
      <c r="F3133" t="s">
        <v>18</v>
      </c>
      <c r="G3133" t="s">
        <v>17</v>
      </c>
      <c r="H3133">
        <v>4390.2</v>
      </c>
    </row>
    <row r="3134" spans="1:8" x14ac:dyDescent="0.3">
      <c r="A3134" t="s">
        <v>21</v>
      </c>
      <c r="B3134" t="s">
        <v>20</v>
      </c>
      <c r="C3134">
        <v>3</v>
      </c>
      <c r="D3134" s="3">
        <v>2017</v>
      </c>
      <c r="E3134" t="s">
        <v>12</v>
      </c>
      <c r="F3134" t="s">
        <v>18</v>
      </c>
      <c r="G3134" t="s">
        <v>17</v>
      </c>
      <c r="H3134">
        <v>12856.9</v>
      </c>
    </row>
    <row r="3135" spans="1:8" x14ac:dyDescent="0.3">
      <c r="A3135" t="s">
        <v>22</v>
      </c>
      <c r="B3135" t="s">
        <v>20</v>
      </c>
      <c r="C3135">
        <v>3</v>
      </c>
      <c r="D3135" s="3">
        <v>2017</v>
      </c>
      <c r="E3135" t="s">
        <v>12</v>
      </c>
      <c r="F3135" t="s">
        <v>18</v>
      </c>
      <c r="G3135" t="s">
        <v>17</v>
      </c>
      <c r="H3135">
        <v>3760.8</v>
      </c>
    </row>
    <row r="3136" spans="1:8" x14ac:dyDescent="0.3">
      <c r="A3136" t="s">
        <v>21</v>
      </c>
      <c r="B3136" t="s">
        <v>20</v>
      </c>
      <c r="C3136">
        <v>4</v>
      </c>
      <c r="D3136" s="3">
        <v>2017</v>
      </c>
      <c r="E3136" t="s">
        <v>12</v>
      </c>
      <c r="F3136" t="s">
        <v>18</v>
      </c>
      <c r="G3136" t="s">
        <v>17</v>
      </c>
      <c r="H3136">
        <v>12055.2</v>
      </c>
    </row>
    <row r="3137" spans="1:8" x14ac:dyDescent="0.3">
      <c r="A3137" t="s">
        <v>22</v>
      </c>
      <c r="B3137" t="s">
        <v>20</v>
      </c>
      <c r="C3137">
        <v>4</v>
      </c>
      <c r="D3137" s="3">
        <v>2017</v>
      </c>
      <c r="E3137" t="s">
        <v>12</v>
      </c>
      <c r="F3137" t="s">
        <v>18</v>
      </c>
      <c r="G3137" t="s">
        <v>17</v>
      </c>
      <c r="H3137">
        <v>3476</v>
      </c>
    </row>
    <row r="3138" spans="1:8" x14ac:dyDescent="0.3">
      <c r="A3138" t="s">
        <v>21</v>
      </c>
      <c r="B3138" t="s">
        <v>20</v>
      </c>
      <c r="C3138">
        <v>5</v>
      </c>
      <c r="D3138" s="3">
        <v>2017</v>
      </c>
      <c r="E3138" t="s">
        <v>12</v>
      </c>
      <c r="F3138" t="s">
        <v>18</v>
      </c>
      <c r="G3138" t="s">
        <v>17</v>
      </c>
      <c r="H3138">
        <v>10513</v>
      </c>
    </row>
    <row r="3139" spans="1:8" x14ac:dyDescent="0.3">
      <c r="A3139" t="s">
        <v>22</v>
      </c>
      <c r="B3139" t="s">
        <v>20</v>
      </c>
      <c r="C3139">
        <v>5</v>
      </c>
      <c r="D3139" s="3">
        <v>2017</v>
      </c>
      <c r="E3139" t="s">
        <v>12</v>
      </c>
      <c r="F3139" t="s">
        <v>18</v>
      </c>
      <c r="G3139" t="s">
        <v>17</v>
      </c>
      <c r="H3139">
        <v>3223.4</v>
      </c>
    </row>
    <row r="3140" spans="1:8" x14ac:dyDescent="0.3">
      <c r="A3140" t="s">
        <v>21</v>
      </c>
      <c r="B3140" t="s">
        <v>20</v>
      </c>
      <c r="C3140">
        <v>6</v>
      </c>
      <c r="D3140" s="3">
        <v>2017</v>
      </c>
      <c r="E3140" t="s">
        <v>12</v>
      </c>
      <c r="F3140" t="s">
        <v>18</v>
      </c>
      <c r="G3140" t="s">
        <v>17</v>
      </c>
      <c r="H3140">
        <v>9874.7000000000007</v>
      </c>
    </row>
    <row r="3141" spans="1:8" x14ac:dyDescent="0.3">
      <c r="A3141" t="s">
        <v>22</v>
      </c>
      <c r="B3141" t="s">
        <v>20</v>
      </c>
      <c r="C3141">
        <v>6</v>
      </c>
      <c r="D3141" s="3">
        <v>2017</v>
      </c>
      <c r="E3141" t="s">
        <v>12</v>
      </c>
      <c r="F3141" t="s">
        <v>18</v>
      </c>
      <c r="G3141" t="s">
        <v>17</v>
      </c>
      <c r="H3141">
        <v>3061.7</v>
      </c>
    </row>
    <row r="3142" spans="1:8" x14ac:dyDescent="0.3">
      <c r="A3142" t="s">
        <v>21</v>
      </c>
      <c r="B3142" t="s">
        <v>20</v>
      </c>
      <c r="C3142">
        <v>7</v>
      </c>
      <c r="D3142" s="3">
        <v>2017</v>
      </c>
      <c r="E3142" t="s">
        <v>12</v>
      </c>
      <c r="F3142" t="s">
        <v>18</v>
      </c>
      <c r="G3142" t="s">
        <v>17</v>
      </c>
      <c r="H3142">
        <v>8812.5</v>
      </c>
    </row>
    <row r="3143" spans="1:8" x14ac:dyDescent="0.3">
      <c r="A3143" t="s">
        <v>22</v>
      </c>
      <c r="B3143" t="s">
        <v>20</v>
      </c>
      <c r="C3143">
        <v>7</v>
      </c>
      <c r="D3143" s="3">
        <v>2017</v>
      </c>
      <c r="E3143" t="s">
        <v>12</v>
      </c>
      <c r="F3143" t="s">
        <v>18</v>
      </c>
      <c r="G3143" t="s">
        <v>17</v>
      </c>
      <c r="H3143">
        <v>2790.7</v>
      </c>
    </row>
    <row r="3144" spans="1:8" x14ac:dyDescent="0.3">
      <c r="A3144" t="s">
        <v>21</v>
      </c>
      <c r="B3144" t="s">
        <v>20</v>
      </c>
      <c r="C3144">
        <v>8</v>
      </c>
      <c r="D3144" s="3">
        <v>2017</v>
      </c>
      <c r="E3144" t="s">
        <v>12</v>
      </c>
      <c r="F3144" t="s">
        <v>18</v>
      </c>
      <c r="G3144" t="s">
        <v>17</v>
      </c>
      <c r="H3144">
        <v>9415.5</v>
      </c>
    </row>
    <row r="3145" spans="1:8" x14ac:dyDescent="0.3">
      <c r="A3145" t="s">
        <v>22</v>
      </c>
      <c r="B3145" t="s">
        <v>20</v>
      </c>
      <c r="C3145">
        <v>8</v>
      </c>
      <c r="D3145" s="3">
        <v>2017</v>
      </c>
      <c r="E3145" t="s">
        <v>12</v>
      </c>
      <c r="F3145" t="s">
        <v>18</v>
      </c>
      <c r="G3145" t="s">
        <v>17</v>
      </c>
      <c r="H3145">
        <v>2973.9</v>
      </c>
    </row>
    <row r="3146" spans="1:8" x14ac:dyDescent="0.3">
      <c r="A3146" t="s">
        <v>21</v>
      </c>
      <c r="B3146" t="s">
        <v>20</v>
      </c>
      <c r="C3146">
        <v>9</v>
      </c>
      <c r="D3146" s="3">
        <v>2017</v>
      </c>
      <c r="E3146" t="s">
        <v>12</v>
      </c>
      <c r="F3146" t="s">
        <v>18</v>
      </c>
      <c r="G3146" t="s">
        <v>17</v>
      </c>
      <c r="H3146">
        <v>13958.5</v>
      </c>
    </row>
    <row r="3147" spans="1:8" x14ac:dyDescent="0.3">
      <c r="A3147" t="s">
        <v>22</v>
      </c>
      <c r="B3147" t="s">
        <v>20</v>
      </c>
      <c r="C3147">
        <v>9</v>
      </c>
      <c r="D3147" s="3">
        <v>2017</v>
      </c>
      <c r="E3147" t="s">
        <v>12</v>
      </c>
      <c r="F3147" t="s">
        <v>18</v>
      </c>
      <c r="G3147" t="s">
        <v>17</v>
      </c>
      <c r="H3147">
        <v>4190.1000000000004</v>
      </c>
    </row>
    <row r="3148" spans="1:8" x14ac:dyDescent="0.3">
      <c r="A3148" t="s">
        <v>21</v>
      </c>
      <c r="B3148" t="s">
        <v>20</v>
      </c>
      <c r="C3148">
        <v>10</v>
      </c>
      <c r="D3148" s="3">
        <v>2017</v>
      </c>
      <c r="E3148" t="s">
        <v>12</v>
      </c>
      <c r="F3148" t="s">
        <v>18</v>
      </c>
      <c r="G3148" t="s">
        <v>17</v>
      </c>
      <c r="H3148">
        <v>12362.2</v>
      </c>
    </row>
    <row r="3149" spans="1:8" x14ac:dyDescent="0.3">
      <c r="A3149" t="s">
        <v>22</v>
      </c>
      <c r="B3149" t="s">
        <v>20</v>
      </c>
      <c r="C3149">
        <v>10</v>
      </c>
      <c r="D3149" s="3">
        <v>2017</v>
      </c>
      <c r="E3149" t="s">
        <v>12</v>
      </c>
      <c r="F3149" t="s">
        <v>18</v>
      </c>
      <c r="G3149" t="s">
        <v>17</v>
      </c>
      <c r="H3149">
        <v>3787.7</v>
      </c>
    </row>
    <row r="3150" spans="1:8" x14ac:dyDescent="0.3">
      <c r="A3150" t="s">
        <v>21</v>
      </c>
      <c r="B3150" t="s">
        <v>20</v>
      </c>
      <c r="C3150">
        <v>11</v>
      </c>
      <c r="D3150" s="3">
        <v>2017</v>
      </c>
      <c r="E3150" t="s">
        <v>12</v>
      </c>
      <c r="F3150" t="s">
        <v>18</v>
      </c>
      <c r="G3150" t="s">
        <v>17</v>
      </c>
      <c r="H3150">
        <v>11569.8</v>
      </c>
    </row>
    <row r="3151" spans="1:8" x14ac:dyDescent="0.3">
      <c r="A3151" t="s">
        <v>22</v>
      </c>
      <c r="B3151" t="s">
        <v>20</v>
      </c>
      <c r="C3151">
        <v>11</v>
      </c>
      <c r="D3151" s="3">
        <v>2017</v>
      </c>
      <c r="E3151" t="s">
        <v>12</v>
      </c>
      <c r="F3151" t="s">
        <v>18</v>
      </c>
      <c r="G3151" t="s">
        <v>17</v>
      </c>
      <c r="H3151">
        <v>3172</v>
      </c>
    </row>
    <row r="3152" spans="1:8" x14ac:dyDescent="0.3">
      <c r="A3152" t="s">
        <v>21</v>
      </c>
      <c r="B3152" t="s">
        <v>20</v>
      </c>
      <c r="C3152">
        <v>12</v>
      </c>
      <c r="D3152" s="3">
        <v>2017</v>
      </c>
      <c r="E3152" t="s">
        <v>12</v>
      </c>
      <c r="F3152" t="s">
        <v>18</v>
      </c>
      <c r="G3152" t="s">
        <v>17</v>
      </c>
      <c r="H3152">
        <v>10059.4</v>
      </c>
    </row>
    <row r="3153" spans="1:8" x14ac:dyDescent="0.3">
      <c r="A3153" t="s">
        <v>22</v>
      </c>
      <c r="B3153" t="s">
        <v>20</v>
      </c>
      <c r="C3153">
        <v>12</v>
      </c>
      <c r="D3153" s="3">
        <v>2017</v>
      </c>
      <c r="E3153" t="s">
        <v>12</v>
      </c>
      <c r="F3153" t="s">
        <v>18</v>
      </c>
      <c r="G3153" t="s">
        <v>17</v>
      </c>
      <c r="H3153">
        <v>3012.3</v>
      </c>
    </row>
    <row r="3154" spans="1:8" x14ac:dyDescent="0.3">
      <c r="A3154" t="s">
        <v>21</v>
      </c>
      <c r="B3154" t="s">
        <v>20</v>
      </c>
      <c r="C3154">
        <v>13</v>
      </c>
      <c r="D3154" s="3">
        <v>2017</v>
      </c>
      <c r="E3154" t="s">
        <v>12</v>
      </c>
      <c r="F3154" t="s">
        <v>18</v>
      </c>
      <c r="G3154" t="s">
        <v>17</v>
      </c>
      <c r="H3154">
        <v>9601.7999999999993</v>
      </c>
    </row>
    <row r="3155" spans="1:8" x14ac:dyDescent="0.3">
      <c r="A3155" t="s">
        <v>22</v>
      </c>
      <c r="B3155" t="s">
        <v>20</v>
      </c>
      <c r="C3155">
        <v>13</v>
      </c>
      <c r="D3155" s="3">
        <v>2017</v>
      </c>
      <c r="E3155" t="s">
        <v>12</v>
      </c>
      <c r="F3155" t="s">
        <v>18</v>
      </c>
      <c r="G3155" t="s">
        <v>17</v>
      </c>
      <c r="H3155">
        <v>2577.8000000000002</v>
      </c>
    </row>
    <row r="3156" spans="1:8" x14ac:dyDescent="0.3">
      <c r="A3156" t="s">
        <v>21</v>
      </c>
      <c r="B3156" t="s">
        <v>20</v>
      </c>
      <c r="C3156">
        <v>14</v>
      </c>
      <c r="D3156" s="3">
        <v>2017</v>
      </c>
      <c r="E3156" t="s">
        <v>12</v>
      </c>
      <c r="F3156" t="s">
        <v>18</v>
      </c>
      <c r="G3156" t="s">
        <v>17</v>
      </c>
      <c r="H3156">
        <v>8534.6</v>
      </c>
    </row>
    <row r="3157" spans="1:8" x14ac:dyDescent="0.3">
      <c r="A3157" t="s">
        <v>22</v>
      </c>
      <c r="B3157" t="s">
        <v>20</v>
      </c>
      <c r="C3157">
        <v>14</v>
      </c>
      <c r="D3157" s="3">
        <v>2017</v>
      </c>
      <c r="E3157" t="s">
        <v>12</v>
      </c>
      <c r="F3157" t="s">
        <v>18</v>
      </c>
      <c r="G3157" t="s">
        <v>17</v>
      </c>
      <c r="H3157">
        <v>2762.4</v>
      </c>
    </row>
    <row r="3158" spans="1:8" x14ac:dyDescent="0.3">
      <c r="A3158" t="s">
        <v>21</v>
      </c>
      <c r="B3158" t="s">
        <v>20</v>
      </c>
      <c r="C3158">
        <v>15</v>
      </c>
      <c r="D3158" s="3">
        <v>2017</v>
      </c>
      <c r="E3158" t="s">
        <v>12</v>
      </c>
      <c r="F3158" t="s">
        <v>18</v>
      </c>
      <c r="G3158" t="s">
        <v>17</v>
      </c>
      <c r="H3158">
        <v>10539</v>
      </c>
    </row>
    <row r="3159" spans="1:8" x14ac:dyDescent="0.3">
      <c r="A3159" t="s">
        <v>22</v>
      </c>
      <c r="B3159" t="s">
        <v>20</v>
      </c>
      <c r="C3159">
        <v>15</v>
      </c>
      <c r="D3159" s="3">
        <v>2017</v>
      </c>
      <c r="E3159" t="s">
        <v>12</v>
      </c>
      <c r="F3159" t="s">
        <v>18</v>
      </c>
      <c r="G3159" t="s">
        <v>17</v>
      </c>
      <c r="H3159">
        <v>2570.5</v>
      </c>
    </row>
    <row r="3160" spans="1:8" x14ac:dyDescent="0.3">
      <c r="A3160" t="s">
        <v>21</v>
      </c>
      <c r="B3160" t="s">
        <v>20</v>
      </c>
      <c r="C3160">
        <v>16</v>
      </c>
      <c r="D3160" s="3">
        <v>2017</v>
      </c>
      <c r="E3160" t="s">
        <v>12</v>
      </c>
      <c r="F3160" t="s">
        <v>18</v>
      </c>
      <c r="G3160" t="s">
        <v>17</v>
      </c>
      <c r="H3160">
        <v>13380.4</v>
      </c>
    </row>
    <row r="3161" spans="1:8" x14ac:dyDescent="0.3">
      <c r="A3161" t="s">
        <v>22</v>
      </c>
      <c r="B3161" t="s">
        <v>20</v>
      </c>
      <c r="C3161">
        <v>16</v>
      </c>
      <c r="D3161" s="3">
        <v>2017</v>
      </c>
      <c r="E3161" t="s">
        <v>12</v>
      </c>
      <c r="F3161" t="s">
        <v>18</v>
      </c>
      <c r="G3161" t="s">
        <v>17</v>
      </c>
      <c r="H3161">
        <v>3538.2</v>
      </c>
    </row>
    <row r="3162" spans="1:8" x14ac:dyDescent="0.3">
      <c r="A3162" t="s">
        <v>21</v>
      </c>
      <c r="B3162" t="s">
        <v>20</v>
      </c>
      <c r="C3162">
        <v>17</v>
      </c>
      <c r="D3162" s="3">
        <v>2017</v>
      </c>
      <c r="E3162" t="s">
        <v>12</v>
      </c>
      <c r="F3162" t="s">
        <v>18</v>
      </c>
      <c r="G3162" t="s">
        <v>17</v>
      </c>
      <c r="H3162">
        <v>11373.5</v>
      </c>
    </row>
    <row r="3163" spans="1:8" x14ac:dyDescent="0.3">
      <c r="A3163" t="s">
        <v>22</v>
      </c>
      <c r="B3163" t="s">
        <v>20</v>
      </c>
      <c r="C3163">
        <v>17</v>
      </c>
      <c r="D3163" s="3">
        <v>2017</v>
      </c>
      <c r="E3163" t="s">
        <v>12</v>
      </c>
      <c r="F3163" t="s">
        <v>18</v>
      </c>
      <c r="G3163" t="s">
        <v>17</v>
      </c>
      <c r="H3163">
        <v>3451.8</v>
      </c>
    </row>
    <row r="3164" spans="1:8" x14ac:dyDescent="0.3">
      <c r="A3164" t="s">
        <v>21</v>
      </c>
      <c r="B3164" t="s">
        <v>20</v>
      </c>
      <c r="C3164">
        <v>18</v>
      </c>
      <c r="D3164" s="3">
        <v>2017</v>
      </c>
      <c r="E3164" t="s">
        <v>12</v>
      </c>
      <c r="F3164" t="s">
        <v>18</v>
      </c>
      <c r="G3164" t="s">
        <v>17</v>
      </c>
      <c r="H3164">
        <v>10872.6</v>
      </c>
    </row>
    <row r="3165" spans="1:8" x14ac:dyDescent="0.3">
      <c r="A3165" t="s">
        <v>22</v>
      </c>
      <c r="B3165" t="s">
        <v>20</v>
      </c>
      <c r="C3165">
        <v>18</v>
      </c>
      <c r="D3165" s="3">
        <v>2017</v>
      </c>
      <c r="E3165" t="s">
        <v>12</v>
      </c>
      <c r="F3165" t="s">
        <v>18</v>
      </c>
      <c r="G3165" t="s">
        <v>17</v>
      </c>
      <c r="H3165">
        <v>3221.4</v>
      </c>
    </row>
    <row r="3166" spans="1:8" x14ac:dyDescent="0.3">
      <c r="A3166" t="s">
        <v>21</v>
      </c>
      <c r="B3166" t="s">
        <v>20</v>
      </c>
      <c r="C3166">
        <v>19</v>
      </c>
      <c r="D3166" s="3">
        <v>2017</v>
      </c>
      <c r="E3166" t="s">
        <v>12</v>
      </c>
      <c r="F3166" t="s">
        <v>18</v>
      </c>
      <c r="G3166" t="s">
        <v>17</v>
      </c>
      <c r="H3166">
        <v>10590.3</v>
      </c>
    </row>
    <row r="3167" spans="1:8" x14ac:dyDescent="0.3">
      <c r="A3167" t="s">
        <v>22</v>
      </c>
      <c r="B3167" t="s">
        <v>20</v>
      </c>
      <c r="C3167">
        <v>19</v>
      </c>
      <c r="D3167" s="3">
        <v>2017</v>
      </c>
      <c r="E3167" t="s">
        <v>12</v>
      </c>
      <c r="F3167" t="s">
        <v>18</v>
      </c>
      <c r="G3167" t="s">
        <v>17</v>
      </c>
      <c r="H3167">
        <v>3261.2</v>
      </c>
    </row>
    <row r="3168" spans="1:8" x14ac:dyDescent="0.3">
      <c r="A3168" t="s">
        <v>21</v>
      </c>
      <c r="B3168" t="s">
        <v>20</v>
      </c>
      <c r="C3168">
        <v>20</v>
      </c>
      <c r="D3168" s="3">
        <v>2017</v>
      </c>
      <c r="E3168" t="s">
        <v>12</v>
      </c>
      <c r="F3168" t="s">
        <v>18</v>
      </c>
      <c r="G3168" t="s">
        <v>17</v>
      </c>
      <c r="H3168">
        <v>10289.1</v>
      </c>
    </row>
    <row r="3169" spans="1:8" x14ac:dyDescent="0.3">
      <c r="A3169" t="s">
        <v>22</v>
      </c>
      <c r="B3169" t="s">
        <v>20</v>
      </c>
      <c r="C3169">
        <v>20</v>
      </c>
      <c r="D3169" s="3">
        <v>2017</v>
      </c>
      <c r="E3169" t="s">
        <v>12</v>
      </c>
      <c r="F3169" t="s">
        <v>18</v>
      </c>
      <c r="G3169" t="s">
        <v>17</v>
      </c>
      <c r="H3169">
        <v>3204</v>
      </c>
    </row>
    <row r="3170" spans="1:8" x14ac:dyDescent="0.3">
      <c r="A3170" t="s">
        <v>21</v>
      </c>
      <c r="B3170" t="s">
        <v>20</v>
      </c>
      <c r="C3170">
        <v>21</v>
      </c>
      <c r="D3170" s="3">
        <v>2017</v>
      </c>
      <c r="E3170" t="s">
        <v>12</v>
      </c>
      <c r="F3170" t="s">
        <v>18</v>
      </c>
      <c r="G3170" t="s">
        <v>17</v>
      </c>
      <c r="H3170">
        <v>8987.1</v>
      </c>
    </row>
    <row r="3171" spans="1:8" x14ac:dyDescent="0.3">
      <c r="A3171" t="s">
        <v>22</v>
      </c>
      <c r="B3171" t="s">
        <v>20</v>
      </c>
      <c r="C3171">
        <v>21</v>
      </c>
      <c r="D3171" s="3">
        <v>2017</v>
      </c>
      <c r="E3171" t="s">
        <v>12</v>
      </c>
      <c r="F3171" t="s">
        <v>18</v>
      </c>
      <c r="G3171" t="s">
        <v>17</v>
      </c>
      <c r="H3171">
        <v>3095.3</v>
      </c>
    </row>
    <row r="3172" spans="1:8" x14ac:dyDescent="0.3">
      <c r="A3172" t="s">
        <v>21</v>
      </c>
      <c r="B3172" t="s">
        <v>20</v>
      </c>
      <c r="C3172">
        <v>22</v>
      </c>
      <c r="D3172" s="3">
        <v>2017</v>
      </c>
      <c r="E3172" t="s">
        <v>12</v>
      </c>
      <c r="F3172" t="s">
        <v>18</v>
      </c>
      <c r="G3172" t="s">
        <v>17</v>
      </c>
      <c r="H3172">
        <v>10611.8</v>
      </c>
    </row>
    <row r="3173" spans="1:8" x14ac:dyDescent="0.3">
      <c r="A3173" t="s">
        <v>22</v>
      </c>
      <c r="B3173" t="s">
        <v>20</v>
      </c>
      <c r="C3173">
        <v>22</v>
      </c>
      <c r="D3173" s="3">
        <v>2017</v>
      </c>
      <c r="E3173" t="s">
        <v>12</v>
      </c>
      <c r="F3173" t="s">
        <v>18</v>
      </c>
      <c r="G3173" t="s">
        <v>17</v>
      </c>
      <c r="H3173">
        <v>3177.2</v>
      </c>
    </row>
    <row r="3174" spans="1:8" x14ac:dyDescent="0.3">
      <c r="A3174" t="s">
        <v>21</v>
      </c>
      <c r="B3174" t="s">
        <v>20</v>
      </c>
      <c r="C3174">
        <v>23</v>
      </c>
      <c r="D3174" s="3">
        <v>2017</v>
      </c>
      <c r="E3174" t="s">
        <v>12</v>
      </c>
      <c r="F3174" t="s">
        <v>18</v>
      </c>
      <c r="G3174" t="s">
        <v>17</v>
      </c>
      <c r="H3174">
        <v>13727</v>
      </c>
    </row>
    <row r="3175" spans="1:8" x14ac:dyDescent="0.3">
      <c r="A3175" t="s">
        <v>22</v>
      </c>
      <c r="B3175" t="s">
        <v>20</v>
      </c>
      <c r="C3175">
        <v>23</v>
      </c>
      <c r="D3175" s="3">
        <v>2017</v>
      </c>
      <c r="E3175" t="s">
        <v>12</v>
      </c>
      <c r="F3175" t="s">
        <v>18</v>
      </c>
      <c r="G3175" t="s">
        <v>17</v>
      </c>
      <c r="H3175">
        <v>4115.3999999999996</v>
      </c>
    </row>
    <row r="3176" spans="1:8" x14ac:dyDescent="0.3">
      <c r="A3176" t="s">
        <v>21</v>
      </c>
      <c r="B3176" t="s">
        <v>20</v>
      </c>
      <c r="C3176">
        <v>24</v>
      </c>
      <c r="D3176" s="3">
        <v>2017</v>
      </c>
      <c r="E3176" t="s">
        <v>12</v>
      </c>
      <c r="F3176" t="s">
        <v>18</v>
      </c>
      <c r="G3176" t="s">
        <v>17</v>
      </c>
      <c r="H3176">
        <v>11627.3</v>
      </c>
    </row>
    <row r="3177" spans="1:8" x14ac:dyDescent="0.3">
      <c r="A3177" t="s">
        <v>22</v>
      </c>
      <c r="B3177" t="s">
        <v>20</v>
      </c>
      <c r="C3177">
        <v>24</v>
      </c>
      <c r="D3177" s="3">
        <v>2017</v>
      </c>
      <c r="E3177" t="s">
        <v>12</v>
      </c>
      <c r="F3177" t="s">
        <v>18</v>
      </c>
      <c r="G3177" t="s">
        <v>17</v>
      </c>
      <c r="H3177">
        <v>4102.3999999999996</v>
      </c>
    </row>
    <row r="3178" spans="1:8" x14ac:dyDescent="0.3">
      <c r="A3178" t="s">
        <v>21</v>
      </c>
      <c r="B3178" t="s">
        <v>20</v>
      </c>
      <c r="C3178">
        <v>25</v>
      </c>
      <c r="D3178" s="3">
        <v>2017</v>
      </c>
      <c r="E3178" t="s">
        <v>12</v>
      </c>
      <c r="F3178" t="s">
        <v>18</v>
      </c>
      <c r="G3178" t="s">
        <v>17</v>
      </c>
      <c r="H3178">
        <v>10829.2</v>
      </c>
    </row>
    <row r="3179" spans="1:8" x14ac:dyDescent="0.3">
      <c r="A3179" t="s">
        <v>22</v>
      </c>
      <c r="B3179" t="s">
        <v>20</v>
      </c>
      <c r="C3179">
        <v>25</v>
      </c>
      <c r="D3179" s="3">
        <v>2017</v>
      </c>
      <c r="E3179" t="s">
        <v>12</v>
      </c>
      <c r="F3179" t="s">
        <v>18</v>
      </c>
      <c r="G3179" t="s">
        <v>17</v>
      </c>
      <c r="H3179">
        <v>3681.6</v>
      </c>
    </row>
    <row r="3180" spans="1:8" x14ac:dyDescent="0.3">
      <c r="A3180" t="s">
        <v>21</v>
      </c>
      <c r="B3180" t="s">
        <v>20</v>
      </c>
      <c r="C3180">
        <v>26</v>
      </c>
      <c r="D3180" s="3">
        <v>2017</v>
      </c>
      <c r="E3180" t="s">
        <v>12</v>
      </c>
      <c r="F3180" t="s">
        <v>18</v>
      </c>
      <c r="G3180" t="s">
        <v>17</v>
      </c>
      <c r="H3180">
        <v>11460.6</v>
      </c>
    </row>
    <row r="3181" spans="1:8" x14ac:dyDescent="0.3">
      <c r="A3181" t="s">
        <v>22</v>
      </c>
      <c r="B3181" t="s">
        <v>20</v>
      </c>
      <c r="C3181">
        <v>26</v>
      </c>
      <c r="D3181" s="3">
        <v>2017</v>
      </c>
      <c r="E3181" t="s">
        <v>12</v>
      </c>
      <c r="F3181" t="s">
        <v>18</v>
      </c>
      <c r="G3181" t="s">
        <v>17</v>
      </c>
      <c r="H3181">
        <v>3510.4</v>
      </c>
    </row>
    <row r="3182" spans="1:8" x14ac:dyDescent="0.3">
      <c r="A3182" t="s">
        <v>21</v>
      </c>
      <c r="B3182" t="s">
        <v>20</v>
      </c>
      <c r="C3182">
        <v>27</v>
      </c>
      <c r="D3182" s="3">
        <v>2017</v>
      </c>
      <c r="E3182" t="s">
        <v>12</v>
      </c>
      <c r="F3182" t="s">
        <v>18</v>
      </c>
      <c r="G3182" t="s">
        <v>17</v>
      </c>
      <c r="H3182">
        <v>10598.7</v>
      </c>
    </row>
    <row r="3183" spans="1:8" x14ac:dyDescent="0.3">
      <c r="A3183" t="s">
        <v>22</v>
      </c>
      <c r="B3183" t="s">
        <v>20</v>
      </c>
      <c r="C3183">
        <v>27</v>
      </c>
      <c r="D3183" s="3">
        <v>2017</v>
      </c>
      <c r="E3183" t="s">
        <v>12</v>
      </c>
      <c r="F3183" t="s">
        <v>18</v>
      </c>
      <c r="G3183" t="s">
        <v>17</v>
      </c>
      <c r="H3183">
        <v>3307.4</v>
      </c>
    </row>
    <row r="3184" spans="1:8" x14ac:dyDescent="0.3">
      <c r="A3184" t="s">
        <v>21</v>
      </c>
      <c r="B3184" t="s">
        <v>20</v>
      </c>
      <c r="C3184">
        <v>28</v>
      </c>
      <c r="D3184" s="3">
        <v>2017</v>
      </c>
      <c r="E3184" t="s">
        <v>12</v>
      </c>
      <c r="F3184" t="s">
        <v>18</v>
      </c>
      <c r="G3184" t="s">
        <v>17</v>
      </c>
      <c r="H3184">
        <v>9678.2999999999993</v>
      </c>
    </row>
    <row r="3185" spans="1:8" x14ac:dyDescent="0.3">
      <c r="A3185" t="s">
        <v>22</v>
      </c>
      <c r="B3185" t="s">
        <v>20</v>
      </c>
      <c r="C3185">
        <v>28</v>
      </c>
      <c r="D3185" s="3">
        <v>2017</v>
      </c>
      <c r="E3185" t="s">
        <v>12</v>
      </c>
      <c r="F3185" t="s">
        <v>18</v>
      </c>
      <c r="G3185" t="s">
        <v>17</v>
      </c>
      <c r="H3185">
        <v>2986.5</v>
      </c>
    </row>
    <row r="3186" spans="1:8" x14ac:dyDescent="0.3">
      <c r="A3186" t="s">
        <v>21</v>
      </c>
      <c r="B3186" t="s">
        <v>20</v>
      </c>
      <c r="C3186">
        <v>29</v>
      </c>
      <c r="D3186" s="3">
        <v>2017</v>
      </c>
      <c r="E3186" t="s">
        <v>12</v>
      </c>
      <c r="F3186" t="s">
        <v>18</v>
      </c>
      <c r="G3186" t="s">
        <v>17</v>
      </c>
      <c r="H3186">
        <v>10906.9</v>
      </c>
    </row>
    <row r="3187" spans="1:8" x14ac:dyDescent="0.3">
      <c r="A3187" t="s">
        <v>22</v>
      </c>
      <c r="B3187" t="s">
        <v>20</v>
      </c>
      <c r="C3187">
        <v>29</v>
      </c>
      <c r="D3187" s="3">
        <v>2017</v>
      </c>
      <c r="E3187" t="s">
        <v>12</v>
      </c>
      <c r="F3187" t="s">
        <v>18</v>
      </c>
      <c r="G3187" t="s">
        <v>17</v>
      </c>
      <c r="H3187">
        <v>2931.9</v>
      </c>
    </row>
    <row r="3188" spans="1:8" x14ac:dyDescent="0.3">
      <c r="A3188" t="s">
        <v>21</v>
      </c>
      <c r="B3188" t="s">
        <v>20</v>
      </c>
      <c r="C3188">
        <v>30</v>
      </c>
      <c r="D3188" s="3">
        <v>2017</v>
      </c>
      <c r="E3188" t="s">
        <v>12</v>
      </c>
      <c r="F3188" t="s">
        <v>18</v>
      </c>
      <c r="G3188" t="s">
        <v>17</v>
      </c>
      <c r="H3188">
        <v>13856.6</v>
      </c>
    </row>
    <row r="3189" spans="1:8" x14ac:dyDescent="0.3">
      <c r="A3189" t="s">
        <v>22</v>
      </c>
      <c r="B3189" t="s">
        <v>20</v>
      </c>
      <c r="C3189">
        <v>30</v>
      </c>
      <c r="D3189" s="3">
        <v>2017</v>
      </c>
      <c r="E3189" t="s">
        <v>12</v>
      </c>
      <c r="F3189" t="s">
        <v>18</v>
      </c>
      <c r="G3189" t="s">
        <v>17</v>
      </c>
      <c r="H3189">
        <v>4005</v>
      </c>
    </row>
    <row r="3190" spans="1:8" x14ac:dyDescent="0.3">
      <c r="A3190" t="s">
        <v>21</v>
      </c>
      <c r="B3190" t="s">
        <v>20</v>
      </c>
      <c r="C3190">
        <v>31</v>
      </c>
      <c r="D3190" s="3">
        <v>2017</v>
      </c>
      <c r="E3190" t="s">
        <v>12</v>
      </c>
      <c r="F3190" t="s">
        <v>18</v>
      </c>
      <c r="G3190" t="s">
        <v>17</v>
      </c>
      <c r="H3190">
        <v>12053.9</v>
      </c>
    </row>
    <row r="3191" spans="1:8" x14ac:dyDescent="0.3">
      <c r="A3191" t="s">
        <v>22</v>
      </c>
      <c r="B3191" t="s">
        <v>20</v>
      </c>
      <c r="C3191">
        <v>31</v>
      </c>
      <c r="D3191" s="3">
        <v>2017</v>
      </c>
      <c r="E3191" t="s">
        <v>12</v>
      </c>
      <c r="F3191" t="s">
        <v>18</v>
      </c>
      <c r="G3191" t="s">
        <v>17</v>
      </c>
      <c r="H3191">
        <v>3834.1</v>
      </c>
    </row>
    <row r="3192" spans="1:8" x14ac:dyDescent="0.3">
      <c r="A3192" t="s">
        <v>21</v>
      </c>
      <c r="B3192" t="s">
        <v>19</v>
      </c>
      <c r="C3192">
        <v>1</v>
      </c>
      <c r="D3192" s="3">
        <v>2017</v>
      </c>
      <c r="E3192" t="s">
        <v>12</v>
      </c>
      <c r="F3192" t="s">
        <v>18</v>
      </c>
      <c r="G3192" t="s">
        <v>17</v>
      </c>
      <c r="H3192">
        <v>8605.6</v>
      </c>
    </row>
    <row r="3193" spans="1:8" x14ac:dyDescent="0.3">
      <c r="A3193" t="s">
        <v>22</v>
      </c>
      <c r="B3193" t="s">
        <v>19</v>
      </c>
      <c r="C3193">
        <v>1</v>
      </c>
      <c r="D3193" s="3">
        <v>2017</v>
      </c>
      <c r="E3193" t="s">
        <v>12</v>
      </c>
      <c r="F3193" t="s">
        <v>18</v>
      </c>
      <c r="G3193" t="s">
        <v>17</v>
      </c>
      <c r="H3193">
        <v>2841.4</v>
      </c>
    </row>
    <row r="3194" spans="1:8" x14ac:dyDescent="0.3">
      <c r="A3194" t="s">
        <v>21</v>
      </c>
      <c r="B3194" t="s">
        <v>19</v>
      </c>
      <c r="C3194">
        <v>2</v>
      </c>
      <c r="D3194" s="3">
        <v>2017</v>
      </c>
      <c r="E3194" t="s">
        <v>12</v>
      </c>
      <c r="F3194" t="s">
        <v>18</v>
      </c>
      <c r="G3194" t="s">
        <v>17</v>
      </c>
      <c r="H3194">
        <v>8669.2000000000007</v>
      </c>
    </row>
    <row r="3195" spans="1:8" x14ac:dyDescent="0.3">
      <c r="A3195" t="s">
        <v>22</v>
      </c>
      <c r="B3195" t="s">
        <v>19</v>
      </c>
      <c r="C3195">
        <v>2</v>
      </c>
      <c r="D3195" s="3">
        <v>2017</v>
      </c>
      <c r="E3195" t="s">
        <v>12</v>
      </c>
      <c r="F3195" t="s">
        <v>18</v>
      </c>
      <c r="G3195" t="s">
        <v>17</v>
      </c>
      <c r="H3195">
        <v>2492.6</v>
      </c>
    </row>
    <row r="3196" spans="1:8" x14ac:dyDescent="0.3">
      <c r="A3196" t="s">
        <v>21</v>
      </c>
      <c r="B3196" t="s">
        <v>19</v>
      </c>
      <c r="C3196">
        <v>3</v>
      </c>
      <c r="D3196" s="3">
        <v>2017</v>
      </c>
      <c r="E3196" t="s">
        <v>12</v>
      </c>
      <c r="F3196" t="s">
        <v>18</v>
      </c>
      <c r="G3196" t="s">
        <v>17</v>
      </c>
      <c r="H3196">
        <v>8936.7000000000007</v>
      </c>
    </row>
    <row r="3197" spans="1:8" x14ac:dyDescent="0.3">
      <c r="A3197" t="s">
        <v>22</v>
      </c>
      <c r="B3197" t="s">
        <v>19</v>
      </c>
      <c r="C3197">
        <v>3</v>
      </c>
      <c r="D3197" s="3">
        <v>2017</v>
      </c>
      <c r="E3197" t="s">
        <v>12</v>
      </c>
      <c r="F3197" t="s">
        <v>18</v>
      </c>
      <c r="G3197" t="s">
        <v>17</v>
      </c>
      <c r="H3197">
        <v>2776</v>
      </c>
    </row>
    <row r="3198" spans="1:8" x14ac:dyDescent="0.3">
      <c r="A3198" t="s">
        <v>21</v>
      </c>
      <c r="B3198" t="s">
        <v>19</v>
      </c>
      <c r="C3198">
        <v>4</v>
      </c>
      <c r="D3198" s="3">
        <v>2017</v>
      </c>
      <c r="E3198" t="s">
        <v>12</v>
      </c>
      <c r="F3198" t="s">
        <v>18</v>
      </c>
      <c r="G3198" t="s">
        <v>17</v>
      </c>
      <c r="H3198">
        <v>11009.9</v>
      </c>
    </row>
    <row r="3199" spans="1:8" x14ac:dyDescent="0.3">
      <c r="A3199" t="s">
        <v>22</v>
      </c>
      <c r="B3199" t="s">
        <v>19</v>
      </c>
      <c r="C3199">
        <v>4</v>
      </c>
      <c r="D3199" s="3">
        <v>2017</v>
      </c>
      <c r="E3199" t="s">
        <v>12</v>
      </c>
      <c r="F3199" t="s">
        <v>18</v>
      </c>
      <c r="G3199" t="s">
        <v>17</v>
      </c>
      <c r="H3199">
        <v>3676.2</v>
      </c>
    </row>
    <row r="3200" spans="1:8" x14ac:dyDescent="0.3">
      <c r="A3200" t="s">
        <v>21</v>
      </c>
      <c r="B3200" t="s">
        <v>19</v>
      </c>
      <c r="C3200">
        <v>5</v>
      </c>
      <c r="D3200" s="3">
        <v>2017</v>
      </c>
      <c r="E3200" t="s">
        <v>12</v>
      </c>
      <c r="F3200" t="s">
        <v>18</v>
      </c>
      <c r="G3200" t="s">
        <v>17</v>
      </c>
      <c r="H3200">
        <v>22591.4</v>
      </c>
    </row>
    <row r="3201" spans="1:8" x14ac:dyDescent="0.3">
      <c r="A3201" t="s">
        <v>22</v>
      </c>
      <c r="B3201" t="s">
        <v>19</v>
      </c>
      <c r="C3201">
        <v>5</v>
      </c>
      <c r="D3201" s="3">
        <v>2017</v>
      </c>
      <c r="E3201" t="s">
        <v>12</v>
      </c>
      <c r="F3201" t="s">
        <v>18</v>
      </c>
      <c r="G3201" t="s">
        <v>17</v>
      </c>
      <c r="H3201">
        <v>9299.6</v>
      </c>
    </row>
    <row r="3202" spans="1:8" x14ac:dyDescent="0.3">
      <c r="A3202" t="s">
        <v>21</v>
      </c>
      <c r="B3202" t="s">
        <v>19</v>
      </c>
      <c r="C3202">
        <v>6</v>
      </c>
      <c r="D3202" s="3">
        <v>2017</v>
      </c>
      <c r="E3202" t="s">
        <v>12</v>
      </c>
      <c r="F3202" t="s">
        <v>18</v>
      </c>
      <c r="G3202" t="s">
        <v>17</v>
      </c>
      <c r="H3202">
        <v>10322</v>
      </c>
    </row>
    <row r="3203" spans="1:8" x14ac:dyDescent="0.3">
      <c r="A3203" t="s">
        <v>22</v>
      </c>
      <c r="B3203" t="s">
        <v>19</v>
      </c>
      <c r="C3203">
        <v>6</v>
      </c>
      <c r="D3203" s="3">
        <v>2017</v>
      </c>
      <c r="E3203" t="s">
        <v>12</v>
      </c>
      <c r="F3203" t="s">
        <v>18</v>
      </c>
      <c r="G3203" t="s">
        <v>17</v>
      </c>
      <c r="H3203">
        <v>3678.2</v>
      </c>
    </row>
    <row r="3204" spans="1:8" x14ac:dyDescent="0.3">
      <c r="A3204" t="s">
        <v>21</v>
      </c>
      <c r="B3204" t="s">
        <v>19</v>
      </c>
      <c r="C3204">
        <v>7</v>
      </c>
      <c r="D3204" s="3">
        <v>2017</v>
      </c>
      <c r="E3204" t="s">
        <v>12</v>
      </c>
      <c r="F3204" t="s">
        <v>18</v>
      </c>
      <c r="G3204" t="s">
        <v>17</v>
      </c>
      <c r="H3204">
        <v>9475.7999999999993</v>
      </c>
    </row>
    <row r="3205" spans="1:8" x14ac:dyDescent="0.3">
      <c r="A3205" t="s">
        <v>22</v>
      </c>
      <c r="B3205" t="s">
        <v>19</v>
      </c>
      <c r="C3205">
        <v>7</v>
      </c>
      <c r="D3205" s="3">
        <v>2017</v>
      </c>
      <c r="E3205" t="s">
        <v>12</v>
      </c>
      <c r="F3205" t="s">
        <v>18</v>
      </c>
      <c r="G3205" t="s">
        <v>17</v>
      </c>
      <c r="H3205">
        <v>3354.4</v>
      </c>
    </row>
    <row r="3206" spans="1:8" x14ac:dyDescent="0.3">
      <c r="A3206" t="s">
        <v>21</v>
      </c>
      <c r="B3206" t="s">
        <v>19</v>
      </c>
      <c r="C3206">
        <v>8</v>
      </c>
      <c r="D3206" s="3">
        <v>2017</v>
      </c>
      <c r="E3206" t="s">
        <v>12</v>
      </c>
      <c r="F3206" t="s">
        <v>18</v>
      </c>
      <c r="G3206" t="s">
        <v>17</v>
      </c>
      <c r="H3206">
        <v>9015.9</v>
      </c>
    </row>
    <row r="3207" spans="1:8" x14ac:dyDescent="0.3">
      <c r="A3207" t="s">
        <v>22</v>
      </c>
      <c r="B3207" t="s">
        <v>19</v>
      </c>
      <c r="C3207">
        <v>8</v>
      </c>
      <c r="D3207" s="3">
        <v>2017</v>
      </c>
      <c r="E3207" t="s">
        <v>12</v>
      </c>
      <c r="F3207" t="s">
        <v>18</v>
      </c>
      <c r="G3207" t="s">
        <v>17</v>
      </c>
      <c r="H3207">
        <v>2807.3</v>
      </c>
    </row>
    <row r="3208" spans="1:8" x14ac:dyDescent="0.3">
      <c r="A3208" t="s">
        <v>21</v>
      </c>
      <c r="B3208" t="s">
        <v>19</v>
      </c>
      <c r="C3208">
        <v>9</v>
      </c>
      <c r="D3208" s="3">
        <v>2017</v>
      </c>
      <c r="E3208" t="s">
        <v>12</v>
      </c>
      <c r="F3208" t="s">
        <v>18</v>
      </c>
      <c r="G3208" t="s">
        <v>17</v>
      </c>
      <c r="H3208">
        <v>7860.5</v>
      </c>
    </row>
    <row r="3209" spans="1:8" x14ac:dyDescent="0.3">
      <c r="A3209" t="s">
        <v>22</v>
      </c>
      <c r="B3209" t="s">
        <v>19</v>
      </c>
      <c r="C3209">
        <v>9</v>
      </c>
      <c r="D3209" s="3">
        <v>2017</v>
      </c>
      <c r="E3209" t="s">
        <v>12</v>
      </c>
      <c r="F3209" t="s">
        <v>18</v>
      </c>
      <c r="G3209" t="s">
        <v>17</v>
      </c>
      <c r="H3209">
        <v>2540.8000000000002</v>
      </c>
    </row>
    <row r="3210" spans="1:8" x14ac:dyDescent="0.3">
      <c r="A3210" t="s">
        <v>21</v>
      </c>
      <c r="B3210" t="s">
        <v>19</v>
      </c>
      <c r="C3210">
        <v>10</v>
      </c>
      <c r="D3210" s="3">
        <v>2017</v>
      </c>
      <c r="E3210" t="s">
        <v>12</v>
      </c>
      <c r="F3210" t="s">
        <v>18</v>
      </c>
      <c r="G3210" t="s">
        <v>17</v>
      </c>
      <c r="H3210">
        <v>9274</v>
      </c>
    </row>
    <row r="3211" spans="1:8" x14ac:dyDescent="0.3">
      <c r="A3211" t="s">
        <v>22</v>
      </c>
      <c r="B3211" t="s">
        <v>19</v>
      </c>
      <c r="C3211">
        <v>10</v>
      </c>
      <c r="D3211" s="3">
        <v>2017</v>
      </c>
      <c r="E3211" t="s">
        <v>12</v>
      </c>
      <c r="F3211" t="s">
        <v>18</v>
      </c>
      <c r="G3211" t="s">
        <v>17</v>
      </c>
      <c r="H3211">
        <v>2733.4</v>
      </c>
    </row>
    <row r="3212" spans="1:8" x14ac:dyDescent="0.3">
      <c r="A3212" t="s">
        <v>21</v>
      </c>
      <c r="B3212" t="s">
        <v>19</v>
      </c>
      <c r="C3212">
        <v>11</v>
      </c>
      <c r="D3212" s="3">
        <v>2017</v>
      </c>
      <c r="E3212" t="s">
        <v>12</v>
      </c>
      <c r="F3212" t="s">
        <v>18</v>
      </c>
      <c r="G3212" t="s">
        <v>17</v>
      </c>
      <c r="H3212">
        <v>13320.6</v>
      </c>
    </row>
    <row r="3213" spans="1:8" x14ac:dyDescent="0.3">
      <c r="A3213" t="s">
        <v>22</v>
      </c>
      <c r="B3213" t="s">
        <v>19</v>
      </c>
      <c r="C3213">
        <v>11</v>
      </c>
      <c r="D3213" s="3">
        <v>2017</v>
      </c>
      <c r="E3213" t="s">
        <v>12</v>
      </c>
      <c r="F3213" t="s">
        <v>18</v>
      </c>
      <c r="G3213" t="s">
        <v>17</v>
      </c>
      <c r="H3213">
        <v>4076.7</v>
      </c>
    </row>
    <row r="3214" spans="1:8" x14ac:dyDescent="0.3">
      <c r="A3214" t="s">
        <v>21</v>
      </c>
      <c r="B3214" t="s">
        <v>19</v>
      </c>
      <c r="C3214">
        <v>12</v>
      </c>
      <c r="D3214" s="3">
        <v>2017</v>
      </c>
      <c r="E3214" t="s">
        <v>12</v>
      </c>
      <c r="F3214" t="s">
        <v>18</v>
      </c>
      <c r="G3214" t="s">
        <v>17</v>
      </c>
      <c r="H3214">
        <v>12236.5</v>
      </c>
    </row>
    <row r="3215" spans="1:8" x14ac:dyDescent="0.3">
      <c r="A3215" t="s">
        <v>22</v>
      </c>
      <c r="B3215" t="s">
        <v>19</v>
      </c>
      <c r="C3215">
        <v>12</v>
      </c>
      <c r="D3215" s="3">
        <v>2017</v>
      </c>
      <c r="E3215" t="s">
        <v>12</v>
      </c>
      <c r="F3215" t="s">
        <v>18</v>
      </c>
      <c r="G3215" t="s">
        <v>17</v>
      </c>
      <c r="H3215">
        <v>4120.3</v>
      </c>
    </row>
    <row r="3216" spans="1:8" x14ac:dyDescent="0.3">
      <c r="A3216" t="s">
        <v>21</v>
      </c>
      <c r="B3216" t="s">
        <v>19</v>
      </c>
      <c r="C3216">
        <v>13</v>
      </c>
      <c r="D3216" s="3">
        <v>2017</v>
      </c>
      <c r="E3216" t="s">
        <v>12</v>
      </c>
      <c r="F3216" t="s">
        <v>18</v>
      </c>
      <c r="G3216" t="s">
        <v>17</v>
      </c>
      <c r="H3216">
        <v>11234.9</v>
      </c>
    </row>
    <row r="3217" spans="1:8" x14ac:dyDescent="0.3">
      <c r="A3217" t="s">
        <v>22</v>
      </c>
      <c r="B3217" t="s">
        <v>19</v>
      </c>
      <c r="C3217">
        <v>13</v>
      </c>
      <c r="D3217" s="3">
        <v>2017</v>
      </c>
      <c r="E3217" t="s">
        <v>12</v>
      </c>
      <c r="F3217" t="s">
        <v>18</v>
      </c>
      <c r="G3217" t="s">
        <v>17</v>
      </c>
      <c r="H3217">
        <v>3513.5</v>
      </c>
    </row>
    <row r="3218" spans="1:8" x14ac:dyDescent="0.3">
      <c r="A3218" t="s">
        <v>21</v>
      </c>
      <c r="B3218" t="s">
        <v>19</v>
      </c>
      <c r="C3218">
        <v>14</v>
      </c>
      <c r="D3218" s="3">
        <v>2017</v>
      </c>
      <c r="E3218" t="s">
        <v>12</v>
      </c>
      <c r="F3218" t="s">
        <v>18</v>
      </c>
      <c r="G3218" t="s">
        <v>17</v>
      </c>
      <c r="H3218">
        <v>9918.6</v>
      </c>
    </row>
    <row r="3219" spans="1:8" x14ac:dyDescent="0.3">
      <c r="A3219" t="s">
        <v>22</v>
      </c>
      <c r="B3219" t="s">
        <v>19</v>
      </c>
      <c r="C3219">
        <v>14</v>
      </c>
      <c r="D3219" s="3">
        <v>2017</v>
      </c>
      <c r="E3219" t="s">
        <v>12</v>
      </c>
      <c r="F3219" t="s">
        <v>18</v>
      </c>
      <c r="G3219" t="s">
        <v>17</v>
      </c>
      <c r="H3219">
        <v>3299.3</v>
      </c>
    </row>
    <row r="3220" spans="1:8" x14ac:dyDescent="0.3">
      <c r="A3220" t="s">
        <v>21</v>
      </c>
      <c r="B3220" t="s">
        <v>19</v>
      </c>
      <c r="C3220">
        <v>15</v>
      </c>
      <c r="D3220" s="3">
        <v>2017</v>
      </c>
      <c r="E3220" t="s">
        <v>12</v>
      </c>
      <c r="F3220" t="s">
        <v>18</v>
      </c>
      <c r="G3220" t="s">
        <v>17</v>
      </c>
      <c r="H3220">
        <v>9759.1</v>
      </c>
    </row>
    <row r="3221" spans="1:8" x14ac:dyDescent="0.3">
      <c r="A3221" t="s">
        <v>22</v>
      </c>
      <c r="B3221" t="s">
        <v>19</v>
      </c>
      <c r="C3221">
        <v>15</v>
      </c>
      <c r="D3221" s="3">
        <v>2017</v>
      </c>
      <c r="E3221" t="s">
        <v>12</v>
      </c>
      <c r="F3221" t="s">
        <v>18</v>
      </c>
      <c r="G3221" t="s">
        <v>17</v>
      </c>
      <c r="H3221">
        <v>3006</v>
      </c>
    </row>
    <row r="3222" spans="1:8" x14ac:dyDescent="0.3">
      <c r="A3222" t="s">
        <v>21</v>
      </c>
      <c r="B3222" t="s">
        <v>19</v>
      </c>
      <c r="C3222">
        <v>16</v>
      </c>
      <c r="D3222" s="3">
        <v>2017</v>
      </c>
      <c r="E3222" t="s">
        <v>12</v>
      </c>
      <c r="F3222" t="s">
        <v>18</v>
      </c>
      <c r="G3222" t="s">
        <v>17</v>
      </c>
      <c r="H3222">
        <v>8667.4</v>
      </c>
    </row>
    <row r="3223" spans="1:8" x14ac:dyDescent="0.3">
      <c r="A3223" t="s">
        <v>22</v>
      </c>
      <c r="B3223" t="s">
        <v>19</v>
      </c>
      <c r="C3223">
        <v>16</v>
      </c>
      <c r="D3223" s="3">
        <v>2017</v>
      </c>
      <c r="E3223" t="s">
        <v>12</v>
      </c>
      <c r="F3223" t="s">
        <v>18</v>
      </c>
      <c r="G3223" t="s">
        <v>17</v>
      </c>
      <c r="H3223">
        <v>2697.6</v>
      </c>
    </row>
    <row r="3224" spans="1:8" x14ac:dyDescent="0.3">
      <c r="A3224" t="s">
        <v>21</v>
      </c>
      <c r="B3224" t="s">
        <v>19</v>
      </c>
      <c r="C3224">
        <v>17</v>
      </c>
      <c r="D3224" s="3">
        <v>2017</v>
      </c>
      <c r="E3224" t="s">
        <v>12</v>
      </c>
      <c r="F3224" t="s">
        <v>18</v>
      </c>
      <c r="G3224" t="s">
        <v>17</v>
      </c>
      <c r="H3224">
        <v>8575.1</v>
      </c>
    </row>
    <row r="3225" spans="1:8" x14ac:dyDescent="0.3">
      <c r="A3225" t="s">
        <v>22</v>
      </c>
      <c r="B3225" t="s">
        <v>19</v>
      </c>
      <c r="C3225">
        <v>17</v>
      </c>
      <c r="D3225" s="3">
        <v>2017</v>
      </c>
      <c r="E3225" t="s">
        <v>12</v>
      </c>
      <c r="F3225" t="s">
        <v>18</v>
      </c>
      <c r="G3225" t="s">
        <v>17</v>
      </c>
      <c r="H3225">
        <v>2849.8</v>
      </c>
    </row>
    <row r="3226" spans="1:8" x14ac:dyDescent="0.3">
      <c r="A3226" t="s">
        <v>21</v>
      </c>
      <c r="B3226" t="s">
        <v>19</v>
      </c>
      <c r="C3226">
        <v>18</v>
      </c>
      <c r="D3226" s="3">
        <v>2017</v>
      </c>
      <c r="E3226" t="s">
        <v>12</v>
      </c>
      <c r="F3226" t="s">
        <v>18</v>
      </c>
      <c r="G3226" t="s">
        <v>17</v>
      </c>
      <c r="H3226">
        <v>11584.7</v>
      </c>
    </row>
    <row r="3227" spans="1:8" x14ac:dyDescent="0.3">
      <c r="A3227" t="s">
        <v>22</v>
      </c>
      <c r="B3227" t="s">
        <v>19</v>
      </c>
      <c r="C3227">
        <v>18</v>
      </c>
      <c r="D3227" s="3">
        <v>2017</v>
      </c>
      <c r="E3227" t="s">
        <v>12</v>
      </c>
      <c r="F3227" t="s">
        <v>18</v>
      </c>
      <c r="G3227" t="s">
        <v>17</v>
      </c>
      <c r="H3227">
        <v>4011.3</v>
      </c>
    </row>
    <row r="3228" spans="1:8" x14ac:dyDescent="0.3">
      <c r="A3228" t="s">
        <v>21</v>
      </c>
      <c r="B3228" t="s">
        <v>19</v>
      </c>
      <c r="C3228">
        <v>19</v>
      </c>
      <c r="D3228" s="3">
        <v>2017</v>
      </c>
      <c r="E3228" t="s">
        <v>12</v>
      </c>
      <c r="F3228" t="s">
        <v>18</v>
      </c>
      <c r="G3228" t="s">
        <v>17</v>
      </c>
      <c r="H3228">
        <v>11218.3</v>
      </c>
    </row>
    <row r="3229" spans="1:8" x14ac:dyDescent="0.3">
      <c r="A3229" t="s">
        <v>22</v>
      </c>
      <c r="B3229" t="s">
        <v>19</v>
      </c>
      <c r="C3229">
        <v>19</v>
      </c>
      <c r="D3229" s="3">
        <v>2017</v>
      </c>
      <c r="E3229" t="s">
        <v>12</v>
      </c>
      <c r="F3229" t="s">
        <v>18</v>
      </c>
      <c r="G3229" t="s">
        <v>17</v>
      </c>
      <c r="H3229">
        <v>3853</v>
      </c>
    </row>
    <row r="3230" spans="1:8" x14ac:dyDescent="0.3">
      <c r="A3230" t="s">
        <v>21</v>
      </c>
      <c r="B3230" t="s">
        <v>19</v>
      </c>
      <c r="C3230">
        <v>20</v>
      </c>
      <c r="D3230" s="3">
        <v>2017</v>
      </c>
      <c r="E3230" t="s">
        <v>12</v>
      </c>
      <c r="F3230" t="s">
        <v>18</v>
      </c>
      <c r="G3230" t="s">
        <v>17</v>
      </c>
      <c r="H3230">
        <v>11041.1</v>
      </c>
    </row>
    <row r="3231" spans="1:8" x14ac:dyDescent="0.3">
      <c r="A3231" t="s">
        <v>22</v>
      </c>
      <c r="B3231" t="s">
        <v>19</v>
      </c>
      <c r="C3231">
        <v>20</v>
      </c>
      <c r="D3231" s="3">
        <v>2017</v>
      </c>
      <c r="E3231" t="s">
        <v>12</v>
      </c>
      <c r="F3231" t="s">
        <v>18</v>
      </c>
      <c r="G3231" t="s">
        <v>17</v>
      </c>
      <c r="H3231">
        <v>3780</v>
      </c>
    </row>
    <row r="3232" spans="1:8" x14ac:dyDescent="0.3">
      <c r="A3232" t="s">
        <v>21</v>
      </c>
      <c r="B3232" t="s">
        <v>19</v>
      </c>
      <c r="C3232">
        <v>21</v>
      </c>
      <c r="D3232" s="3">
        <v>2017</v>
      </c>
      <c r="E3232" t="s">
        <v>12</v>
      </c>
      <c r="F3232" t="s">
        <v>18</v>
      </c>
      <c r="G3232" t="s">
        <v>17</v>
      </c>
      <c r="H3232">
        <v>11065.6</v>
      </c>
    </row>
    <row r="3233" spans="1:8" x14ac:dyDescent="0.3">
      <c r="A3233" t="s">
        <v>22</v>
      </c>
      <c r="B3233" t="s">
        <v>19</v>
      </c>
      <c r="C3233">
        <v>21</v>
      </c>
      <c r="D3233" s="3">
        <v>2017</v>
      </c>
      <c r="E3233" t="s">
        <v>12</v>
      </c>
      <c r="F3233" t="s">
        <v>18</v>
      </c>
      <c r="G3233" t="s">
        <v>17</v>
      </c>
      <c r="H3233">
        <v>3364.2</v>
      </c>
    </row>
    <row r="3234" spans="1:8" x14ac:dyDescent="0.3">
      <c r="A3234" t="s">
        <v>21</v>
      </c>
      <c r="B3234" t="s">
        <v>19</v>
      </c>
      <c r="C3234">
        <v>22</v>
      </c>
      <c r="D3234" s="3">
        <v>2017</v>
      </c>
      <c r="E3234" t="s">
        <v>12</v>
      </c>
      <c r="F3234" t="s">
        <v>18</v>
      </c>
      <c r="G3234" t="s">
        <v>17</v>
      </c>
      <c r="H3234">
        <v>10650</v>
      </c>
    </row>
    <row r="3235" spans="1:8" x14ac:dyDescent="0.3">
      <c r="A3235" t="s">
        <v>22</v>
      </c>
      <c r="B3235" t="s">
        <v>19</v>
      </c>
      <c r="C3235">
        <v>22</v>
      </c>
      <c r="D3235" s="3">
        <v>2017</v>
      </c>
      <c r="E3235" t="s">
        <v>12</v>
      </c>
      <c r="F3235" t="s">
        <v>18</v>
      </c>
      <c r="G3235" t="s">
        <v>17</v>
      </c>
      <c r="H3235">
        <v>2991.1</v>
      </c>
    </row>
    <row r="3236" spans="1:8" x14ac:dyDescent="0.3">
      <c r="A3236" t="s">
        <v>21</v>
      </c>
      <c r="B3236" t="s">
        <v>19</v>
      </c>
      <c r="C3236">
        <v>23</v>
      </c>
      <c r="D3236" s="3">
        <v>2017</v>
      </c>
      <c r="E3236" t="s">
        <v>12</v>
      </c>
      <c r="F3236" t="s">
        <v>18</v>
      </c>
      <c r="G3236" t="s">
        <v>17</v>
      </c>
      <c r="H3236">
        <v>9362.2999999999993</v>
      </c>
    </row>
    <row r="3237" spans="1:8" x14ac:dyDescent="0.3">
      <c r="A3237" t="s">
        <v>22</v>
      </c>
      <c r="B3237" t="s">
        <v>19</v>
      </c>
      <c r="C3237">
        <v>23</v>
      </c>
      <c r="D3237" s="3">
        <v>2017</v>
      </c>
      <c r="E3237" t="s">
        <v>12</v>
      </c>
      <c r="F3237" t="s">
        <v>18</v>
      </c>
      <c r="G3237" t="s">
        <v>17</v>
      </c>
      <c r="H3237">
        <v>2686.3</v>
      </c>
    </row>
    <row r="3238" spans="1:8" x14ac:dyDescent="0.3">
      <c r="A3238" t="s">
        <v>21</v>
      </c>
      <c r="B3238" t="s">
        <v>19</v>
      </c>
      <c r="C3238">
        <v>24</v>
      </c>
      <c r="D3238" s="3">
        <v>2017</v>
      </c>
      <c r="E3238" t="s">
        <v>12</v>
      </c>
      <c r="F3238" t="s">
        <v>18</v>
      </c>
      <c r="G3238" t="s">
        <v>17</v>
      </c>
      <c r="H3238">
        <v>10584.4</v>
      </c>
    </row>
    <row r="3239" spans="1:8" x14ac:dyDescent="0.3">
      <c r="A3239" t="s">
        <v>22</v>
      </c>
      <c r="B3239" t="s">
        <v>19</v>
      </c>
      <c r="C3239">
        <v>24</v>
      </c>
      <c r="D3239" s="3">
        <v>2017</v>
      </c>
      <c r="E3239" t="s">
        <v>12</v>
      </c>
      <c r="F3239" t="s">
        <v>18</v>
      </c>
      <c r="G3239" t="s">
        <v>17</v>
      </c>
      <c r="H3239">
        <v>2909.9</v>
      </c>
    </row>
    <row r="3240" spans="1:8" x14ac:dyDescent="0.3">
      <c r="A3240" t="s">
        <v>21</v>
      </c>
      <c r="B3240" t="s">
        <v>19</v>
      </c>
      <c r="C3240">
        <v>25</v>
      </c>
      <c r="D3240" s="3">
        <v>2017</v>
      </c>
      <c r="E3240" t="s">
        <v>12</v>
      </c>
      <c r="F3240" t="s">
        <v>18</v>
      </c>
      <c r="G3240" t="s">
        <v>17</v>
      </c>
      <c r="H3240">
        <v>14602.1</v>
      </c>
    </row>
    <row r="3241" spans="1:8" x14ac:dyDescent="0.3">
      <c r="A3241" t="s">
        <v>22</v>
      </c>
      <c r="B3241" t="s">
        <v>19</v>
      </c>
      <c r="C3241">
        <v>25</v>
      </c>
      <c r="D3241" s="3">
        <v>2017</v>
      </c>
      <c r="E3241" t="s">
        <v>12</v>
      </c>
      <c r="F3241" t="s">
        <v>18</v>
      </c>
      <c r="G3241" t="s">
        <v>17</v>
      </c>
      <c r="H3241">
        <v>4020.8</v>
      </c>
    </row>
    <row r="3242" spans="1:8" x14ac:dyDescent="0.3">
      <c r="A3242" t="s">
        <v>21</v>
      </c>
      <c r="B3242" t="s">
        <v>19</v>
      </c>
      <c r="C3242">
        <v>26</v>
      </c>
      <c r="D3242" s="3">
        <v>2017</v>
      </c>
      <c r="E3242" t="s">
        <v>12</v>
      </c>
      <c r="F3242" t="s">
        <v>18</v>
      </c>
      <c r="G3242" t="s">
        <v>17</v>
      </c>
      <c r="H3242">
        <v>12511</v>
      </c>
    </row>
    <row r="3243" spans="1:8" x14ac:dyDescent="0.3">
      <c r="A3243" t="s">
        <v>22</v>
      </c>
      <c r="B3243" t="s">
        <v>19</v>
      </c>
      <c r="C3243">
        <v>26</v>
      </c>
      <c r="D3243" s="3">
        <v>2017</v>
      </c>
      <c r="E3243" t="s">
        <v>12</v>
      </c>
      <c r="F3243" t="s">
        <v>18</v>
      </c>
      <c r="G3243" t="s">
        <v>17</v>
      </c>
      <c r="H3243">
        <v>3837.4</v>
      </c>
    </row>
    <row r="3244" spans="1:8" x14ac:dyDescent="0.3">
      <c r="A3244" t="s">
        <v>21</v>
      </c>
      <c r="B3244" t="s">
        <v>19</v>
      </c>
      <c r="C3244">
        <v>27</v>
      </c>
      <c r="D3244" s="3">
        <v>2017</v>
      </c>
      <c r="E3244" t="s">
        <v>12</v>
      </c>
      <c r="F3244" t="s">
        <v>18</v>
      </c>
      <c r="G3244" t="s">
        <v>17</v>
      </c>
      <c r="H3244">
        <v>12643.8</v>
      </c>
    </row>
    <row r="3245" spans="1:8" x14ac:dyDescent="0.3">
      <c r="A3245" t="s">
        <v>22</v>
      </c>
      <c r="B3245" t="s">
        <v>19</v>
      </c>
      <c r="C3245">
        <v>27</v>
      </c>
      <c r="D3245" s="3">
        <v>2017</v>
      </c>
      <c r="E3245" t="s">
        <v>12</v>
      </c>
      <c r="F3245" t="s">
        <v>18</v>
      </c>
      <c r="G3245" t="s">
        <v>17</v>
      </c>
      <c r="H3245">
        <v>3539.2</v>
      </c>
    </row>
    <row r="3246" spans="1:8" x14ac:dyDescent="0.3">
      <c r="A3246" t="s">
        <v>21</v>
      </c>
      <c r="B3246" t="s">
        <v>19</v>
      </c>
      <c r="C3246">
        <v>28</v>
      </c>
      <c r="D3246" s="3">
        <v>2017</v>
      </c>
      <c r="E3246" t="s">
        <v>12</v>
      </c>
      <c r="F3246" t="s">
        <v>18</v>
      </c>
      <c r="G3246" t="s">
        <v>17</v>
      </c>
      <c r="H3246">
        <v>12450.5</v>
      </c>
    </row>
    <row r="3247" spans="1:8" x14ac:dyDescent="0.3">
      <c r="A3247" t="s">
        <v>22</v>
      </c>
      <c r="B3247" t="s">
        <v>19</v>
      </c>
      <c r="C3247">
        <v>28</v>
      </c>
      <c r="D3247" s="3">
        <v>2017</v>
      </c>
      <c r="E3247" t="s">
        <v>12</v>
      </c>
      <c r="F3247" t="s">
        <v>18</v>
      </c>
      <c r="G3247" t="s">
        <v>17</v>
      </c>
      <c r="H3247">
        <v>3464.1</v>
      </c>
    </row>
    <row r="3248" spans="1:8" x14ac:dyDescent="0.3">
      <c r="A3248" t="s">
        <v>21</v>
      </c>
      <c r="B3248" t="s">
        <v>19</v>
      </c>
      <c r="C3248">
        <v>29</v>
      </c>
      <c r="D3248" s="3">
        <v>2017</v>
      </c>
      <c r="E3248" t="s">
        <v>12</v>
      </c>
      <c r="F3248" t="s">
        <v>18</v>
      </c>
      <c r="G3248" t="s">
        <v>17</v>
      </c>
      <c r="H3248">
        <v>10678.9</v>
      </c>
    </row>
    <row r="3249" spans="1:8" x14ac:dyDescent="0.3">
      <c r="A3249" t="s">
        <v>22</v>
      </c>
      <c r="B3249" t="s">
        <v>19</v>
      </c>
      <c r="C3249">
        <v>29</v>
      </c>
      <c r="D3249" s="3">
        <v>2017</v>
      </c>
      <c r="E3249" t="s">
        <v>12</v>
      </c>
      <c r="F3249" t="s">
        <v>18</v>
      </c>
      <c r="G3249" t="s">
        <v>17</v>
      </c>
      <c r="H3249">
        <v>3052.3</v>
      </c>
    </row>
    <row r="3250" spans="1:8" x14ac:dyDescent="0.3">
      <c r="A3250" t="s">
        <v>21</v>
      </c>
      <c r="B3250" t="s">
        <v>19</v>
      </c>
      <c r="C3250">
        <v>30</v>
      </c>
      <c r="D3250" s="3">
        <v>2017</v>
      </c>
      <c r="E3250" t="s">
        <v>12</v>
      </c>
      <c r="F3250" t="s">
        <v>18</v>
      </c>
      <c r="G3250" t="s">
        <v>17</v>
      </c>
      <c r="H3250">
        <v>9358.2999999999993</v>
      </c>
    </row>
    <row r="3251" spans="1:8" x14ac:dyDescent="0.3">
      <c r="A3251" t="s">
        <v>22</v>
      </c>
      <c r="B3251" t="s">
        <v>19</v>
      </c>
      <c r="C3251">
        <v>30</v>
      </c>
      <c r="D3251" s="3">
        <v>2017</v>
      </c>
      <c r="E3251" t="s">
        <v>12</v>
      </c>
      <c r="F3251" t="s">
        <v>18</v>
      </c>
      <c r="G3251" t="s">
        <v>17</v>
      </c>
      <c r="H3251">
        <v>2665.7</v>
      </c>
    </row>
    <row r="3252" spans="1:8" x14ac:dyDescent="0.3">
      <c r="A3252" t="s">
        <v>21</v>
      </c>
      <c r="B3252" t="s">
        <v>13</v>
      </c>
      <c r="C3252">
        <v>1</v>
      </c>
      <c r="D3252" s="3">
        <v>2017</v>
      </c>
      <c r="E3252" t="s">
        <v>12</v>
      </c>
      <c r="F3252" t="s">
        <v>18</v>
      </c>
      <c r="G3252" t="s">
        <v>17</v>
      </c>
      <c r="H3252">
        <v>13981.6</v>
      </c>
    </row>
    <row r="3253" spans="1:8" x14ac:dyDescent="0.3">
      <c r="A3253" t="s">
        <v>22</v>
      </c>
      <c r="B3253" t="s">
        <v>13</v>
      </c>
      <c r="C3253">
        <v>1</v>
      </c>
      <c r="D3253" s="3">
        <v>2017</v>
      </c>
      <c r="E3253" t="s">
        <v>12</v>
      </c>
      <c r="F3253" t="s">
        <v>18</v>
      </c>
      <c r="G3253" t="s">
        <v>17</v>
      </c>
      <c r="H3253">
        <v>5641.5</v>
      </c>
    </row>
    <row r="3254" spans="1:8" x14ac:dyDescent="0.3">
      <c r="A3254" t="s">
        <v>21</v>
      </c>
      <c r="B3254" t="s">
        <v>13</v>
      </c>
      <c r="C3254">
        <v>2</v>
      </c>
      <c r="D3254" s="3">
        <v>2017</v>
      </c>
      <c r="E3254" t="s">
        <v>12</v>
      </c>
      <c r="F3254" t="s">
        <v>18</v>
      </c>
      <c r="G3254" t="s">
        <v>17</v>
      </c>
      <c r="H3254">
        <v>10352.1</v>
      </c>
    </row>
    <row r="3255" spans="1:8" x14ac:dyDescent="0.3">
      <c r="A3255" t="s">
        <v>22</v>
      </c>
      <c r="B3255" t="s">
        <v>13</v>
      </c>
      <c r="C3255">
        <v>2</v>
      </c>
      <c r="D3255" s="3">
        <v>2017</v>
      </c>
      <c r="E3255" t="s">
        <v>12</v>
      </c>
      <c r="F3255" t="s">
        <v>18</v>
      </c>
      <c r="G3255" t="s">
        <v>17</v>
      </c>
      <c r="H3255">
        <v>3777.4</v>
      </c>
    </row>
    <row r="3256" spans="1:8" x14ac:dyDescent="0.3">
      <c r="A3256" t="s">
        <v>21</v>
      </c>
      <c r="B3256" t="s">
        <v>13</v>
      </c>
      <c r="C3256">
        <v>3</v>
      </c>
      <c r="D3256" s="3">
        <v>2017</v>
      </c>
      <c r="E3256" t="s">
        <v>12</v>
      </c>
      <c r="F3256" t="s">
        <v>18</v>
      </c>
      <c r="G3256" t="s">
        <v>17</v>
      </c>
      <c r="H3256">
        <v>10711.2</v>
      </c>
    </row>
    <row r="3257" spans="1:8" x14ac:dyDescent="0.3">
      <c r="A3257" t="s">
        <v>22</v>
      </c>
      <c r="B3257" t="s">
        <v>13</v>
      </c>
      <c r="C3257">
        <v>3</v>
      </c>
      <c r="D3257" s="3">
        <v>2017</v>
      </c>
      <c r="E3257" t="s">
        <v>12</v>
      </c>
      <c r="F3257" t="s">
        <v>18</v>
      </c>
      <c r="G3257" t="s">
        <v>17</v>
      </c>
      <c r="H3257">
        <v>3624.7</v>
      </c>
    </row>
    <row r="3258" spans="1:8" x14ac:dyDescent="0.3">
      <c r="A3258" t="s">
        <v>21</v>
      </c>
      <c r="B3258" t="s">
        <v>13</v>
      </c>
      <c r="C3258">
        <v>4</v>
      </c>
      <c r="D3258" s="3">
        <v>2017</v>
      </c>
      <c r="E3258" t="s">
        <v>12</v>
      </c>
      <c r="F3258" t="s">
        <v>18</v>
      </c>
      <c r="G3258" t="s">
        <v>17</v>
      </c>
      <c r="H3258">
        <v>9284.2999999999993</v>
      </c>
    </row>
    <row r="3259" spans="1:8" x14ac:dyDescent="0.3">
      <c r="A3259" t="s">
        <v>22</v>
      </c>
      <c r="B3259" t="s">
        <v>13</v>
      </c>
      <c r="C3259">
        <v>4</v>
      </c>
      <c r="D3259" s="3">
        <v>2017</v>
      </c>
      <c r="E3259" t="s">
        <v>12</v>
      </c>
      <c r="F3259" t="s">
        <v>18</v>
      </c>
      <c r="G3259" t="s">
        <v>17</v>
      </c>
      <c r="H3259">
        <v>3008.6</v>
      </c>
    </row>
    <row r="3260" spans="1:8" x14ac:dyDescent="0.3">
      <c r="A3260" t="s">
        <v>21</v>
      </c>
      <c r="B3260" t="s">
        <v>13</v>
      </c>
      <c r="C3260">
        <v>5</v>
      </c>
      <c r="D3260" s="3">
        <v>2017</v>
      </c>
      <c r="E3260" t="s">
        <v>12</v>
      </c>
      <c r="F3260" t="s">
        <v>18</v>
      </c>
      <c r="G3260" t="s">
        <v>17</v>
      </c>
      <c r="H3260">
        <v>8222.7000000000007</v>
      </c>
    </row>
    <row r="3261" spans="1:8" x14ac:dyDescent="0.3">
      <c r="A3261" t="s">
        <v>22</v>
      </c>
      <c r="B3261" t="s">
        <v>13</v>
      </c>
      <c r="C3261">
        <v>5</v>
      </c>
      <c r="D3261" s="3">
        <v>2017</v>
      </c>
      <c r="E3261" t="s">
        <v>12</v>
      </c>
      <c r="F3261" t="s">
        <v>18</v>
      </c>
      <c r="G3261" t="s">
        <v>17</v>
      </c>
      <c r="H3261">
        <v>2544.9</v>
      </c>
    </row>
    <row r="3262" spans="1:8" x14ac:dyDescent="0.3">
      <c r="A3262" t="s">
        <v>21</v>
      </c>
      <c r="B3262" t="s">
        <v>13</v>
      </c>
      <c r="C3262">
        <v>6</v>
      </c>
      <c r="D3262" s="3">
        <v>2017</v>
      </c>
      <c r="E3262" t="s">
        <v>12</v>
      </c>
      <c r="F3262" t="s">
        <v>18</v>
      </c>
      <c r="G3262" t="s">
        <v>17</v>
      </c>
      <c r="H3262">
        <v>10010.6</v>
      </c>
    </row>
    <row r="3263" spans="1:8" x14ac:dyDescent="0.3">
      <c r="A3263" t="s">
        <v>22</v>
      </c>
      <c r="B3263" t="s">
        <v>13</v>
      </c>
      <c r="C3263">
        <v>6</v>
      </c>
      <c r="D3263" s="3">
        <v>2017</v>
      </c>
      <c r="E3263" t="s">
        <v>12</v>
      </c>
      <c r="F3263" t="s">
        <v>18</v>
      </c>
      <c r="G3263" t="s">
        <v>17</v>
      </c>
      <c r="H3263">
        <v>3150.5</v>
      </c>
    </row>
    <row r="3264" spans="1:8" x14ac:dyDescent="0.3">
      <c r="A3264" t="s">
        <v>21</v>
      </c>
      <c r="B3264" t="s">
        <v>13</v>
      </c>
      <c r="C3264">
        <v>7</v>
      </c>
      <c r="D3264" s="3">
        <v>2017</v>
      </c>
      <c r="E3264" t="s">
        <v>12</v>
      </c>
      <c r="F3264" t="s">
        <v>18</v>
      </c>
      <c r="G3264" t="s">
        <v>17</v>
      </c>
      <c r="H3264">
        <v>12583.2</v>
      </c>
    </row>
    <row r="3265" spans="1:8" x14ac:dyDescent="0.3">
      <c r="A3265" t="s">
        <v>22</v>
      </c>
      <c r="B3265" t="s">
        <v>13</v>
      </c>
      <c r="C3265">
        <v>7</v>
      </c>
      <c r="D3265" s="3">
        <v>2017</v>
      </c>
      <c r="E3265" t="s">
        <v>12</v>
      </c>
      <c r="F3265" t="s">
        <v>18</v>
      </c>
      <c r="G3265" t="s">
        <v>17</v>
      </c>
      <c r="H3265">
        <v>3849.8</v>
      </c>
    </row>
    <row r="3266" spans="1:8" x14ac:dyDescent="0.3">
      <c r="A3266" t="s">
        <v>21</v>
      </c>
      <c r="B3266" t="s">
        <v>13</v>
      </c>
      <c r="C3266">
        <v>8</v>
      </c>
      <c r="D3266" s="3">
        <v>2017</v>
      </c>
      <c r="E3266" t="s">
        <v>12</v>
      </c>
      <c r="F3266" t="s">
        <v>18</v>
      </c>
      <c r="G3266" t="s">
        <v>17</v>
      </c>
      <c r="H3266">
        <v>11393.7</v>
      </c>
    </row>
    <row r="3267" spans="1:8" x14ac:dyDescent="0.3">
      <c r="A3267" t="s">
        <v>22</v>
      </c>
      <c r="B3267" t="s">
        <v>13</v>
      </c>
      <c r="C3267">
        <v>8</v>
      </c>
      <c r="D3267" s="3">
        <v>2017</v>
      </c>
      <c r="E3267" t="s">
        <v>12</v>
      </c>
      <c r="F3267" t="s">
        <v>18</v>
      </c>
      <c r="G3267" t="s">
        <v>17</v>
      </c>
      <c r="H3267">
        <v>4534.6000000000004</v>
      </c>
    </row>
    <row r="3268" spans="1:8" x14ac:dyDescent="0.3">
      <c r="A3268" t="s">
        <v>21</v>
      </c>
      <c r="B3268" t="s">
        <v>13</v>
      </c>
      <c r="C3268">
        <v>9</v>
      </c>
      <c r="D3268" s="3">
        <v>2017</v>
      </c>
      <c r="E3268" t="s">
        <v>12</v>
      </c>
      <c r="F3268" t="s">
        <v>18</v>
      </c>
      <c r="G3268" t="s">
        <v>17</v>
      </c>
      <c r="H3268">
        <v>10537.6</v>
      </c>
    </row>
    <row r="3269" spans="1:8" x14ac:dyDescent="0.3">
      <c r="A3269" t="s">
        <v>22</v>
      </c>
      <c r="B3269" t="s">
        <v>13</v>
      </c>
      <c r="C3269">
        <v>9</v>
      </c>
      <c r="D3269" s="3">
        <v>2017</v>
      </c>
      <c r="E3269" t="s">
        <v>12</v>
      </c>
      <c r="F3269" t="s">
        <v>18</v>
      </c>
      <c r="G3269" t="s">
        <v>17</v>
      </c>
      <c r="H3269">
        <v>3433.1</v>
      </c>
    </row>
    <row r="3270" spans="1:8" x14ac:dyDescent="0.3">
      <c r="A3270" t="s">
        <v>21</v>
      </c>
      <c r="B3270" t="s">
        <v>13</v>
      </c>
      <c r="C3270">
        <v>10</v>
      </c>
      <c r="D3270" s="3">
        <v>2017</v>
      </c>
      <c r="E3270" t="s">
        <v>12</v>
      </c>
      <c r="F3270" t="s">
        <v>18</v>
      </c>
      <c r="G3270" t="s">
        <v>17</v>
      </c>
      <c r="H3270">
        <v>9702.2999999999993</v>
      </c>
    </row>
    <row r="3271" spans="1:8" x14ac:dyDescent="0.3">
      <c r="A3271" t="s">
        <v>22</v>
      </c>
      <c r="B3271" t="s">
        <v>13</v>
      </c>
      <c r="C3271">
        <v>10</v>
      </c>
      <c r="D3271" s="3">
        <v>2017</v>
      </c>
      <c r="E3271" t="s">
        <v>12</v>
      </c>
      <c r="F3271" t="s">
        <v>18</v>
      </c>
      <c r="G3271" t="s">
        <v>17</v>
      </c>
      <c r="H3271">
        <v>3348.9</v>
      </c>
    </row>
    <row r="3272" spans="1:8" x14ac:dyDescent="0.3">
      <c r="A3272" t="s">
        <v>21</v>
      </c>
      <c r="B3272" t="s">
        <v>13</v>
      </c>
      <c r="C3272">
        <v>11</v>
      </c>
      <c r="D3272" s="3">
        <v>2017</v>
      </c>
      <c r="E3272" t="s">
        <v>12</v>
      </c>
      <c r="F3272" t="s">
        <v>18</v>
      </c>
      <c r="G3272" t="s">
        <v>17</v>
      </c>
      <c r="H3272">
        <v>9327.9</v>
      </c>
    </row>
    <row r="3273" spans="1:8" x14ac:dyDescent="0.3">
      <c r="A3273" t="s">
        <v>22</v>
      </c>
      <c r="B3273" t="s">
        <v>13</v>
      </c>
      <c r="C3273">
        <v>11</v>
      </c>
      <c r="D3273" s="3">
        <v>2017</v>
      </c>
      <c r="E3273" t="s">
        <v>12</v>
      </c>
      <c r="F3273" t="s">
        <v>18</v>
      </c>
      <c r="G3273" t="s">
        <v>17</v>
      </c>
      <c r="H3273">
        <v>3188.1</v>
      </c>
    </row>
    <row r="3274" spans="1:8" x14ac:dyDescent="0.3">
      <c r="A3274" t="s">
        <v>21</v>
      </c>
      <c r="B3274" t="s">
        <v>13</v>
      </c>
      <c r="C3274">
        <v>12</v>
      </c>
      <c r="D3274" s="3">
        <v>2017</v>
      </c>
      <c r="E3274" t="s">
        <v>12</v>
      </c>
      <c r="F3274" t="s">
        <v>18</v>
      </c>
      <c r="G3274" t="s">
        <v>17</v>
      </c>
      <c r="H3274">
        <v>8528.6</v>
      </c>
    </row>
    <row r="3275" spans="1:8" x14ac:dyDescent="0.3">
      <c r="A3275" t="s">
        <v>22</v>
      </c>
      <c r="B3275" t="s">
        <v>13</v>
      </c>
      <c r="C3275">
        <v>12</v>
      </c>
      <c r="D3275" s="3">
        <v>2017</v>
      </c>
      <c r="E3275" t="s">
        <v>12</v>
      </c>
      <c r="F3275" t="s">
        <v>18</v>
      </c>
      <c r="G3275" t="s">
        <v>17</v>
      </c>
      <c r="H3275">
        <v>2749.9</v>
      </c>
    </row>
    <row r="3276" spans="1:8" x14ac:dyDescent="0.3">
      <c r="A3276" t="s">
        <v>21</v>
      </c>
      <c r="B3276" t="s">
        <v>13</v>
      </c>
      <c r="C3276">
        <v>13</v>
      </c>
      <c r="D3276" s="3">
        <v>2017</v>
      </c>
      <c r="E3276" t="s">
        <v>12</v>
      </c>
      <c r="F3276" t="s">
        <v>18</v>
      </c>
      <c r="G3276" t="s">
        <v>17</v>
      </c>
      <c r="H3276">
        <v>9597.9</v>
      </c>
    </row>
    <row r="3277" spans="1:8" x14ac:dyDescent="0.3">
      <c r="A3277" t="s">
        <v>22</v>
      </c>
      <c r="B3277" t="s">
        <v>13</v>
      </c>
      <c r="C3277">
        <v>13</v>
      </c>
      <c r="D3277" s="3">
        <v>2017</v>
      </c>
      <c r="E3277" t="s">
        <v>12</v>
      </c>
      <c r="F3277" t="s">
        <v>18</v>
      </c>
      <c r="G3277" t="s">
        <v>17</v>
      </c>
      <c r="H3277">
        <v>2829</v>
      </c>
    </row>
    <row r="3278" spans="1:8" x14ac:dyDescent="0.3">
      <c r="A3278" t="s">
        <v>21</v>
      </c>
      <c r="B3278" t="s">
        <v>13</v>
      </c>
      <c r="C3278">
        <v>14</v>
      </c>
      <c r="D3278" s="3">
        <v>2017</v>
      </c>
      <c r="E3278" t="s">
        <v>12</v>
      </c>
      <c r="F3278" t="s">
        <v>18</v>
      </c>
      <c r="G3278" t="s">
        <v>17</v>
      </c>
      <c r="H3278">
        <v>12338.4</v>
      </c>
    </row>
    <row r="3279" spans="1:8" x14ac:dyDescent="0.3">
      <c r="A3279" t="s">
        <v>22</v>
      </c>
      <c r="B3279" t="s">
        <v>13</v>
      </c>
      <c r="C3279">
        <v>14</v>
      </c>
      <c r="D3279" s="3">
        <v>2017</v>
      </c>
      <c r="E3279" t="s">
        <v>12</v>
      </c>
      <c r="F3279" t="s">
        <v>18</v>
      </c>
      <c r="G3279" t="s">
        <v>17</v>
      </c>
      <c r="H3279">
        <v>3817</v>
      </c>
    </row>
    <row r="3280" spans="1:8" x14ac:dyDescent="0.3">
      <c r="A3280" t="s">
        <v>21</v>
      </c>
      <c r="B3280" t="s">
        <v>13</v>
      </c>
      <c r="C3280">
        <v>15</v>
      </c>
      <c r="D3280" s="3">
        <v>2017</v>
      </c>
      <c r="E3280" t="s">
        <v>12</v>
      </c>
      <c r="F3280" t="s">
        <v>18</v>
      </c>
      <c r="G3280" t="s">
        <v>17</v>
      </c>
      <c r="H3280">
        <v>11861.1</v>
      </c>
    </row>
    <row r="3281" spans="1:8" x14ac:dyDescent="0.3">
      <c r="A3281" t="s">
        <v>22</v>
      </c>
      <c r="B3281" t="s">
        <v>13</v>
      </c>
      <c r="C3281">
        <v>15</v>
      </c>
      <c r="D3281" s="3">
        <v>2017</v>
      </c>
      <c r="E3281" t="s">
        <v>12</v>
      </c>
      <c r="F3281" t="s">
        <v>18</v>
      </c>
      <c r="G3281" t="s">
        <v>17</v>
      </c>
      <c r="H3281">
        <v>3353.4</v>
      </c>
    </row>
    <row r="3282" spans="1:8" x14ac:dyDescent="0.3">
      <c r="A3282" t="s">
        <v>21</v>
      </c>
      <c r="B3282" t="s">
        <v>13</v>
      </c>
      <c r="C3282">
        <v>16</v>
      </c>
      <c r="D3282" s="3">
        <v>2017</v>
      </c>
      <c r="E3282" t="s">
        <v>12</v>
      </c>
      <c r="F3282" t="s">
        <v>18</v>
      </c>
      <c r="G3282" t="s">
        <v>17</v>
      </c>
      <c r="H3282">
        <v>10719.1</v>
      </c>
    </row>
    <row r="3283" spans="1:8" x14ac:dyDescent="0.3">
      <c r="A3283" t="s">
        <v>22</v>
      </c>
      <c r="B3283" t="s">
        <v>13</v>
      </c>
      <c r="C3283">
        <v>16</v>
      </c>
      <c r="D3283" s="3">
        <v>2017</v>
      </c>
      <c r="E3283" t="s">
        <v>12</v>
      </c>
      <c r="F3283" t="s">
        <v>18</v>
      </c>
      <c r="G3283" t="s">
        <v>17</v>
      </c>
      <c r="H3283">
        <v>3145.6</v>
      </c>
    </row>
    <row r="3284" spans="1:8" x14ac:dyDescent="0.3">
      <c r="A3284" t="s">
        <v>21</v>
      </c>
      <c r="B3284" t="s">
        <v>13</v>
      </c>
      <c r="C3284">
        <v>17</v>
      </c>
      <c r="D3284" s="3">
        <v>2017</v>
      </c>
      <c r="E3284" t="s">
        <v>12</v>
      </c>
      <c r="F3284" t="s">
        <v>18</v>
      </c>
      <c r="G3284" t="s">
        <v>17</v>
      </c>
      <c r="H3284">
        <v>10505.6</v>
      </c>
    </row>
    <row r="3285" spans="1:8" x14ac:dyDescent="0.3">
      <c r="A3285" t="s">
        <v>22</v>
      </c>
      <c r="B3285" t="s">
        <v>13</v>
      </c>
      <c r="C3285">
        <v>17</v>
      </c>
      <c r="D3285" s="3">
        <v>2017</v>
      </c>
      <c r="E3285" t="s">
        <v>12</v>
      </c>
      <c r="F3285" t="s">
        <v>18</v>
      </c>
      <c r="G3285" t="s">
        <v>17</v>
      </c>
      <c r="H3285">
        <v>3224.1</v>
      </c>
    </row>
    <row r="3286" spans="1:8" x14ac:dyDescent="0.3">
      <c r="A3286" t="s">
        <v>21</v>
      </c>
      <c r="B3286" t="s">
        <v>13</v>
      </c>
      <c r="C3286">
        <v>18</v>
      </c>
      <c r="D3286" s="3">
        <v>2017</v>
      </c>
      <c r="E3286" t="s">
        <v>12</v>
      </c>
      <c r="F3286" t="s">
        <v>18</v>
      </c>
      <c r="G3286" t="s">
        <v>17</v>
      </c>
      <c r="H3286">
        <v>8738.2000000000007</v>
      </c>
    </row>
    <row r="3287" spans="1:8" x14ac:dyDescent="0.3">
      <c r="A3287" t="s">
        <v>22</v>
      </c>
      <c r="B3287" t="s">
        <v>13</v>
      </c>
      <c r="C3287">
        <v>18</v>
      </c>
      <c r="D3287" s="3">
        <v>2017</v>
      </c>
      <c r="E3287" t="s">
        <v>12</v>
      </c>
      <c r="F3287" t="s">
        <v>18</v>
      </c>
      <c r="G3287" t="s">
        <v>17</v>
      </c>
      <c r="H3287">
        <v>2952.9</v>
      </c>
    </row>
    <row r="3288" spans="1:8" x14ac:dyDescent="0.3">
      <c r="A3288" t="s">
        <v>21</v>
      </c>
      <c r="B3288" t="s">
        <v>13</v>
      </c>
      <c r="C3288">
        <v>19</v>
      </c>
      <c r="D3288" s="3">
        <v>2017</v>
      </c>
      <c r="E3288" t="s">
        <v>12</v>
      </c>
      <c r="F3288" t="s">
        <v>18</v>
      </c>
      <c r="G3288" t="s">
        <v>17</v>
      </c>
      <c r="H3288">
        <v>7761.6</v>
      </c>
    </row>
    <row r="3289" spans="1:8" x14ac:dyDescent="0.3">
      <c r="A3289" t="s">
        <v>22</v>
      </c>
      <c r="B3289" t="s">
        <v>13</v>
      </c>
      <c r="C3289">
        <v>19</v>
      </c>
      <c r="D3289" s="3">
        <v>2017</v>
      </c>
      <c r="E3289" t="s">
        <v>12</v>
      </c>
      <c r="F3289" t="s">
        <v>18</v>
      </c>
      <c r="G3289" t="s">
        <v>17</v>
      </c>
      <c r="H3289">
        <v>2539.6</v>
      </c>
    </row>
    <row r="3290" spans="1:8" x14ac:dyDescent="0.3">
      <c r="A3290" t="s">
        <v>21</v>
      </c>
      <c r="B3290" t="s">
        <v>13</v>
      </c>
      <c r="C3290">
        <v>20</v>
      </c>
      <c r="D3290" s="3">
        <v>2017</v>
      </c>
      <c r="E3290" t="s">
        <v>12</v>
      </c>
      <c r="F3290" t="s">
        <v>18</v>
      </c>
      <c r="G3290" t="s">
        <v>17</v>
      </c>
      <c r="H3290">
        <v>9405.1</v>
      </c>
    </row>
    <row r="3291" spans="1:8" x14ac:dyDescent="0.3">
      <c r="A3291" t="s">
        <v>22</v>
      </c>
      <c r="B3291" t="s">
        <v>13</v>
      </c>
      <c r="C3291">
        <v>20</v>
      </c>
      <c r="D3291" s="3">
        <v>2017</v>
      </c>
      <c r="E3291" t="s">
        <v>12</v>
      </c>
      <c r="F3291" t="s">
        <v>18</v>
      </c>
      <c r="G3291" t="s">
        <v>17</v>
      </c>
      <c r="H3291">
        <v>2767.6</v>
      </c>
    </row>
    <row r="3292" spans="1:8" x14ac:dyDescent="0.3">
      <c r="A3292" t="s">
        <v>21</v>
      </c>
      <c r="B3292" t="s">
        <v>13</v>
      </c>
      <c r="C3292">
        <v>21</v>
      </c>
      <c r="D3292" s="3">
        <v>2017</v>
      </c>
      <c r="E3292" t="s">
        <v>12</v>
      </c>
      <c r="F3292" t="s">
        <v>18</v>
      </c>
      <c r="G3292" t="s">
        <v>17</v>
      </c>
      <c r="H3292">
        <v>11209.6</v>
      </c>
    </row>
    <row r="3293" spans="1:8" x14ac:dyDescent="0.3">
      <c r="A3293" t="s">
        <v>22</v>
      </c>
      <c r="B3293" t="s">
        <v>13</v>
      </c>
      <c r="C3293">
        <v>21</v>
      </c>
      <c r="D3293" s="3">
        <v>2017</v>
      </c>
      <c r="E3293" t="s">
        <v>12</v>
      </c>
      <c r="F3293" t="s">
        <v>18</v>
      </c>
      <c r="G3293" t="s">
        <v>17</v>
      </c>
      <c r="H3293">
        <v>3497.9</v>
      </c>
    </row>
    <row r="3294" spans="1:8" x14ac:dyDescent="0.3">
      <c r="A3294" t="s">
        <v>21</v>
      </c>
      <c r="B3294" t="s">
        <v>13</v>
      </c>
      <c r="C3294">
        <v>22</v>
      </c>
      <c r="D3294" s="3">
        <v>2017</v>
      </c>
      <c r="E3294" t="s">
        <v>12</v>
      </c>
      <c r="F3294" t="s">
        <v>18</v>
      </c>
      <c r="G3294" t="s">
        <v>17</v>
      </c>
      <c r="H3294">
        <v>10018</v>
      </c>
    </row>
    <row r="3295" spans="1:8" x14ac:dyDescent="0.3">
      <c r="A3295" t="s">
        <v>22</v>
      </c>
      <c r="B3295" t="s">
        <v>13</v>
      </c>
      <c r="C3295">
        <v>22</v>
      </c>
      <c r="D3295" s="3">
        <v>2017</v>
      </c>
      <c r="E3295" t="s">
        <v>12</v>
      </c>
      <c r="F3295" t="s">
        <v>18</v>
      </c>
      <c r="G3295" t="s">
        <v>17</v>
      </c>
      <c r="H3295">
        <v>3537.3</v>
      </c>
    </row>
    <row r="3296" spans="1:8" x14ac:dyDescent="0.3">
      <c r="A3296" t="s">
        <v>21</v>
      </c>
      <c r="B3296" t="s">
        <v>13</v>
      </c>
      <c r="C3296">
        <v>23</v>
      </c>
      <c r="D3296" s="3">
        <v>2017</v>
      </c>
      <c r="E3296" t="s">
        <v>12</v>
      </c>
      <c r="F3296" t="s">
        <v>18</v>
      </c>
      <c r="G3296" t="s">
        <v>17</v>
      </c>
      <c r="H3296">
        <v>7720.1</v>
      </c>
    </row>
    <row r="3297" spans="1:8" x14ac:dyDescent="0.3">
      <c r="A3297" t="s">
        <v>22</v>
      </c>
      <c r="B3297" t="s">
        <v>13</v>
      </c>
      <c r="C3297">
        <v>23</v>
      </c>
      <c r="D3297" s="3">
        <v>2017</v>
      </c>
      <c r="E3297" t="s">
        <v>12</v>
      </c>
      <c r="F3297" t="s">
        <v>18</v>
      </c>
      <c r="G3297" t="s">
        <v>17</v>
      </c>
      <c r="H3297">
        <v>2902.7</v>
      </c>
    </row>
    <row r="3298" spans="1:8" x14ac:dyDescent="0.3">
      <c r="A3298" t="s">
        <v>21</v>
      </c>
      <c r="B3298" t="s">
        <v>13</v>
      </c>
      <c r="C3298">
        <v>24</v>
      </c>
      <c r="D3298" s="3">
        <v>2017</v>
      </c>
      <c r="E3298" t="s">
        <v>12</v>
      </c>
      <c r="F3298" t="s">
        <v>18</v>
      </c>
      <c r="G3298" t="s">
        <v>17</v>
      </c>
      <c r="H3298">
        <v>7372</v>
      </c>
    </row>
    <row r="3299" spans="1:8" x14ac:dyDescent="0.3">
      <c r="A3299" t="s">
        <v>22</v>
      </c>
      <c r="B3299" t="s">
        <v>13</v>
      </c>
      <c r="C3299">
        <v>24</v>
      </c>
      <c r="D3299" s="3">
        <v>2017</v>
      </c>
      <c r="E3299" t="s">
        <v>12</v>
      </c>
      <c r="F3299" t="s">
        <v>18</v>
      </c>
      <c r="G3299" t="s">
        <v>17</v>
      </c>
      <c r="H3299">
        <v>2397.4</v>
      </c>
    </row>
    <row r="3300" spans="1:8" x14ac:dyDescent="0.3">
      <c r="A3300" t="s">
        <v>21</v>
      </c>
      <c r="B3300" t="s">
        <v>13</v>
      </c>
      <c r="C3300">
        <v>25</v>
      </c>
      <c r="D3300" s="3">
        <v>2017</v>
      </c>
      <c r="E3300" t="s">
        <v>12</v>
      </c>
      <c r="F3300" t="s">
        <v>18</v>
      </c>
      <c r="G3300" t="s">
        <v>17</v>
      </c>
      <c r="H3300">
        <v>6813.2</v>
      </c>
    </row>
    <row r="3301" spans="1:8" x14ac:dyDescent="0.3">
      <c r="A3301" t="s">
        <v>22</v>
      </c>
      <c r="B3301" t="s">
        <v>13</v>
      </c>
      <c r="C3301">
        <v>25</v>
      </c>
      <c r="D3301" s="3">
        <v>2017</v>
      </c>
      <c r="E3301" t="s">
        <v>12</v>
      </c>
      <c r="F3301" t="s">
        <v>18</v>
      </c>
      <c r="G3301" t="s">
        <v>17</v>
      </c>
      <c r="H3301">
        <v>2666.5</v>
      </c>
    </row>
    <row r="3302" spans="1:8" x14ac:dyDescent="0.3">
      <c r="A3302" t="s">
        <v>21</v>
      </c>
      <c r="B3302" t="s">
        <v>13</v>
      </c>
      <c r="C3302">
        <v>26</v>
      </c>
      <c r="D3302" s="3">
        <v>2017</v>
      </c>
      <c r="E3302" t="s">
        <v>12</v>
      </c>
      <c r="F3302" t="s">
        <v>18</v>
      </c>
      <c r="G3302" t="s">
        <v>17</v>
      </c>
      <c r="H3302">
        <v>6077.3</v>
      </c>
    </row>
    <row r="3303" spans="1:8" x14ac:dyDescent="0.3">
      <c r="A3303" t="s">
        <v>22</v>
      </c>
      <c r="B3303" t="s">
        <v>13</v>
      </c>
      <c r="C3303">
        <v>26</v>
      </c>
      <c r="D3303" s="3">
        <v>2017</v>
      </c>
      <c r="E3303" t="s">
        <v>12</v>
      </c>
      <c r="F3303" t="s">
        <v>18</v>
      </c>
      <c r="G3303" t="s">
        <v>17</v>
      </c>
      <c r="H3303">
        <v>2258.6</v>
      </c>
    </row>
    <row r="3304" spans="1:8" x14ac:dyDescent="0.3">
      <c r="A3304" t="s">
        <v>21</v>
      </c>
      <c r="B3304" t="s">
        <v>13</v>
      </c>
      <c r="C3304">
        <v>27</v>
      </c>
      <c r="D3304" s="3">
        <v>2017</v>
      </c>
      <c r="E3304" t="s">
        <v>12</v>
      </c>
      <c r="F3304" t="s">
        <v>18</v>
      </c>
      <c r="G3304" t="s">
        <v>17</v>
      </c>
      <c r="H3304">
        <v>7742.6</v>
      </c>
    </row>
    <row r="3305" spans="1:8" x14ac:dyDescent="0.3">
      <c r="A3305" t="s">
        <v>22</v>
      </c>
      <c r="B3305" t="s">
        <v>13</v>
      </c>
      <c r="C3305">
        <v>27</v>
      </c>
      <c r="D3305" s="3">
        <v>2017</v>
      </c>
      <c r="E3305" t="s">
        <v>12</v>
      </c>
      <c r="F3305" t="s">
        <v>18</v>
      </c>
      <c r="G3305" t="s">
        <v>17</v>
      </c>
      <c r="H3305">
        <v>2434</v>
      </c>
    </row>
    <row r="3306" spans="1:8" x14ac:dyDescent="0.3">
      <c r="A3306" t="s">
        <v>21</v>
      </c>
      <c r="B3306" t="s">
        <v>13</v>
      </c>
      <c r="C3306">
        <v>28</v>
      </c>
      <c r="D3306" s="3">
        <v>2017</v>
      </c>
      <c r="E3306" t="s">
        <v>12</v>
      </c>
      <c r="F3306" t="s">
        <v>18</v>
      </c>
      <c r="G3306" t="s">
        <v>17</v>
      </c>
      <c r="H3306">
        <v>9874.7000000000007</v>
      </c>
    </row>
    <row r="3307" spans="1:8" x14ac:dyDescent="0.3">
      <c r="A3307" t="s">
        <v>22</v>
      </c>
      <c r="B3307" t="s">
        <v>13</v>
      </c>
      <c r="C3307">
        <v>28</v>
      </c>
      <c r="D3307" s="3">
        <v>2017</v>
      </c>
      <c r="E3307" t="s">
        <v>12</v>
      </c>
      <c r="F3307" t="s">
        <v>18</v>
      </c>
      <c r="G3307" t="s">
        <v>17</v>
      </c>
      <c r="H3307">
        <v>3423.6</v>
      </c>
    </row>
    <row r="3308" spans="1:8" x14ac:dyDescent="0.3">
      <c r="A3308" t="s">
        <v>21</v>
      </c>
      <c r="B3308" t="s">
        <v>13</v>
      </c>
      <c r="C3308">
        <v>29</v>
      </c>
      <c r="D3308" s="3">
        <v>2017</v>
      </c>
      <c r="E3308" t="s">
        <v>12</v>
      </c>
      <c r="F3308" t="s">
        <v>18</v>
      </c>
      <c r="G3308" t="s">
        <v>17</v>
      </c>
      <c r="H3308">
        <v>12833.6</v>
      </c>
    </row>
    <row r="3309" spans="1:8" x14ac:dyDescent="0.3">
      <c r="A3309" t="s">
        <v>22</v>
      </c>
      <c r="B3309" t="s">
        <v>13</v>
      </c>
      <c r="C3309">
        <v>29</v>
      </c>
      <c r="D3309" s="3">
        <v>2017</v>
      </c>
      <c r="E3309" t="s">
        <v>12</v>
      </c>
      <c r="F3309" t="s">
        <v>18</v>
      </c>
      <c r="G3309" t="s">
        <v>17</v>
      </c>
      <c r="H3309">
        <v>3429.4</v>
      </c>
    </row>
    <row r="3310" spans="1:8" x14ac:dyDescent="0.3">
      <c r="A3310" t="s">
        <v>21</v>
      </c>
      <c r="B3310" t="s">
        <v>13</v>
      </c>
      <c r="C3310">
        <v>30</v>
      </c>
      <c r="D3310" s="3">
        <v>2017</v>
      </c>
      <c r="E3310" t="s">
        <v>12</v>
      </c>
      <c r="F3310" t="s">
        <v>18</v>
      </c>
      <c r="G3310" t="s">
        <v>17</v>
      </c>
      <c r="H3310">
        <v>9999.1</v>
      </c>
    </row>
    <row r="3311" spans="1:8" x14ac:dyDescent="0.3">
      <c r="A3311" t="s">
        <v>22</v>
      </c>
      <c r="B3311" t="s">
        <v>13</v>
      </c>
      <c r="C3311">
        <v>30</v>
      </c>
      <c r="D3311" s="3">
        <v>2017</v>
      </c>
      <c r="E3311" t="s">
        <v>12</v>
      </c>
      <c r="F3311" t="s">
        <v>18</v>
      </c>
      <c r="G3311" t="s">
        <v>17</v>
      </c>
      <c r="H3311">
        <v>3194.2</v>
      </c>
    </row>
    <row r="3312" spans="1:8" x14ac:dyDescent="0.3">
      <c r="A3312" t="s">
        <v>21</v>
      </c>
      <c r="B3312" t="s">
        <v>13</v>
      </c>
      <c r="C3312">
        <v>31</v>
      </c>
      <c r="D3312" s="3">
        <v>2017</v>
      </c>
      <c r="E3312" t="s">
        <v>12</v>
      </c>
      <c r="F3312" t="s">
        <v>18</v>
      </c>
      <c r="G3312" t="s">
        <v>17</v>
      </c>
      <c r="H3312">
        <v>9063.4</v>
      </c>
    </row>
    <row r="3313" spans="1:8" x14ac:dyDescent="0.3">
      <c r="A3313" t="s">
        <v>22</v>
      </c>
      <c r="B3313" t="s">
        <v>13</v>
      </c>
      <c r="C3313">
        <v>31</v>
      </c>
      <c r="D3313" s="3">
        <v>2017</v>
      </c>
      <c r="E3313" t="s">
        <v>12</v>
      </c>
      <c r="F3313" t="s">
        <v>18</v>
      </c>
      <c r="G3313" t="s">
        <v>17</v>
      </c>
      <c r="H3313">
        <v>3190</v>
      </c>
    </row>
    <row r="3314" spans="1:8" x14ac:dyDescent="0.3">
      <c r="A3314" t="s">
        <v>21</v>
      </c>
      <c r="B3314" t="s">
        <v>20</v>
      </c>
      <c r="C3314">
        <v>1</v>
      </c>
      <c r="D3314" s="3">
        <v>2016</v>
      </c>
      <c r="E3314" t="s">
        <v>15</v>
      </c>
      <c r="F3314" t="s">
        <v>14</v>
      </c>
      <c r="G3314" t="s">
        <v>17</v>
      </c>
      <c r="H3314">
        <v>29</v>
      </c>
    </row>
    <row r="3315" spans="1:8" x14ac:dyDescent="0.3">
      <c r="A3315" t="s">
        <v>22</v>
      </c>
      <c r="B3315" t="s">
        <v>20</v>
      </c>
      <c r="C3315">
        <v>1</v>
      </c>
      <c r="D3315" s="3">
        <v>2016</v>
      </c>
      <c r="E3315" t="s">
        <v>15</v>
      </c>
      <c r="F3315" t="s">
        <v>14</v>
      </c>
      <c r="G3315" t="s">
        <v>17</v>
      </c>
      <c r="H3315">
        <v>22</v>
      </c>
    </row>
    <row r="3316" spans="1:8" x14ac:dyDescent="0.3">
      <c r="A3316" t="s">
        <v>21</v>
      </c>
      <c r="B3316" t="s">
        <v>20</v>
      </c>
      <c r="C3316">
        <v>2</v>
      </c>
      <c r="D3316" s="3">
        <v>2016</v>
      </c>
      <c r="E3316" t="s">
        <v>15</v>
      </c>
      <c r="F3316" t="s">
        <v>14</v>
      </c>
      <c r="G3316" t="s">
        <v>17</v>
      </c>
      <c r="H3316">
        <v>20</v>
      </c>
    </row>
    <row r="3317" spans="1:8" x14ac:dyDescent="0.3">
      <c r="A3317" t="s">
        <v>22</v>
      </c>
      <c r="B3317" t="s">
        <v>20</v>
      </c>
      <c r="C3317">
        <v>2</v>
      </c>
      <c r="D3317" s="3">
        <v>2016</v>
      </c>
      <c r="E3317" t="s">
        <v>15</v>
      </c>
      <c r="F3317" t="s">
        <v>14</v>
      </c>
      <c r="G3317" t="s">
        <v>17</v>
      </c>
      <c r="H3317">
        <v>22</v>
      </c>
    </row>
    <row r="3318" spans="1:8" x14ac:dyDescent="0.3">
      <c r="A3318" t="s">
        <v>21</v>
      </c>
      <c r="B3318" t="s">
        <v>20</v>
      </c>
      <c r="C3318">
        <v>3</v>
      </c>
      <c r="D3318" s="3">
        <v>2016</v>
      </c>
      <c r="E3318" t="s">
        <v>15</v>
      </c>
      <c r="F3318" t="s">
        <v>14</v>
      </c>
      <c r="G3318" t="s">
        <v>17</v>
      </c>
      <c r="H3318">
        <v>11</v>
      </c>
    </row>
    <row r="3319" spans="1:8" x14ac:dyDescent="0.3">
      <c r="A3319" t="s">
        <v>22</v>
      </c>
      <c r="B3319" t="s">
        <v>20</v>
      </c>
      <c r="C3319">
        <v>3</v>
      </c>
      <c r="D3319" s="3">
        <v>2016</v>
      </c>
      <c r="E3319" t="s">
        <v>15</v>
      </c>
      <c r="F3319" t="s">
        <v>14</v>
      </c>
      <c r="G3319" t="s">
        <v>17</v>
      </c>
      <c r="H3319">
        <v>19</v>
      </c>
    </row>
    <row r="3320" spans="1:8" x14ac:dyDescent="0.3">
      <c r="A3320" t="s">
        <v>21</v>
      </c>
      <c r="B3320" t="s">
        <v>20</v>
      </c>
      <c r="C3320">
        <v>4</v>
      </c>
      <c r="D3320" s="3">
        <v>2016</v>
      </c>
      <c r="E3320" t="s">
        <v>15</v>
      </c>
      <c r="F3320" t="s">
        <v>14</v>
      </c>
      <c r="G3320" t="s">
        <v>17</v>
      </c>
      <c r="H3320">
        <v>29</v>
      </c>
    </row>
    <row r="3321" spans="1:8" x14ac:dyDescent="0.3">
      <c r="A3321" t="s">
        <v>22</v>
      </c>
      <c r="B3321" t="s">
        <v>20</v>
      </c>
      <c r="C3321">
        <v>4</v>
      </c>
      <c r="D3321" s="3">
        <v>2016</v>
      </c>
      <c r="E3321" t="s">
        <v>15</v>
      </c>
      <c r="F3321" t="s">
        <v>14</v>
      </c>
      <c r="G3321" t="s">
        <v>17</v>
      </c>
      <c r="H3321">
        <v>32</v>
      </c>
    </row>
    <row r="3322" spans="1:8" x14ac:dyDescent="0.3">
      <c r="A3322" t="s">
        <v>21</v>
      </c>
      <c r="B3322" t="s">
        <v>20</v>
      </c>
      <c r="C3322">
        <v>5</v>
      </c>
      <c r="D3322" s="3">
        <v>2016</v>
      </c>
      <c r="E3322" t="s">
        <v>15</v>
      </c>
      <c r="F3322" t="s">
        <v>14</v>
      </c>
      <c r="G3322" t="s">
        <v>17</v>
      </c>
      <c r="H3322">
        <v>33</v>
      </c>
    </row>
    <row r="3323" spans="1:8" x14ac:dyDescent="0.3">
      <c r="A3323" t="s">
        <v>22</v>
      </c>
      <c r="B3323" t="s">
        <v>20</v>
      </c>
      <c r="C3323">
        <v>5</v>
      </c>
      <c r="D3323" s="3">
        <v>2016</v>
      </c>
      <c r="E3323" t="s">
        <v>15</v>
      </c>
      <c r="F3323" t="s">
        <v>14</v>
      </c>
      <c r="G3323" t="s">
        <v>17</v>
      </c>
      <c r="H3323">
        <v>36</v>
      </c>
    </row>
    <row r="3324" spans="1:8" x14ac:dyDescent="0.3">
      <c r="A3324" t="s">
        <v>21</v>
      </c>
      <c r="B3324" t="s">
        <v>20</v>
      </c>
      <c r="C3324">
        <v>6</v>
      </c>
      <c r="D3324" s="3">
        <v>2016</v>
      </c>
      <c r="E3324" t="s">
        <v>15</v>
      </c>
      <c r="F3324" t="s">
        <v>14</v>
      </c>
      <c r="G3324" t="s">
        <v>17</v>
      </c>
      <c r="H3324">
        <v>24</v>
      </c>
    </row>
    <row r="3325" spans="1:8" x14ac:dyDescent="0.3">
      <c r="A3325" t="s">
        <v>22</v>
      </c>
      <c r="B3325" t="s">
        <v>20</v>
      </c>
      <c r="C3325">
        <v>6</v>
      </c>
      <c r="D3325" s="3">
        <v>2016</v>
      </c>
      <c r="E3325" t="s">
        <v>15</v>
      </c>
      <c r="F3325" t="s">
        <v>14</v>
      </c>
      <c r="G3325" t="s">
        <v>17</v>
      </c>
      <c r="H3325">
        <v>22</v>
      </c>
    </row>
    <row r="3326" spans="1:8" x14ac:dyDescent="0.3">
      <c r="A3326" t="s">
        <v>21</v>
      </c>
      <c r="B3326" t="s">
        <v>20</v>
      </c>
      <c r="C3326">
        <v>7</v>
      </c>
      <c r="D3326" s="3">
        <v>2016</v>
      </c>
      <c r="E3326" t="s">
        <v>15</v>
      </c>
      <c r="F3326" t="s">
        <v>14</v>
      </c>
      <c r="G3326" t="s">
        <v>17</v>
      </c>
      <c r="H3326">
        <v>24</v>
      </c>
    </row>
    <row r="3327" spans="1:8" x14ac:dyDescent="0.3">
      <c r="A3327" t="s">
        <v>22</v>
      </c>
      <c r="B3327" t="s">
        <v>20</v>
      </c>
      <c r="C3327">
        <v>7</v>
      </c>
      <c r="D3327" s="3">
        <v>2016</v>
      </c>
      <c r="E3327" t="s">
        <v>15</v>
      </c>
      <c r="F3327" t="s">
        <v>14</v>
      </c>
      <c r="G3327" t="s">
        <v>17</v>
      </c>
      <c r="H3327">
        <v>26</v>
      </c>
    </row>
    <row r="3328" spans="1:8" x14ac:dyDescent="0.3">
      <c r="A3328" t="s">
        <v>21</v>
      </c>
      <c r="B3328" t="s">
        <v>20</v>
      </c>
      <c r="C3328">
        <v>8</v>
      </c>
      <c r="D3328" s="3">
        <v>2016</v>
      </c>
      <c r="E3328" t="s">
        <v>15</v>
      </c>
      <c r="F3328" t="s">
        <v>14</v>
      </c>
      <c r="G3328" t="s">
        <v>17</v>
      </c>
      <c r="H3328">
        <v>26</v>
      </c>
    </row>
    <row r="3329" spans="1:8" x14ac:dyDescent="0.3">
      <c r="A3329" t="s">
        <v>22</v>
      </c>
      <c r="B3329" t="s">
        <v>20</v>
      </c>
      <c r="C3329">
        <v>8</v>
      </c>
      <c r="D3329" s="3">
        <v>2016</v>
      </c>
      <c r="E3329" t="s">
        <v>15</v>
      </c>
      <c r="F3329" t="s">
        <v>14</v>
      </c>
      <c r="G3329" t="s">
        <v>17</v>
      </c>
      <c r="H3329">
        <v>27</v>
      </c>
    </row>
    <row r="3330" spans="1:8" x14ac:dyDescent="0.3">
      <c r="A3330" t="s">
        <v>21</v>
      </c>
      <c r="B3330" t="s">
        <v>20</v>
      </c>
      <c r="C3330">
        <v>9</v>
      </c>
      <c r="D3330" s="3">
        <v>2016</v>
      </c>
      <c r="E3330" t="s">
        <v>15</v>
      </c>
      <c r="F3330" t="s">
        <v>14</v>
      </c>
      <c r="G3330" t="s">
        <v>17</v>
      </c>
      <c r="H3330">
        <v>14</v>
      </c>
    </row>
    <row r="3331" spans="1:8" x14ac:dyDescent="0.3">
      <c r="A3331" t="s">
        <v>22</v>
      </c>
      <c r="B3331" t="s">
        <v>20</v>
      </c>
      <c r="C3331">
        <v>9</v>
      </c>
      <c r="D3331" s="3">
        <v>2016</v>
      </c>
      <c r="E3331" t="s">
        <v>15</v>
      </c>
      <c r="F3331" t="s">
        <v>14</v>
      </c>
      <c r="G3331" t="s">
        <v>17</v>
      </c>
      <c r="H3331">
        <v>25</v>
      </c>
    </row>
    <row r="3332" spans="1:8" x14ac:dyDescent="0.3">
      <c r="A3332" t="s">
        <v>21</v>
      </c>
      <c r="B3332" t="s">
        <v>20</v>
      </c>
      <c r="C3332">
        <v>10</v>
      </c>
      <c r="D3332" s="3">
        <v>2016</v>
      </c>
      <c r="E3332" t="s">
        <v>15</v>
      </c>
      <c r="F3332" t="s">
        <v>14</v>
      </c>
      <c r="G3332" t="s">
        <v>17</v>
      </c>
      <c r="H3332">
        <v>17</v>
      </c>
    </row>
    <row r="3333" spans="1:8" x14ac:dyDescent="0.3">
      <c r="A3333" t="s">
        <v>22</v>
      </c>
      <c r="B3333" t="s">
        <v>20</v>
      </c>
      <c r="C3333">
        <v>10</v>
      </c>
      <c r="D3333" s="3">
        <v>2016</v>
      </c>
      <c r="E3333" t="s">
        <v>15</v>
      </c>
      <c r="F3333" t="s">
        <v>14</v>
      </c>
      <c r="G3333" t="s">
        <v>17</v>
      </c>
      <c r="H3333">
        <v>18</v>
      </c>
    </row>
    <row r="3334" spans="1:8" x14ac:dyDescent="0.3">
      <c r="A3334" t="s">
        <v>21</v>
      </c>
      <c r="B3334" t="s">
        <v>20</v>
      </c>
      <c r="C3334">
        <v>11</v>
      </c>
      <c r="D3334" s="3">
        <v>2016</v>
      </c>
      <c r="E3334" t="s">
        <v>15</v>
      </c>
      <c r="F3334" t="s">
        <v>14</v>
      </c>
      <c r="G3334" t="s">
        <v>17</v>
      </c>
      <c r="H3334">
        <v>20</v>
      </c>
    </row>
    <row r="3335" spans="1:8" x14ac:dyDescent="0.3">
      <c r="A3335" t="s">
        <v>22</v>
      </c>
      <c r="B3335" t="s">
        <v>20</v>
      </c>
      <c r="C3335">
        <v>11</v>
      </c>
      <c r="D3335" s="3">
        <v>2016</v>
      </c>
      <c r="E3335" t="s">
        <v>15</v>
      </c>
      <c r="F3335" t="s">
        <v>14</v>
      </c>
      <c r="G3335" t="s">
        <v>17</v>
      </c>
      <c r="H3335">
        <v>21</v>
      </c>
    </row>
    <row r="3336" spans="1:8" x14ac:dyDescent="0.3">
      <c r="A3336" t="s">
        <v>21</v>
      </c>
      <c r="B3336" t="s">
        <v>20</v>
      </c>
      <c r="C3336">
        <v>12</v>
      </c>
      <c r="D3336" s="3">
        <v>2016</v>
      </c>
      <c r="E3336" t="s">
        <v>15</v>
      </c>
      <c r="F3336" t="s">
        <v>14</v>
      </c>
      <c r="G3336" t="s">
        <v>17</v>
      </c>
      <c r="H3336">
        <v>20</v>
      </c>
    </row>
    <row r="3337" spans="1:8" x14ac:dyDescent="0.3">
      <c r="A3337" t="s">
        <v>22</v>
      </c>
      <c r="B3337" t="s">
        <v>20</v>
      </c>
      <c r="C3337">
        <v>12</v>
      </c>
      <c r="D3337" s="3">
        <v>2016</v>
      </c>
      <c r="E3337" t="s">
        <v>15</v>
      </c>
      <c r="F3337" t="s">
        <v>14</v>
      </c>
      <c r="G3337" t="s">
        <v>17</v>
      </c>
      <c r="H3337">
        <v>24</v>
      </c>
    </row>
    <row r="3338" spans="1:8" x14ac:dyDescent="0.3">
      <c r="A3338" t="s">
        <v>21</v>
      </c>
      <c r="B3338" t="s">
        <v>20</v>
      </c>
      <c r="C3338">
        <v>13</v>
      </c>
      <c r="D3338" s="3">
        <v>2016</v>
      </c>
      <c r="E3338" t="s">
        <v>15</v>
      </c>
      <c r="F3338" t="s">
        <v>14</v>
      </c>
      <c r="G3338" t="s">
        <v>17</v>
      </c>
      <c r="H3338">
        <v>21</v>
      </c>
    </row>
    <row r="3339" spans="1:8" x14ac:dyDescent="0.3">
      <c r="A3339" t="s">
        <v>22</v>
      </c>
      <c r="B3339" t="s">
        <v>20</v>
      </c>
      <c r="C3339">
        <v>13</v>
      </c>
      <c r="D3339" s="3">
        <v>2016</v>
      </c>
      <c r="E3339" t="s">
        <v>15</v>
      </c>
      <c r="F3339" t="s">
        <v>14</v>
      </c>
      <c r="G3339" t="s">
        <v>17</v>
      </c>
      <c r="H3339">
        <v>17</v>
      </c>
    </row>
    <row r="3340" spans="1:8" x14ac:dyDescent="0.3">
      <c r="A3340" t="s">
        <v>21</v>
      </c>
      <c r="B3340" t="s">
        <v>20</v>
      </c>
      <c r="C3340">
        <v>14</v>
      </c>
      <c r="D3340" s="3">
        <v>2016</v>
      </c>
      <c r="E3340" t="s">
        <v>15</v>
      </c>
      <c r="F3340" t="s">
        <v>14</v>
      </c>
      <c r="G3340" t="s">
        <v>17</v>
      </c>
      <c r="H3340">
        <v>23</v>
      </c>
    </row>
    <row r="3341" spans="1:8" x14ac:dyDescent="0.3">
      <c r="A3341" t="s">
        <v>22</v>
      </c>
      <c r="B3341" t="s">
        <v>20</v>
      </c>
      <c r="C3341">
        <v>14</v>
      </c>
      <c r="D3341" s="3">
        <v>2016</v>
      </c>
      <c r="E3341" t="s">
        <v>15</v>
      </c>
      <c r="F3341" t="s">
        <v>14</v>
      </c>
      <c r="G3341" t="s">
        <v>17</v>
      </c>
      <c r="H3341">
        <v>14</v>
      </c>
    </row>
    <row r="3342" spans="1:8" x14ac:dyDescent="0.3">
      <c r="A3342" t="s">
        <v>21</v>
      </c>
      <c r="B3342" t="s">
        <v>20</v>
      </c>
      <c r="C3342">
        <v>15</v>
      </c>
      <c r="D3342" s="3">
        <v>2016</v>
      </c>
      <c r="E3342" t="s">
        <v>15</v>
      </c>
      <c r="F3342" t="s">
        <v>14</v>
      </c>
      <c r="G3342" t="s">
        <v>17</v>
      </c>
      <c r="H3342">
        <v>24</v>
      </c>
    </row>
    <row r="3343" spans="1:8" x14ac:dyDescent="0.3">
      <c r="A3343" t="s">
        <v>22</v>
      </c>
      <c r="B3343" t="s">
        <v>20</v>
      </c>
      <c r="C3343">
        <v>15</v>
      </c>
      <c r="D3343" s="3">
        <v>2016</v>
      </c>
      <c r="E3343" t="s">
        <v>15</v>
      </c>
      <c r="F3343" t="s">
        <v>14</v>
      </c>
      <c r="G3343" t="s">
        <v>17</v>
      </c>
      <c r="H3343">
        <v>19</v>
      </c>
    </row>
    <row r="3344" spans="1:8" x14ac:dyDescent="0.3">
      <c r="A3344" t="s">
        <v>21</v>
      </c>
      <c r="B3344" t="s">
        <v>20</v>
      </c>
      <c r="C3344">
        <v>16</v>
      </c>
      <c r="D3344" s="3">
        <v>2016</v>
      </c>
      <c r="E3344" t="s">
        <v>15</v>
      </c>
      <c r="F3344" t="s">
        <v>14</v>
      </c>
      <c r="G3344" t="s">
        <v>17</v>
      </c>
      <c r="H3344">
        <v>10</v>
      </c>
    </row>
    <row r="3345" spans="1:8" x14ac:dyDescent="0.3">
      <c r="A3345" t="s">
        <v>22</v>
      </c>
      <c r="B3345" t="s">
        <v>20</v>
      </c>
      <c r="C3345">
        <v>16</v>
      </c>
      <c r="D3345" s="3">
        <v>2016</v>
      </c>
      <c r="E3345" t="s">
        <v>15</v>
      </c>
      <c r="F3345" t="s">
        <v>14</v>
      </c>
      <c r="G3345" t="s">
        <v>17</v>
      </c>
      <c r="H3345">
        <v>12</v>
      </c>
    </row>
    <row r="3346" spans="1:8" x14ac:dyDescent="0.3">
      <c r="A3346" t="s">
        <v>21</v>
      </c>
      <c r="B3346" t="s">
        <v>20</v>
      </c>
      <c r="C3346">
        <v>17</v>
      </c>
      <c r="D3346" s="3">
        <v>2016</v>
      </c>
      <c r="E3346" t="s">
        <v>15</v>
      </c>
      <c r="F3346" t="s">
        <v>14</v>
      </c>
      <c r="G3346" t="s">
        <v>17</v>
      </c>
      <c r="H3346">
        <v>20</v>
      </c>
    </row>
    <row r="3347" spans="1:8" x14ac:dyDescent="0.3">
      <c r="A3347" t="s">
        <v>22</v>
      </c>
      <c r="B3347" t="s">
        <v>20</v>
      </c>
      <c r="C3347">
        <v>17</v>
      </c>
      <c r="D3347" s="3">
        <v>2016</v>
      </c>
      <c r="E3347" t="s">
        <v>15</v>
      </c>
      <c r="F3347" t="s">
        <v>14</v>
      </c>
      <c r="G3347" t="s">
        <v>17</v>
      </c>
      <c r="H3347">
        <v>11</v>
      </c>
    </row>
    <row r="3348" spans="1:8" x14ac:dyDescent="0.3">
      <c r="A3348" t="s">
        <v>21</v>
      </c>
      <c r="B3348" t="s">
        <v>20</v>
      </c>
      <c r="C3348">
        <v>18</v>
      </c>
      <c r="D3348" s="3">
        <v>2016</v>
      </c>
      <c r="E3348" t="s">
        <v>15</v>
      </c>
      <c r="F3348" t="s">
        <v>14</v>
      </c>
      <c r="G3348" t="s">
        <v>17</v>
      </c>
      <c r="H3348">
        <v>29</v>
      </c>
    </row>
    <row r="3349" spans="1:8" x14ac:dyDescent="0.3">
      <c r="A3349" t="s">
        <v>22</v>
      </c>
      <c r="B3349" t="s">
        <v>20</v>
      </c>
      <c r="C3349">
        <v>18</v>
      </c>
      <c r="D3349" s="3">
        <v>2016</v>
      </c>
      <c r="E3349" t="s">
        <v>15</v>
      </c>
      <c r="F3349" t="s">
        <v>14</v>
      </c>
      <c r="G3349" t="s">
        <v>17</v>
      </c>
      <c r="H3349">
        <v>27</v>
      </c>
    </row>
    <row r="3350" spans="1:8" x14ac:dyDescent="0.3">
      <c r="A3350" t="s">
        <v>21</v>
      </c>
      <c r="B3350" t="s">
        <v>20</v>
      </c>
      <c r="C3350">
        <v>19</v>
      </c>
      <c r="D3350" s="3">
        <v>2016</v>
      </c>
      <c r="E3350" t="s">
        <v>15</v>
      </c>
      <c r="F3350" t="s">
        <v>14</v>
      </c>
      <c r="G3350" t="s">
        <v>17</v>
      </c>
      <c r="H3350">
        <v>22</v>
      </c>
    </row>
    <row r="3351" spans="1:8" x14ac:dyDescent="0.3">
      <c r="A3351" t="s">
        <v>22</v>
      </c>
      <c r="B3351" t="s">
        <v>20</v>
      </c>
      <c r="C3351">
        <v>19</v>
      </c>
      <c r="D3351" s="3">
        <v>2016</v>
      </c>
      <c r="E3351" t="s">
        <v>15</v>
      </c>
      <c r="F3351" t="s">
        <v>14</v>
      </c>
      <c r="G3351" t="s">
        <v>17</v>
      </c>
      <c r="H3351">
        <v>27</v>
      </c>
    </row>
    <row r="3352" spans="1:8" x14ac:dyDescent="0.3">
      <c r="A3352" t="s">
        <v>21</v>
      </c>
      <c r="B3352" t="s">
        <v>20</v>
      </c>
      <c r="C3352">
        <v>20</v>
      </c>
      <c r="D3352" s="3">
        <v>2016</v>
      </c>
      <c r="E3352" t="s">
        <v>15</v>
      </c>
      <c r="F3352" t="s">
        <v>14</v>
      </c>
      <c r="G3352" t="s">
        <v>17</v>
      </c>
      <c r="H3352">
        <v>20</v>
      </c>
    </row>
    <row r="3353" spans="1:8" x14ac:dyDescent="0.3">
      <c r="A3353" t="s">
        <v>22</v>
      </c>
      <c r="B3353" t="s">
        <v>20</v>
      </c>
      <c r="C3353">
        <v>20</v>
      </c>
      <c r="D3353" s="3">
        <v>2016</v>
      </c>
      <c r="E3353" t="s">
        <v>15</v>
      </c>
      <c r="F3353" t="s">
        <v>14</v>
      </c>
      <c r="G3353" t="s">
        <v>17</v>
      </c>
      <c r="H3353">
        <v>19</v>
      </c>
    </row>
    <row r="3354" spans="1:8" x14ac:dyDescent="0.3">
      <c r="A3354" t="s">
        <v>21</v>
      </c>
      <c r="B3354" t="s">
        <v>20</v>
      </c>
      <c r="C3354">
        <v>21</v>
      </c>
      <c r="D3354" s="3">
        <v>2016</v>
      </c>
      <c r="E3354" t="s">
        <v>15</v>
      </c>
      <c r="F3354" t="s">
        <v>14</v>
      </c>
      <c r="G3354" t="s">
        <v>17</v>
      </c>
      <c r="H3354">
        <v>21</v>
      </c>
    </row>
    <row r="3355" spans="1:8" x14ac:dyDescent="0.3">
      <c r="A3355" t="s">
        <v>22</v>
      </c>
      <c r="B3355" t="s">
        <v>20</v>
      </c>
      <c r="C3355">
        <v>21</v>
      </c>
      <c r="D3355" s="3">
        <v>2016</v>
      </c>
      <c r="E3355" t="s">
        <v>15</v>
      </c>
      <c r="F3355" t="s">
        <v>14</v>
      </c>
      <c r="G3355" t="s">
        <v>17</v>
      </c>
      <c r="H3355">
        <v>22</v>
      </c>
    </row>
    <row r="3356" spans="1:8" x14ac:dyDescent="0.3">
      <c r="A3356" t="s">
        <v>21</v>
      </c>
      <c r="B3356" t="s">
        <v>20</v>
      </c>
      <c r="C3356">
        <v>22</v>
      </c>
      <c r="D3356" s="3">
        <v>2016</v>
      </c>
      <c r="E3356" t="s">
        <v>15</v>
      </c>
      <c r="F3356" t="s">
        <v>14</v>
      </c>
      <c r="G3356" t="s">
        <v>17</v>
      </c>
      <c r="H3356">
        <v>13</v>
      </c>
    </row>
    <row r="3357" spans="1:8" x14ac:dyDescent="0.3">
      <c r="A3357" t="s">
        <v>22</v>
      </c>
      <c r="B3357" t="s">
        <v>20</v>
      </c>
      <c r="C3357">
        <v>22</v>
      </c>
      <c r="D3357" s="3">
        <v>2016</v>
      </c>
      <c r="E3357" t="s">
        <v>15</v>
      </c>
      <c r="F3357" t="s">
        <v>14</v>
      </c>
      <c r="G3357" t="s">
        <v>17</v>
      </c>
      <c r="H3357">
        <v>18</v>
      </c>
    </row>
    <row r="3358" spans="1:8" x14ac:dyDescent="0.3">
      <c r="A3358" t="s">
        <v>21</v>
      </c>
      <c r="B3358" t="s">
        <v>20</v>
      </c>
      <c r="C3358">
        <v>23</v>
      </c>
      <c r="D3358" s="3">
        <v>2016</v>
      </c>
      <c r="E3358" t="s">
        <v>15</v>
      </c>
      <c r="F3358" t="s">
        <v>14</v>
      </c>
      <c r="G3358" t="s">
        <v>17</v>
      </c>
      <c r="H3358">
        <v>15</v>
      </c>
    </row>
    <row r="3359" spans="1:8" x14ac:dyDescent="0.3">
      <c r="A3359" t="s">
        <v>22</v>
      </c>
      <c r="B3359" t="s">
        <v>20</v>
      </c>
      <c r="C3359">
        <v>23</v>
      </c>
      <c r="D3359" s="3">
        <v>2016</v>
      </c>
      <c r="E3359" t="s">
        <v>15</v>
      </c>
      <c r="F3359" t="s">
        <v>14</v>
      </c>
      <c r="G3359" t="s">
        <v>17</v>
      </c>
      <c r="H3359">
        <v>10</v>
      </c>
    </row>
    <row r="3360" spans="1:8" x14ac:dyDescent="0.3">
      <c r="A3360" t="s">
        <v>21</v>
      </c>
      <c r="B3360" t="s">
        <v>20</v>
      </c>
      <c r="C3360">
        <v>24</v>
      </c>
      <c r="D3360" s="3">
        <v>2016</v>
      </c>
      <c r="E3360" t="s">
        <v>15</v>
      </c>
      <c r="F3360" t="s">
        <v>14</v>
      </c>
      <c r="G3360" t="s">
        <v>17</v>
      </c>
      <c r="H3360">
        <v>18</v>
      </c>
    </row>
    <row r="3361" spans="1:8" x14ac:dyDescent="0.3">
      <c r="A3361" t="s">
        <v>22</v>
      </c>
      <c r="B3361" t="s">
        <v>20</v>
      </c>
      <c r="C3361">
        <v>24</v>
      </c>
      <c r="D3361" s="3">
        <v>2016</v>
      </c>
      <c r="E3361" t="s">
        <v>15</v>
      </c>
      <c r="F3361" t="s">
        <v>14</v>
      </c>
      <c r="G3361" t="s">
        <v>17</v>
      </c>
      <c r="H3361">
        <v>12</v>
      </c>
    </row>
    <row r="3362" spans="1:8" x14ac:dyDescent="0.3">
      <c r="A3362" t="s">
        <v>21</v>
      </c>
      <c r="B3362" t="s">
        <v>20</v>
      </c>
      <c r="C3362">
        <v>25</v>
      </c>
      <c r="D3362" s="3">
        <v>2016</v>
      </c>
      <c r="E3362" t="s">
        <v>15</v>
      </c>
      <c r="F3362" t="s">
        <v>14</v>
      </c>
      <c r="G3362" t="s">
        <v>17</v>
      </c>
      <c r="H3362">
        <v>17</v>
      </c>
    </row>
    <row r="3363" spans="1:8" x14ac:dyDescent="0.3">
      <c r="A3363" t="s">
        <v>22</v>
      </c>
      <c r="B3363" t="s">
        <v>20</v>
      </c>
      <c r="C3363">
        <v>25</v>
      </c>
      <c r="D3363" s="3">
        <v>2016</v>
      </c>
      <c r="E3363" t="s">
        <v>15</v>
      </c>
      <c r="F3363" t="s">
        <v>14</v>
      </c>
      <c r="G3363" t="s">
        <v>17</v>
      </c>
      <c r="H3363">
        <v>14</v>
      </c>
    </row>
    <row r="3364" spans="1:8" x14ac:dyDescent="0.3">
      <c r="A3364" t="s">
        <v>21</v>
      </c>
      <c r="B3364" t="s">
        <v>20</v>
      </c>
      <c r="C3364">
        <v>26</v>
      </c>
      <c r="D3364" s="3">
        <v>2016</v>
      </c>
      <c r="E3364" t="s">
        <v>15</v>
      </c>
      <c r="F3364" t="s">
        <v>14</v>
      </c>
      <c r="G3364" t="s">
        <v>17</v>
      </c>
      <c r="H3364">
        <v>28</v>
      </c>
    </row>
    <row r="3365" spans="1:8" x14ac:dyDescent="0.3">
      <c r="A3365" t="s">
        <v>22</v>
      </c>
      <c r="B3365" t="s">
        <v>20</v>
      </c>
      <c r="C3365">
        <v>26</v>
      </c>
      <c r="D3365" s="3">
        <v>2016</v>
      </c>
      <c r="E3365" t="s">
        <v>15</v>
      </c>
      <c r="F3365" t="s">
        <v>14</v>
      </c>
      <c r="G3365" t="s">
        <v>17</v>
      </c>
      <c r="H3365">
        <v>30</v>
      </c>
    </row>
    <row r="3366" spans="1:8" x14ac:dyDescent="0.3">
      <c r="A3366" t="s">
        <v>21</v>
      </c>
      <c r="B3366" t="s">
        <v>20</v>
      </c>
      <c r="C3366">
        <v>27</v>
      </c>
      <c r="D3366" s="3">
        <v>2016</v>
      </c>
      <c r="E3366" t="s">
        <v>15</v>
      </c>
      <c r="F3366" t="s">
        <v>14</v>
      </c>
      <c r="G3366" t="s">
        <v>17</v>
      </c>
      <c r="H3366">
        <v>23</v>
      </c>
    </row>
    <row r="3367" spans="1:8" x14ac:dyDescent="0.3">
      <c r="A3367" t="s">
        <v>22</v>
      </c>
      <c r="B3367" t="s">
        <v>20</v>
      </c>
      <c r="C3367">
        <v>27</v>
      </c>
      <c r="D3367" s="3">
        <v>2016</v>
      </c>
      <c r="E3367" t="s">
        <v>15</v>
      </c>
      <c r="F3367" t="s">
        <v>14</v>
      </c>
      <c r="G3367" t="s">
        <v>17</v>
      </c>
      <c r="H3367">
        <v>22</v>
      </c>
    </row>
    <row r="3368" spans="1:8" x14ac:dyDescent="0.3">
      <c r="A3368" t="s">
        <v>21</v>
      </c>
      <c r="B3368" s="1" t="s">
        <v>20</v>
      </c>
      <c r="C3368">
        <v>28</v>
      </c>
      <c r="D3368" s="3">
        <v>2016</v>
      </c>
      <c r="E3368" t="s">
        <v>15</v>
      </c>
      <c r="F3368" t="s">
        <v>14</v>
      </c>
      <c r="G3368" t="s">
        <v>17</v>
      </c>
      <c r="H3368" s="1">
        <v>31</v>
      </c>
    </row>
    <row r="3369" spans="1:8" x14ac:dyDescent="0.3">
      <c r="A3369" t="s">
        <v>22</v>
      </c>
      <c r="B3369" s="1" t="s">
        <v>20</v>
      </c>
      <c r="C3369">
        <v>28</v>
      </c>
      <c r="D3369" s="3">
        <v>2016</v>
      </c>
      <c r="E3369" t="s">
        <v>15</v>
      </c>
      <c r="F3369" t="s">
        <v>14</v>
      </c>
      <c r="G3369" t="s">
        <v>17</v>
      </c>
      <c r="H3369" s="1">
        <v>28</v>
      </c>
    </row>
    <row r="3370" spans="1:8" x14ac:dyDescent="0.3">
      <c r="A3370" t="s">
        <v>21</v>
      </c>
      <c r="B3370" s="1" t="s">
        <v>20</v>
      </c>
      <c r="C3370">
        <v>29</v>
      </c>
      <c r="D3370" s="3">
        <v>2016</v>
      </c>
      <c r="E3370" t="s">
        <v>15</v>
      </c>
      <c r="F3370" t="s">
        <v>14</v>
      </c>
      <c r="G3370" t="s">
        <v>17</v>
      </c>
      <c r="H3370" s="1">
        <v>16</v>
      </c>
    </row>
    <row r="3371" spans="1:8" x14ac:dyDescent="0.3">
      <c r="A3371" t="s">
        <v>22</v>
      </c>
      <c r="B3371" s="1" t="s">
        <v>20</v>
      </c>
      <c r="C3371">
        <v>29</v>
      </c>
      <c r="D3371" s="3">
        <v>2016</v>
      </c>
      <c r="E3371" t="s">
        <v>15</v>
      </c>
      <c r="F3371" t="s">
        <v>14</v>
      </c>
      <c r="G3371" t="s">
        <v>17</v>
      </c>
      <c r="H3371" s="1">
        <v>19</v>
      </c>
    </row>
    <row r="3372" spans="1:8" x14ac:dyDescent="0.3">
      <c r="A3372" t="s">
        <v>21</v>
      </c>
      <c r="B3372" s="1" t="s">
        <v>20</v>
      </c>
      <c r="C3372">
        <v>30</v>
      </c>
      <c r="D3372" s="3">
        <v>2016</v>
      </c>
      <c r="E3372" t="s">
        <v>15</v>
      </c>
      <c r="F3372" t="s">
        <v>14</v>
      </c>
      <c r="G3372" t="s">
        <v>17</v>
      </c>
      <c r="H3372" s="1">
        <v>13</v>
      </c>
    </row>
    <row r="3373" spans="1:8" x14ac:dyDescent="0.3">
      <c r="A3373" t="s">
        <v>22</v>
      </c>
      <c r="B3373" s="1" t="s">
        <v>20</v>
      </c>
      <c r="C3373">
        <v>30</v>
      </c>
      <c r="D3373" s="3">
        <v>2016</v>
      </c>
      <c r="E3373" t="s">
        <v>15</v>
      </c>
      <c r="F3373" t="s">
        <v>14</v>
      </c>
      <c r="G3373" t="s">
        <v>17</v>
      </c>
      <c r="H3373" s="1">
        <v>21</v>
      </c>
    </row>
    <row r="3374" spans="1:8" x14ac:dyDescent="0.3">
      <c r="A3374" t="s">
        <v>21</v>
      </c>
      <c r="B3374" s="1" t="s">
        <v>20</v>
      </c>
      <c r="C3374">
        <v>31</v>
      </c>
      <c r="D3374" s="3">
        <v>2016</v>
      </c>
      <c r="E3374" t="s">
        <v>15</v>
      </c>
      <c r="F3374" t="s">
        <v>14</v>
      </c>
      <c r="G3374" t="s">
        <v>17</v>
      </c>
      <c r="H3374" s="1">
        <v>15</v>
      </c>
    </row>
    <row r="3375" spans="1:8" x14ac:dyDescent="0.3">
      <c r="A3375" t="s">
        <v>22</v>
      </c>
      <c r="B3375" s="1" t="s">
        <v>20</v>
      </c>
      <c r="C3375">
        <v>31</v>
      </c>
      <c r="D3375" s="3">
        <v>2016</v>
      </c>
      <c r="E3375" t="s">
        <v>15</v>
      </c>
      <c r="F3375" t="s">
        <v>14</v>
      </c>
      <c r="G3375" t="s">
        <v>17</v>
      </c>
      <c r="H3375" s="1">
        <v>12</v>
      </c>
    </row>
    <row r="3376" spans="1:8" x14ac:dyDescent="0.3">
      <c r="A3376" t="s">
        <v>21</v>
      </c>
      <c r="B3376" s="1" t="s">
        <v>19</v>
      </c>
      <c r="C3376">
        <v>1</v>
      </c>
      <c r="D3376" s="3">
        <v>2016</v>
      </c>
      <c r="E3376" t="s">
        <v>15</v>
      </c>
      <c r="F3376" t="s">
        <v>14</v>
      </c>
      <c r="G3376" t="s">
        <v>17</v>
      </c>
      <c r="H3376" s="1">
        <v>39</v>
      </c>
    </row>
    <row r="3377" spans="1:8" x14ac:dyDescent="0.3">
      <c r="A3377" t="s">
        <v>22</v>
      </c>
      <c r="B3377" s="1" t="s">
        <v>19</v>
      </c>
      <c r="C3377">
        <v>1</v>
      </c>
      <c r="D3377" s="3">
        <v>2016</v>
      </c>
      <c r="E3377" t="s">
        <v>15</v>
      </c>
      <c r="F3377" t="s">
        <v>14</v>
      </c>
      <c r="G3377" t="s">
        <v>17</v>
      </c>
      <c r="H3377" s="1">
        <v>17</v>
      </c>
    </row>
    <row r="3378" spans="1:8" x14ac:dyDescent="0.3">
      <c r="A3378" t="s">
        <v>21</v>
      </c>
      <c r="B3378" s="1" t="s">
        <v>19</v>
      </c>
      <c r="C3378">
        <v>2</v>
      </c>
      <c r="D3378" s="3">
        <v>2016</v>
      </c>
      <c r="E3378" t="s">
        <v>15</v>
      </c>
      <c r="F3378" t="s">
        <v>14</v>
      </c>
      <c r="G3378" t="s">
        <v>17</v>
      </c>
      <c r="H3378" s="1">
        <v>21</v>
      </c>
    </row>
    <row r="3379" spans="1:8" x14ac:dyDescent="0.3">
      <c r="A3379" t="s">
        <v>22</v>
      </c>
      <c r="B3379" s="1" t="s">
        <v>19</v>
      </c>
      <c r="C3379">
        <v>2</v>
      </c>
      <c r="D3379" s="3">
        <v>2016</v>
      </c>
      <c r="E3379" t="s">
        <v>15</v>
      </c>
      <c r="F3379" t="s">
        <v>14</v>
      </c>
      <c r="G3379" t="s">
        <v>17</v>
      </c>
      <c r="H3379" s="1">
        <v>17</v>
      </c>
    </row>
    <row r="3380" spans="1:8" x14ac:dyDescent="0.3">
      <c r="A3380" t="s">
        <v>21</v>
      </c>
      <c r="B3380" t="s">
        <v>19</v>
      </c>
      <c r="C3380">
        <v>3</v>
      </c>
      <c r="D3380" s="3">
        <v>2016</v>
      </c>
      <c r="E3380" t="s">
        <v>15</v>
      </c>
      <c r="F3380" t="s">
        <v>14</v>
      </c>
      <c r="G3380" t="s">
        <v>17</v>
      </c>
      <c r="H3380">
        <v>25</v>
      </c>
    </row>
    <row r="3381" spans="1:8" x14ac:dyDescent="0.3">
      <c r="A3381" t="s">
        <v>22</v>
      </c>
      <c r="B3381" t="s">
        <v>19</v>
      </c>
      <c r="C3381">
        <v>3</v>
      </c>
      <c r="D3381" s="3">
        <v>2016</v>
      </c>
      <c r="E3381" t="s">
        <v>15</v>
      </c>
      <c r="F3381" t="s">
        <v>14</v>
      </c>
      <c r="G3381" t="s">
        <v>17</v>
      </c>
      <c r="H3381">
        <v>25</v>
      </c>
    </row>
    <row r="3382" spans="1:8" x14ac:dyDescent="0.3">
      <c r="A3382" t="s">
        <v>21</v>
      </c>
      <c r="B3382" t="s">
        <v>19</v>
      </c>
      <c r="C3382">
        <v>4</v>
      </c>
      <c r="D3382" s="3">
        <v>2016</v>
      </c>
      <c r="E3382" t="s">
        <v>15</v>
      </c>
      <c r="F3382" t="s">
        <v>14</v>
      </c>
      <c r="G3382" t="s">
        <v>17</v>
      </c>
      <c r="H3382">
        <v>20</v>
      </c>
    </row>
    <row r="3383" spans="1:8" x14ac:dyDescent="0.3">
      <c r="A3383" t="s">
        <v>22</v>
      </c>
      <c r="B3383" t="s">
        <v>19</v>
      </c>
      <c r="C3383">
        <v>4</v>
      </c>
      <c r="D3383" s="3">
        <v>2016</v>
      </c>
      <c r="E3383" t="s">
        <v>15</v>
      </c>
      <c r="F3383" t="s">
        <v>14</v>
      </c>
      <c r="G3383" t="s">
        <v>17</v>
      </c>
      <c r="H3383">
        <v>12</v>
      </c>
    </row>
    <row r="3384" spans="1:8" x14ac:dyDescent="0.3">
      <c r="A3384" t="s">
        <v>21</v>
      </c>
      <c r="B3384" t="s">
        <v>19</v>
      </c>
      <c r="C3384">
        <v>5</v>
      </c>
      <c r="D3384" s="3">
        <v>2016</v>
      </c>
      <c r="E3384" t="s">
        <v>15</v>
      </c>
      <c r="F3384" t="s">
        <v>14</v>
      </c>
      <c r="G3384" t="s">
        <v>17</v>
      </c>
      <c r="H3384">
        <v>16</v>
      </c>
    </row>
    <row r="3385" spans="1:8" x14ac:dyDescent="0.3">
      <c r="A3385" t="s">
        <v>22</v>
      </c>
      <c r="B3385" t="s">
        <v>19</v>
      </c>
      <c r="C3385">
        <v>5</v>
      </c>
      <c r="D3385" s="3">
        <v>2016</v>
      </c>
      <c r="E3385" t="s">
        <v>15</v>
      </c>
      <c r="F3385" t="s">
        <v>14</v>
      </c>
      <c r="G3385" t="s">
        <v>17</v>
      </c>
      <c r="H3385">
        <v>13</v>
      </c>
    </row>
    <row r="3386" spans="1:8" x14ac:dyDescent="0.3">
      <c r="A3386" t="s">
        <v>21</v>
      </c>
      <c r="B3386" t="s">
        <v>19</v>
      </c>
      <c r="C3386">
        <v>6</v>
      </c>
      <c r="D3386" s="3">
        <v>2016</v>
      </c>
      <c r="E3386" t="s">
        <v>15</v>
      </c>
      <c r="F3386" t="s">
        <v>14</v>
      </c>
      <c r="G3386" t="s">
        <v>17</v>
      </c>
      <c r="H3386">
        <v>18</v>
      </c>
    </row>
    <row r="3387" spans="1:8" x14ac:dyDescent="0.3">
      <c r="A3387" t="s">
        <v>22</v>
      </c>
      <c r="B3387" t="s">
        <v>19</v>
      </c>
      <c r="C3387">
        <v>6</v>
      </c>
      <c r="D3387" s="3">
        <v>2016</v>
      </c>
      <c r="E3387" t="s">
        <v>15</v>
      </c>
      <c r="F3387" t="s">
        <v>14</v>
      </c>
      <c r="G3387" t="s">
        <v>17</v>
      </c>
      <c r="H3387">
        <v>24</v>
      </c>
    </row>
    <row r="3388" spans="1:8" x14ac:dyDescent="0.3">
      <c r="A3388" t="s">
        <v>21</v>
      </c>
      <c r="B3388" t="s">
        <v>19</v>
      </c>
      <c r="C3388">
        <v>7</v>
      </c>
      <c r="D3388" s="3">
        <v>2016</v>
      </c>
      <c r="E3388" t="s">
        <v>15</v>
      </c>
      <c r="F3388" t="s">
        <v>14</v>
      </c>
      <c r="G3388" t="s">
        <v>17</v>
      </c>
      <c r="H3388">
        <v>19</v>
      </c>
    </row>
    <row r="3389" spans="1:8" x14ac:dyDescent="0.3">
      <c r="A3389" t="s">
        <v>22</v>
      </c>
      <c r="B3389" t="s">
        <v>19</v>
      </c>
      <c r="C3389">
        <v>7</v>
      </c>
      <c r="D3389" s="3">
        <v>2016</v>
      </c>
      <c r="E3389" t="s">
        <v>15</v>
      </c>
      <c r="F3389" t="s">
        <v>14</v>
      </c>
      <c r="G3389" t="s">
        <v>17</v>
      </c>
      <c r="H3389">
        <v>26</v>
      </c>
    </row>
    <row r="3390" spans="1:8" x14ac:dyDescent="0.3">
      <c r="A3390" t="s">
        <v>21</v>
      </c>
      <c r="B3390" t="s">
        <v>19</v>
      </c>
      <c r="C3390">
        <v>8</v>
      </c>
      <c r="D3390" s="3">
        <v>2016</v>
      </c>
      <c r="E3390" t="s">
        <v>15</v>
      </c>
      <c r="F3390" t="s">
        <v>14</v>
      </c>
      <c r="G3390" t="s">
        <v>17</v>
      </c>
      <c r="H3390">
        <v>30</v>
      </c>
    </row>
    <row r="3391" spans="1:8" x14ac:dyDescent="0.3">
      <c r="A3391" t="s">
        <v>22</v>
      </c>
      <c r="B3391" t="s">
        <v>19</v>
      </c>
      <c r="C3391">
        <v>8</v>
      </c>
      <c r="D3391" s="3">
        <v>2016</v>
      </c>
      <c r="E3391" t="s">
        <v>15</v>
      </c>
      <c r="F3391" t="s">
        <v>14</v>
      </c>
      <c r="G3391" t="s">
        <v>17</v>
      </c>
      <c r="H3391">
        <v>27</v>
      </c>
    </row>
    <row r="3392" spans="1:8" x14ac:dyDescent="0.3">
      <c r="A3392" t="s">
        <v>21</v>
      </c>
      <c r="B3392" t="s">
        <v>19</v>
      </c>
      <c r="C3392">
        <v>9</v>
      </c>
      <c r="D3392" s="3">
        <v>2016</v>
      </c>
      <c r="E3392" t="s">
        <v>15</v>
      </c>
      <c r="F3392" t="s">
        <v>14</v>
      </c>
      <c r="G3392" t="s">
        <v>17</v>
      </c>
      <c r="H3392">
        <v>22</v>
      </c>
    </row>
    <row r="3393" spans="1:8" x14ac:dyDescent="0.3">
      <c r="A3393" t="s">
        <v>22</v>
      </c>
      <c r="B3393" t="s">
        <v>19</v>
      </c>
      <c r="C3393">
        <v>9</v>
      </c>
      <c r="D3393" s="3">
        <v>2016</v>
      </c>
      <c r="E3393" t="s">
        <v>15</v>
      </c>
      <c r="F3393" t="s">
        <v>14</v>
      </c>
      <c r="G3393" t="s">
        <v>17</v>
      </c>
      <c r="H3393">
        <v>14</v>
      </c>
    </row>
    <row r="3394" spans="1:8" x14ac:dyDescent="0.3">
      <c r="A3394" t="s">
        <v>21</v>
      </c>
      <c r="B3394" t="s">
        <v>19</v>
      </c>
      <c r="C3394">
        <v>10</v>
      </c>
      <c r="D3394" s="3">
        <v>2016</v>
      </c>
      <c r="E3394" t="s">
        <v>15</v>
      </c>
      <c r="F3394" t="s">
        <v>14</v>
      </c>
      <c r="G3394" t="s">
        <v>17</v>
      </c>
      <c r="H3394">
        <v>25</v>
      </c>
    </row>
    <row r="3395" spans="1:8" x14ac:dyDescent="0.3">
      <c r="A3395" t="s">
        <v>22</v>
      </c>
      <c r="B3395" t="s">
        <v>19</v>
      </c>
      <c r="C3395">
        <v>10</v>
      </c>
      <c r="D3395" s="3">
        <v>2016</v>
      </c>
      <c r="E3395" t="s">
        <v>15</v>
      </c>
      <c r="F3395" t="s">
        <v>14</v>
      </c>
      <c r="G3395" t="s">
        <v>17</v>
      </c>
      <c r="H3395">
        <v>23</v>
      </c>
    </row>
    <row r="3396" spans="1:8" x14ac:dyDescent="0.3">
      <c r="A3396" t="s">
        <v>21</v>
      </c>
      <c r="B3396" t="s">
        <v>19</v>
      </c>
      <c r="C3396">
        <v>11</v>
      </c>
      <c r="D3396" s="3">
        <v>2016</v>
      </c>
      <c r="E3396" t="s">
        <v>15</v>
      </c>
      <c r="F3396" t="s">
        <v>14</v>
      </c>
      <c r="G3396" t="s">
        <v>17</v>
      </c>
      <c r="H3396">
        <v>27</v>
      </c>
    </row>
    <row r="3397" spans="1:8" x14ac:dyDescent="0.3">
      <c r="A3397" t="s">
        <v>22</v>
      </c>
      <c r="B3397" t="s">
        <v>19</v>
      </c>
      <c r="C3397">
        <v>11</v>
      </c>
      <c r="D3397" s="3">
        <v>2016</v>
      </c>
      <c r="E3397" t="s">
        <v>15</v>
      </c>
      <c r="F3397" t="s">
        <v>14</v>
      </c>
      <c r="G3397" t="s">
        <v>17</v>
      </c>
      <c r="H3397">
        <v>7</v>
      </c>
    </row>
    <row r="3398" spans="1:8" x14ac:dyDescent="0.3">
      <c r="A3398" t="s">
        <v>21</v>
      </c>
      <c r="B3398" t="s">
        <v>19</v>
      </c>
      <c r="C3398">
        <v>12</v>
      </c>
      <c r="D3398" s="3">
        <v>2016</v>
      </c>
      <c r="E3398" t="s">
        <v>15</v>
      </c>
      <c r="F3398" t="s">
        <v>14</v>
      </c>
      <c r="G3398" t="s">
        <v>17</v>
      </c>
      <c r="H3398">
        <v>16</v>
      </c>
    </row>
    <row r="3399" spans="1:8" x14ac:dyDescent="0.3">
      <c r="A3399" t="s">
        <v>22</v>
      </c>
      <c r="B3399" t="s">
        <v>19</v>
      </c>
      <c r="C3399">
        <v>12</v>
      </c>
      <c r="D3399" s="3">
        <v>2016</v>
      </c>
      <c r="E3399" t="s">
        <v>15</v>
      </c>
      <c r="F3399" t="s">
        <v>14</v>
      </c>
      <c r="G3399" t="s">
        <v>17</v>
      </c>
      <c r="H3399">
        <v>20</v>
      </c>
    </row>
    <row r="3400" spans="1:8" x14ac:dyDescent="0.3">
      <c r="A3400" t="s">
        <v>21</v>
      </c>
      <c r="B3400" t="s">
        <v>19</v>
      </c>
      <c r="C3400">
        <v>13</v>
      </c>
      <c r="D3400" s="3">
        <v>2016</v>
      </c>
      <c r="E3400" t="s">
        <v>15</v>
      </c>
      <c r="F3400" t="s">
        <v>14</v>
      </c>
      <c r="G3400" t="s">
        <v>17</v>
      </c>
      <c r="H3400">
        <v>29</v>
      </c>
    </row>
    <row r="3401" spans="1:8" x14ac:dyDescent="0.3">
      <c r="A3401" t="s">
        <v>22</v>
      </c>
      <c r="B3401" t="s">
        <v>19</v>
      </c>
      <c r="C3401">
        <v>13</v>
      </c>
      <c r="D3401" s="3">
        <v>2016</v>
      </c>
      <c r="E3401" t="s">
        <v>15</v>
      </c>
      <c r="F3401" t="s">
        <v>14</v>
      </c>
      <c r="G3401" t="s">
        <v>17</v>
      </c>
      <c r="H3401">
        <v>30</v>
      </c>
    </row>
    <row r="3402" spans="1:8" x14ac:dyDescent="0.3">
      <c r="A3402" t="s">
        <v>21</v>
      </c>
      <c r="B3402" t="s">
        <v>19</v>
      </c>
      <c r="C3402">
        <v>14</v>
      </c>
      <c r="D3402" s="3">
        <v>2016</v>
      </c>
      <c r="E3402" t="s">
        <v>15</v>
      </c>
      <c r="F3402" t="s">
        <v>14</v>
      </c>
      <c r="G3402" t="s">
        <v>17</v>
      </c>
      <c r="H3402">
        <v>38</v>
      </c>
    </row>
    <row r="3403" spans="1:8" x14ac:dyDescent="0.3">
      <c r="A3403" t="s">
        <v>22</v>
      </c>
      <c r="B3403" t="s">
        <v>19</v>
      </c>
      <c r="C3403">
        <v>14</v>
      </c>
      <c r="D3403" s="3">
        <v>2016</v>
      </c>
      <c r="E3403" t="s">
        <v>15</v>
      </c>
      <c r="F3403" t="s">
        <v>14</v>
      </c>
      <c r="G3403" t="s">
        <v>17</v>
      </c>
      <c r="H3403">
        <v>37</v>
      </c>
    </row>
    <row r="3404" spans="1:8" x14ac:dyDescent="0.3">
      <c r="A3404" t="s">
        <v>21</v>
      </c>
      <c r="B3404" t="s">
        <v>19</v>
      </c>
      <c r="C3404">
        <v>15</v>
      </c>
      <c r="D3404" s="3">
        <v>2016</v>
      </c>
      <c r="E3404" t="s">
        <v>15</v>
      </c>
      <c r="F3404" t="s">
        <v>14</v>
      </c>
      <c r="G3404" t="s">
        <v>17</v>
      </c>
      <c r="H3404">
        <v>21</v>
      </c>
    </row>
    <row r="3405" spans="1:8" x14ac:dyDescent="0.3">
      <c r="A3405" t="s">
        <v>22</v>
      </c>
      <c r="B3405" t="s">
        <v>19</v>
      </c>
      <c r="C3405">
        <v>15</v>
      </c>
      <c r="D3405" s="3">
        <v>2016</v>
      </c>
      <c r="E3405" t="s">
        <v>15</v>
      </c>
      <c r="F3405" t="s">
        <v>14</v>
      </c>
      <c r="G3405" t="s">
        <v>17</v>
      </c>
      <c r="H3405">
        <v>20</v>
      </c>
    </row>
    <row r="3406" spans="1:8" x14ac:dyDescent="0.3">
      <c r="A3406" t="s">
        <v>21</v>
      </c>
      <c r="B3406" t="s">
        <v>19</v>
      </c>
      <c r="C3406">
        <v>16</v>
      </c>
      <c r="D3406" s="3">
        <v>2016</v>
      </c>
      <c r="E3406" t="s">
        <v>15</v>
      </c>
      <c r="F3406" t="s">
        <v>14</v>
      </c>
      <c r="G3406" t="s">
        <v>17</v>
      </c>
      <c r="H3406">
        <v>25</v>
      </c>
    </row>
    <row r="3407" spans="1:8" x14ac:dyDescent="0.3">
      <c r="A3407" t="s">
        <v>22</v>
      </c>
      <c r="B3407" t="s">
        <v>19</v>
      </c>
      <c r="C3407">
        <v>16</v>
      </c>
      <c r="D3407" s="3">
        <v>2016</v>
      </c>
      <c r="E3407" t="s">
        <v>15</v>
      </c>
      <c r="F3407" t="s">
        <v>14</v>
      </c>
      <c r="G3407" t="s">
        <v>17</v>
      </c>
      <c r="H3407">
        <v>22</v>
      </c>
    </row>
    <row r="3408" spans="1:8" x14ac:dyDescent="0.3">
      <c r="A3408" t="s">
        <v>21</v>
      </c>
      <c r="B3408" t="s">
        <v>19</v>
      </c>
      <c r="C3408">
        <v>17</v>
      </c>
      <c r="D3408" s="3">
        <v>2016</v>
      </c>
      <c r="E3408" t="s">
        <v>15</v>
      </c>
      <c r="F3408" t="s">
        <v>14</v>
      </c>
      <c r="G3408" t="s">
        <v>17</v>
      </c>
      <c r="H3408">
        <v>23</v>
      </c>
    </row>
    <row r="3409" spans="1:8" x14ac:dyDescent="0.3">
      <c r="A3409" t="s">
        <v>22</v>
      </c>
      <c r="B3409" t="s">
        <v>19</v>
      </c>
      <c r="C3409">
        <v>17</v>
      </c>
      <c r="D3409" s="3">
        <v>2016</v>
      </c>
      <c r="E3409" t="s">
        <v>15</v>
      </c>
      <c r="F3409" t="s">
        <v>14</v>
      </c>
      <c r="G3409" t="s">
        <v>17</v>
      </c>
      <c r="H3409">
        <v>21</v>
      </c>
    </row>
    <row r="3410" spans="1:8" x14ac:dyDescent="0.3">
      <c r="A3410" t="s">
        <v>21</v>
      </c>
      <c r="B3410" t="s">
        <v>19</v>
      </c>
      <c r="C3410">
        <v>18</v>
      </c>
      <c r="D3410" s="3">
        <v>2016</v>
      </c>
      <c r="E3410" t="s">
        <v>15</v>
      </c>
      <c r="F3410" t="s">
        <v>14</v>
      </c>
      <c r="G3410" t="s">
        <v>17</v>
      </c>
      <c r="H3410">
        <v>17</v>
      </c>
    </row>
    <row r="3411" spans="1:8" x14ac:dyDescent="0.3">
      <c r="A3411" t="s">
        <v>22</v>
      </c>
      <c r="B3411" t="s">
        <v>19</v>
      </c>
      <c r="C3411">
        <v>18</v>
      </c>
      <c r="D3411" s="3">
        <v>2016</v>
      </c>
      <c r="E3411" t="s">
        <v>15</v>
      </c>
      <c r="F3411" t="s">
        <v>14</v>
      </c>
      <c r="G3411" t="s">
        <v>17</v>
      </c>
      <c r="H3411">
        <v>17</v>
      </c>
    </row>
    <row r="3412" spans="1:8" x14ac:dyDescent="0.3">
      <c r="A3412" t="s">
        <v>21</v>
      </c>
      <c r="B3412" t="s">
        <v>19</v>
      </c>
      <c r="C3412">
        <v>19</v>
      </c>
      <c r="D3412" s="3">
        <v>2016</v>
      </c>
      <c r="E3412" t="s">
        <v>15</v>
      </c>
      <c r="F3412" t="s">
        <v>14</v>
      </c>
      <c r="G3412" t="s">
        <v>17</v>
      </c>
      <c r="H3412">
        <v>20</v>
      </c>
    </row>
    <row r="3413" spans="1:8" x14ac:dyDescent="0.3">
      <c r="A3413" t="s">
        <v>22</v>
      </c>
      <c r="B3413" t="s">
        <v>19</v>
      </c>
      <c r="C3413">
        <v>19</v>
      </c>
      <c r="D3413" s="3">
        <v>2016</v>
      </c>
      <c r="E3413" t="s">
        <v>15</v>
      </c>
      <c r="F3413" t="s">
        <v>14</v>
      </c>
      <c r="G3413" t="s">
        <v>17</v>
      </c>
      <c r="H3413">
        <v>24</v>
      </c>
    </row>
    <row r="3414" spans="1:8" x14ac:dyDescent="0.3">
      <c r="A3414" t="s">
        <v>21</v>
      </c>
      <c r="B3414" t="s">
        <v>19</v>
      </c>
      <c r="C3414">
        <v>20</v>
      </c>
      <c r="D3414" s="3">
        <v>2016</v>
      </c>
      <c r="E3414" t="s">
        <v>15</v>
      </c>
      <c r="F3414" t="s">
        <v>14</v>
      </c>
      <c r="G3414" t="s">
        <v>17</v>
      </c>
      <c r="H3414">
        <v>34</v>
      </c>
    </row>
    <row r="3415" spans="1:8" x14ac:dyDescent="0.3">
      <c r="A3415" t="s">
        <v>22</v>
      </c>
      <c r="B3415" t="s">
        <v>19</v>
      </c>
      <c r="C3415">
        <v>20</v>
      </c>
      <c r="D3415" s="3">
        <v>2016</v>
      </c>
      <c r="E3415" t="s">
        <v>15</v>
      </c>
      <c r="F3415" t="s">
        <v>14</v>
      </c>
      <c r="G3415" t="s">
        <v>17</v>
      </c>
      <c r="H3415">
        <v>27</v>
      </c>
    </row>
    <row r="3416" spans="1:8" x14ac:dyDescent="0.3">
      <c r="A3416" t="s">
        <v>21</v>
      </c>
      <c r="B3416" t="s">
        <v>19</v>
      </c>
      <c r="C3416">
        <v>21</v>
      </c>
      <c r="D3416" s="3">
        <v>2016</v>
      </c>
      <c r="E3416" t="s">
        <v>15</v>
      </c>
      <c r="F3416" t="s">
        <v>14</v>
      </c>
      <c r="G3416" t="s">
        <v>17</v>
      </c>
      <c r="H3416">
        <v>24</v>
      </c>
    </row>
    <row r="3417" spans="1:8" x14ac:dyDescent="0.3">
      <c r="A3417" t="s">
        <v>22</v>
      </c>
      <c r="B3417" t="s">
        <v>19</v>
      </c>
      <c r="C3417">
        <v>21</v>
      </c>
      <c r="D3417" s="3">
        <v>2016</v>
      </c>
      <c r="E3417" t="s">
        <v>15</v>
      </c>
      <c r="F3417" t="s">
        <v>14</v>
      </c>
      <c r="G3417" t="s">
        <v>17</v>
      </c>
      <c r="H3417">
        <v>18</v>
      </c>
    </row>
    <row r="3418" spans="1:8" x14ac:dyDescent="0.3">
      <c r="A3418" t="s">
        <v>21</v>
      </c>
      <c r="B3418" t="s">
        <v>19</v>
      </c>
      <c r="C3418">
        <v>22</v>
      </c>
      <c r="D3418" s="3">
        <v>2016</v>
      </c>
      <c r="E3418" t="s">
        <v>15</v>
      </c>
      <c r="F3418" t="s">
        <v>14</v>
      </c>
      <c r="G3418" t="s">
        <v>17</v>
      </c>
      <c r="H3418">
        <v>20</v>
      </c>
    </row>
    <row r="3419" spans="1:8" x14ac:dyDescent="0.3">
      <c r="A3419" t="s">
        <v>22</v>
      </c>
      <c r="B3419" t="s">
        <v>19</v>
      </c>
      <c r="C3419">
        <v>22</v>
      </c>
      <c r="D3419" s="3">
        <v>2016</v>
      </c>
      <c r="E3419" t="s">
        <v>15</v>
      </c>
      <c r="F3419" t="s">
        <v>14</v>
      </c>
      <c r="G3419" t="s">
        <v>17</v>
      </c>
      <c r="H3419">
        <v>27</v>
      </c>
    </row>
    <row r="3420" spans="1:8" x14ac:dyDescent="0.3">
      <c r="A3420" t="s">
        <v>21</v>
      </c>
      <c r="B3420" t="s">
        <v>19</v>
      </c>
      <c r="C3420">
        <v>23</v>
      </c>
      <c r="D3420" s="3">
        <v>2016</v>
      </c>
      <c r="E3420" t="s">
        <v>15</v>
      </c>
      <c r="F3420" t="s">
        <v>14</v>
      </c>
      <c r="G3420" t="s">
        <v>17</v>
      </c>
      <c r="H3420">
        <v>17</v>
      </c>
    </row>
    <row r="3421" spans="1:8" x14ac:dyDescent="0.3">
      <c r="A3421" t="s">
        <v>22</v>
      </c>
      <c r="B3421" t="s">
        <v>19</v>
      </c>
      <c r="C3421">
        <v>23</v>
      </c>
      <c r="D3421" s="3">
        <v>2016</v>
      </c>
      <c r="E3421" t="s">
        <v>15</v>
      </c>
      <c r="F3421" t="s">
        <v>14</v>
      </c>
      <c r="G3421" t="s">
        <v>17</v>
      </c>
      <c r="H3421">
        <v>31</v>
      </c>
    </row>
    <row r="3422" spans="1:8" x14ac:dyDescent="0.3">
      <c r="A3422" t="s">
        <v>21</v>
      </c>
      <c r="B3422" t="s">
        <v>19</v>
      </c>
      <c r="C3422">
        <v>24</v>
      </c>
      <c r="D3422" s="3">
        <v>2016</v>
      </c>
      <c r="E3422" t="s">
        <v>15</v>
      </c>
      <c r="F3422" t="s">
        <v>14</v>
      </c>
      <c r="G3422" t="s">
        <v>17</v>
      </c>
      <c r="H3422">
        <v>15</v>
      </c>
    </row>
    <row r="3423" spans="1:8" x14ac:dyDescent="0.3">
      <c r="A3423" t="s">
        <v>22</v>
      </c>
      <c r="B3423" t="s">
        <v>19</v>
      </c>
      <c r="C3423">
        <v>24</v>
      </c>
      <c r="D3423" s="3">
        <v>2016</v>
      </c>
      <c r="E3423" t="s">
        <v>15</v>
      </c>
      <c r="F3423" t="s">
        <v>14</v>
      </c>
      <c r="G3423" t="s">
        <v>17</v>
      </c>
      <c r="H3423">
        <v>16</v>
      </c>
    </row>
    <row r="3424" spans="1:8" x14ac:dyDescent="0.3">
      <c r="A3424" t="s">
        <v>21</v>
      </c>
      <c r="B3424" t="s">
        <v>19</v>
      </c>
      <c r="C3424">
        <v>25</v>
      </c>
      <c r="D3424" s="3">
        <v>2016</v>
      </c>
      <c r="E3424" t="s">
        <v>15</v>
      </c>
      <c r="F3424" t="s">
        <v>14</v>
      </c>
      <c r="G3424" t="s">
        <v>17</v>
      </c>
      <c r="H3424">
        <v>15</v>
      </c>
    </row>
    <row r="3425" spans="1:8" x14ac:dyDescent="0.3">
      <c r="A3425" t="s">
        <v>22</v>
      </c>
      <c r="B3425" t="s">
        <v>19</v>
      </c>
      <c r="C3425">
        <v>25</v>
      </c>
      <c r="D3425" s="3">
        <v>2016</v>
      </c>
      <c r="E3425" t="s">
        <v>15</v>
      </c>
      <c r="F3425" t="s">
        <v>14</v>
      </c>
      <c r="G3425" t="s">
        <v>17</v>
      </c>
      <c r="H3425">
        <v>29</v>
      </c>
    </row>
    <row r="3426" spans="1:8" x14ac:dyDescent="0.3">
      <c r="A3426" t="s">
        <v>21</v>
      </c>
      <c r="B3426" t="s">
        <v>19</v>
      </c>
      <c r="C3426">
        <v>26</v>
      </c>
      <c r="D3426" s="3">
        <v>2016</v>
      </c>
      <c r="E3426" t="s">
        <v>15</v>
      </c>
      <c r="F3426" t="s">
        <v>14</v>
      </c>
      <c r="G3426" t="s">
        <v>17</v>
      </c>
      <c r="H3426">
        <v>14</v>
      </c>
    </row>
    <row r="3427" spans="1:8" x14ac:dyDescent="0.3">
      <c r="A3427" t="s">
        <v>22</v>
      </c>
      <c r="B3427" t="s">
        <v>19</v>
      </c>
      <c r="C3427">
        <v>26</v>
      </c>
      <c r="D3427" s="3">
        <v>2016</v>
      </c>
      <c r="E3427" t="s">
        <v>15</v>
      </c>
      <c r="F3427" t="s">
        <v>14</v>
      </c>
      <c r="G3427" t="s">
        <v>17</v>
      </c>
      <c r="H3427">
        <v>21</v>
      </c>
    </row>
    <row r="3428" spans="1:8" x14ac:dyDescent="0.3">
      <c r="A3428" t="s">
        <v>21</v>
      </c>
      <c r="B3428" t="s">
        <v>19</v>
      </c>
      <c r="C3428">
        <v>27</v>
      </c>
      <c r="D3428" s="3">
        <v>2016</v>
      </c>
      <c r="E3428" t="s">
        <v>15</v>
      </c>
      <c r="F3428" t="s">
        <v>14</v>
      </c>
      <c r="G3428" t="s">
        <v>17</v>
      </c>
      <c r="H3428">
        <v>20</v>
      </c>
    </row>
    <row r="3429" spans="1:8" x14ac:dyDescent="0.3">
      <c r="A3429" t="s">
        <v>22</v>
      </c>
      <c r="B3429" t="s">
        <v>19</v>
      </c>
      <c r="C3429">
        <v>27</v>
      </c>
      <c r="D3429" s="3">
        <v>2016</v>
      </c>
      <c r="E3429" t="s">
        <v>15</v>
      </c>
      <c r="F3429" t="s">
        <v>14</v>
      </c>
      <c r="G3429" t="s">
        <v>17</v>
      </c>
      <c r="H3429">
        <v>25</v>
      </c>
    </row>
    <row r="3430" spans="1:8" x14ac:dyDescent="0.3">
      <c r="A3430" t="s">
        <v>21</v>
      </c>
      <c r="B3430" t="s">
        <v>19</v>
      </c>
      <c r="C3430">
        <v>28</v>
      </c>
      <c r="D3430" s="3">
        <v>2016</v>
      </c>
      <c r="E3430" t="s">
        <v>15</v>
      </c>
      <c r="F3430" t="s">
        <v>14</v>
      </c>
      <c r="G3430" t="s">
        <v>17</v>
      </c>
      <c r="H3430">
        <v>18</v>
      </c>
    </row>
    <row r="3431" spans="1:8" x14ac:dyDescent="0.3">
      <c r="A3431" t="s">
        <v>22</v>
      </c>
      <c r="B3431" t="s">
        <v>19</v>
      </c>
      <c r="C3431">
        <v>28</v>
      </c>
      <c r="D3431" s="3">
        <v>2016</v>
      </c>
      <c r="E3431" t="s">
        <v>15</v>
      </c>
      <c r="F3431" t="s">
        <v>14</v>
      </c>
      <c r="G3431" t="s">
        <v>17</v>
      </c>
      <c r="H3431">
        <v>30</v>
      </c>
    </row>
    <row r="3432" spans="1:8" x14ac:dyDescent="0.3">
      <c r="A3432" t="s">
        <v>21</v>
      </c>
      <c r="B3432" t="s">
        <v>19</v>
      </c>
      <c r="C3432">
        <v>29</v>
      </c>
      <c r="D3432" s="3">
        <v>2016</v>
      </c>
      <c r="E3432" t="s">
        <v>15</v>
      </c>
      <c r="F3432" t="s">
        <v>14</v>
      </c>
      <c r="G3432" t="s">
        <v>17</v>
      </c>
      <c r="H3432">
        <v>22</v>
      </c>
    </row>
    <row r="3433" spans="1:8" x14ac:dyDescent="0.3">
      <c r="A3433" t="s">
        <v>22</v>
      </c>
      <c r="B3433" t="s">
        <v>19</v>
      </c>
      <c r="C3433">
        <v>29</v>
      </c>
      <c r="D3433" s="3">
        <v>2016</v>
      </c>
      <c r="E3433" t="s">
        <v>15</v>
      </c>
      <c r="F3433" t="s">
        <v>14</v>
      </c>
      <c r="G3433" t="s">
        <v>17</v>
      </c>
      <c r="H3433">
        <v>21</v>
      </c>
    </row>
    <row r="3434" spans="1:8" x14ac:dyDescent="0.3">
      <c r="A3434" t="s">
        <v>21</v>
      </c>
      <c r="B3434" t="s">
        <v>19</v>
      </c>
      <c r="C3434">
        <v>30</v>
      </c>
      <c r="D3434" s="3">
        <v>2016</v>
      </c>
      <c r="E3434" t="s">
        <v>15</v>
      </c>
      <c r="F3434" t="s">
        <v>14</v>
      </c>
      <c r="G3434" t="s">
        <v>17</v>
      </c>
      <c r="H3434">
        <v>24</v>
      </c>
    </row>
    <row r="3435" spans="1:8" x14ac:dyDescent="0.3">
      <c r="A3435" t="s">
        <v>22</v>
      </c>
      <c r="B3435" t="s">
        <v>19</v>
      </c>
      <c r="C3435">
        <v>30</v>
      </c>
      <c r="D3435" s="3">
        <v>2016</v>
      </c>
      <c r="E3435" t="s">
        <v>15</v>
      </c>
      <c r="F3435" t="s">
        <v>14</v>
      </c>
      <c r="G3435" t="s">
        <v>17</v>
      </c>
      <c r="H3435">
        <v>20</v>
      </c>
    </row>
    <row r="3436" spans="1:8" x14ac:dyDescent="0.3">
      <c r="A3436" t="s">
        <v>21</v>
      </c>
      <c r="B3436" t="s">
        <v>13</v>
      </c>
      <c r="C3436">
        <v>1</v>
      </c>
      <c r="D3436" s="3">
        <v>2016</v>
      </c>
      <c r="E3436" t="s">
        <v>15</v>
      </c>
      <c r="F3436" t="s">
        <v>14</v>
      </c>
      <c r="G3436" t="s">
        <v>17</v>
      </c>
      <c r="H3436">
        <v>18</v>
      </c>
    </row>
    <row r="3437" spans="1:8" x14ac:dyDescent="0.3">
      <c r="A3437" t="s">
        <v>22</v>
      </c>
      <c r="B3437" t="s">
        <v>13</v>
      </c>
      <c r="C3437">
        <v>1</v>
      </c>
      <c r="D3437" s="3">
        <v>2016</v>
      </c>
      <c r="E3437" t="s">
        <v>15</v>
      </c>
      <c r="F3437" t="s">
        <v>14</v>
      </c>
      <c r="G3437" t="s">
        <v>17</v>
      </c>
      <c r="H3437">
        <v>18</v>
      </c>
    </row>
    <row r="3438" spans="1:8" x14ac:dyDescent="0.3">
      <c r="A3438" t="s">
        <v>21</v>
      </c>
      <c r="B3438" t="s">
        <v>13</v>
      </c>
      <c r="C3438">
        <v>2</v>
      </c>
      <c r="D3438" s="3">
        <v>2016</v>
      </c>
      <c r="E3438" t="s">
        <v>15</v>
      </c>
      <c r="F3438" t="s">
        <v>14</v>
      </c>
      <c r="G3438" t="s">
        <v>17</v>
      </c>
      <c r="H3438">
        <v>27</v>
      </c>
    </row>
    <row r="3439" spans="1:8" x14ac:dyDescent="0.3">
      <c r="A3439" t="s">
        <v>22</v>
      </c>
      <c r="B3439" t="s">
        <v>13</v>
      </c>
      <c r="C3439">
        <v>2</v>
      </c>
      <c r="D3439" s="3">
        <v>2016</v>
      </c>
      <c r="E3439" t="s">
        <v>15</v>
      </c>
      <c r="F3439" t="s">
        <v>14</v>
      </c>
      <c r="G3439" t="s">
        <v>17</v>
      </c>
      <c r="H3439">
        <v>35</v>
      </c>
    </row>
    <row r="3440" spans="1:8" x14ac:dyDescent="0.3">
      <c r="A3440" t="s">
        <v>21</v>
      </c>
      <c r="B3440" t="s">
        <v>13</v>
      </c>
      <c r="C3440">
        <v>3</v>
      </c>
      <c r="D3440" s="3">
        <v>2016</v>
      </c>
      <c r="E3440" t="s">
        <v>15</v>
      </c>
      <c r="F3440" t="s">
        <v>14</v>
      </c>
      <c r="G3440" t="s">
        <v>17</v>
      </c>
      <c r="H3440">
        <v>29</v>
      </c>
    </row>
    <row r="3441" spans="1:8" x14ac:dyDescent="0.3">
      <c r="A3441" t="s">
        <v>22</v>
      </c>
      <c r="B3441" t="s">
        <v>13</v>
      </c>
      <c r="C3441">
        <v>3</v>
      </c>
      <c r="D3441" s="3">
        <v>2016</v>
      </c>
      <c r="E3441" t="s">
        <v>15</v>
      </c>
      <c r="F3441" t="s">
        <v>14</v>
      </c>
      <c r="G3441" t="s">
        <v>17</v>
      </c>
      <c r="H3441">
        <v>29</v>
      </c>
    </row>
    <row r="3442" spans="1:8" x14ac:dyDescent="0.3">
      <c r="A3442" t="s">
        <v>21</v>
      </c>
      <c r="B3442" t="s">
        <v>13</v>
      </c>
      <c r="C3442">
        <v>4</v>
      </c>
      <c r="D3442" s="3">
        <v>2016</v>
      </c>
      <c r="E3442" t="s">
        <v>15</v>
      </c>
      <c r="F3442" t="s">
        <v>14</v>
      </c>
      <c r="G3442" t="s">
        <v>17</v>
      </c>
      <c r="H3442">
        <v>35</v>
      </c>
    </row>
    <row r="3443" spans="1:8" x14ac:dyDescent="0.3">
      <c r="A3443" t="s">
        <v>22</v>
      </c>
      <c r="B3443" t="s">
        <v>13</v>
      </c>
      <c r="C3443">
        <v>4</v>
      </c>
      <c r="D3443" s="3">
        <v>2016</v>
      </c>
      <c r="E3443" t="s">
        <v>15</v>
      </c>
      <c r="F3443" t="s">
        <v>14</v>
      </c>
      <c r="G3443" t="s">
        <v>17</v>
      </c>
      <c r="H3443">
        <v>27</v>
      </c>
    </row>
    <row r="3444" spans="1:8" x14ac:dyDescent="0.3">
      <c r="A3444" t="s">
        <v>21</v>
      </c>
      <c r="B3444" t="s">
        <v>13</v>
      </c>
      <c r="C3444">
        <v>5</v>
      </c>
      <c r="D3444" s="3">
        <v>2016</v>
      </c>
      <c r="E3444" t="s">
        <v>15</v>
      </c>
      <c r="F3444" t="s">
        <v>14</v>
      </c>
      <c r="G3444" t="s">
        <v>17</v>
      </c>
      <c r="H3444">
        <v>29</v>
      </c>
    </row>
    <row r="3445" spans="1:8" x14ac:dyDescent="0.3">
      <c r="A3445" t="s">
        <v>22</v>
      </c>
      <c r="B3445" t="s">
        <v>13</v>
      </c>
      <c r="C3445">
        <v>5</v>
      </c>
      <c r="D3445" s="3">
        <v>2016</v>
      </c>
      <c r="E3445" t="s">
        <v>15</v>
      </c>
      <c r="F3445" t="s">
        <v>14</v>
      </c>
      <c r="G3445" t="s">
        <v>17</v>
      </c>
      <c r="H3445">
        <v>17</v>
      </c>
    </row>
    <row r="3446" spans="1:8" x14ac:dyDescent="0.3">
      <c r="A3446" t="s">
        <v>21</v>
      </c>
      <c r="B3446" t="s">
        <v>13</v>
      </c>
      <c r="C3446">
        <v>6</v>
      </c>
      <c r="D3446" s="3">
        <v>2016</v>
      </c>
      <c r="E3446" t="s">
        <v>15</v>
      </c>
      <c r="F3446" t="s">
        <v>14</v>
      </c>
      <c r="G3446" t="s">
        <v>17</v>
      </c>
      <c r="H3446">
        <v>32</v>
      </c>
    </row>
    <row r="3447" spans="1:8" x14ac:dyDescent="0.3">
      <c r="A3447" t="s">
        <v>22</v>
      </c>
      <c r="B3447" t="s">
        <v>13</v>
      </c>
      <c r="C3447">
        <v>6</v>
      </c>
      <c r="D3447" s="3">
        <v>2016</v>
      </c>
      <c r="E3447" t="s">
        <v>15</v>
      </c>
      <c r="F3447" t="s">
        <v>14</v>
      </c>
      <c r="G3447" t="s">
        <v>17</v>
      </c>
      <c r="H3447">
        <v>27</v>
      </c>
    </row>
    <row r="3448" spans="1:8" x14ac:dyDescent="0.3">
      <c r="A3448" t="s">
        <v>21</v>
      </c>
      <c r="B3448" t="s">
        <v>13</v>
      </c>
      <c r="C3448">
        <v>7</v>
      </c>
      <c r="D3448" s="3">
        <v>2016</v>
      </c>
      <c r="E3448" t="s">
        <v>15</v>
      </c>
      <c r="F3448" t="s">
        <v>14</v>
      </c>
      <c r="G3448" t="s">
        <v>17</v>
      </c>
      <c r="H3448">
        <v>19</v>
      </c>
    </row>
    <row r="3449" spans="1:8" x14ac:dyDescent="0.3">
      <c r="A3449" t="s">
        <v>22</v>
      </c>
      <c r="B3449" t="s">
        <v>13</v>
      </c>
      <c r="C3449">
        <v>7</v>
      </c>
      <c r="D3449" s="3">
        <v>2016</v>
      </c>
      <c r="E3449" t="s">
        <v>15</v>
      </c>
      <c r="F3449" t="s">
        <v>14</v>
      </c>
      <c r="G3449" t="s">
        <v>17</v>
      </c>
      <c r="H3449">
        <v>22</v>
      </c>
    </row>
    <row r="3450" spans="1:8" x14ac:dyDescent="0.3">
      <c r="A3450" t="s">
        <v>21</v>
      </c>
      <c r="B3450" t="s">
        <v>13</v>
      </c>
      <c r="C3450">
        <v>8</v>
      </c>
      <c r="D3450" s="3">
        <v>2016</v>
      </c>
      <c r="E3450" t="s">
        <v>15</v>
      </c>
      <c r="F3450" t="s">
        <v>14</v>
      </c>
      <c r="G3450" t="s">
        <v>17</v>
      </c>
      <c r="H3450">
        <v>23</v>
      </c>
    </row>
    <row r="3451" spans="1:8" x14ac:dyDescent="0.3">
      <c r="A3451" t="s">
        <v>22</v>
      </c>
      <c r="B3451" t="s">
        <v>13</v>
      </c>
      <c r="C3451">
        <v>8</v>
      </c>
      <c r="D3451" s="3">
        <v>2016</v>
      </c>
      <c r="E3451" t="s">
        <v>15</v>
      </c>
      <c r="F3451" t="s">
        <v>14</v>
      </c>
      <c r="G3451" t="s">
        <v>17</v>
      </c>
      <c r="H3451">
        <v>22</v>
      </c>
    </row>
    <row r="3452" spans="1:8" x14ac:dyDescent="0.3">
      <c r="A3452" t="s">
        <v>21</v>
      </c>
      <c r="B3452" t="s">
        <v>13</v>
      </c>
      <c r="C3452">
        <v>9</v>
      </c>
      <c r="D3452" s="3">
        <v>2016</v>
      </c>
      <c r="E3452" t="s">
        <v>15</v>
      </c>
      <c r="F3452" t="s">
        <v>14</v>
      </c>
      <c r="G3452" t="s">
        <v>17</v>
      </c>
      <c r="H3452">
        <v>30</v>
      </c>
    </row>
    <row r="3453" spans="1:8" x14ac:dyDescent="0.3">
      <c r="A3453" t="s">
        <v>22</v>
      </c>
      <c r="B3453" t="s">
        <v>13</v>
      </c>
      <c r="C3453">
        <v>9</v>
      </c>
      <c r="D3453" s="3">
        <v>2016</v>
      </c>
      <c r="E3453" t="s">
        <v>15</v>
      </c>
      <c r="F3453" t="s">
        <v>14</v>
      </c>
      <c r="G3453" t="s">
        <v>17</v>
      </c>
      <c r="H3453">
        <v>43</v>
      </c>
    </row>
    <row r="3454" spans="1:8" x14ac:dyDescent="0.3">
      <c r="A3454" t="s">
        <v>21</v>
      </c>
      <c r="B3454" t="s">
        <v>13</v>
      </c>
      <c r="C3454">
        <v>10</v>
      </c>
      <c r="D3454" s="3">
        <v>2016</v>
      </c>
      <c r="E3454" t="s">
        <v>15</v>
      </c>
      <c r="F3454" t="s">
        <v>14</v>
      </c>
      <c r="G3454" t="s">
        <v>17</v>
      </c>
      <c r="H3454">
        <v>18</v>
      </c>
    </row>
    <row r="3455" spans="1:8" x14ac:dyDescent="0.3">
      <c r="A3455" t="s">
        <v>22</v>
      </c>
      <c r="B3455" t="s">
        <v>13</v>
      </c>
      <c r="C3455">
        <v>10</v>
      </c>
      <c r="D3455" s="3">
        <v>2016</v>
      </c>
      <c r="E3455" t="s">
        <v>15</v>
      </c>
      <c r="F3455" t="s">
        <v>14</v>
      </c>
      <c r="G3455" t="s">
        <v>17</v>
      </c>
      <c r="H3455">
        <v>37</v>
      </c>
    </row>
    <row r="3456" spans="1:8" x14ac:dyDescent="0.3">
      <c r="A3456" t="s">
        <v>21</v>
      </c>
      <c r="B3456" t="s">
        <v>13</v>
      </c>
      <c r="C3456">
        <v>11</v>
      </c>
      <c r="D3456" s="3">
        <v>2016</v>
      </c>
      <c r="E3456" t="s">
        <v>15</v>
      </c>
      <c r="F3456" t="s">
        <v>14</v>
      </c>
      <c r="G3456" t="s">
        <v>17</v>
      </c>
      <c r="H3456">
        <v>110</v>
      </c>
    </row>
    <row r="3457" spans="1:8" x14ac:dyDescent="0.3">
      <c r="A3457" t="s">
        <v>22</v>
      </c>
      <c r="B3457" t="s">
        <v>13</v>
      </c>
      <c r="C3457">
        <v>11</v>
      </c>
      <c r="D3457" s="3">
        <v>2016</v>
      </c>
      <c r="E3457" t="s">
        <v>15</v>
      </c>
      <c r="F3457" t="s">
        <v>14</v>
      </c>
      <c r="G3457" t="s">
        <v>17</v>
      </c>
      <c r="H3457">
        <v>144</v>
      </c>
    </row>
    <row r="3458" spans="1:8" x14ac:dyDescent="0.3">
      <c r="A3458" t="s">
        <v>21</v>
      </c>
      <c r="B3458" t="s">
        <v>13</v>
      </c>
      <c r="C3458">
        <v>12</v>
      </c>
      <c r="D3458" s="3">
        <v>2016</v>
      </c>
      <c r="E3458" t="s">
        <v>15</v>
      </c>
      <c r="F3458" t="s">
        <v>14</v>
      </c>
      <c r="G3458" t="s">
        <v>17</v>
      </c>
      <c r="H3458">
        <v>39</v>
      </c>
    </row>
    <row r="3459" spans="1:8" x14ac:dyDescent="0.3">
      <c r="A3459" t="s">
        <v>22</v>
      </c>
      <c r="B3459" t="s">
        <v>13</v>
      </c>
      <c r="C3459">
        <v>12</v>
      </c>
      <c r="D3459" s="3">
        <v>2016</v>
      </c>
      <c r="E3459" t="s">
        <v>15</v>
      </c>
      <c r="F3459" t="s">
        <v>14</v>
      </c>
      <c r="G3459" t="s">
        <v>17</v>
      </c>
      <c r="H3459">
        <v>32</v>
      </c>
    </row>
    <row r="3460" spans="1:8" x14ac:dyDescent="0.3">
      <c r="A3460" t="s">
        <v>21</v>
      </c>
      <c r="B3460" t="s">
        <v>13</v>
      </c>
      <c r="C3460">
        <v>13</v>
      </c>
      <c r="D3460" s="3">
        <v>2016</v>
      </c>
      <c r="E3460" t="s">
        <v>15</v>
      </c>
      <c r="F3460" t="s">
        <v>14</v>
      </c>
      <c r="G3460" t="s">
        <v>17</v>
      </c>
      <c r="H3460">
        <v>26</v>
      </c>
    </row>
    <row r="3461" spans="1:8" x14ac:dyDescent="0.3">
      <c r="A3461" t="s">
        <v>22</v>
      </c>
      <c r="B3461" t="s">
        <v>13</v>
      </c>
      <c r="C3461">
        <v>13</v>
      </c>
      <c r="D3461" s="3">
        <v>2016</v>
      </c>
      <c r="E3461" t="s">
        <v>15</v>
      </c>
      <c r="F3461" t="s">
        <v>14</v>
      </c>
      <c r="G3461" t="s">
        <v>17</v>
      </c>
      <c r="H3461">
        <v>38</v>
      </c>
    </row>
    <row r="3462" spans="1:8" x14ac:dyDescent="0.3">
      <c r="A3462" t="s">
        <v>21</v>
      </c>
      <c r="B3462" t="s">
        <v>13</v>
      </c>
      <c r="C3462">
        <v>14</v>
      </c>
      <c r="D3462" s="3">
        <v>2016</v>
      </c>
      <c r="E3462" t="s">
        <v>15</v>
      </c>
      <c r="F3462" t="s">
        <v>14</v>
      </c>
      <c r="G3462" t="s">
        <v>17</v>
      </c>
      <c r="H3462">
        <v>27</v>
      </c>
    </row>
    <row r="3463" spans="1:8" x14ac:dyDescent="0.3">
      <c r="A3463" t="s">
        <v>22</v>
      </c>
      <c r="B3463" t="s">
        <v>13</v>
      </c>
      <c r="C3463">
        <v>14</v>
      </c>
      <c r="D3463" s="3">
        <v>2016</v>
      </c>
      <c r="E3463" t="s">
        <v>15</v>
      </c>
      <c r="F3463" t="s">
        <v>14</v>
      </c>
      <c r="G3463" t="s">
        <v>17</v>
      </c>
      <c r="H3463">
        <v>20</v>
      </c>
    </row>
    <row r="3464" spans="1:8" x14ac:dyDescent="0.3">
      <c r="A3464" t="s">
        <v>21</v>
      </c>
      <c r="B3464" t="s">
        <v>13</v>
      </c>
      <c r="C3464">
        <v>15</v>
      </c>
      <c r="D3464" s="3">
        <v>2016</v>
      </c>
      <c r="E3464" t="s">
        <v>15</v>
      </c>
      <c r="F3464" t="s">
        <v>14</v>
      </c>
      <c r="G3464" t="s">
        <v>17</v>
      </c>
      <c r="H3464">
        <v>19</v>
      </c>
    </row>
    <row r="3465" spans="1:8" x14ac:dyDescent="0.3">
      <c r="A3465" t="s">
        <v>22</v>
      </c>
      <c r="B3465" t="s">
        <v>13</v>
      </c>
      <c r="C3465">
        <v>15</v>
      </c>
      <c r="D3465" s="3">
        <v>2016</v>
      </c>
      <c r="E3465" t="s">
        <v>15</v>
      </c>
      <c r="F3465" t="s">
        <v>14</v>
      </c>
      <c r="G3465" t="s">
        <v>17</v>
      </c>
      <c r="H3465">
        <v>21</v>
      </c>
    </row>
    <row r="3466" spans="1:8" x14ac:dyDescent="0.3">
      <c r="A3466" t="s">
        <v>21</v>
      </c>
      <c r="B3466" t="s">
        <v>13</v>
      </c>
      <c r="C3466">
        <v>16</v>
      </c>
      <c r="D3466" s="3">
        <v>2016</v>
      </c>
      <c r="E3466" t="s">
        <v>15</v>
      </c>
      <c r="F3466" t="s">
        <v>14</v>
      </c>
      <c r="G3466" t="s">
        <v>17</v>
      </c>
      <c r="H3466">
        <v>34</v>
      </c>
    </row>
    <row r="3467" spans="1:8" x14ac:dyDescent="0.3">
      <c r="A3467" t="s">
        <v>22</v>
      </c>
      <c r="B3467" t="s">
        <v>13</v>
      </c>
      <c r="C3467">
        <v>16</v>
      </c>
      <c r="D3467" s="3">
        <v>2016</v>
      </c>
      <c r="E3467" t="s">
        <v>15</v>
      </c>
      <c r="F3467" t="s">
        <v>14</v>
      </c>
      <c r="G3467" t="s">
        <v>17</v>
      </c>
      <c r="H3467">
        <v>36</v>
      </c>
    </row>
    <row r="3468" spans="1:8" x14ac:dyDescent="0.3">
      <c r="A3468" t="s">
        <v>21</v>
      </c>
      <c r="B3468" t="s">
        <v>13</v>
      </c>
      <c r="C3468">
        <v>17</v>
      </c>
      <c r="D3468" s="3">
        <v>2016</v>
      </c>
      <c r="E3468" t="s">
        <v>15</v>
      </c>
      <c r="F3468" t="s">
        <v>14</v>
      </c>
      <c r="G3468" t="s">
        <v>17</v>
      </c>
      <c r="H3468">
        <v>36</v>
      </c>
    </row>
    <row r="3469" spans="1:8" x14ac:dyDescent="0.3">
      <c r="A3469" t="s">
        <v>22</v>
      </c>
      <c r="B3469" t="s">
        <v>13</v>
      </c>
      <c r="C3469">
        <v>17</v>
      </c>
      <c r="D3469" s="3">
        <v>2016</v>
      </c>
      <c r="E3469" t="s">
        <v>15</v>
      </c>
      <c r="F3469" t="s">
        <v>14</v>
      </c>
      <c r="G3469" t="s">
        <v>17</v>
      </c>
      <c r="H3469">
        <v>33</v>
      </c>
    </row>
    <row r="3470" spans="1:8" x14ac:dyDescent="0.3">
      <c r="A3470" t="s">
        <v>21</v>
      </c>
      <c r="B3470" t="s">
        <v>13</v>
      </c>
      <c r="C3470">
        <v>18</v>
      </c>
      <c r="D3470" s="3">
        <v>2016</v>
      </c>
      <c r="E3470" t="s">
        <v>15</v>
      </c>
      <c r="F3470" t="s">
        <v>14</v>
      </c>
      <c r="G3470" t="s">
        <v>17</v>
      </c>
      <c r="H3470">
        <v>26</v>
      </c>
    </row>
    <row r="3471" spans="1:8" x14ac:dyDescent="0.3">
      <c r="A3471" t="s">
        <v>22</v>
      </c>
      <c r="B3471" t="s">
        <v>13</v>
      </c>
      <c r="C3471">
        <v>18</v>
      </c>
      <c r="D3471" s="3">
        <v>2016</v>
      </c>
      <c r="E3471" t="s">
        <v>15</v>
      </c>
      <c r="F3471" t="s">
        <v>14</v>
      </c>
      <c r="G3471" t="s">
        <v>17</v>
      </c>
      <c r="H3471">
        <v>29</v>
      </c>
    </row>
    <row r="3472" spans="1:8" x14ac:dyDescent="0.3">
      <c r="A3472" t="s">
        <v>21</v>
      </c>
      <c r="B3472" t="s">
        <v>13</v>
      </c>
      <c r="C3472">
        <v>19</v>
      </c>
      <c r="D3472" s="3">
        <v>2016</v>
      </c>
      <c r="E3472" t="s">
        <v>15</v>
      </c>
      <c r="F3472" t="s">
        <v>14</v>
      </c>
      <c r="G3472" t="s">
        <v>17</v>
      </c>
      <c r="H3472">
        <v>23</v>
      </c>
    </row>
    <row r="3473" spans="1:8" x14ac:dyDescent="0.3">
      <c r="A3473" t="s">
        <v>22</v>
      </c>
      <c r="B3473" t="s">
        <v>13</v>
      </c>
      <c r="C3473">
        <v>19</v>
      </c>
      <c r="D3473" s="3">
        <v>2016</v>
      </c>
      <c r="E3473" t="s">
        <v>15</v>
      </c>
      <c r="F3473" t="s">
        <v>14</v>
      </c>
      <c r="G3473" t="s">
        <v>17</v>
      </c>
      <c r="H3473">
        <v>20</v>
      </c>
    </row>
    <row r="3474" spans="1:8" x14ac:dyDescent="0.3">
      <c r="A3474" t="s">
        <v>21</v>
      </c>
      <c r="B3474" t="s">
        <v>13</v>
      </c>
      <c r="C3474">
        <v>20</v>
      </c>
      <c r="D3474" s="3">
        <v>2016</v>
      </c>
      <c r="E3474" t="s">
        <v>15</v>
      </c>
      <c r="F3474" t="s">
        <v>14</v>
      </c>
      <c r="G3474" t="s">
        <v>17</v>
      </c>
      <c r="H3474">
        <v>19</v>
      </c>
    </row>
    <row r="3475" spans="1:8" x14ac:dyDescent="0.3">
      <c r="A3475" t="s">
        <v>22</v>
      </c>
      <c r="B3475" t="s">
        <v>13</v>
      </c>
      <c r="C3475">
        <v>20</v>
      </c>
      <c r="D3475" s="3">
        <v>2016</v>
      </c>
      <c r="E3475" t="s">
        <v>15</v>
      </c>
      <c r="F3475" t="s">
        <v>14</v>
      </c>
      <c r="G3475" t="s">
        <v>17</v>
      </c>
      <c r="H3475">
        <v>18</v>
      </c>
    </row>
    <row r="3476" spans="1:8" x14ac:dyDescent="0.3">
      <c r="A3476" t="s">
        <v>21</v>
      </c>
      <c r="B3476" t="s">
        <v>13</v>
      </c>
      <c r="C3476">
        <v>21</v>
      </c>
      <c r="D3476" s="3">
        <v>2016</v>
      </c>
      <c r="E3476" t="s">
        <v>15</v>
      </c>
      <c r="F3476" t="s">
        <v>14</v>
      </c>
      <c r="G3476" t="s">
        <v>17</v>
      </c>
      <c r="H3476">
        <v>4</v>
      </c>
    </row>
    <row r="3477" spans="1:8" x14ac:dyDescent="0.3">
      <c r="A3477" t="s">
        <v>22</v>
      </c>
      <c r="B3477" t="s">
        <v>13</v>
      </c>
      <c r="C3477">
        <v>21</v>
      </c>
      <c r="D3477" s="3">
        <v>2016</v>
      </c>
      <c r="E3477" t="s">
        <v>15</v>
      </c>
      <c r="F3477" t="s">
        <v>14</v>
      </c>
      <c r="G3477" t="s">
        <v>17</v>
      </c>
      <c r="H3477">
        <v>15</v>
      </c>
    </row>
    <row r="3478" spans="1:8" x14ac:dyDescent="0.3">
      <c r="A3478" t="s">
        <v>21</v>
      </c>
      <c r="B3478" t="s">
        <v>13</v>
      </c>
      <c r="C3478">
        <v>22</v>
      </c>
      <c r="D3478" s="3">
        <v>2016</v>
      </c>
      <c r="E3478" t="s">
        <v>15</v>
      </c>
      <c r="F3478" t="s">
        <v>14</v>
      </c>
      <c r="G3478" t="s">
        <v>17</v>
      </c>
      <c r="H3478">
        <v>13</v>
      </c>
    </row>
    <row r="3479" spans="1:8" x14ac:dyDescent="0.3">
      <c r="A3479" t="s">
        <v>22</v>
      </c>
      <c r="B3479" t="s">
        <v>13</v>
      </c>
      <c r="C3479">
        <v>22</v>
      </c>
      <c r="D3479" s="3">
        <v>2016</v>
      </c>
      <c r="E3479" t="s">
        <v>15</v>
      </c>
      <c r="F3479" t="s">
        <v>14</v>
      </c>
      <c r="G3479" t="s">
        <v>17</v>
      </c>
      <c r="H3479">
        <v>15</v>
      </c>
    </row>
    <row r="3480" spans="1:8" x14ac:dyDescent="0.3">
      <c r="A3480" t="s">
        <v>21</v>
      </c>
      <c r="B3480" t="s">
        <v>13</v>
      </c>
      <c r="C3480">
        <v>23</v>
      </c>
      <c r="D3480" s="3">
        <v>2016</v>
      </c>
      <c r="E3480" t="s">
        <v>15</v>
      </c>
      <c r="F3480" t="s">
        <v>14</v>
      </c>
      <c r="G3480" t="s">
        <v>17</v>
      </c>
      <c r="H3480">
        <v>22</v>
      </c>
    </row>
    <row r="3481" spans="1:8" x14ac:dyDescent="0.3">
      <c r="A3481" t="s">
        <v>22</v>
      </c>
      <c r="B3481" t="s">
        <v>13</v>
      </c>
      <c r="C3481">
        <v>23</v>
      </c>
      <c r="D3481" s="3">
        <v>2016</v>
      </c>
      <c r="E3481" t="s">
        <v>15</v>
      </c>
      <c r="F3481" t="s">
        <v>14</v>
      </c>
      <c r="G3481" t="s">
        <v>17</v>
      </c>
      <c r="H3481">
        <v>27</v>
      </c>
    </row>
    <row r="3482" spans="1:8" x14ac:dyDescent="0.3">
      <c r="A3482" t="s">
        <v>21</v>
      </c>
      <c r="B3482" t="s">
        <v>13</v>
      </c>
      <c r="C3482">
        <v>24</v>
      </c>
      <c r="D3482" s="3">
        <v>2016</v>
      </c>
      <c r="E3482" t="s">
        <v>15</v>
      </c>
      <c r="F3482" t="s">
        <v>14</v>
      </c>
      <c r="G3482" t="s">
        <v>17</v>
      </c>
      <c r="H3482">
        <v>22</v>
      </c>
    </row>
    <row r="3483" spans="1:8" x14ac:dyDescent="0.3">
      <c r="A3483" t="s">
        <v>22</v>
      </c>
      <c r="B3483" t="s">
        <v>13</v>
      </c>
      <c r="C3483">
        <v>24</v>
      </c>
      <c r="D3483" s="3">
        <v>2016</v>
      </c>
      <c r="E3483" t="s">
        <v>15</v>
      </c>
      <c r="F3483" t="s">
        <v>14</v>
      </c>
      <c r="G3483" t="s">
        <v>17</v>
      </c>
      <c r="H3483">
        <v>24</v>
      </c>
    </row>
    <row r="3484" spans="1:8" x14ac:dyDescent="0.3">
      <c r="A3484" t="s">
        <v>21</v>
      </c>
      <c r="B3484" t="s">
        <v>13</v>
      </c>
      <c r="C3484">
        <v>25</v>
      </c>
      <c r="D3484" s="3">
        <v>2016</v>
      </c>
      <c r="E3484" t="s">
        <v>15</v>
      </c>
      <c r="F3484" t="s">
        <v>14</v>
      </c>
      <c r="G3484" t="s">
        <v>17</v>
      </c>
      <c r="H3484">
        <v>26</v>
      </c>
    </row>
    <row r="3485" spans="1:8" x14ac:dyDescent="0.3">
      <c r="A3485" t="s">
        <v>22</v>
      </c>
      <c r="B3485" t="s">
        <v>13</v>
      </c>
      <c r="C3485">
        <v>25</v>
      </c>
      <c r="D3485" s="3">
        <v>2016</v>
      </c>
      <c r="E3485" t="s">
        <v>15</v>
      </c>
      <c r="F3485" t="s">
        <v>14</v>
      </c>
      <c r="G3485" t="s">
        <v>17</v>
      </c>
      <c r="H3485">
        <v>35</v>
      </c>
    </row>
    <row r="3486" spans="1:8" x14ac:dyDescent="0.3">
      <c r="A3486" t="s">
        <v>21</v>
      </c>
      <c r="B3486" t="s">
        <v>13</v>
      </c>
      <c r="C3486">
        <v>26</v>
      </c>
      <c r="D3486" s="3">
        <v>2016</v>
      </c>
      <c r="E3486" t="s">
        <v>15</v>
      </c>
      <c r="F3486" t="s">
        <v>14</v>
      </c>
      <c r="G3486" t="s">
        <v>17</v>
      </c>
      <c r="H3486">
        <v>19</v>
      </c>
    </row>
    <row r="3487" spans="1:8" x14ac:dyDescent="0.3">
      <c r="A3487" t="s">
        <v>22</v>
      </c>
      <c r="B3487" t="s">
        <v>13</v>
      </c>
      <c r="C3487">
        <v>26</v>
      </c>
      <c r="D3487" s="3">
        <v>2016</v>
      </c>
      <c r="E3487" t="s">
        <v>15</v>
      </c>
      <c r="F3487" t="s">
        <v>14</v>
      </c>
      <c r="G3487" t="s">
        <v>17</v>
      </c>
      <c r="H3487">
        <v>30</v>
      </c>
    </row>
    <row r="3488" spans="1:8" x14ac:dyDescent="0.3">
      <c r="A3488" t="s">
        <v>21</v>
      </c>
      <c r="B3488" t="s">
        <v>13</v>
      </c>
      <c r="C3488">
        <v>27</v>
      </c>
      <c r="D3488" s="3">
        <v>2016</v>
      </c>
      <c r="E3488" t="s">
        <v>15</v>
      </c>
      <c r="F3488" t="s">
        <v>14</v>
      </c>
      <c r="G3488" t="s">
        <v>17</v>
      </c>
      <c r="H3488">
        <v>21</v>
      </c>
    </row>
    <row r="3489" spans="1:8" x14ac:dyDescent="0.3">
      <c r="A3489" t="s">
        <v>22</v>
      </c>
      <c r="B3489" t="s">
        <v>13</v>
      </c>
      <c r="C3489">
        <v>27</v>
      </c>
      <c r="D3489" s="3">
        <v>2016</v>
      </c>
      <c r="E3489" t="s">
        <v>15</v>
      </c>
      <c r="F3489" t="s">
        <v>14</v>
      </c>
      <c r="G3489" t="s">
        <v>17</v>
      </c>
      <c r="H3489">
        <v>17</v>
      </c>
    </row>
    <row r="3490" spans="1:8" x14ac:dyDescent="0.3">
      <c r="A3490" t="s">
        <v>21</v>
      </c>
      <c r="B3490" t="s">
        <v>13</v>
      </c>
      <c r="C3490">
        <v>28</v>
      </c>
      <c r="D3490" s="3">
        <v>2016</v>
      </c>
      <c r="E3490" t="s">
        <v>15</v>
      </c>
      <c r="F3490" t="s">
        <v>14</v>
      </c>
      <c r="G3490" t="s">
        <v>17</v>
      </c>
      <c r="H3490">
        <v>14</v>
      </c>
    </row>
    <row r="3491" spans="1:8" x14ac:dyDescent="0.3">
      <c r="A3491" t="s">
        <v>22</v>
      </c>
      <c r="B3491" t="s">
        <v>13</v>
      </c>
      <c r="C3491">
        <v>28</v>
      </c>
      <c r="D3491" s="3">
        <v>2016</v>
      </c>
      <c r="E3491" t="s">
        <v>15</v>
      </c>
      <c r="F3491" t="s">
        <v>14</v>
      </c>
      <c r="G3491" t="s">
        <v>17</v>
      </c>
      <c r="H3491">
        <v>17</v>
      </c>
    </row>
    <row r="3492" spans="1:8" x14ac:dyDescent="0.3">
      <c r="A3492" t="s">
        <v>21</v>
      </c>
      <c r="B3492" t="s">
        <v>13</v>
      </c>
      <c r="C3492">
        <v>29</v>
      </c>
      <c r="D3492" s="3">
        <v>2016</v>
      </c>
      <c r="E3492" t="s">
        <v>15</v>
      </c>
      <c r="F3492" t="s">
        <v>14</v>
      </c>
      <c r="G3492" t="s">
        <v>17</v>
      </c>
      <c r="H3492">
        <v>15</v>
      </c>
    </row>
    <row r="3493" spans="1:8" x14ac:dyDescent="0.3">
      <c r="A3493" t="s">
        <v>22</v>
      </c>
      <c r="B3493" t="s">
        <v>13</v>
      </c>
      <c r="C3493">
        <v>29</v>
      </c>
      <c r="D3493" s="3">
        <v>2016</v>
      </c>
      <c r="E3493" t="s">
        <v>15</v>
      </c>
      <c r="F3493" t="s">
        <v>14</v>
      </c>
      <c r="G3493" t="s">
        <v>17</v>
      </c>
      <c r="H3493">
        <v>17</v>
      </c>
    </row>
    <row r="3494" spans="1:8" x14ac:dyDescent="0.3">
      <c r="A3494" t="s">
        <v>21</v>
      </c>
      <c r="B3494" t="s">
        <v>13</v>
      </c>
      <c r="C3494">
        <v>30</v>
      </c>
      <c r="D3494" s="3">
        <v>2016</v>
      </c>
      <c r="E3494" t="s">
        <v>15</v>
      </c>
      <c r="F3494" t="s">
        <v>14</v>
      </c>
      <c r="G3494" t="s">
        <v>17</v>
      </c>
      <c r="H3494">
        <v>20</v>
      </c>
    </row>
    <row r="3495" spans="1:8" x14ac:dyDescent="0.3">
      <c r="A3495" t="s">
        <v>22</v>
      </c>
      <c r="B3495" t="s">
        <v>13</v>
      </c>
      <c r="C3495">
        <v>30</v>
      </c>
      <c r="D3495" s="3">
        <v>2016</v>
      </c>
      <c r="E3495" t="s">
        <v>15</v>
      </c>
      <c r="F3495" t="s">
        <v>14</v>
      </c>
      <c r="G3495" t="s">
        <v>17</v>
      </c>
      <c r="H3495">
        <v>28</v>
      </c>
    </row>
    <row r="3496" spans="1:8" x14ac:dyDescent="0.3">
      <c r="A3496" t="s">
        <v>21</v>
      </c>
      <c r="B3496" t="s">
        <v>13</v>
      </c>
      <c r="C3496">
        <v>31</v>
      </c>
      <c r="D3496" s="3">
        <v>2016</v>
      </c>
      <c r="E3496" t="s">
        <v>15</v>
      </c>
      <c r="F3496" t="s">
        <v>14</v>
      </c>
      <c r="G3496" t="s">
        <v>17</v>
      </c>
      <c r="H3496">
        <v>33</v>
      </c>
    </row>
    <row r="3497" spans="1:8" x14ac:dyDescent="0.3">
      <c r="A3497" t="s">
        <v>22</v>
      </c>
      <c r="B3497" t="s">
        <v>13</v>
      </c>
      <c r="C3497">
        <v>31</v>
      </c>
      <c r="D3497" s="3">
        <v>2016</v>
      </c>
      <c r="E3497" t="s">
        <v>15</v>
      </c>
      <c r="F3497" t="s">
        <v>14</v>
      </c>
      <c r="G3497" t="s">
        <v>17</v>
      </c>
      <c r="H3497">
        <v>24</v>
      </c>
    </row>
    <row r="3498" spans="1:8" x14ac:dyDescent="0.3">
      <c r="A3498" t="s">
        <v>21</v>
      </c>
      <c r="B3498" t="s">
        <v>20</v>
      </c>
      <c r="C3498">
        <v>1</v>
      </c>
      <c r="D3498" s="3">
        <v>2017</v>
      </c>
      <c r="E3498" t="s">
        <v>15</v>
      </c>
      <c r="F3498" t="s">
        <v>14</v>
      </c>
      <c r="G3498" t="s">
        <v>17</v>
      </c>
      <c r="H3498">
        <v>27</v>
      </c>
    </row>
    <row r="3499" spans="1:8" x14ac:dyDescent="0.3">
      <c r="A3499" t="s">
        <v>22</v>
      </c>
      <c r="B3499" t="s">
        <v>20</v>
      </c>
      <c r="C3499">
        <v>1</v>
      </c>
      <c r="D3499" s="3">
        <v>2017</v>
      </c>
      <c r="E3499" t="s">
        <v>15</v>
      </c>
      <c r="F3499" t="s">
        <v>14</v>
      </c>
      <c r="G3499" t="s">
        <v>17</v>
      </c>
      <c r="H3499">
        <v>20</v>
      </c>
    </row>
    <row r="3500" spans="1:8" x14ac:dyDescent="0.3">
      <c r="A3500" t="s">
        <v>21</v>
      </c>
      <c r="B3500" t="s">
        <v>20</v>
      </c>
      <c r="C3500">
        <v>2</v>
      </c>
      <c r="D3500" s="3">
        <v>2017</v>
      </c>
      <c r="E3500" t="s">
        <v>15</v>
      </c>
      <c r="F3500" t="s">
        <v>14</v>
      </c>
      <c r="G3500" t="s">
        <v>17</v>
      </c>
      <c r="H3500">
        <v>34</v>
      </c>
    </row>
    <row r="3501" spans="1:8" x14ac:dyDescent="0.3">
      <c r="A3501" t="s">
        <v>22</v>
      </c>
      <c r="B3501" t="s">
        <v>20</v>
      </c>
      <c r="C3501">
        <v>2</v>
      </c>
      <c r="D3501" s="3">
        <v>2017</v>
      </c>
      <c r="E3501" t="s">
        <v>15</v>
      </c>
      <c r="F3501" t="s">
        <v>14</v>
      </c>
      <c r="G3501" t="s">
        <v>17</v>
      </c>
      <c r="H3501">
        <v>17</v>
      </c>
    </row>
    <row r="3502" spans="1:8" x14ac:dyDescent="0.3">
      <c r="A3502" t="s">
        <v>21</v>
      </c>
      <c r="B3502" t="s">
        <v>20</v>
      </c>
      <c r="C3502">
        <v>3</v>
      </c>
      <c r="D3502" s="3">
        <v>2017</v>
      </c>
      <c r="E3502" t="s">
        <v>15</v>
      </c>
      <c r="F3502" t="s">
        <v>14</v>
      </c>
      <c r="G3502" t="s">
        <v>17</v>
      </c>
      <c r="H3502">
        <v>42</v>
      </c>
    </row>
    <row r="3503" spans="1:8" x14ac:dyDescent="0.3">
      <c r="A3503" t="s">
        <v>22</v>
      </c>
      <c r="B3503" t="s">
        <v>20</v>
      </c>
      <c r="C3503">
        <v>3</v>
      </c>
      <c r="D3503" s="3">
        <v>2017</v>
      </c>
      <c r="E3503" t="s">
        <v>15</v>
      </c>
      <c r="F3503" t="s">
        <v>14</v>
      </c>
      <c r="G3503" t="s">
        <v>17</v>
      </c>
      <c r="H3503">
        <v>35</v>
      </c>
    </row>
    <row r="3504" spans="1:8" x14ac:dyDescent="0.3">
      <c r="A3504" t="s">
        <v>21</v>
      </c>
      <c r="B3504" t="s">
        <v>20</v>
      </c>
      <c r="C3504">
        <v>4</v>
      </c>
      <c r="D3504" s="3">
        <v>2017</v>
      </c>
      <c r="E3504" t="s">
        <v>15</v>
      </c>
      <c r="F3504" t="s">
        <v>14</v>
      </c>
      <c r="G3504" t="s">
        <v>17</v>
      </c>
      <c r="H3504">
        <v>49</v>
      </c>
    </row>
    <row r="3505" spans="1:8" x14ac:dyDescent="0.3">
      <c r="A3505" t="s">
        <v>22</v>
      </c>
      <c r="B3505" t="s">
        <v>20</v>
      </c>
      <c r="C3505">
        <v>4</v>
      </c>
      <c r="D3505" s="3">
        <v>2017</v>
      </c>
      <c r="E3505" t="s">
        <v>15</v>
      </c>
      <c r="F3505" t="s">
        <v>14</v>
      </c>
      <c r="G3505" t="s">
        <v>17</v>
      </c>
      <c r="H3505">
        <v>35</v>
      </c>
    </row>
    <row r="3506" spans="1:8" x14ac:dyDescent="0.3">
      <c r="A3506" t="s">
        <v>21</v>
      </c>
      <c r="B3506" t="s">
        <v>20</v>
      </c>
      <c r="C3506">
        <v>5</v>
      </c>
      <c r="D3506" s="3">
        <v>2017</v>
      </c>
      <c r="E3506" t="s">
        <v>15</v>
      </c>
      <c r="F3506" t="s">
        <v>14</v>
      </c>
      <c r="G3506" t="s">
        <v>17</v>
      </c>
      <c r="H3506">
        <v>42</v>
      </c>
    </row>
    <row r="3507" spans="1:8" x14ac:dyDescent="0.3">
      <c r="A3507" t="s">
        <v>22</v>
      </c>
      <c r="B3507" t="s">
        <v>20</v>
      </c>
      <c r="C3507">
        <v>5</v>
      </c>
      <c r="D3507" s="3">
        <v>2017</v>
      </c>
      <c r="E3507" t="s">
        <v>15</v>
      </c>
      <c r="F3507" t="s">
        <v>14</v>
      </c>
      <c r="G3507" t="s">
        <v>17</v>
      </c>
      <c r="H3507">
        <v>28</v>
      </c>
    </row>
    <row r="3508" spans="1:8" x14ac:dyDescent="0.3">
      <c r="A3508" t="s">
        <v>21</v>
      </c>
      <c r="B3508" t="s">
        <v>20</v>
      </c>
      <c r="C3508">
        <v>6</v>
      </c>
      <c r="D3508" s="3">
        <v>2017</v>
      </c>
      <c r="E3508" t="s">
        <v>15</v>
      </c>
      <c r="F3508" t="s">
        <v>14</v>
      </c>
      <c r="G3508" t="s">
        <v>17</v>
      </c>
      <c r="H3508">
        <v>49</v>
      </c>
    </row>
    <row r="3509" spans="1:8" x14ac:dyDescent="0.3">
      <c r="A3509" t="s">
        <v>22</v>
      </c>
      <c r="B3509" t="s">
        <v>20</v>
      </c>
      <c r="C3509">
        <v>6</v>
      </c>
      <c r="D3509" s="3">
        <v>2017</v>
      </c>
      <c r="E3509" t="s">
        <v>15</v>
      </c>
      <c r="F3509" t="s">
        <v>14</v>
      </c>
      <c r="G3509" t="s">
        <v>17</v>
      </c>
      <c r="H3509">
        <v>42</v>
      </c>
    </row>
    <row r="3510" spans="1:8" x14ac:dyDescent="0.3">
      <c r="A3510" t="s">
        <v>21</v>
      </c>
      <c r="B3510" t="s">
        <v>20</v>
      </c>
      <c r="C3510">
        <v>7</v>
      </c>
      <c r="D3510" s="3">
        <v>2017</v>
      </c>
      <c r="E3510" t="s">
        <v>15</v>
      </c>
      <c r="F3510" t="s">
        <v>14</v>
      </c>
      <c r="G3510" t="s">
        <v>17</v>
      </c>
      <c r="H3510">
        <v>37</v>
      </c>
    </row>
    <row r="3511" spans="1:8" x14ac:dyDescent="0.3">
      <c r="A3511" t="s">
        <v>22</v>
      </c>
      <c r="B3511" t="s">
        <v>20</v>
      </c>
      <c r="C3511">
        <v>7</v>
      </c>
      <c r="D3511" s="3">
        <v>2017</v>
      </c>
      <c r="E3511" t="s">
        <v>15</v>
      </c>
      <c r="F3511" t="s">
        <v>14</v>
      </c>
      <c r="G3511" t="s">
        <v>17</v>
      </c>
      <c r="H3511">
        <v>38</v>
      </c>
    </row>
    <row r="3512" spans="1:8" x14ac:dyDescent="0.3">
      <c r="A3512" t="s">
        <v>21</v>
      </c>
      <c r="B3512" t="s">
        <v>20</v>
      </c>
      <c r="C3512">
        <v>8</v>
      </c>
      <c r="D3512" s="3">
        <v>2017</v>
      </c>
      <c r="E3512" t="s">
        <v>15</v>
      </c>
      <c r="F3512" t="s">
        <v>14</v>
      </c>
      <c r="G3512" t="s">
        <v>17</v>
      </c>
      <c r="H3512">
        <v>40</v>
      </c>
    </row>
    <row r="3513" spans="1:8" x14ac:dyDescent="0.3">
      <c r="A3513" t="s">
        <v>22</v>
      </c>
      <c r="B3513" t="s">
        <v>20</v>
      </c>
      <c r="C3513">
        <v>8</v>
      </c>
      <c r="D3513" s="3">
        <v>2017</v>
      </c>
      <c r="E3513" t="s">
        <v>15</v>
      </c>
      <c r="F3513" t="s">
        <v>14</v>
      </c>
      <c r="G3513" t="s">
        <v>17</v>
      </c>
      <c r="H3513">
        <v>25</v>
      </c>
    </row>
    <row r="3514" spans="1:8" x14ac:dyDescent="0.3">
      <c r="A3514" t="s">
        <v>21</v>
      </c>
      <c r="B3514" t="s">
        <v>20</v>
      </c>
      <c r="C3514">
        <v>9</v>
      </c>
      <c r="D3514" s="3">
        <v>2017</v>
      </c>
      <c r="E3514" t="s">
        <v>15</v>
      </c>
      <c r="F3514" t="s">
        <v>14</v>
      </c>
      <c r="G3514" t="s">
        <v>17</v>
      </c>
      <c r="H3514">
        <v>49</v>
      </c>
    </row>
    <row r="3515" spans="1:8" x14ac:dyDescent="0.3">
      <c r="A3515" t="s">
        <v>22</v>
      </c>
      <c r="B3515" t="s">
        <v>20</v>
      </c>
      <c r="C3515">
        <v>9</v>
      </c>
      <c r="D3515" s="3">
        <v>2017</v>
      </c>
      <c r="E3515" t="s">
        <v>15</v>
      </c>
      <c r="F3515" t="s">
        <v>14</v>
      </c>
      <c r="G3515" t="s">
        <v>17</v>
      </c>
      <c r="H3515">
        <v>20</v>
      </c>
    </row>
    <row r="3516" spans="1:8" x14ac:dyDescent="0.3">
      <c r="A3516" t="s">
        <v>21</v>
      </c>
      <c r="B3516" t="s">
        <v>20</v>
      </c>
      <c r="C3516">
        <v>10</v>
      </c>
      <c r="D3516" s="3">
        <v>2017</v>
      </c>
      <c r="E3516" t="s">
        <v>15</v>
      </c>
      <c r="F3516" t="s">
        <v>14</v>
      </c>
      <c r="G3516" t="s">
        <v>17</v>
      </c>
      <c r="H3516">
        <v>56</v>
      </c>
    </row>
    <row r="3517" spans="1:8" x14ac:dyDescent="0.3">
      <c r="A3517" t="s">
        <v>22</v>
      </c>
      <c r="B3517" t="s">
        <v>20</v>
      </c>
      <c r="C3517">
        <v>10</v>
      </c>
      <c r="D3517" s="3">
        <v>2017</v>
      </c>
      <c r="E3517" t="s">
        <v>15</v>
      </c>
      <c r="F3517" t="s">
        <v>14</v>
      </c>
      <c r="G3517" t="s">
        <v>17</v>
      </c>
      <c r="H3517">
        <v>37</v>
      </c>
    </row>
    <row r="3518" spans="1:8" x14ac:dyDescent="0.3">
      <c r="A3518" t="s">
        <v>21</v>
      </c>
      <c r="B3518" t="s">
        <v>20</v>
      </c>
      <c r="C3518">
        <v>11</v>
      </c>
      <c r="D3518" s="3">
        <v>2017</v>
      </c>
      <c r="E3518" t="s">
        <v>15</v>
      </c>
      <c r="F3518" t="s">
        <v>14</v>
      </c>
      <c r="G3518" t="s">
        <v>17</v>
      </c>
      <c r="H3518">
        <v>62</v>
      </c>
    </row>
    <row r="3519" spans="1:8" x14ac:dyDescent="0.3">
      <c r="A3519" t="s">
        <v>22</v>
      </c>
      <c r="B3519" t="s">
        <v>20</v>
      </c>
      <c r="C3519">
        <v>11</v>
      </c>
      <c r="D3519" s="3">
        <v>2017</v>
      </c>
      <c r="E3519" t="s">
        <v>15</v>
      </c>
      <c r="F3519" t="s">
        <v>14</v>
      </c>
      <c r="G3519" t="s">
        <v>17</v>
      </c>
      <c r="H3519">
        <v>35</v>
      </c>
    </row>
    <row r="3520" spans="1:8" x14ac:dyDescent="0.3">
      <c r="A3520" t="s">
        <v>21</v>
      </c>
      <c r="B3520" t="s">
        <v>20</v>
      </c>
      <c r="C3520">
        <v>12</v>
      </c>
      <c r="D3520" s="3">
        <v>2017</v>
      </c>
      <c r="E3520" t="s">
        <v>15</v>
      </c>
      <c r="F3520" t="s">
        <v>14</v>
      </c>
      <c r="G3520" t="s">
        <v>17</v>
      </c>
      <c r="H3520">
        <v>56</v>
      </c>
    </row>
    <row r="3521" spans="1:8" x14ac:dyDescent="0.3">
      <c r="A3521" t="s">
        <v>22</v>
      </c>
      <c r="B3521" t="s">
        <v>20</v>
      </c>
      <c r="C3521">
        <v>12</v>
      </c>
      <c r="D3521" s="3">
        <v>2017</v>
      </c>
      <c r="E3521" t="s">
        <v>15</v>
      </c>
      <c r="F3521" t="s">
        <v>14</v>
      </c>
      <c r="G3521" t="s">
        <v>17</v>
      </c>
      <c r="H3521">
        <v>44</v>
      </c>
    </row>
    <row r="3522" spans="1:8" x14ac:dyDescent="0.3">
      <c r="A3522" t="s">
        <v>21</v>
      </c>
      <c r="B3522" t="s">
        <v>20</v>
      </c>
      <c r="C3522">
        <v>13</v>
      </c>
      <c r="D3522" s="3">
        <v>2017</v>
      </c>
      <c r="E3522" t="s">
        <v>15</v>
      </c>
      <c r="F3522" t="s">
        <v>14</v>
      </c>
      <c r="G3522" t="s">
        <v>17</v>
      </c>
      <c r="H3522">
        <v>41</v>
      </c>
    </row>
    <row r="3523" spans="1:8" x14ac:dyDescent="0.3">
      <c r="A3523" t="s">
        <v>22</v>
      </c>
      <c r="B3523" t="s">
        <v>20</v>
      </c>
      <c r="C3523">
        <v>13</v>
      </c>
      <c r="D3523" s="3">
        <v>2017</v>
      </c>
      <c r="E3523" t="s">
        <v>15</v>
      </c>
      <c r="F3523" t="s">
        <v>14</v>
      </c>
      <c r="G3523" t="s">
        <v>17</v>
      </c>
      <c r="H3523">
        <v>30</v>
      </c>
    </row>
    <row r="3524" spans="1:8" x14ac:dyDescent="0.3">
      <c r="A3524" t="s">
        <v>21</v>
      </c>
      <c r="B3524" t="s">
        <v>20</v>
      </c>
      <c r="C3524">
        <v>14</v>
      </c>
      <c r="D3524" s="3">
        <v>2017</v>
      </c>
      <c r="E3524" t="s">
        <v>15</v>
      </c>
      <c r="F3524" t="s">
        <v>14</v>
      </c>
      <c r="G3524" t="s">
        <v>17</v>
      </c>
      <c r="H3524">
        <v>43</v>
      </c>
    </row>
    <row r="3525" spans="1:8" x14ac:dyDescent="0.3">
      <c r="A3525" t="s">
        <v>22</v>
      </c>
      <c r="B3525" t="s">
        <v>20</v>
      </c>
      <c r="C3525">
        <v>14</v>
      </c>
      <c r="D3525" s="3">
        <v>2017</v>
      </c>
      <c r="E3525" t="s">
        <v>15</v>
      </c>
      <c r="F3525" t="s">
        <v>14</v>
      </c>
      <c r="G3525" t="s">
        <v>17</v>
      </c>
      <c r="H3525">
        <v>23</v>
      </c>
    </row>
    <row r="3526" spans="1:8" x14ac:dyDescent="0.3">
      <c r="A3526" t="s">
        <v>21</v>
      </c>
      <c r="B3526" t="s">
        <v>20</v>
      </c>
      <c r="C3526">
        <v>15</v>
      </c>
      <c r="D3526" s="3">
        <v>2017</v>
      </c>
      <c r="E3526" t="s">
        <v>15</v>
      </c>
      <c r="F3526" t="s">
        <v>14</v>
      </c>
      <c r="G3526" t="s">
        <v>17</v>
      </c>
      <c r="H3526">
        <v>36</v>
      </c>
    </row>
    <row r="3527" spans="1:8" x14ac:dyDescent="0.3">
      <c r="A3527" t="s">
        <v>22</v>
      </c>
      <c r="B3527" t="s">
        <v>20</v>
      </c>
      <c r="C3527">
        <v>15</v>
      </c>
      <c r="D3527" s="3">
        <v>2017</v>
      </c>
      <c r="E3527" t="s">
        <v>15</v>
      </c>
      <c r="F3527" t="s">
        <v>14</v>
      </c>
      <c r="G3527" t="s">
        <v>17</v>
      </c>
      <c r="H3527">
        <v>22</v>
      </c>
    </row>
    <row r="3528" spans="1:8" x14ac:dyDescent="0.3">
      <c r="A3528" t="s">
        <v>21</v>
      </c>
      <c r="B3528" t="s">
        <v>20</v>
      </c>
      <c r="C3528">
        <v>16</v>
      </c>
      <c r="D3528" s="3">
        <v>2017</v>
      </c>
      <c r="E3528" t="s">
        <v>15</v>
      </c>
      <c r="F3528" t="s">
        <v>14</v>
      </c>
      <c r="G3528" t="s">
        <v>17</v>
      </c>
      <c r="H3528">
        <v>38</v>
      </c>
    </row>
    <row r="3529" spans="1:8" x14ac:dyDescent="0.3">
      <c r="A3529" t="s">
        <v>22</v>
      </c>
      <c r="B3529" t="s">
        <v>20</v>
      </c>
      <c r="C3529">
        <v>16</v>
      </c>
      <c r="D3529" s="3">
        <v>2017</v>
      </c>
      <c r="E3529" t="s">
        <v>15</v>
      </c>
      <c r="F3529" t="s">
        <v>14</v>
      </c>
      <c r="G3529" t="s">
        <v>17</v>
      </c>
      <c r="H3529">
        <v>18</v>
      </c>
    </row>
    <row r="3530" spans="1:8" x14ac:dyDescent="0.3">
      <c r="A3530" t="s">
        <v>21</v>
      </c>
      <c r="B3530" t="s">
        <v>20</v>
      </c>
      <c r="C3530">
        <v>17</v>
      </c>
      <c r="D3530" s="3">
        <v>2017</v>
      </c>
      <c r="E3530" t="s">
        <v>15</v>
      </c>
      <c r="F3530" t="s">
        <v>14</v>
      </c>
      <c r="G3530" t="s">
        <v>17</v>
      </c>
      <c r="H3530">
        <v>32</v>
      </c>
    </row>
    <row r="3531" spans="1:8" x14ac:dyDescent="0.3">
      <c r="A3531" t="s">
        <v>22</v>
      </c>
      <c r="B3531" t="s">
        <v>20</v>
      </c>
      <c r="C3531">
        <v>17</v>
      </c>
      <c r="D3531" s="3">
        <v>2017</v>
      </c>
      <c r="E3531" t="s">
        <v>15</v>
      </c>
      <c r="F3531" t="s">
        <v>14</v>
      </c>
      <c r="G3531" t="s">
        <v>17</v>
      </c>
      <c r="H3531">
        <v>35</v>
      </c>
    </row>
    <row r="3532" spans="1:8" x14ac:dyDescent="0.3">
      <c r="A3532" t="s">
        <v>21</v>
      </c>
      <c r="B3532" t="s">
        <v>20</v>
      </c>
      <c r="C3532">
        <v>18</v>
      </c>
      <c r="D3532" s="3">
        <v>2017</v>
      </c>
      <c r="E3532" t="s">
        <v>15</v>
      </c>
      <c r="F3532" t="s">
        <v>14</v>
      </c>
      <c r="G3532" t="s">
        <v>17</v>
      </c>
      <c r="H3532">
        <v>45</v>
      </c>
    </row>
    <row r="3533" spans="1:8" x14ac:dyDescent="0.3">
      <c r="A3533" t="s">
        <v>22</v>
      </c>
      <c r="B3533" t="s">
        <v>20</v>
      </c>
      <c r="C3533">
        <v>18</v>
      </c>
      <c r="D3533" s="3">
        <v>2017</v>
      </c>
      <c r="E3533" t="s">
        <v>15</v>
      </c>
      <c r="F3533" t="s">
        <v>14</v>
      </c>
      <c r="G3533" t="s">
        <v>17</v>
      </c>
      <c r="H3533">
        <v>32</v>
      </c>
    </row>
    <row r="3534" spans="1:8" x14ac:dyDescent="0.3">
      <c r="A3534" t="s">
        <v>21</v>
      </c>
      <c r="B3534" t="s">
        <v>20</v>
      </c>
      <c r="C3534">
        <v>19</v>
      </c>
      <c r="D3534" s="3">
        <v>2017</v>
      </c>
      <c r="E3534" t="s">
        <v>15</v>
      </c>
      <c r="F3534" t="s">
        <v>14</v>
      </c>
      <c r="G3534" t="s">
        <v>17</v>
      </c>
      <c r="H3534">
        <v>54</v>
      </c>
    </row>
    <row r="3535" spans="1:8" x14ac:dyDescent="0.3">
      <c r="A3535" t="s">
        <v>22</v>
      </c>
      <c r="B3535" t="s">
        <v>20</v>
      </c>
      <c r="C3535">
        <v>19</v>
      </c>
      <c r="D3535" s="3">
        <v>2017</v>
      </c>
      <c r="E3535" t="s">
        <v>15</v>
      </c>
      <c r="F3535" t="s">
        <v>14</v>
      </c>
      <c r="G3535" t="s">
        <v>17</v>
      </c>
      <c r="H3535">
        <v>22</v>
      </c>
    </row>
    <row r="3536" spans="1:8" x14ac:dyDescent="0.3">
      <c r="A3536" t="s">
        <v>21</v>
      </c>
      <c r="B3536" t="s">
        <v>20</v>
      </c>
      <c r="C3536">
        <v>20</v>
      </c>
      <c r="D3536" s="3">
        <v>2017</v>
      </c>
      <c r="E3536" t="s">
        <v>15</v>
      </c>
      <c r="F3536" t="s">
        <v>14</v>
      </c>
      <c r="G3536" t="s">
        <v>17</v>
      </c>
      <c r="H3536">
        <v>51</v>
      </c>
    </row>
    <row r="3537" spans="1:8" x14ac:dyDescent="0.3">
      <c r="A3537" t="s">
        <v>22</v>
      </c>
      <c r="B3537" t="s">
        <v>20</v>
      </c>
      <c r="C3537">
        <v>20</v>
      </c>
      <c r="D3537" s="3">
        <v>2017</v>
      </c>
      <c r="E3537" t="s">
        <v>15</v>
      </c>
      <c r="F3537" t="s">
        <v>14</v>
      </c>
      <c r="G3537" t="s">
        <v>17</v>
      </c>
      <c r="H3537">
        <v>25</v>
      </c>
    </row>
    <row r="3538" spans="1:8" x14ac:dyDescent="0.3">
      <c r="A3538" t="s">
        <v>21</v>
      </c>
      <c r="B3538" t="s">
        <v>20</v>
      </c>
      <c r="C3538">
        <v>21</v>
      </c>
      <c r="D3538" s="3">
        <v>2017</v>
      </c>
      <c r="E3538" t="s">
        <v>15</v>
      </c>
      <c r="F3538" t="s">
        <v>14</v>
      </c>
      <c r="G3538" t="s">
        <v>17</v>
      </c>
      <c r="H3538">
        <v>35</v>
      </c>
    </row>
    <row r="3539" spans="1:8" x14ac:dyDescent="0.3">
      <c r="A3539" t="s">
        <v>22</v>
      </c>
      <c r="B3539" t="s">
        <v>20</v>
      </c>
      <c r="C3539">
        <v>21</v>
      </c>
      <c r="D3539" s="3">
        <v>2017</v>
      </c>
      <c r="E3539" t="s">
        <v>15</v>
      </c>
      <c r="F3539" t="s">
        <v>14</v>
      </c>
      <c r="G3539" t="s">
        <v>17</v>
      </c>
      <c r="H3539">
        <v>29</v>
      </c>
    </row>
    <row r="3540" spans="1:8" x14ac:dyDescent="0.3">
      <c r="A3540" t="s">
        <v>21</v>
      </c>
      <c r="B3540" t="s">
        <v>20</v>
      </c>
      <c r="C3540">
        <v>22</v>
      </c>
      <c r="D3540" s="3">
        <v>2017</v>
      </c>
      <c r="E3540" t="s">
        <v>15</v>
      </c>
      <c r="F3540" t="s">
        <v>14</v>
      </c>
      <c r="G3540" t="s">
        <v>17</v>
      </c>
      <c r="H3540">
        <v>36</v>
      </c>
    </row>
    <row r="3541" spans="1:8" x14ac:dyDescent="0.3">
      <c r="A3541" t="s">
        <v>22</v>
      </c>
      <c r="B3541" t="s">
        <v>20</v>
      </c>
      <c r="C3541">
        <v>22</v>
      </c>
      <c r="D3541" s="3">
        <v>2017</v>
      </c>
      <c r="E3541" t="s">
        <v>15</v>
      </c>
      <c r="F3541" t="s">
        <v>14</v>
      </c>
      <c r="G3541" t="s">
        <v>17</v>
      </c>
      <c r="H3541">
        <v>26</v>
      </c>
    </row>
    <row r="3542" spans="1:8" x14ac:dyDescent="0.3">
      <c r="A3542" t="s">
        <v>21</v>
      </c>
      <c r="B3542" t="s">
        <v>20</v>
      </c>
      <c r="C3542">
        <v>23</v>
      </c>
      <c r="D3542" s="3">
        <v>2017</v>
      </c>
      <c r="E3542" t="s">
        <v>15</v>
      </c>
      <c r="F3542" t="s">
        <v>14</v>
      </c>
      <c r="G3542" t="s">
        <v>17</v>
      </c>
      <c r="H3542">
        <v>34</v>
      </c>
    </row>
    <row r="3543" spans="1:8" x14ac:dyDescent="0.3">
      <c r="A3543" t="s">
        <v>22</v>
      </c>
      <c r="B3543" t="s">
        <v>20</v>
      </c>
      <c r="C3543">
        <v>23</v>
      </c>
      <c r="D3543" s="3">
        <v>2017</v>
      </c>
      <c r="E3543" t="s">
        <v>15</v>
      </c>
      <c r="F3543" t="s">
        <v>14</v>
      </c>
      <c r="G3543" t="s">
        <v>17</v>
      </c>
      <c r="H3543">
        <v>21</v>
      </c>
    </row>
    <row r="3544" spans="1:8" x14ac:dyDescent="0.3">
      <c r="A3544" t="s">
        <v>21</v>
      </c>
      <c r="B3544" t="s">
        <v>20</v>
      </c>
      <c r="C3544">
        <v>24</v>
      </c>
      <c r="D3544" s="3">
        <v>2017</v>
      </c>
      <c r="E3544" t="s">
        <v>15</v>
      </c>
      <c r="F3544" t="s">
        <v>14</v>
      </c>
      <c r="G3544" t="s">
        <v>17</v>
      </c>
      <c r="H3544">
        <v>52</v>
      </c>
    </row>
    <row r="3545" spans="1:8" x14ac:dyDescent="0.3">
      <c r="A3545" t="s">
        <v>22</v>
      </c>
      <c r="B3545" t="s">
        <v>20</v>
      </c>
      <c r="C3545">
        <v>24</v>
      </c>
      <c r="D3545" s="3">
        <v>2017</v>
      </c>
      <c r="E3545" t="s">
        <v>15</v>
      </c>
      <c r="F3545" t="s">
        <v>14</v>
      </c>
      <c r="G3545" t="s">
        <v>17</v>
      </c>
      <c r="H3545">
        <v>40</v>
      </c>
    </row>
    <row r="3546" spans="1:8" x14ac:dyDescent="0.3">
      <c r="A3546" t="s">
        <v>21</v>
      </c>
      <c r="B3546" t="s">
        <v>20</v>
      </c>
      <c r="C3546">
        <v>25</v>
      </c>
      <c r="D3546" s="3">
        <v>2017</v>
      </c>
      <c r="E3546" t="s">
        <v>15</v>
      </c>
      <c r="F3546" t="s">
        <v>14</v>
      </c>
      <c r="G3546" t="s">
        <v>17</v>
      </c>
      <c r="H3546">
        <v>49</v>
      </c>
    </row>
    <row r="3547" spans="1:8" x14ac:dyDescent="0.3">
      <c r="A3547" t="s">
        <v>22</v>
      </c>
      <c r="B3547" t="s">
        <v>20</v>
      </c>
      <c r="C3547">
        <v>25</v>
      </c>
      <c r="D3547" s="3">
        <v>2017</v>
      </c>
      <c r="E3547" t="s">
        <v>15</v>
      </c>
      <c r="F3547" t="s">
        <v>14</v>
      </c>
      <c r="G3547" t="s">
        <v>17</v>
      </c>
      <c r="H3547">
        <v>35</v>
      </c>
    </row>
    <row r="3548" spans="1:8" x14ac:dyDescent="0.3">
      <c r="A3548" t="s">
        <v>21</v>
      </c>
      <c r="B3548" t="s">
        <v>20</v>
      </c>
      <c r="C3548">
        <v>26</v>
      </c>
      <c r="D3548" s="3">
        <v>2017</v>
      </c>
      <c r="E3548" t="s">
        <v>15</v>
      </c>
      <c r="F3548" t="s">
        <v>14</v>
      </c>
      <c r="G3548" t="s">
        <v>17</v>
      </c>
      <c r="H3548">
        <v>55</v>
      </c>
    </row>
    <row r="3549" spans="1:8" x14ac:dyDescent="0.3">
      <c r="A3549" t="s">
        <v>22</v>
      </c>
      <c r="B3549" t="s">
        <v>20</v>
      </c>
      <c r="C3549">
        <v>26</v>
      </c>
      <c r="D3549" s="3">
        <v>2017</v>
      </c>
      <c r="E3549" t="s">
        <v>15</v>
      </c>
      <c r="F3549" t="s">
        <v>14</v>
      </c>
      <c r="G3549" t="s">
        <v>17</v>
      </c>
      <c r="H3549">
        <v>37</v>
      </c>
    </row>
    <row r="3550" spans="1:8" x14ac:dyDescent="0.3">
      <c r="A3550" t="s">
        <v>21</v>
      </c>
      <c r="B3550" t="s">
        <v>20</v>
      </c>
      <c r="C3550">
        <v>27</v>
      </c>
      <c r="D3550" s="3">
        <v>2017</v>
      </c>
      <c r="E3550" t="s">
        <v>15</v>
      </c>
      <c r="F3550" t="s">
        <v>14</v>
      </c>
      <c r="G3550" t="s">
        <v>17</v>
      </c>
      <c r="H3550">
        <v>39</v>
      </c>
    </row>
    <row r="3551" spans="1:8" x14ac:dyDescent="0.3">
      <c r="A3551" t="s">
        <v>22</v>
      </c>
      <c r="B3551" t="s">
        <v>20</v>
      </c>
      <c r="C3551">
        <v>27</v>
      </c>
      <c r="D3551" s="3">
        <v>2017</v>
      </c>
      <c r="E3551" t="s">
        <v>15</v>
      </c>
      <c r="F3551" t="s">
        <v>14</v>
      </c>
      <c r="G3551" t="s">
        <v>17</v>
      </c>
      <c r="H3551">
        <v>32</v>
      </c>
    </row>
    <row r="3552" spans="1:8" x14ac:dyDescent="0.3">
      <c r="A3552" t="s">
        <v>21</v>
      </c>
      <c r="B3552" t="s">
        <v>20</v>
      </c>
      <c r="C3552">
        <v>28</v>
      </c>
      <c r="D3552" s="3">
        <v>2017</v>
      </c>
      <c r="E3552" t="s">
        <v>15</v>
      </c>
      <c r="F3552" t="s">
        <v>14</v>
      </c>
      <c r="G3552" t="s">
        <v>17</v>
      </c>
      <c r="H3552">
        <v>58</v>
      </c>
    </row>
    <row r="3553" spans="1:8" x14ac:dyDescent="0.3">
      <c r="A3553" t="s">
        <v>22</v>
      </c>
      <c r="B3553" t="s">
        <v>20</v>
      </c>
      <c r="C3553">
        <v>28</v>
      </c>
      <c r="D3553" s="3">
        <v>2017</v>
      </c>
      <c r="E3553" t="s">
        <v>15</v>
      </c>
      <c r="F3553" t="s">
        <v>14</v>
      </c>
      <c r="G3553" t="s">
        <v>17</v>
      </c>
      <c r="H3553">
        <v>28</v>
      </c>
    </row>
    <row r="3554" spans="1:8" x14ac:dyDescent="0.3">
      <c r="A3554" t="s">
        <v>21</v>
      </c>
      <c r="B3554" t="s">
        <v>20</v>
      </c>
      <c r="C3554">
        <v>29</v>
      </c>
      <c r="D3554" s="3">
        <v>2017</v>
      </c>
      <c r="E3554" t="s">
        <v>15</v>
      </c>
      <c r="F3554" t="s">
        <v>14</v>
      </c>
      <c r="G3554" t="s">
        <v>17</v>
      </c>
      <c r="H3554">
        <v>33</v>
      </c>
    </row>
    <row r="3555" spans="1:8" x14ac:dyDescent="0.3">
      <c r="A3555" t="s">
        <v>22</v>
      </c>
      <c r="B3555" t="s">
        <v>20</v>
      </c>
      <c r="C3555">
        <v>29</v>
      </c>
      <c r="D3555" s="3">
        <v>2017</v>
      </c>
      <c r="E3555" t="s">
        <v>15</v>
      </c>
      <c r="F3555" t="s">
        <v>14</v>
      </c>
      <c r="G3555" t="s">
        <v>17</v>
      </c>
      <c r="H3555">
        <v>18</v>
      </c>
    </row>
    <row r="3556" spans="1:8" x14ac:dyDescent="0.3">
      <c r="A3556" t="s">
        <v>21</v>
      </c>
      <c r="B3556" t="s">
        <v>20</v>
      </c>
      <c r="C3556">
        <v>30</v>
      </c>
      <c r="D3556" s="3">
        <v>2017</v>
      </c>
      <c r="E3556" t="s">
        <v>15</v>
      </c>
      <c r="F3556" t="s">
        <v>14</v>
      </c>
      <c r="G3556" t="s">
        <v>17</v>
      </c>
      <c r="H3556">
        <v>27</v>
      </c>
    </row>
    <row r="3557" spans="1:8" x14ac:dyDescent="0.3">
      <c r="A3557" t="s">
        <v>22</v>
      </c>
      <c r="B3557" t="s">
        <v>20</v>
      </c>
      <c r="C3557">
        <v>30</v>
      </c>
      <c r="D3557" s="3">
        <v>2017</v>
      </c>
      <c r="E3557" t="s">
        <v>15</v>
      </c>
      <c r="F3557" t="s">
        <v>14</v>
      </c>
      <c r="G3557" t="s">
        <v>17</v>
      </c>
      <c r="H3557">
        <v>17</v>
      </c>
    </row>
    <row r="3558" spans="1:8" x14ac:dyDescent="0.3">
      <c r="A3558" t="s">
        <v>21</v>
      </c>
      <c r="B3558" t="s">
        <v>20</v>
      </c>
      <c r="C3558">
        <v>31</v>
      </c>
      <c r="D3558" s="3">
        <v>2017</v>
      </c>
      <c r="E3558" t="s">
        <v>15</v>
      </c>
      <c r="F3558" t="s">
        <v>14</v>
      </c>
      <c r="G3558" t="s">
        <v>17</v>
      </c>
      <c r="H3558">
        <v>68</v>
      </c>
    </row>
    <row r="3559" spans="1:8" x14ac:dyDescent="0.3">
      <c r="A3559" t="s">
        <v>22</v>
      </c>
      <c r="B3559" t="s">
        <v>20</v>
      </c>
      <c r="C3559">
        <v>31</v>
      </c>
      <c r="D3559" s="3">
        <v>2017</v>
      </c>
      <c r="E3559" t="s">
        <v>15</v>
      </c>
      <c r="F3559" t="s">
        <v>14</v>
      </c>
      <c r="G3559" t="s">
        <v>17</v>
      </c>
      <c r="H3559">
        <v>36</v>
      </c>
    </row>
    <row r="3560" spans="1:8" x14ac:dyDescent="0.3">
      <c r="A3560" t="s">
        <v>21</v>
      </c>
      <c r="B3560" t="s">
        <v>19</v>
      </c>
      <c r="C3560">
        <v>1</v>
      </c>
      <c r="D3560" s="3">
        <v>2017</v>
      </c>
      <c r="E3560" t="s">
        <v>15</v>
      </c>
      <c r="F3560" t="s">
        <v>14</v>
      </c>
      <c r="G3560" t="s">
        <v>17</v>
      </c>
      <c r="H3560">
        <v>46</v>
      </c>
    </row>
    <row r="3561" spans="1:8" x14ac:dyDescent="0.3">
      <c r="A3561" t="s">
        <v>22</v>
      </c>
      <c r="B3561" t="s">
        <v>19</v>
      </c>
      <c r="C3561">
        <v>1</v>
      </c>
      <c r="D3561" s="3">
        <v>2017</v>
      </c>
      <c r="E3561" t="s">
        <v>15</v>
      </c>
      <c r="F3561" t="s">
        <v>14</v>
      </c>
      <c r="G3561" t="s">
        <v>17</v>
      </c>
      <c r="H3561">
        <v>38</v>
      </c>
    </row>
    <row r="3562" spans="1:8" x14ac:dyDescent="0.3">
      <c r="A3562" t="s">
        <v>21</v>
      </c>
      <c r="B3562" t="s">
        <v>19</v>
      </c>
      <c r="C3562">
        <v>2</v>
      </c>
      <c r="D3562" s="3">
        <v>2017</v>
      </c>
      <c r="E3562" t="s">
        <v>15</v>
      </c>
      <c r="F3562" t="s">
        <v>14</v>
      </c>
      <c r="G3562" t="s">
        <v>17</v>
      </c>
      <c r="H3562">
        <v>29</v>
      </c>
    </row>
    <row r="3563" spans="1:8" x14ac:dyDescent="0.3">
      <c r="A3563" t="s">
        <v>22</v>
      </c>
      <c r="B3563" t="s">
        <v>19</v>
      </c>
      <c r="C3563">
        <v>2</v>
      </c>
      <c r="D3563" s="3">
        <v>2017</v>
      </c>
      <c r="E3563" t="s">
        <v>15</v>
      </c>
      <c r="F3563" t="s">
        <v>14</v>
      </c>
      <c r="G3563" t="s">
        <v>17</v>
      </c>
      <c r="H3563">
        <v>22</v>
      </c>
    </row>
    <row r="3564" spans="1:8" x14ac:dyDescent="0.3">
      <c r="A3564" t="s">
        <v>21</v>
      </c>
      <c r="B3564" t="s">
        <v>19</v>
      </c>
      <c r="C3564">
        <v>3</v>
      </c>
      <c r="D3564" s="3">
        <v>2017</v>
      </c>
      <c r="E3564" t="s">
        <v>15</v>
      </c>
      <c r="F3564" t="s">
        <v>14</v>
      </c>
      <c r="G3564" t="s">
        <v>17</v>
      </c>
      <c r="H3564">
        <v>25</v>
      </c>
    </row>
    <row r="3565" spans="1:8" x14ac:dyDescent="0.3">
      <c r="A3565" t="s">
        <v>22</v>
      </c>
      <c r="B3565" t="s">
        <v>19</v>
      </c>
      <c r="C3565">
        <v>3</v>
      </c>
      <c r="D3565" s="3">
        <v>2017</v>
      </c>
      <c r="E3565" t="s">
        <v>15</v>
      </c>
      <c r="F3565" t="s">
        <v>14</v>
      </c>
      <c r="G3565" t="s">
        <v>17</v>
      </c>
      <c r="H3565">
        <v>17</v>
      </c>
    </row>
    <row r="3566" spans="1:8" x14ac:dyDescent="0.3">
      <c r="A3566" t="s">
        <v>21</v>
      </c>
      <c r="B3566" t="s">
        <v>19</v>
      </c>
      <c r="C3566">
        <v>4</v>
      </c>
      <c r="D3566" s="3">
        <v>2017</v>
      </c>
      <c r="E3566" t="s">
        <v>15</v>
      </c>
      <c r="F3566" t="s">
        <v>14</v>
      </c>
      <c r="G3566" t="s">
        <v>17</v>
      </c>
      <c r="H3566">
        <v>27</v>
      </c>
    </row>
    <row r="3567" spans="1:8" x14ac:dyDescent="0.3">
      <c r="A3567" t="s">
        <v>22</v>
      </c>
      <c r="B3567" t="s">
        <v>19</v>
      </c>
      <c r="C3567">
        <v>4</v>
      </c>
      <c r="D3567" s="3">
        <v>2017</v>
      </c>
      <c r="E3567" t="s">
        <v>15</v>
      </c>
      <c r="F3567" t="s">
        <v>14</v>
      </c>
      <c r="G3567" t="s">
        <v>17</v>
      </c>
      <c r="H3567">
        <v>24</v>
      </c>
    </row>
    <row r="3568" spans="1:8" x14ac:dyDescent="0.3">
      <c r="A3568" t="s">
        <v>21</v>
      </c>
      <c r="B3568" t="s">
        <v>19</v>
      </c>
      <c r="C3568">
        <v>5</v>
      </c>
      <c r="D3568" s="3">
        <v>2017</v>
      </c>
      <c r="E3568" t="s">
        <v>15</v>
      </c>
      <c r="F3568" t="s">
        <v>14</v>
      </c>
      <c r="G3568" t="s">
        <v>17</v>
      </c>
      <c r="H3568">
        <v>62</v>
      </c>
    </row>
    <row r="3569" spans="1:8" x14ac:dyDescent="0.3">
      <c r="A3569" t="s">
        <v>22</v>
      </c>
      <c r="B3569" t="s">
        <v>19</v>
      </c>
      <c r="C3569">
        <v>5</v>
      </c>
      <c r="D3569" s="3">
        <v>2017</v>
      </c>
      <c r="E3569" t="s">
        <v>15</v>
      </c>
      <c r="F3569" t="s">
        <v>14</v>
      </c>
      <c r="G3569" t="s">
        <v>17</v>
      </c>
      <c r="H3569">
        <v>34</v>
      </c>
    </row>
    <row r="3570" spans="1:8" x14ac:dyDescent="0.3">
      <c r="A3570" t="s">
        <v>21</v>
      </c>
      <c r="B3570" t="s">
        <v>19</v>
      </c>
      <c r="C3570">
        <v>6</v>
      </c>
      <c r="D3570" s="3">
        <v>2017</v>
      </c>
      <c r="E3570" t="s">
        <v>15</v>
      </c>
      <c r="F3570" t="s">
        <v>14</v>
      </c>
      <c r="G3570" t="s">
        <v>17</v>
      </c>
      <c r="H3570">
        <v>54</v>
      </c>
    </row>
    <row r="3571" spans="1:8" x14ac:dyDescent="0.3">
      <c r="A3571" t="s">
        <v>22</v>
      </c>
      <c r="B3571" t="s">
        <v>19</v>
      </c>
      <c r="C3571">
        <v>6</v>
      </c>
      <c r="D3571" s="3">
        <v>2017</v>
      </c>
      <c r="E3571" t="s">
        <v>15</v>
      </c>
      <c r="F3571" t="s">
        <v>14</v>
      </c>
      <c r="G3571" t="s">
        <v>17</v>
      </c>
      <c r="H3571">
        <v>34</v>
      </c>
    </row>
    <row r="3572" spans="1:8" x14ac:dyDescent="0.3">
      <c r="A3572" t="s">
        <v>21</v>
      </c>
      <c r="B3572" t="s">
        <v>19</v>
      </c>
      <c r="C3572">
        <v>7</v>
      </c>
      <c r="D3572" s="3">
        <v>2017</v>
      </c>
      <c r="E3572" t="s">
        <v>15</v>
      </c>
      <c r="F3572" t="s">
        <v>14</v>
      </c>
      <c r="G3572" t="s">
        <v>17</v>
      </c>
      <c r="H3572">
        <v>38</v>
      </c>
    </row>
    <row r="3573" spans="1:8" x14ac:dyDescent="0.3">
      <c r="A3573" t="s">
        <v>22</v>
      </c>
      <c r="B3573" t="s">
        <v>19</v>
      </c>
      <c r="C3573">
        <v>7</v>
      </c>
      <c r="D3573" s="3">
        <v>2017</v>
      </c>
      <c r="E3573" t="s">
        <v>15</v>
      </c>
      <c r="F3573" t="s">
        <v>14</v>
      </c>
      <c r="G3573" t="s">
        <v>17</v>
      </c>
      <c r="H3573">
        <v>29</v>
      </c>
    </row>
    <row r="3574" spans="1:8" x14ac:dyDescent="0.3">
      <c r="A3574" t="s">
        <v>21</v>
      </c>
      <c r="B3574" t="s">
        <v>19</v>
      </c>
      <c r="C3574">
        <v>8</v>
      </c>
      <c r="D3574" s="3">
        <v>2017</v>
      </c>
      <c r="E3574" t="s">
        <v>15</v>
      </c>
      <c r="F3574" t="s">
        <v>14</v>
      </c>
      <c r="G3574" t="s">
        <v>17</v>
      </c>
      <c r="H3574">
        <v>50</v>
      </c>
    </row>
    <row r="3575" spans="1:8" x14ac:dyDescent="0.3">
      <c r="A3575" t="s">
        <v>22</v>
      </c>
      <c r="B3575" t="s">
        <v>19</v>
      </c>
      <c r="C3575">
        <v>8</v>
      </c>
      <c r="D3575" s="3">
        <v>2017</v>
      </c>
      <c r="E3575" t="s">
        <v>15</v>
      </c>
      <c r="F3575" t="s">
        <v>14</v>
      </c>
      <c r="G3575" t="s">
        <v>17</v>
      </c>
      <c r="H3575">
        <v>19</v>
      </c>
    </row>
    <row r="3576" spans="1:8" x14ac:dyDescent="0.3">
      <c r="A3576" t="s">
        <v>21</v>
      </c>
      <c r="B3576" t="s">
        <v>19</v>
      </c>
      <c r="C3576">
        <v>9</v>
      </c>
      <c r="D3576" s="3">
        <v>2017</v>
      </c>
      <c r="E3576" t="s">
        <v>15</v>
      </c>
      <c r="F3576" t="s">
        <v>14</v>
      </c>
      <c r="G3576" t="s">
        <v>17</v>
      </c>
      <c r="H3576">
        <v>30</v>
      </c>
    </row>
    <row r="3577" spans="1:8" x14ac:dyDescent="0.3">
      <c r="A3577" t="s">
        <v>22</v>
      </c>
      <c r="B3577" t="s">
        <v>19</v>
      </c>
      <c r="C3577">
        <v>9</v>
      </c>
      <c r="D3577" s="3">
        <v>2017</v>
      </c>
      <c r="E3577" t="s">
        <v>15</v>
      </c>
      <c r="F3577" t="s">
        <v>14</v>
      </c>
      <c r="G3577" t="s">
        <v>17</v>
      </c>
      <c r="H3577">
        <v>22</v>
      </c>
    </row>
    <row r="3578" spans="1:8" x14ac:dyDescent="0.3">
      <c r="A3578" t="s">
        <v>21</v>
      </c>
      <c r="B3578" t="s">
        <v>19</v>
      </c>
      <c r="C3578">
        <v>10</v>
      </c>
      <c r="D3578" s="3">
        <v>2017</v>
      </c>
      <c r="E3578" t="s">
        <v>15</v>
      </c>
      <c r="F3578" t="s">
        <v>14</v>
      </c>
      <c r="G3578" t="s">
        <v>17</v>
      </c>
      <c r="H3578">
        <v>30</v>
      </c>
    </row>
    <row r="3579" spans="1:8" x14ac:dyDescent="0.3">
      <c r="A3579" t="s">
        <v>22</v>
      </c>
      <c r="B3579" t="s">
        <v>19</v>
      </c>
      <c r="C3579">
        <v>10</v>
      </c>
      <c r="D3579" s="3">
        <v>2017</v>
      </c>
      <c r="E3579" t="s">
        <v>15</v>
      </c>
      <c r="F3579" t="s">
        <v>14</v>
      </c>
      <c r="G3579" t="s">
        <v>17</v>
      </c>
      <c r="H3579">
        <v>24</v>
      </c>
    </row>
    <row r="3580" spans="1:8" x14ac:dyDescent="0.3">
      <c r="A3580" t="s">
        <v>21</v>
      </c>
      <c r="B3580" t="s">
        <v>19</v>
      </c>
      <c r="C3580">
        <v>11</v>
      </c>
      <c r="D3580" s="3">
        <v>2017</v>
      </c>
      <c r="E3580" t="s">
        <v>15</v>
      </c>
      <c r="F3580" t="s">
        <v>14</v>
      </c>
      <c r="G3580" t="s">
        <v>17</v>
      </c>
      <c r="H3580">
        <v>46</v>
      </c>
    </row>
    <row r="3581" spans="1:8" x14ac:dyDescent="0.3">
      <c r="A3581" t="s">
        <v>22</v>
      </c>
      <c r="B3581" t="s">
        <v>19</v>
      </c>
      <c r="C3581">
        <v>11</v>
      </c>
      <c r="D3581" s="3">
        <v>2017</v>
      </c>
      <c r="E3581" t="s">
        <v>15</v>
      </c>
      <c r="F3581" t="s">
        <v>14</v>
      </c>
      <c r="G3581" t="s">
        <v>17</v>
      </c>
      <c r="H3581">
        <v>12</v>
      </c>
    </row>
    <row r="3582" spans="1:8" x14ac:dyDescent="0.3">
      <c r="A3582" t="s">
        <v>21</v>
      </c>
      <c r="B3582" t="s">
        <v>19</v>
      </c>
      <c r="C3582">
        <v>12</v>
      </c>
      <c r="D3582" s="3">
        <v>2017</v>
      </c>
      <c r="E3582" t="s">
        <v>15</v>
      </c>
      <c r="F3582" t="s">
        <v>14</v>
      </c>
      <c r="G3582" t="s">
        <v>17</v>
      </c>
      <c r="H3582">
        <v>48</v>
      </c>
    </row>
    <row r="3583" spans="1:8" x14ac:dyDescent="0.3">
      <c r="A3583" t="s">
        <v>22</v>
      </c>
      <c r="B3583" t="s">
        <v>19</v>
      </c>
      <c r="C3583">
        <v>12</v>
      </c>
      <c r="D3583" s="3">
        <v>2017</v>
      </c>
      <c r="E3583" t="s">
        <v>15</v>
      </c>
      <c r="F3583" t="s">
        <v>14</v>
      </c>
      <c r="G3583" t="s">
        <v>17</v>
      </c>
      <c r="H3583">
        <v>36</v>
      </c>
    </row>
    <row r="3584" spans="1:8" x14ac:dyDescent="0.3">
      <c r="A3584" t="s">
        <v>21</v>
      </c>
      <c r="B3584" t="s">
        <v>19</v>
      </c>
      <c r="C3584">
        <v>13</v>
      </c>
      <c r="D3584" s="3">
        <v>2017</v>
      </c>
      <c r="E3584" t="s">
        <v>15</v>
      </c>
      <c r="F3584" t="s">
        <v>14</v>
      </c>
      <c r="G3584" t="s">
        <v>17</v>
      </c>
      <c r="H3584">
        <v>42</v>
      </c>
    </row>
    <row r="3585" spans="1:8" x14ac:dyDescent="0.3">
      <c r="A3585" t="s">
        <v>22</v>
      </c>
      <c r="B3585" t="s">
        <v>19</v>
      </c>
      <c r="C3585">
        <v>13</v>
      </c>
      <c r="D3585" s="3">
        <v>2017</v>
      </c>
      <c r="E3585" t="s">
        <v>15</v>
      </c>
      <c r="F3585" t="s">
        <v>14</v>
      </c>
      <c r="G3585" t="s">
        <v>17</v>
      </c>
      <c r="H3585">
        <v>26</v>
      </c>
    </row>
    <row r="3586" spans="1:8" x14ac:dyDescent="0.3">
      <c r="A3586" t="s">
        <v>21</v>
      </c>
      <c r="B3586" t="s">
        <v>19</v>
      </c>
      <c r="C3586">
        <v>14</v>
      </c>
      <c r="D3586" s="3">
        <v>2017</v>
      </c>
      <c r="E3586" t="s">
        <v>15</v>
      </c>
      <c r="F3586" t="s">
        <v>14</v>
      </c>
      <c r="G3586" t="s">
        <v>17</v>
      </c>
      <c r="H3586">
        <v>63</v>
      </c>
    </row>
    <row r="3587" spans="1:8" x14ac:dyDescent="0.3">
      <c r="A3587" t="s">
        <v>22</v>
      </c>
      <c r="B3587" t="s">
        <v>19</v>
      </c>
      <c r="C3587">
        <v>14</v>
      </c>
      <c r="D3587" s="3">
        <v>2017</v>
      </c>
      <c r="E3587" t="s">
        <v>15</v>
      </c>
      <c r="F3587" t="s">
        <v>14</v>
      </c>
      <c r="G3587" t="s">
        <v>17</v>
      </c>
      <c r="H3587">
        <v>25</v>
      </c>
    </row>
    <row r="3588" spans="1:8" x14ac:dyDescent="0.3">
      <c r="A3588" t="s">
        <v>21</v>
      </c>
      <c r="B3588" t="s">
        <v>19</v>
      </c>
      <c r="C3588">
        <v>15</v>
      </c>
      <c r="D3588" s="3">
        <v>2017</v>
      </c>
      <c r="E3588" t="s">
        <v>15</v>
      </c>
      <c r="F3588" t="s">
        <v>14</v>
      </c>
      <c r="G3588" t="s">
        <v>17</v>
      </c>
      <c r="H3588">
        <v>47</v>
      </c>
    </row>
    <row r="3589" spans="1:8" x14ac:dyDescent="0.3">
      <c r="A3589" t="s">
        <v>22</v>
      </c>
      <c r="B3589" t="s">
        <v>19</v>
      </c>
      <c r="C3589">
        <v>15</v>
      </c>
      <c r="D3589" s="3">
        <v>2017</v>
      </c>
      <c r="E3589" t="s">
        <v>15</v>
      </c>
      <c r="F3589" t="s">
        <v>14</v>
      </c>
      <c r="G3589" t="s">
        <v>17</v>
      </c>
      <c r="H3589">
        <v>36</v>
      </c>
    </row>
    <row r="3590" spans="1:8" x14ac:dyDescent="0.3">
      <c r="A3590" t="s">
        <v>21</v>
      </c>
      <c r="B3590" t="s">
        <v>19</v>
      </c>
      <c r="C3590">
        <v>16</v>
      </c>
      <c r="D3590" s="3">
        <v>2017</v>
      </c>
      <c r="E3590" t="s">
        <v>15</v>
      </c>
      <c r="F3590" t="s">
        <v>14</v>
      </c>
      <c r="G3590" t="s">
        <v>17</v>
      </c>
      <c r="H3590">
        <v>51</v>
      </c>
    </row>
    <row r="3591" spans="1:8" x14ac:dyDescent="0.3">
      <c r="A3591" t="s">
        <v>22</v>
      </c>
      <c r="B3591" t="s">
        <v>19</v>
      </c>
      <c r="C3591">
        <v>16</v>
      </c>
      <c r="D3591" s="3">
        <v>2017</v>
      </c>
      <c r="E3591" t="s">
        <v>15</v>
      </c>
      <c r="F3591" t="s">
        <v>14</v>
      </c>
      <c r="G3591" t="s">
        <v>17</v>
      </c>
      <c r="H3591">
        <v>27</v>
      </c>
    </row>
    <row r="3592" spans="1:8" x14ac:dyDescent="0.3">
      <c r="A3592" t="s">
        <v>21</v>
      </c>
      <c r="B3592" t="s">
        <v>19</v>
      </c>
      <c r="C3592">
        <v>17</v>
      </c>
      <c r="D3592" s="3">
        <v>2017</v>
      </c>
      <c r="E3592" t="s">
        <v>15</v>
      </c>
      <c r="F3592" t="s">
        <v>14</v>
      </c>
      <c r="G3592" t="s">
        <v>17</v>
      </c>
      <c r="H3592">
        <v>27</v>
      </c>
    </row>
    <row r="3593" spans="1:8" x14ac:dyDescent="0.3">
      <c r="A3593" t="s">
        <v>22</v>
      </c>
      <c r="B3593" t="s">
        <v>19</v>
      </c>
      <c r="C3593">
        <v>17</v>
      </c>
      <c r="D3593" s="3">
        <v>2017</v>
      </c>
      <c r="E3593" t="s">
        <v>15</v>
      </c>
      <c r="F3593" t="s">
        <v>14</v>
      </c>
      <c r="G3593" t="s">
        <v>17</v>
      </c>
      <c r="H3593">
        <v>17</v>
      </c>
    </row>
    <row r="3594" spans="1:8" x14ac:dyDescent="0.3">
      <c r="A3594" t="s">
        <v>21</v>
      </c>
      <c r="B3594" t="s">
        <v>19</v>
      </c>
      <c r="C3594">
        <v>18</v>
      </c>
      <c r="D3594" s="3">
        <v>2017</v>
      </c>
      <c r="E3594" t="s">
        <v>15</v>
      </c>
      <c r="F3594" t="s">
        <v>14</v>
      </c>
      <c r="G3594" t="s">
        <v>17</v>
      </c>
      <c r="H3594">
        <v>36</v>
      </c>
    </row>
    <row r="3595" spans="1:8" x14ac:dyDescent="0.3">
      <c r="A3595" t="s">
        <v>22</v>
      </c>
      <c r="B3595" t="s">
        <v>19</v>
      </c>
      <c r="C3595">
        <v>18</v>
      </c>
      <c r="D3595" s="3">
        <v>2017</v>
      </c>
      <c r="E3595" t="s">
        <v>15</v>
      </c>
      <c r="F3595" t="s">
        <v>14</v>
      </c>
      <c r="G3595" t="s">
        <v>17</v>
      </c>
      <c r="H3595">
        <v>18</v>
      </c>
    </row>
    <row r="3596" spans="1:8" x14ac:dyDescent="0.3">
      <c r="A3596" t="s">
        <v>21</v>
      </c>
      <c r="B3596" t="s">
        <v>19</v>
      </c>
      <c r="C3596">
        <v>19</v>
      </c>
      <c r="D3596" s="3">
        <v>2017</v>
      </c>
      <c r="E3596" t="s">
        <v>15</v>
      </c>
      <c r="F3596" t="s">
        <v>14</v>
      </c>
      <c r="G3596" t="s">
        <v>17</v>
      </c>
      <c r="H3596">
        <v>57</v>
      </c>
    </row>
    <row r="3597" spans="1:8" x14ac:dyDescent="0.3">
      <c r="A3597" t="s">
        <v>22</v>
      </c>
      <c r="B3597" t="s">
        <v>19</v>
      </c>
      <c r="C3597">
        <v>19</v>
      </c>
      <c r="D3597" s="3">
        <v>2017</v>
      </c>
      <c r="E3597" t="s">
        <v>15</v>
      </c>
      <c r="F3597" t="s">
        <v>14</v>
      </c>
      <c r="G3597" t="s">
        <v>17</v>
      </c>
      <c r="H3597">
        <v>32</v>
      </c>
    </row>
    <row r="3598" spans="1:8" x14ac:dyDescent="0.3">
      <c r="A3598" t="s">
        <v>21</v>
      </c>
      <c r="B3598" t="s">
        <v>19</v>
      </c>
      <c r="C3598">
        <v>20</v>
      </c>
      <c r="D3598" s="3">
        <v>2017</v>
      </c>
      <c r="E3598" t="s">
        <v>15</v>
      </c>
      <c r="F3598" t="s">
        <v>14</v>
      </c>
      <c r="G3598" t="s">
        <v>17</v>
      </c>
      <c r="H3598">
        <v>38</v>
      </c>
    </row>
    <row r="3599" spans="1:8" x14ac:dyDescent="0.3">
      <c r="A3599" t="s">
        <v>22</v>
      </c>
      <c r="B3599" t="s">
        <v>19</v>
      </c>
      <c r="C3599">
        <v>20</v>
      </c>
      <c r="D3599" s="3">
        <v>2017</v>
      </c>
      <c r="E3599" t="s">
        <v>15</v>
      </c>
      <c r="F3599" t="s">
        <v>14</v>
      </c>
      <c r="G3599" t="s">
        <v>17</v>
      </c>
      <c r="H3599">
        <v>22</v>
      </c>
    </row>
    <row r="3600" spans="1:8" x14ac:dyDescent="0.3">
      <c r="A3600" t="s">
        <v>21</v>
      </c>
      <c r="B3600" t="s">
        <v>19</v>
      </c>
      <c r="C3600">
        <v>21</v>
      </c>
      <c r="D3600" s="3">
        <v>2017</v>
      </c>
      <c r="E3600" t="s">
        <v>15</v>
      </c>
      <c r="F3600" t="s">
        <v>14</v>
      </c>
      <c r="G3600" t="s">
        <v>17</v>
      </c>
      <c r="H3600">
        <v>31</v>
      </c>
    </row>
    <row r="3601" spans="1:8" x14ac:dyDescent="0.3">
      <c r="A3601" t="s">
        <v>22</v>
      </c>
      <c r="B3601" t="s">
        <v>19</v>
      </c>
      <c r="C3601">
        <v>21</v>
      </c>
      <c r="D3601" s="3">
        <v>2017</v>
      </c>
      <c r="E3601" t="s">
        <v>15</v>
      </c>
      <c r="F3601" t="s">
        <v>14</v>
      </c>
      <c r="G3601" t="s">
        <v>17</v>
      </c>
      <c r="H3601">
        <v>24</v>
      </c>
    </row>
    <row r="3602" spans="1:8" x14ac:dyDescent="0.3">
      <c r="A3602" t="s">
        <v>21</v>
      </c>
      <c r="B3602" t="s">
        <v>19</v>
      </c>
      <c r="C3602">
        <v>22</v>
      </c>
      <c r="D3602" s="3">
        <v>2017</v>
      </c>
      <c r="E3602" t="s">
        <v>15</v>
      </c>
      <c r="F3602" t="s">
        <v>14</v>
      </c>
      <c r="G3602" t="s">
        <v>17</v>
      </c>
      <c r="H3602">
        <v>39</v>
      </c>
    </row>
    <row r="3603" spans="1:8" x14ac:dyDescent="0.3">
      <c r="A3603" t="s">
        <v>22</v>
      </c>
      <c r="B3603" t="s">
        <v>19</v>
      </c>
      <c r="C3603">
        <v>22</v>
      </c>
      <c r="D3603" s="3">
        <v>2017</v>
      </c>
      <c r="E3603" t="s">
        <v>15</v>
      </c>
      <c r="F3603" t="s">
        <v>14</v>
      </c>
      <c r="G3603" t="s">
        <v>17</v>
      </c>
      <c r="H3603">
        <v>20</v>
      </c>
    </row>
    <row r="3604" spans="1:8" x14ac:dyDescent="0.3">
      <c r="A3604" t="s">
        <v>21</v>
      </c>
      <c r="B3604" t="s">
        <v>19</v>
      </c>
      <c r="C3604">
        <v>23</v>
      </c>
      <c r="D3604" s="3">
        <v>2017</v>
      </c>
      <c r="E3604" t="s">
        <v>15</v>
      </c>
      <c r="F3604" t="s">
        <v>14</v>
      </c>
      <c r="G3604" t="s">
        <v>17</v>
      </c>
      <c r="H3604">
        <v>43</v>
      </c>
    </row>
    <row r="3605" spans="1:8" x14ac:dyDescent="0.3">
      <c r="A3605" t="s">
        <v>22</v>
      </c>
      <c r="B3605" t="s">
        <v>19</v>
      </c>
      <c r="C3605">
        <v>23</v>
      </c>
      <c r="D3605" s="3">
        <v>2017</v>
      </c>
      <c r="E3605" t="s">
        <v>15</v>
      </c>
      <c r="F3605" t="s">
        <v>14</v>
      </c>
      <c r="G3605" t="s">
        <v>17</v>
      </c>
      <c r="H3605">
        <v>31</v>
      </c>
    </row>
    <row r="3606" spans="1:8" x14ac:dyDescent="0.3">
      <c r="A3606" t="s">
        <v>21</v>
      </c>
      <c r="B3606" t="s">
        <v>19</v>
      </c>
      <c r="C3606">
        <v>24</v>
      </c>
      <c r="D3606" s="3">
        <v>2017</v>
      </c>
      <c r="E3606" t="s">
        <v>15</v>
      </c>
      <c r="F3606" t="s">
        <v>14</v>
      </c>
      <c r="G3606" t="s">
        <v>17</v>
      </c>
      <c r="H3606">
        <v>21</v>
      </c>
    </row>
    <row r="3607" spans="1:8" x14ac:dyDescent="0.3">
      <c r="A3607" t="s">
        <v>22</v>
      </c>
      <c r="B3607" t="s">
        <v>19</v>
      </c>
      <c r="C3607">
        <v>24</v>
      </c>
      <c r="D3607" s="3">
        <v>2017</v>
      </c>
      <c r="E3607" t="s">
        <v>15</v>
      </c>
      <c r="F3607" t="s">
        <v>14</v>
      </c>
      <c r="G3607" t="s">
        <v>17</v>
      </c>
      <c r="H3607">
        <v>17</v>
      </c>
    </row>
    <row r="3608" spans="1:8" x14ac:dyDescent="0.3">
      <c r="A3608" t="s">
        <v>21</v>
      </c>
      <c r="B3608" t="s">
        <v>19</v>
      </c>
      <c r="C3608">
        <v>25</v>
      </c>
      <c r="D3608" s="3">
        <v>2017</v>
      </c>
      <c r="E3608" t="s">
        <v>15</v>
      </c>
      <c r="F3608" t="s">
        <v>14</v>
      </c>
      <c r="G3608" t="s">
        <v>17</v>
      </c>
      <c r="H3608">
        <v>41</v>
      </c>
    </row>
    <row r="3609" spans="1:8" x14ac:dyDescent="0.3">
      <c r="A3609" t="s">
        <v>22</v>
      </c>
      <c r="B3609" t="s">
        <v>19</v>
      </c>
      <c r="C3609">
        <v>25</v>
      </c>
      <c r="D3609" s="3">
        <v>2017</v>
      </c>
      <c r="E3609" t="s">
        <v>15</v>
      </c>
      <c r="F3609" t="s">
        <v>14</v>
      </c>
      <c r="G3609" t="s">
        <v>17</v>
      </c>
      <c r="H3609">
        <v>11</v>
      </c>
    </row>
    <row r="3610" spans="1:8" x14ac:dyDescent="0.3">
      <c r="A3610" t="s">
        <v>21</v>
      </c>
      <c r="B3610" t="s">
        <v>19</v>
      </c>
      <c r="C3610">
        <v>26</v>
      </c>
      <c r="D3610" s="3">
        <v>2017</v>
      </c>
      <c r="E3610" t="s">
        <v>15</v>
      </c>
      <c r="F3610" t="s">
        <v>14</v>
      </c>
      <c r="G3610" t="s">
        <v>17</v>
      </c>
      <c r="H3610">
        <v>40</v>
      </c>
    </row>
    <row r="3611" spans="1:8" x14ac:dyDescent="0.3">
      <c r="A3611" t="s">
        <v>22</v>
      </c>
      <c r="B3611" t="s">
        <v>19</v>
      </c>
      <c r="C3611">
        <v>26</v>
      </c>
      <c r="D3611" s="3">
        <v>2017</v>
      </c>
      <c r="E3611" t="s">
        <v>15</v>
      </c>
      <c r="F3611" t="s">
        <v>14</v>
      </c>
      <c r="G3611" t="s">
        <v>17</v>
      </c>
      <c r="H3611">
        <v>41</v>
      </c>
    </row>
    <row r="3612" spans="1:8" x14ac:dyDescent="0.3">
      <c r="A3612" t="s">
        <v>21</v>
      </c>
      <c r="B3612" t="s">
        <v>19</v>
      </c>
      <c r="C3612">
        <v>27</v>
      </c>
      <c r="D3612" s="3">
        <v>2017</v>
      </c>
      <c r="E3612" t="s">
        <v>15</v>
      </c>
      <c r="F3612" t="s">
        <v>14</v>
      </c>
      <c r="G3612" t="s">
        <v>17</v>
      </c>
      <c r="H3612">
        <v>44</v>
      </c>
    </row>
    <row r="3613" spans="1:8" x14ac:dyDescent="0.3">
      <c r="A3613" t="s">
        <v>22</v>
      </c>
      <c r="B3613" t="s">
        <v>19</v>
      </c>
      <c r="C3613">
        <v>27</v>
      </c>
      <c r="D3613" s="3">
        <v>2017</v>
      </c>
      <c r="E3613" t="s">
        <v>15</v>
      </c>
      <c r="F3613" t="s">
        <v>14</v>
      </c>
      <c r="G3613" t="s">
        <v>17</v>
      </c>
      <c r="H3613">
        <v>26</v>
      </c>
    </row>
    <row r="3614" spans="1:8" x14ac:dyDescent="0.3">
      <c r="A3614" t="s">
        <v>21</v>
      </c>
      <c r="B3614" t="s">
        <v>19</v>
      </c>
      <c r="C3614">
        <v>28</v>
      </c>
      <c r="D3614" s="3">
        <v>2017</v>
      </c>
      <c r="E3614" t="s">
        <v>15</v>
      </c>
      <c r="F3614" t="s">
        <v>14</v>
      </c>
      <c r="G3614" t="s">
        <v>17</v>
      </c>
      <c r="H3614">
        <v>51</v>
      </c>
    </row>
    <row r="3615" spans="1:8" x14ac:dyDescent="0.3">
      <c r="A3615" t="s">
        <v>22</v>
      </c>
      <c r="B3615" t="s">
        <v>19</v>
      </c>
      <c r="C3615">
        <v>28</v>
      </c>
      <c r="D3615" s="3">
        <v>2017</v>
      </c>
      <c r="E3615" t="s">
        <v>15</v>
      </c>
      <c r="F3615" t="s">
        <v>14</v>
      </c>
      <c r="G3615" t="s">
        <v>17</v>
      </c>
      <c r="H3615">
        <v>30</v>
      </c>
    </row>
    <row r="3616" spans="1:8" x14ac:dyDescent="0.3">
      <c r="A3616" t="s">
        <v>21</v>
      </c>
      <c r="B3616" t="s">
        <v>19</v>
      </c>
      <c r="C3616">
        <v>29</v>
      </c>
      <c r="D3616" s="3">
        <v>2017</v>
      </c>
      <c r="E3616" t="s">
        <v>15</v>
      </c>
      <c r="F3616" t="s">
        <v>14</v>
      </c>
      <c r="G3616" t="s">
        <v>17</v>
      </c>
      <c r="H3616">
        <v>44</v>
      </c>
    </row>
    <row r="3617" spans="1:8" x14ac:dyDescent="0.3">
      <c r="A3617" t="s">
        <v>22</v>
      </c>
      <c r="B3617" t="s">
        <v>19</v>
      </c>
      <c r="C3617">
        <v>29</v>
      </c>
      <c r="D3617" s="3">
        <v>2017</v>
      </c>
      <c r="E3617" t="s">
        <v>15</v>
      </c>
      <c r="F3617" t="s">
        <v>14</v>
      </c>
      <c r="G3617" t="s">
        <v>17</v>
      </c>
      <c r="H3617">
        <v>31</v>
      </c>
    </row>
    <row r="3618" spans="1:8" x14ac:dyDescent="0.3">
      <c r="A3618" t="s">
        <v>21</v>
      </c>
      <c r="B3618" t="s">
        <v>19</v>
      </c>
      <c r="C3618">
        <v>30</v>
      </c>
      <c r="D3618" s="3">
        <v>2017</v>
      </c>
      <c r="E3618" t="s">
        <v>15</v>
      </c>
      <c r="F3618" t="s">
        <v>14</v>
      </c>
      <c r="G3618" t="s">
        <v>17</v>
      </c>
      <c r="H3618">
        <v>40</v>
      </c>
    </row>
    <row r="3619" spans="1:8" x14ac:dyDescent="0.3">
      <c r="A3619" t="s">
        <v>22</v>
      </c>
      <c r="B3619" t="s">
        <v>19</v>
      </c>
      <c r="C3619">
        <v>30</v>
      </c>
      <c r="D3619" s="3">
        <v>2017</v>
      </c>
      <c r="E3619" t="s">
        <v>15</v>
      </c>
      <c r="F3619" t="s">
        <v>14</v>
      </c>
      <c r="G3619" t="s">
        <v>17</v>
      </c>
      <c r="H3619">
        <v>32</v>
      </c>
    </row>
    <row r="3620" spans="1:8" x14ac:dyDescent="0.3">
      <c r="A3620" t="s">
        <v>21</v>
      </c>
      <c r="B3620" t="s">
        <v>13</v>
      </c>
      <c r="C3620">
        <v>1</v>
      </c>
      <c r="D3620" s="3">
        <v>2017</v>
      </c>
      <c r="E3620" t="s">
        <v>15</v>
      </c>
      <c r="F3620" t="s">
        <v>14</v>
      </c>
      <c r="G3620" t="s">
        <v>17</v>
      </c>
      <c r="H3620">
        <v>33</v>
      </c>
    </row>
    <row r="3621" spans="1:8" x14ac:dyDescent="0.3">
      <c r="A3621" t="s">
        <v>22</v>
      </c>
      <c r="B3621" t="s">
        <v>13</v>
      </c>
      <c r="C3621">
        <v>1</v>
      </c>
      <c r="D3621" s="3">
        <v>2017</v>
      </c>
      <c r="E3621" t="s">
        <v>15</v>
      </c>
      <c r="F3621" t="s">
        <v>14</v>
      </c>
      <c r="G3621" t="s">
        <v>17</v>
      </c>
      <c r="H3621">
        <v>22</v>
      </c>
    </row>
    <row r="3622" spans="1:8" x14ac:dyDescent="0.3">
      <c r="A3622" t="s">
        <v>21</v>
      </c>
      <c r="B3622" t="s">
        <v>13</v>
      </c>
      <c r="C3622">
        <v>2</v>
      </c>
      <c r="D3622" s="3">
        <v>2017</v>
      </c>
      <c r="E3622" t="s">
        <v>15</v>
      </c>
      <c r="F3622" t="s">
        <v>14</v>
      </c>
      <c r="G3622" t="s">
        <v>17</v>
      </c>
      <c r="H3622">
        <v>44</v>
      </c>
    </row>
    <row r="3623" spans="1:8" x14ac:dyDescent="0.3">
      <c r="A3623" t="s">
        <v>22</v>
      </c>
      <c r="B3623" t="s">
        <v>13</v>
      </c>
      <c r="C3623">
        <v>2</v>
      </c>
      <c r="D3623" s="3">
        <v>2017</v>
      </c>
      <c r="E3623" t="s">
        <v>15</v>
      </c>
      <c r="F3623" t="s">
        <v>14</v>
      </c>
      <c r="G3623" t="s">
        <v>17</v>
      </c>
      <c r="H3623">
        <v>37</v>
      </c>
    </row>
    <row r="3624" spans="1:8" x14ac:dyDescent="0.3">
      <c r="A3624" t="s">
        <v>21</v>
      </c>
      <c r="B3624" t="s">
        <v>13</v>
      </c>
      <c r="C3624">
        <v>3</v>
      </c>
      <c r="D3624" s="3">
        <v>2017</v>
      </c>
      <c r="E3624" t="s">
        <v>15</v>
      </c>
      <c r="F3624" t="s">
        <v>14</v>
      </c>
      <c r="G3624" t="s">
        <v>17</v>
      </c>
      <c r="H3624">
        <v>41</v>
      </c>
    </row>
    <row r="3625" spans="1:8" x14ac:dyDescent="0.3">
      <c r="A3625" t="s">
        <v>22</v>
      </c>
      <c r="B3625" t="s">
        <v>13</v>
      </c>
      <c r="C3625">
        <v>3</v>
      </c>
      <c r="D3625" s="3">
        <v>2017</v>
      </c>
      <c r="E3625" t="s">
        <v>15</v>
      </c>
      <c r="F3625" t="s">
        <v>14</v>
      </c>
      <c r="G3625" t="s">
        <v>17</v>
      </c>
      <c r="H3625">
        <v>23</v>
      </c>
    </row>
    <row r="3626" spans="1:8" x14ac:dyDescent="0.3">
      <c r="A3626" t="s">
        <v>21</v>
      </c>
      <c r="B3626" t="s">
        <v>13</v>
      </c>
      <c r="C3626">
        <v>4</v>
      </c>
      <c r="D3626" s="3">
        <v>2017</v>
      </c>
      <c r="E3626" t="s">
        <v>15</v>
      </c>
      <c r="F3626" t="s">
        <v>14</v>
      </c>
      <c r="G3626" t="s">
        <v>17</v>
      </c>
      <c r="H3626">
        <v>35</v>
      </c>
    </row>
    <row r="3627" spans="1:8" x14ac:dyDescent="0.3">
      <c r="A3627" t="s">
        <v>22</v>
      </c>
      <c r="B3627" t="s">
        <v>13</v>
      </c>
      <c r="C3627">
        <v>4</v>
      </c>
      <c r="D3627" s="3">
        <v>2017</v>
      </c>
      <c r="E3627" t="s">
        <v>15</v>
      </c>
      <c r="F3627" t="s">
        <v>14</v>
      </c>
      <c r="G3627" t="s">
        <v>17</v>
      </c>
      <c r="H3627">
        <v>30</v>
      </c>
    </row>
    <row r="3628" spans="1:8" x14ac:dyDescent="0.3">
      <c r="A3628" t="s">
        <v>21</v>
      </c>
      <c r="B3628" t="s">
        <v>13</v>
      </c>
      <c r="C3628">
        <v>5</v>
      </c>
      <c r="D3628" s="3">
        <v>2017</v>
      </c>
      <c r="E3628" t="s">
        <v>15</v>
      </c>
      <c r="F3628" t="s">
        <v>14</v>
      </c>
      <c r="G3628" t="s">
        <v>17</v>
      </c>
      <c r="H3628">
        <v>34</v>
      </c>
    </row>
    <row r="3629" spans="1:8" x14ac:dyDescent="0.3">
      <c r="A3629" t="s">
        <v>22</v>
      </c>
      <c r="B3629" t="s">
        <v>13</v>
      </c>
      <c r="C3629">
        <v>5</v>
      </c>
      <c r="D3629" s="3">
        <v>2017</v>
      </c>
      <c r="E3629" t="s">
        <v>15</v>
      </c>
      <c r="F3629" t="s">
        <v>14</v>
      </c>
      <c r="G3629" t="s">
        <v>17</v>
      </c>
      <c r="H3629">
        <v>22</v>
      </c>
    </row>
    <row r="3630" spans="1:8" x14ac:dyDescent="0.3">
      <c r="A3630" t="s">
        <v>21</v>
      </c>
      <c r="B3630" t="s">
        <v>13</v>
      </c>
      <c r="C3630">
        <v>6</v>
      </c>
      <c r="D3630" s="3">
        <v>2017</v>
      </c>
      <c r="E3630" t="s">
        <v>15</v>
      </c>
      <c r="F3630" t="s">
        <v>14</v>
      </c>
      <c r="G3630" t="s">
        <v>17</v>
      </c>
      <c r="H3630">
        <v>29</v>
      </c>
    </row>
    <row r="3631" spans="1:8" x14ac:dyDescent="0.3">
      <c r="A3631" t="s">
        <v>22</v>
      </c>
      <c r="B3631" t="s">
        <v>13</v>
      </c>
      <c r="C3631">
        <v>6</v>
      </c>
      <c r="D3631" s="3">
        <v>2017</v>
      </c>
      <c r="E3631" t="s">
        <v>15</v>
      </c>
      <c r="F3631" t="s">
        <v>14</v>
      </c>
      <c r="G3631" t="s">
        <v>17</v>
      </c>
      <c r="H3631">
        <v>15</v>
      </c>
    </row>
    <row r="3632" spans="1:8" x14ac:dyDescent="0.3">
      <c r="A3632" t="s">
        <v>21</v>
      </c>
      <c r="B3632" t="s">
        <v>13</v>
      </c>
      <c r="C3632">
        <v>7</v>
      </c>
      <c r="D3632" s="3">
        <v>2017</v>
      </c>
      <c r="E3632" t="s">
        <v>15</v>
      </c>
      <c r="F3632" t="s">
        <v>14</v>
      </c>
      <c r="G3632" t="s">
        <v>17</v>
      </c>
      <c r="H3632">
        <v>26</v>
      </c>
    </row>
    <row r="3633" spans="1:8" x14ac:dyDescent="0.3">
      <c r="A3633" t="s">
        <v>22</v>
      </c>
      <c r="B3633" t="s">
        <v>13</v>
      </c>
      <c r="C3633">
        <v>7</v>
      </c>
      <c r="D3633" s="3">
        <v>2017</v>
      </c>
      <c r="E3633" t="s">
        <v>15</v>
      </c>
      <c r="F3633" t="s">
        <v>14</v>
      </c>
      <c r="G3633" t="s">
        <v>17</v>
      </c>
      <c r="H3633">
        <v>24</v>
      </c>
    </row>
    <row r="3634" spans="1:8" x14ac:dyDescent="0.3">
      <c r="A3634" t="s">
        <v>21</v>
      </c>
      <c r="B3634" t="s">
        <v>13</v>
      </c>
      <c r="C3634">
        <v>8</v>
      </c>
      <c r="D3634" s="3">
        <v>2017</v>
      </c>
      <c r="E3634" t="s">
        <v>15</v>
      </c>
      <c r="F3634" t="s">
        <v>14</v>
      </c>
      <c r="G3634" t="s">
        <v>17</v>
      </c>
      <c r="H3634">
        <v>38</v>
      </c>
    </row>
    <row r="3635" spans="1:8" x14ac:dyDescent="0.3">
      <c r="A3635" t="s">
        <v>22</v>
      </c>
      <c r="B3635" t="s">
        <v>13</v>
      </c>
      <c r="C3635">
        <v>8</v>
      </c>
      <c r="D3635" s="3">
        <v>2017</v>
      </c>
      <c r="E3635" t="s">
        <v>15</v>
      </c>
      <c r="F3635" t="s">
        <v>14</v>
      </c>
      <c r="G3635" t="s">
        <v>17</v>
      </c>
      <c r="H3635">
        <v>35</v>
      </c>
    </row>
    <row r="3636" spans="1:8" x14ac:dyDescent="0.3">
      <c r="A3636" t="s">
        <v>21</v>
      </c>
      <c r="B3636" t="s">
        <v>13</v>
      </c>
      <c r="C3636">
        <v>9</v>
      </c>
      <c r="D3636" s="3">
        <v>2017</v>
      </c>
      <c r="E3636" t="s">
        <v>15</v>
      </c>
      <c r="F3636" t="s">
        <v>14</v>
      </c>
      <c r="G3636" t="s">
        <v>17</v>
      </c>
      <c r="H3636">
        <v>39</v>
      </c>
    </row>
    <row r="3637" spans="1:8" x14ac:dyDescent="0.3">
      <c r="A3637" t="s">
        <v>22</v>
      </c>
      <c r="B3637" t="s">
        <v>13</v>
      </c>
      <c r="C3637">
        <v>9</v>
      </c>
      <c r="D3637" s="3">
        <v>2017</v>
      </c>
      <c r="E3637" t="s">
        <v>15</v>
      </c>
      <c r="F3637" t="s">
        <v>14</v>
      </c>
      <c r="G3637" t="s">
        <v>17</v>
      </c>
      <c r="H3637">
        <v>24</v>
      </c>
    </row>
    <row r="3638" spans="1:8" x14ac:dyDescent="0.3">
      <c r="A3638" t="s">
        <v>21</v>
      </c>
      <c r="B3638" t="s">
        <v>13</v>
      </c>
      <c r="C3638">
        <v>10</v>
      </c>
      <c r="D3638" s="3">
        <v>2017</v>
      </c>
      <c r="E3638" t="s">
        <v>15</v>
      </c>
      <c r="F3638" t="s">
        <v>14</v>
      </c>
      <c r="G3638" t="s">
        <v>17</v>
      </c>
      <c r="H3638">
        <v>41</v>
      </c>
    </row>
    <row r="3639" spans="1:8" x14ac:dyDescent="0.3">
      <c r="A3639" t="s">
        <v>22</v>
      </c>
      <c r="B3639" t="s">
        <v>13</v>
      </c>
      <c r="C3639">
        <v>10</v>
      </c>
      <c r="D3639" s="3">
        <v>2017</v>
      </c>
      <c r="E3639" t="s">
        <v>15</v>
      </c>
      <c r="F3639" t="s">
        <v>14</v>
      </c>
      <c r="G3639" t="s">
        <v>17</v>
      </c>
      <c r="H3639">
        <v>35</v>
      </c>
    </row>
    <row r="3640" spans="1:8" x14ac:dyDescent="0.3">
      <c r="A3640" t="s">
        <v>21</v>
      </c>
      <c r="B3640" t="s">
        <v>13</v>
      </c>
      <c r="C3640">
        <v>11</v>
      </c>
      <c r="D3640" s="3">
        <v>2017</v>
      </c>
      <c r="E3640" t="s">
        <v>15</v>
      </c>
      <c r="F3640" t="s">
        <v>14</v>
      </c>
      <c r="G3640" t="s">
        <v>17</v>
      </c>
      <c r="H3640">
        <v>43</v>
      </c>
    </row>
    <row r="3641" spans="1:8" x14ac:dyDescent="0.3">
      <c r="A3641" t="s">
        <v>22</v>
      </c>
      <c r="B3641" t="s">
        <v>13</v>
      </c>
      <c r="C3641">
        <v>11</v>
      </c>
      <c r="D3641" s="3">
        <v>2017</v>
      </c>
      <c r="E3641" t="s">
        <v>15</v>
      </c>
      <c r="F3641" t="s">
        <v>14</v>
      </c>
      <c r="G3641" t="s">
        <v>17</v>
      </c>
      <c r="H3641">
        <v>32</v>
      </c>
    </row>
    <row r="3642" spans="1:8" x14ac:dyDescent="0.3">
      <c r="A3642" t="s">
        <v>21</v>
      </c>
      <c r="B3642" t="s">
        <v>13</v>
      </c>
      <c r="C3642">
        <v>12</v>
      </c>
      <c r="D3642" s="3">
        <v>2017</v>
      </c>
      <c r="E3642" t="s">
        <v>15</v>
      </c>
      <c r="F3642" t="s">
        <v>14</v>
      </c>
      <c r="G3642" t="s">
        <v>17</v>
      </c>
      <c r="H3642">
        <v>44</v>
      </c>
    </row>
    <row r="3643" spans="1:8" x14ac:dyDescent="0.3">
      <c r="A3643" t="s">
        <v>22</v>
      </c>
      <c r="B3643" t="s">
        <v>13</v>
      </c>
      <c r="C3643">
        <v>12</v>
      </c>
      <c r="D3643" s="3">
        <v>2017</v>
      </c>
      <c r="E3643" t="s">
        <v>15</v>
      </c>
      <c r="F3643" t="s">
        <v>14</v>
      </c>
      <c r="G3643" t="s">
        <v>17</v>
      </c>
      <c r="H3643">
        <v>16</v>
      </c>
    </row>
    <row r="3644" spans="1:8" x14ac:dyDescent="0.3">
      <c r="A3644" t="s">
        <v>21</v>
      </c>
      <c r="B3644" t="s">
        <v>13</v>
      </c>
      <c r="C3644">
        <v>13</v>
      </c>
      <c r="D3644" s="3">
        <v>2017</v>
      </c>
      <c r="E3644" t="s">
        <v>15</v>
      </c>
      <c r="F3644" t="s">
        <v>14</v>
      </c>
      <c r="G3644" t="s">
        <v>17</v>
      </c>
      <c r="H3644">
        <v>29</v>
      </c>
    </row>
    <row r="3645" spans="1:8" x14ac:dyDescent="0.3">
      <c r="A3645" t="s">
        <v>22</v>
      </c>
      <c r="B3645" t="s">
        <v>13</v>
      </c>
      <c r="C3645">
        <v>13</v>
      </c>
      <c r="D3645" s="3">
        <v>2017</v>
      </c>
      <c r="E3645" t="s">
        <v>15</v>
      </c>
      <c r="F3645" t="s">
        <v>14</v>
      </c>
      <c r="G3645" t="s">
        <v>17</v>
      </c>
      <c r="H3645">
        <v>21</v>
      </c>
    </row>
    <row r="3646" spans="1:8" x14ac:dyDescent="0.3">
      <c r="A3646" t="s">
        <v>21</v>
      </c>
      <c r="B3646" t="s">
        <v>13</v>
      </c>
      <c r="C3646">
        <v>14</v>
      </c>
      <c r="D3646" s="3">
        <v>2017</v>
      </c>
      <c r="E3646" t="s">
        <v>15</v>
      </c>
      <c r="F3646" t="s">
        <v>14</v>
      </c>
      <c r="G3646" t="s">
        <v>17</v>
      </c>
      <c r="H3646">
        <v>33</v>
      </c>
    </row>
    <row r="3647" spans="1:8" x14ac:dyDescent="0.3">
      <c r="A3647" t="s">
        <v>22</v>
      </c>
      <c r="B3647" t="s">
        <v>13</v>
      </c>
      <c r="C3647">
        <v>14</v>
      </c>
      <c r="D3647" s="3">
        <v>2017</v>
      </c>
      <c r="E3647" t="s">
        <v>15</v>
      </c>
      <c r="F3647" t="s">
        <v>14</v>
      </c>
      <c r="G3647" t="s">
        <v>17</v>
      </c>
      <c r="H3647">
        <v>16</v>
      </c>
    </row>
    <row r="3648" spans="1:8" x14ac:dyDescent="0.3">
      <c r="A3648" t="s">
        <v>21</v>
      </c>
      <c r="B3648" t="s">
        <v>13</v>
      </c>
      <c r="C3648">
        <v>15</v>
      </c>
      <c r="D3648" s="3">
        <v>2017</v>
      </c>
      <c r="E3648" t="s">
        <v>15</v>
      </c>
      <c r="F3648" t="s">
        <v>14</v>
      </c>
      <c r="G3648" t="s">
        <v>17</v>
      </c>
      <c r="H3648">
        <v>62</v>
      </c>
    </row>
    <row r="3649" spans="1:8" x14ac:dyDescent="0.3">
      <c r="A3649" t="s">
        <v>22</v>
      </c>
      <c r="B3649" t="s">
        <v>13</v>
      </c>
      <c r="C3649">
        <v>15</v>
      </c>
      <c r="D3649" s="3">
        <v>2017</v>
      </c>
      <c r="E3649" t="s">
        <v>15</v>
      </c>
      <c r="F3649" t="s">
        <v>14</v>
      </c>
      <c r="G3649" t="s">
        <v>17</v>
      </c>
      <c r="H3649">
        <v>37</v>
      </c>
    </row>
    <row r="3650" spans="1:8" x14ac:dyDescent="0.3">
      <c r="A3650" t="s">
        <v>21</v>
      </c>
      <c r="B3650" t="s">
        <v>13</v>
      </c>
      <c r="C3650">
        <v>16</v>
      </c>
      <c r="D3650" s="3">
        <v>2017</v>
      </c>
      <c r="E3650" t="s">
        <v>15</v>
      </c>
      <c r="F3650" t="s">
        <v>14</v>
      </c>
      <c r="G3650" t="s">
        <v>17</v>
      </c>
      <c r="H3650">
        <v>48</v>
      </c>
    </row>
    <row r="3651" spans="1:8" x14ac:dyDescent="0.3">
      <c r="A3651" t="s">
        <v>22</v>
      </c>
      <c r="B3651" t="s">
        <v>13</v>
      </c>
      <c r="C3651">
        <v>16</v>
      </c>
      <c r="D3651" s="3">
        <v>2017</v>
      </c>
      <c r="E3651" t="s">
        <v>15</v>
      </c>
      <c r="F3651" t="s">
        <v>14</v>
      </c>
      <c r="G3651" t="s">
        <v>17</v>
      </c>
      <c r="H3651">
        <v>44</v>
      </c>
    </row>
    <row r="3652" spans="1:8" x14ac:dyDescent="0.3">
      <c r="A3652" t="s">
        <v>21</v>
      </c>
      <c r="B3652" t="s">
        <v>13</v>
      </c>
      <c r="C3652">
        <v>17</v>
      </c>
      <c r="D3652" s="3">
        <v>2017</v>
      </c>
      <c r="E3652" t="s">
        <v>15</v>
      </c>
      <c r="F3652" t="s">
        <v>14</v>
      </c>
      <c r="G3652" t="s">
        <v>17</v>
      </c>
      <c r="H3652">
        <v>44</v>
      </c>
    </row>
    <row r="3653" spans="1:8" x14ac:dyDescent="0.3">
      <c r="A3653" t="s">
        <v>22</v>
      </c>
      <c r="B3653" t="s">
        <v>13</v>
      </c>
      <c r="C3653">
        <v>17</v>
      </c>
      <c r="D3653" s="3">
        <v>2017</v>
      </c>
      <c r="E3653" t="s">
        <v>15</v>
      </c>
      <c r="F3653" t="s">
        <v>14</v>
      </c>
      <c r="G3653" t="s">
        <v>17</v>
      </c>
      <c r="H3653">
        <v>21</v>
      </c>
    </row>
    <row r="3654" spans="1:8" x14ac:dyDescent="0.3">
      <c r="A3654" t="s">
        <v>21</v>
      </c>
      <c r="B3654" t="s">
        <v>13</v>
      </c>
      <c r="C3654">
        <v>18</v>
      </c>
      <c r="D3654" s="3">
        <v>2017</v>
      </c>
      <c r="E3654" t="s">
        <v>15</v>
      </c>
      <c r="F3654" t="s">
        <v>14</v>
      </c>
      <c r="G3654" t="s">
        <v>17</v>
      </c>
      <c r="H3654">
        <v>44</v>
      </c>
    </row>
    <row r="3655" spans="1:8" x14ac:dyDescent="0.3">
      <c r="A3655" t="s">
        <v>22</v>
      </c>
      <c r="B3655" t="s">
        <v>13</v>
      </c>
      <c r="C3655">
        <v>18</v>
      </c>
      <c r="D3655" s="3">
        <v>2017</v>
      </c>
      <c r="E3655" t="s">
        <v>15</v>
      </c>
      <c r="F3655" t="s">
        <v>14</v>
      </c>
      <c r="G3655" t="s">
        <v>17</v>
      </c>
      <c r="H3655">
        <v>29</v>
      </c>
    </row>
    <row r="3656" spans="1:8" x14ac:dyDescent="0.3">
      <c r="A3656" t="s">
        <v>21</v>
      </c>
      <c r="B3656" t="s">
        <v>13</v>
      </c>
      <c r="C3656">
        <v>19</v>
      </c>
      <c r="D3656" s="3">
        <v>2017</v>
      </c>
      <c r="E3656" t="s">
        <v>15</v>
      </c>
      <c r="F3656" t="s">
        <v>14</v>
      </c>
      <c r="G3656" t="s">
        <v>17</v>
      </c>
      <c r="H3656">
        <v>34</v>
      </c>
    </row>
    <row r="3657" spans="1:8" x14ac:dyDescent="0.3">
      <c r="A3657" t="s">
        <v>22</v>
      </c>
      <c r="B3657" t="s">
        <v>13</v>
      </c>
      <c r="C3657">
        <v>19</v>
      </c>
      <c r="D3657" s="3">
        <v>2017</v>
      </c>
      <c r="E3657" t="s">
        <v>15</v>
      </c>
      <c r="F3657" t="s">
        <v>14</v>
      </c>
      <c r="G3657" t="s">
        <v>17</v>
      </c>
      <c r="H3657">
        <v>18</v>
      </c>
    </row>
    <row r="3658" spans="1:8" x14ac:dyDescent="0.3">
      <c r="A3658" t="s">
        <v>21</v>
      </c>
      <c r="B3658" t="s">
        <v>13</v>
      </c>
      <c r="C3658">
        <v>20</v>
      </c>
      <c r="D3658" s="3">
        <v>2017</v>
      </c>
      <c r="E3658" t="s">
        <v>15</v>
      </c>
      <c r="F3658" t="s">
        <v>14</v>
      </c>
      <c r="G3658" t="s">
        <v>17</v>
      </c>
      <c r="H3658">
        <v>34</v>
      </c>
    </row>
    <row r="3659" spans="1:8" x14ac:dyDescent="0.3">
      <c r="A3659" t="s">
        <v>22</v>
      </c>
      <c r="B3659" t="s">
        <v>13</v>
      </c>
      <c r="C3659">
        <v>20</v>
      </c>
      <c r="D3659" s="3">
        <v>2017</v>
      </c>
      <c r="E3659" t="s">
        <v>15</v>
      </c>
      <c r="F3659" t="s">
        <v>14</v>
      </c>
      <c r="G3659" t="s">
        <v>17</v>
      </c>
      <c r="H3659">
        <v>12</v>
      </c>
    </row>
    <row r="3660" spans="1:8" x14ac:dyDescent="0.3">
      <c r="A3660" t="s">
        <v>21</v>
      </c>
      <c r="B3660" t="s">
        <v>13</v>
      </c>
      <c r="C3660">
        <v>21</v>
      </c>
      <c r="D3660" s="3">
        <v>2017</v>
      </c>
      <c r="E3660" t="s">
        <v>15</v>
      </c>
      <c r="F3660" t="s">
        <v>14</v>
      </c>
      <c r="G3660" t="s">
        <v>17</v>
      </c>
      <c r="H3660">
        <v>23</v>
      </c>
    </row>
    <row r="3661" spans="1:8" x14ac:dyDescent="0.3">
      <c r="A3661" t="s">
        <v>22</v>
      </c>
      <c r="B3661" t="s">
        <v>13</v>
      </c>
      <c r="C3661">
        <v>21</v>
      </c>
      <c r="D3661" s="3">
        <v>2017</v>
      </c>
      <c r="E3661" t="s">
        <v>15</v>
      </c>
      <c r="F3661" t="s">
        <v>14</v>
      </c>
      <c r="G3661" t="s">
        <v>17</v>
      </c>
      <c r="H3661">
        <v>22</v>
      </c>
    </row>
    <row r="3662" spans="1:8" x14ac:dyDescent="0.3">
      <c r="A3662" t="s">
        <v>21</v>
      </c>
      <c r="B3662" t="s">
        <v>13</v>
      </c>
      <c r="C3662">
        <v>22</v>
      </c>
      <c r="D3662" s="3">
        <v>2017</v>
      </c>
      <c r="E3662" t="s">
        <v>15</v>
      </c>
      <c r="F3662" t="s">
        <v>14</v>
      </c>
      <c r="G3662" t="s">
        <v>17</v>
      </c>
      <c r="H3662">
        <v>45</v>
      </c>
    </row>
    <row r="3663" spans="1:8" x14ac:dyDescent="0.3">
      <c r="A3663" t="s">
        <v>22</v>
      </c>
      <c r="B3663" t="s">
        <v>13</v>
      </c>
      <c r="C3663">
        <v>22</v>
      </c>
      <c r="D3663" s="3">
        <v>2017</v>
      </c>
      <c r="E3663" t="s">
        <v>15</v>
      </c>
      <c r="F3663" t="s">
        <v>14</v>
      </c>
      <c r="G3663" t="s">
        <v>17</v>
      </c>
      <c r="H3663">
        <v>36</v>
      </c>
    </row>
    <row r="3664" spans="1:8" x14ac:dyDescent="0.3">
      <c r="A3664" t="s">
        <v>21</v>
      </c>
      <c r="B3664" t="s">
        <v>13</v>
      </c>
      <c r="C3664">
        <v>23</v>
      </c>
      <c r="D3664" s="3">
        <v>2017</v>
      </c>
      <c r="E3664" t="s">
        <v>15</v>
      </c>
      <c r="F3664" t="s">
        <v>14</v>
      </c>
      <c r="G3664" t="s">
        <v>17</v>
      </c>
      <c r="H3664">
        <v>51</v>
      </c>
    </row>
    <row r="3665" spans="1:8" x14ac:dyDescent="0.3">
      <c r="A3665" t="s">
        <v>22</v>
      </c>
      <c r="B3665" t="s">
        <v>13</v>
      </c>
      <c r="C3665">
        <v>23</v>
      </c>
      <c r="D3665" s="3">
        <v>2017</v>
      </c>
      <c r="E3665" t="s">
        <v>15</v>
      </c>
      <c r="F3665" t="s">
        <v>14</v>
      </c>
      <c r="G3665" t="s">
        <v>17</v>
      </c>
      <c r="H3665">
        <v>28</v>
      </c>
    </row>
    <row r="3666" spans="1:8" x14ac:dyDescent="0.3">
      <c r="A3666" t="s">
        <v>21</v>
      </c>
      <c r="B3666" t="s">
        <v>13</v>
      </c>
      <c r="C3666">
        <v>24</v>
      </c>
      <c r="D3666" s="3">
        <v>2017</v>
      </c>
      <c r="E3666" t="s">
        <v>15</v>
      </c>
      <c r="F3666" t="s">
        <v>14</v>
      </c>
      <c r="G3666" t="s">
        <v>17</v>
      </c>
      <c r="H3666">
        <v>49</v>
      </c>
    </row>
    <row r="3667" spans="1:8" x14ac:dyDescent="0.3">
      <c r="A3667" t="s">
        <v>22</v>
      </c>
      <c r="B3667" t="s">
        <v>13</v>
      </c>
      <c r="C3667">
        <v>24</v>
      </c>
      <c r="D3667" s="3">
        <v>2017</v>
      </c>
      <c r="E3667" t="s">
        <v>15</v>
      </c>
      <c r="F3667" t="s">
        <v>14</v>
      </c>
      <c r="G3667" t="s">
        <v>17</v>
      </c>
      <c r="H3667">
        <v>32</v>
      </c>
    </row>
    <row r="3668" spans="1:8" x14ac:dyDescent="0.3">
      <c r="A3668" t="s">
        <v>21</v>
      </c>
      <c r="B3668" t="s">
        <v>13</v>
      </c>
      <c r="C3668">
        <v>25</v>
      </c>
      <c r="D3668" s="3">
        <v>2017</v>
      </c>
      <c r="E3668" t="s">
        <v>15</v>
      </c>
      <c r="F3668" t="s">
        <v>14</v>
      </c>
      <c r="G3668" t="s">
        <v>17</v>
      </c>
      <c r="H3668">
        <v>44</v>
      </c>
    </row>
    <row r="3669" spans="1:8" x14ac:dyDescent="0.3">
      <c r="A3669" t="s">
        <v>22</v>
      </c>
      <c r="B3669" t="s">
        <v>13</v>
      </c>
      <c r="C3669">
        <v>25</v>
      </c>
      <c r="D3669" s="3">
        <v>2017</v>
      </c>
      <c r="E3669" t="s">
        <v>15</v>
      </c>
      <c r="F3669" t="s">
        <v>14</v>
      </c>
      <c r="G3669" t="s">
        <v>17</v>
      </c>
      <c r="H3669">
        <v>16</v>
      </c>
    </row>
    <row r="3670" spans="1:8" x14ac:dyDescent="0.3">
      <c r="A3670" t="s">
        <v>21</v>
      </c>
      <c r="B3670" t="s">
        <v>13</v>
      </c>
      <c r="C3670">
        <v>26</v>
      </c>
      <c r="D3670" s="3">
        <v>2017</v>
      </c>
      <c r="E3670" t="s">
        <v>15</v>
      </c>
      <c r="F3670" t="s">
        <v>14</v>
      </c>
      <c r="G3670" t="s">
        <v>17</v>
      </c>
      <c r="H3670">
        <v>37</v>
      </c>
    </row>
    <row r="3671" spans="1:8" x14ac:dyDescent="0.3">
      <c r="A3671" t="s">
        <v>22</v>
      </c>
      <c r="B3671" t="s">
        <v>13</v>
      </c>
      <c r="C3671">
        <v>26</v>
      </c>
      <c r="D3671" s="3">
        <v>2017</v>
      </c>
      <c r="E3671" t="s">
        <v>15</v>
      </c>
      <c r="F3671" t="s">
        <v>14</v>
      </c>
      <c r="G3671" t="s">
        <v>17</v>
      </c>
      <c r="H3671">
        <v>23</v>
      </c>
    </row>
    <row r="3672" spans="1:8" x14ac:dyDescent="0.3">
      <c r="A3672" t="s">
        <v>21</v>
      </c>
      <c r="B3672" t="s">
        <v>13</v>
      </c>
      <c r="C3672">
        <v>27</v>
      </c>
      <c r="D3672" s="3">
        <v>2017</v>
      </c>
      <c r="E3672" t="s">
        <v>15</v>
      </c>
      <c r="F3672" t="s">
        <v>14</v>
      </c>
      <c r="G3672" t="s">
        <v>17</v>
      </c>
      <c r="H3672">
        <v>20</v>
      </c>
    </row>
    <row r="3673" spans="1:8" x14ac:dyDescent="0.3">
      <c r="A3673" t="s">
        <v>22</v>
      </c>
      <c r="B3673" t="s">
        <v>13</v>
      </c>
      <c r="C3673">
        <v>27</v>
      </c>
      <c r="D3673" s="3">
        <v>2017</v>
      </c>
      <c r="E3673" t="s">
        <v>15</v>
      </c>
      <c r="F3673" t="s">
        <v>14</v>
      </c>
      <c r="G3673" t="s">
        <v>17</v>
      </c>
      <c r="H3673">
        <v>7</v>
      </c>
    </row>
    <row r="3674" spans="1:8" x14ac:dyDescent="0.3">
      <c r="A3674" t="s">
        <v>21</v>
      </c>
      <c r="B3674" s="1" t="s">
        <v>13</v>
      </c>
      <c r="C3674">
        <v>28</v>
      </c>
      <c r="D3674" s="3">
        <v>2017</v>
      </c>
      <c r="E3674" t="s">
        <v>15</v>
      </c>
      <c r="F3674" t="s">
        <v>14</v>
      </c>
      <c r="G3674" t="s">
        <v>17</v>
      </c>
      <c r="H3674" s="1">
        <v>18</v>
      </c>
    </row>
    <row r="3675" spans="1:8" x14ac:dyDescent="0.3">
      <c r="A3675" t="s">
        <v>22</v>
      </c>
      <c r="B3675" s="1" t="s">
        <v>13</v>
      </c>
      <c r="C3675">
        <v>28</v>
      </c>
      <c r="D3675" s="3">
        <v>2017</v>
      </c>
      <c r="E3675" t="s">
        <v>15</v>
      </c>
      <c r="F3675" t="s">
        <v>14</v>
      </c>
      <c r="G3675" t="s">
        <v>17</v>
      </c>
      <c r="H3675" s="1">
        <v>18</v>
      </c>
    </row>
    <row r="3676" spans="1:8" x14ac:dyDescent="0.3">
      <c r="A3676" t="s">
        <v>21</v>
      </c>
      <c r="B3676" s="1" t="s">
        <v>13</v>
      </c>
      <c r="C3676">
        <v>29</v>
      </c>
      <c r="D3676" s="3">
        <v>2017</v>
      </c>
      <c r="E3676" t="s">
        <v>15</v>
      </c>
      <c r="F3676" t="s">
        <v>14</v>
      </c>
      <c r="G3676" t="s">
        <v>17</v>
      </c>
      <c r="H3676" s="1">
        <v>40</v>
      </c>
    </row>
    <row r="3677" spans="1:8" x14ac:dyDescent="0.3">
      <c r="A3677" t="s">
        <v>22</v>
      </c>
      <c r="B3677" s="1" t="s">
        <v>13</v>
      </c>
      <c r="C3677">
        <v>29</v>
      </c>
      <c r="D3677" s="3">
        <v>2017</v>
      </c>
      <c r="E3677" t="s">
        <v>15</v>
      </c>
      <c r="F3677" t="s">
        <v>14</v>
      </c>
      <c r="G3677" t="s">
        <v>17</v>
      </c>
      <c r="H3677" s="1">
        <v>25</v>
      </c>
    </row>
    <row r="3678" spans="1:8" x14ac:dyDescent="0.3">
      <c r="A3678" t="s">
        <v>21</v>
      </c>
      <c r="B3678" s="1" t="s">
        <v>13</v>
      </c>
      <c r="C3678">
        <v>30</v>
      </c>
      <c r="D3678" s="3">
        <v>2017</v>
      </c>
      <c r="E3678" t="s">
        <v>15</v>
      </c>
      <c r="F3678" t="s">
        <v>14</v>
      </c>
      <c r="G3678" t="s">
        <v>17</v>
      </c>
      <c r="H3678" s="1">
        <v>39</v>
      </c>
    </row>
    <row r="3679" spans="1:8" x14ac:dyDescent="0.3">
      <c r="A3679" t="s">
        <v>22</v>
      </c>
      <c r="B3679" s="1" t="s">
        <v>13</v>
      </c>
      <c r="C3679">
        <v>30</v>
      </c>
      <c r="D3679" s="3">
        <v>2017</v>
      </c>
      <c r="E3679" t="s">
        <v>15</v>
      </c>
      <c r="F3679" t="s">
        <v>14</v>
      </c>
      <c r="G3679" t="s">
        <v>17</v>
      </c>
      <c r="H3679" s="1">
        <v>36</v>
      </c>
    </row>
    <row r="3680" spans="1:8" x14ac:dyDescent="0.3">
      <c r="A3680" t="s">
        <v>21</v>
      </c>
      <c r="B3680" s="1" t="s">
        <v>13</v>
      </c>
      <c r="C3680">
        <v>31</v>
      </c>
      <c r="D3680" s="3">
        <v>2017</v>
      </c>
      <c r="E3680" t="s">
        <v>15</v>
      </c>
      <c r="F3680" t="s">
        <v>14</v>
      </c>
      <c r="G3680" t="s">
        <v>17</v>
      </c>
      <c r="H3680" s="1">
        <v>37</v>
      </c>
    </row>
    <row r="3681" spans="1:8" x14ac:dyDescent="0.3">
      <c r="A3681" t="s">
        <v>22</v>
      </c>
      <c r="B3681" s="1" t="s">
        <v>13</v>
      </c>
      <c r="C3681">
        <v>31</v>
      </c>
      <c r="D3681" s="3">
        <v>2017</v>
      </c>
      <c r="E3681" t="s">
        <v>15</v>
      </c>
      <c r="F3681" t="s">
        <v>14</v>
      </c>
      <c r="G3681" t="s">
        <v>17</v>
      </c>
      <c r="H3681" s="1">
        <v>35</v>
      </c>
    </row>
    <row r="3682" spans="1:8" x14ac:dyDescent="0.3">
      <c r="A3682" t="s">
        <v>21</v>
      </c>
      <c r="B3682" s="1" t="s">
        <v>20</v>
      </c>
      <c r="C3682">
        <v>1</v>
      </c>
      <c r="D3682" s="3">
        <v>2016</v>
      </c>
      <c r="E3682" t="s">
        <v>15</v>
      </c>
      <c r="F3682" t="s">
        <v>18</v>
      </c>
      <c r="G3682" t="s">
        <v>23</v>
      </c>
      <c r="H3682" s="1">
        <v>46</v>
      </c>
    </row>
    <row r="3683" spans="1:8" x14ac:dyDescent="0.3">
      <c r="A3683" t="s">
        <v>22</v>
      </c>
      <c r="B3683" s="1" t="s">
        <v>20</v>
      </c>
      <c r="C3683">
        <v>1</v>
      </c>
      <c r="D3683" s="3">
        <v>2016</v>
      </c>
      <c r="E3683" t="s">
        <v>15</v>
      </c>
      <c r="F3683" t="s">
        <v>18</v>
      </c>
      <c r="G3683" t="s">
        <v>23</v>
      </c>
      <c r="H3683" s="1">
        <v>11</v>
      </c>
    </row>
    <row r="3684" spans="1:8" x14ac:dyDescent="0.3">
      <c r="A3684" t="s">
        <v>21</v>
      </c>
      <c r="B3684" s="1" t="s">
        <v>20</v>
      </c>
      <c r="C3684">
        <v>2</v>
      </c>
      <c r="D3684" s="3">
        <v>2016</v>
      </c>
      <c r="E3684" t="s">
        <v>15</v>
      </c>
      <c r="F3684" t="s">
        <v>18</v>
      </c>
      <c r="G3684" t="s">
        <v>23</v>
      </c>
      <c r="H3684" s="1">
        <v>33</v>
      </c>
    </row>
    <row r="3685" spans="1:8" x14ac:dyDescent="0.3">
      <c r="A3685" t="s">
        <v>22</v>
      </c>
      <c r="B3685" s="1" t="s">
        <v>20</v>
      </c>
      <c r="C3685">
        <v>2</v>
      </c>
      <c r="D3685" s="3">
        <v>2016</v>
      </c>
      <c r="E3685" t="s">
        <v>15</v>
      </c>
      <c r="F3685" t="s">
        <v>18</v>
      </c>
      <c r="G3685" t="s">
        <v>23</v>
      </c>
      <c r="H3685" s="1">
        <v>0</v>
      </c>
    </row>
    <row r="3686" spans="1:8" x14ac:dyDescent="0.3">
      <c r="A3686" t="s">
        <v>21</v>
      </c>
      <c r="B3686" s="1" t="s">
        <v>20</v>
      </c>
      <c r="C3686">
        <v>3</v>
      </c>
      <c r="D3686" s="3">
        <v>2016</v>
      </c>
      <c r="E3686" t="s">
        <v>15</v>
      </c>
      <c r="F3686" t="s">
        <v>18</v>
      </c>
      <c r="G3686" t="s">
        <v>23</v>
      </c>
      <c r="H3686" s="1">
        <v>30</v>
      </c>
    </row>
    <row r="3687" spans="1:8" x14ac:dyDescent="0.3">
      <c r="A3687" t="s">
        <v>22</v>
      </c>
      <c r="B3687" s="1" t="s">
        <v>20</v>
      </c>
      <c r="C3687">
        <v>3</v>
      </c>
      <c r="D3687" s="3">
        <v>2016</v>
      </c>
      <c r="E3687" t="s">
        <v>15</v>
      </c>
      <c r="F3687" t="s">
        <v>18</v>
      </c>
      <c r="G3687" t="s">
        <v>23</v>
      </c>
      <c r="H3687" s="1">
        <v>8</v>
      </c>
    </row>
    <row r="3688" spans="1:8" x14ac:dyDescent="0.3">
      <c r="A3688" t="s">
        <v>21</v>
      </c>
      <c r="B3688" t="s">
        <v>20</v>
      </c>
      <c r="C3688">
        <v>4</v>
      </c>
      <c r="D3688" s="3">
        <v>2016</v>
      </c>
      <c r="E3688" t="s">
        <v>15</v>
      </c>
      <c r="F3688" t="s">
        <v>18</v>
      </c>
      <c r="G3688" t="s">
        <v>23</v>
      </c>
      <c r="H3688">
        <v>31</v>
      </c>
    </row>
    <row r="3689" spans="1:8" x14ac:dyDescent="0.3">
      <c r="A3689" t="s">
        <v>22</v>
      </c>
      <c r="B3689" t="s">
        <v>20</v>
      </c>
      <c r="C3689">
        <v>4</v>
      </c>
      <c r="D3689" s="3">
        <v>2016</v>
      </c>
      <c r="E3689" t="s">
        <v>15</v>
      </c>
      <c r="F3689" t="s">
        <v>18</v>
      </c>
      <c r="G3689" t="s">
        <v>23</v>
      </c>
      <c r="H3689">
        <v>11</v>
      </c>
    </row>
    <row r="3690" spans="1:8" x14ac:dyDescent="0.3">
      <c r="A3690" t="s">
        <v>21</v>
      </c>
      <c r="B3690" t="s">
        <v>20</v>
      </c>
      <c r="C3690">
        <v>5</v>
      </c>
      <c r="D3690" s="3">
        <v>2016</v>
      </c>
      <c r="E3690" t="s">
        <v>15</v>
      </c>
      <c r="F3690" t="s">
        <v>18</v>
      </c>
      <c r="G3690" t="s">
        <v>23</v>
      </c>
      <c r="H3690">
        <v>26</v>
      </c>
    </row>
    <row r="3691" spans="1:8" x14ac:dyDescent="0.3">
      <c r="A3691" t="s">
        <v>22</v>
      </c>
      <c r="B3691" t="s">
        <v>20</v>
      </c>
      <c r="C3691">
        <v>5</v>
      </c>
      <c r="D3691" s="3">
        <v>2016</v>
      </c>
      <c r="E3691" t="s">
        <v>15</v>
      </c>
      <c r="F3691" t="s">
        <v>18</v>
      </c>
      <c r="G3691" t="s">
        <v>23</v>
      </c>
      <c r="H3691">
        <v>14</v>
      </c>
    </row>
    <row r="3692" spans="1:8" x14ac:dyDescent="0.3">
      <c r="A3692" t="s">
        <v>21</v>
      </c>
      <c r="B3692" t="s">
        <v>20</v>
      </c>
      <c r="C3692">
        <v>6</v>
      </c>
      <c r="D3692" s="3">
        <v>2016</v>
      </c>
      <c r="E3692" t="s">
        <v>15</v>
      </c>
      <c r="F3692" t="s">
        <v>18</v>
      </c>
      <c r="G3692" t="s">
        <v>23</v>
      </c>
      <c r="H3692">
        <v>19</v>
      </c>
    </row>
    <row r="3693" spans="1:8" x14ac:dyDescent="0.3">
      <c r="A3693" t="s">
        <v>22</v>
      </c>
      <c r="B3693" t="s">
        <v>20</v>
      </c>
      <c r="C3693">
        <v>6</v>
      </c>
      <c r="D3693" s="3">
        <v>2016</v>
      </c>
      <c r="E3693" t="s">
        <v>15</v>
      </c>
      <c r="F3693" t="s">
        <v>18</v>
      </c>
      <c r="G3693" t="s">
        <v>23</v>
      </c>
      <c r="H3693">
        <v>8</v>
      </c>
    </row>
    <row r="3694" spans="1:8" x14ac:dyDescent="0.3">
      <c r="A3694" t="s">
        <v>21</v>
      </c>
      <c r="B3694" t="s">
        <v>20</v>
      </c>
      <c r="C3694">
        <v>7</v>
      </c>
      <c r="D3694" s="3">
        <v>2016</v>
      </c>
      <c r="E3694" t="s">
        <v>15</v>
      </c>
      <c r="F3694" t="s">
        <v>18</v>
      </c>
      <c r="G3694" t="s">
        <v>23</v>
      </c>
      <c r="H3694">
        <v>29</v>
      </c>
    </row>
    <row r="3695" spans="1:8" x14ac:dyDescent="0.3">
      <c r="A3695" t="s">
        <v>22</v>
      </c>
      <c r="B3695" t="s">
        <v>20</v>
      </c>
      <c r="C3695">
        <v>7</v>
      </c>
      <c r="D3695" s="3">
        <v>2016</v>
      </c>
      <c r="E3695" t="s">
        <v>15</v>
      </c>
      <c r="F3695" t="s">
        <v>18</v>
      </c>
      <c r="G3695" t="s">
        <v>23</v>
      </c>
      <c r="H3695">
        <v>8</v>
      </c>
    </row>
    <row r="3696" spans="1:8" x14ac:dyDescent="0.3">
      <c r="A3696" t="s">
        <v>21</v>
      </c>
      <c r="B3696" t="s">
        <v>20</v>
      </c>
      <c r="C3696">
        <v>8</v>
      </c>
      <c r="D3696" s="3">
        <v>2016</v>
      </c>
      <c r="E3696" t="s">
        <v>15</v>
      </c>
      <c r="F3696" t="s">
        <v>18</v>
      </c>
      <c r="G3696" t="s">
        <v>23</v>
      </c>
      <c r="H3696">
        <v>28</v>
      </c>
    </row>
    <row r="3697" spans="1:8" x14ac:dyDescent="0.3">
      <c r="A3697" t="s">
        <v>22</v>
      </c>
      <c r="B3697" t="s">
        <v>20</v>
      </c>
      <c r="C3697">
        <v>8</v>
      </c>
      <c r="D3697" s="3">
        <v>2016</v>
      </c>
      <c r="E3697" t="s">
        <v>15</v>
      </c>
      <c r="F3697" t="s">
        <v>18</v>
      </c>
      <c r="G3697" t="s">
        <v>23</v>
      </c>
      <c r="H3697">
        <v>15</v>
      </c>
    </row>
    <row r="3698" spans="1:8" x14ac:dyDescent="0.3">
      <c r="A3698" t="s">
        <v>21</v>
      </c>
      <c r="B3698" t="s">
        <v>20</v>
      </c>
      <c r="C3698">
        <v>9</v>
      </c>
      <c r="D3698" s="3">
        <v>2016</v>
      </c>
      <c r="E3698" t="s">
        <v>15</v>
      </c>
      <c r="F3698" t="s">
        <v>18</v>
      </c>
      <c r="G3698" t="s">
        <v>23</v>
      </c>
      <c r="H3698">
        <v>22</v>
      </c>
    </row>
    <row r="3699" spans="1:8" x14ac:dyDescent="0.3">
      <c r="A3699" t="s">
        <v>22</v>
      </c>
      <c r="B3699" t="s">
        <v>20</v>
      </c>
      <c r="C3699">
        <v>9</v>
      </c>
      <c r="D3699" s="3">
        <v>2016</v>
      </c>
      <c r="E3699" t="s">
        <v>15</v>
      </c>
      <c r="F3699" t="s">
        <v>18</v>
      </c>
      <c r="G3699" t="s">
        <v>23</v>
      </c>
      <c r="H3699">
        <v>4</v>
      </c>
    </row>
    <row r="3700" spans="1:8" x14ac:dyDescent="0.3">
      <c r="A3700" t="s">
        <v>21</v>
      </c>
      <c r="B3700" t="s">
        <v>20</v>
      </c>
      <c r="C3700">
        <v>10</v>
      </c>
      <c r="D3700" s="3">
        <v>2016</v>
      </c>
      <c r="E3700" t="s">
        <v>15</v>
      </c>
      <c r="F3700" t="s">
        <v>18</v>
      </c>
      <c r="G3700" t="s">
        <v>23</v>
      </c>
      <c r="H3700">
        <v>16</v>
      </c>
    </row>
    <row r="3701" spans="1:8" x14ac:dyDescent="0.3">
      <c r="A3701" t="s">
        <v>22</v>
      </c>
      <c r="B3701" t="s">
        <v>20</v>
      </c>
      <c r="C3701">
        <v>10</v>
      </c>
      <c r="D3701" s="3">
        <v>2016</v>
      </c>
      <c r="E3701" t="s">
        <v>15</v>
      </c>
      <c r="F3701" t="s">
        <v>18</v>
      </c>
      <c r="G3701" t="s">
        <v>23</v>
      </c>
      <c r="H3701">
        <v>5</v>
      </c>
    </row>
    <row r="3702" spans="1:8" x14ac:dyDescent="0.3">
      <c r="A3702" t="s">
        <v>21</v>
      </c>
      <c r="B3702" t="s">
        <v>20</v>
      </c>
      <c r="C3702">
        <v>11</v>
      </c>
      <c r="D3702" s="3">
        <v>2016</v>
      </c>
      <c r="E3702" t="s">
        <v>15</v>
      </c>
      <c r="F3702" t="s">
        <v>18</v>
      </c>
      <c r="G3702" t="s">
        <v>23</v>
      </c>
      <c r="H3702">
        <v>23</v>
      </c>
    </row>
    <row r="3703" spans="1:8" x14ac:dyDescent="0.3">
      <c r="A3703" t="s">
        <v>22</v>
      </c>
      <c r="B3703" t="s">
        <v>20</v>
      </c>
      <c r="C3703">
        <v>11</v>
      </c>
      <c r="D3703" s="3">
        <v>2016</v>
      </c>
      <c r="E3703" t="s">
        <v>15</v>
      </c>
      <c r="F3703" t="s">
        <v>18</v>
      </c>
      <c r="G3703" t="s">
        <v>23</v>
      </c>
      <c r="H3703">
        <v>12</v>
      </c>
    </row>
    <row r="3704" spans="1:8" x14ac:dyDescent="0.3">
      <c r="A3704" t="s">
        <v>21</v>
      </c>
      <c r="B3704" t="s">
        <v>20</v>
      </c>
      <c r="C3704">
        <v>12</v>
      </c>
      <c r="D3704" s="3">
        <v>2016</v>
      </c>
      <c r="E3704" t="s">
        <v>15</v>
      </c>
      <c r="F3704" t="s">
        <v>18</v>
      </c>
      <c r="G3704" t="s">
        <v>23</v>
      </c>
      <c r="H3704">
        <v>20</v>
      </c>
    </row>
    <row r="3705" spans="1:8" x14ac:dyDescent="0.3">
      <c r="A3705" t="s">
        <v>22</v>
      </c>
      <c r="B3705" t="s">
        <v>20</v>
      </c>
      <c r="C3705">
        <v>12</v>
      </c>
      <c r="D3705" s="3">
        <v>2016</v>
      </c>
      <c r="E3705" t="s">
        <v>15</v>
      </c>
      <c r="F3705" t="s">
        <v>18</v>
      </c>
      <c r="G3705" t="s">
        <v>23</v>
      </c>
      <c r="H3705">
        <v>9</v>
      </c>
    </row>
    <row r="3706" spans="1:8" x14ac:dyDescent="0.3">
      <c r="A3706" t="s">
        <v>21</v>
      </c>
      <c r="B3706" t="s">
        <v>20</v>
      </c>
      <c r="C3706">
        <v>13</v>
      </c>
      <c r="D3706" s="3">
        <v>2016</v>
      </c>
      <c r="E3706" t="s">
        <v>15</v>
      </c>
      <c r="F3706" t="s">
        <v>18</v>
      </c>
      <c r="G3706" t="s">
        <v>23</v>
      </c>
      <c r="H3706">
        <v>16</v>
      </c>
    </row>
    <row r="3707" spans="1:8" x14ac:dyDescent="0.3">
      <c r="A3707" t="s">
        <v>22</v>
      </c>
      <c r="B3707" t="s">
        <v>20</v>
      </c>
      <c r="C3707">
        <v>13</v>
      </c>
      <c r="D3707" s="3">
        <v>2016</v>
      </c>
      <c r="E3707" t="s">
        <v>15</v>
      </c>
      <c r="F3707" t="s">
        <v>18</v>
      </c>
      <c r="G3707" t="s">
        <v>23</v>
      </c>
      <c r="H3707">
        <v>9</v>
      </c>
    </row>
    <row r="3708" spans="1:8" x14ac:dyDescent="0.3">
      <c r="A3708" t="s">
        <v>21</v>
      </c>
      <c r="B3708" t="s">
        <v>20</v>
      </c>
      <c r="C3708">
        <v>14</v>
      </c>
      <c r="D3708" s="3">
        <v>2016</v>
      </c>
      <c r="E3708" t="s">
        <v>15</v>
      </c>
      <c r="F3708" t="s">
        <v>18</v>
      </c>
      <c r="G3708" t="s">
        <v>23</v>
      </c>
      <c r="H3708">
        <v>18</v>
      </c>
    </row>
    <row r="3709" spans="1:8" x14ac:dyDescent="0.3">
      <c r="A3709" t="s">
        <v>22</v>
      </c>
      <c r="B3709" t="s">
        <v>20</v>
      </c>
      <c r="C3709">
        <v>14</v>
      </c>
      <c r="D3709" s="3">
        <v>2016</v>
      </c>
      <c r="E3709" t="s">
        <v>15</v>
      </c>
      <c r="F3709" t="s">
        <v>18</v>
      </c>
      <c r="G3709" t="s">
        <v>23</v>
      </c>
      <c r="H3709">
        <v>7</v>
      </c>
    </row>
    <row r="3710" spans="1:8" x14ac:dyDescent="0.3">
      <c r="A3710" t="s">
        <v>21</v>
      </c>
      <c r="B3710" t="s">
        <v>20</v>
      </c>
      <c r="C3710">
        <v>15</v>
      </c>
      <c r="D3710" s="3">
        <v>2016</v>
      </c>
      <c r="E3710" t="s">
        <v>15</v>
      </c>
      <c r="F3710" t="s">
        <v>18</v>
      </c>
      <c r="G3710" t="s">
        <v>23</v>
      </c>
      <c r="H3710">
        <v>34</v>
      </c>
    </row>
    <row r="3711" spans="1:8" x14ac:dyDescent="0.3">
      <c r="A3711" t="s">
        <v>22</v>
      </c>
      <c r="B3711" t="s">
        <v>20</v>
      </c>
      <c r="C3711">
        <v>15</v>
      </c>
      <c r="D3711" s="3">
        <v>2016</v>
      </c>
      <c r="E3711" t="s">
        <v>15</v>
      </c>
      <c r="F3711" t="s">
        <v>18</v>
      </c>
      <c r="G3711" t="s">
        <v>23</v>
      </c>
      <c r="H3711">
        <v>14</v>
      </c>
    </row>
    <row r="3712" spans="1:8" x14ac:dyDescent="0.3">
      <c r="A3712" t="s">
        <v>21</v>
      </c>
      <c r="B3712" t="s">
        <v>20</v>
      </c>
      <c r="C3712">
        <v>16</v>
      </c>
      <c r="D3712" s="3">
        <v>2016</v>
      </c>
      <c r="E3712" t="s">
        <v>15</v>
      </c>
      <c r="F3712" t="s">
        <v>18</v>
      </c>
      <c r="G3712" t="s">
        <v>23</v>
      </c>
      <c r="H3712">
        <v>15</v>
      </c>
    </row>
    <row r="3713" spans="1:8" x14ac:dyDescent="0.3">
      <c r="A3713" t="s">
        <v>22</v>
      </c>
      <c r="B3713" t="s">
        <v>20</v>
      </c>
      <c r="C3713">
        <v>16</v>
      </c>
      <c r="D3713" s="3">
        <v>2016</v>
      </c>
      <c r="E3713" t="s">
        <v>15</v>
      </c>
      <c r="F3713" t="s">
        <v>18</v>
      </c>
      <c r="G3713" t="s">
        <v>23</v>
      </c>
      <c r="H3713">
        <v>8</v>
      </c>
    </row>
    <row r="3714" spans="1:8" x14ac:dyDescent="0.3">
      <c r="A3714" t="s">
        <v>21</v>
      </c>
      <c r="B3714" t="s">
        <v>20</v>
      </c>
      <c r="C3714">
        <v>17</v>
      </c>
      <c r="D3714" s="3">
        <v>2016</v>
      </c>
      <c r="E3714" t="s">
        <v>15</v>
      </c>
      <c r="F3714" t="s">
        <v>18</v>
      </c>
      <c r="G3714" t="s">
        <v>23</v>
      </c>
      <c r="H3714">
        <v>13</v>
      </c>
    </row>
    <row r="3715" spans="1:8" x14ac:dyDescent="0.3">
      <c r="A3715" t="s">
        <v>22</v>
      </c>
      <c r="B3715" t="s">
        <v>20</v>
      </c>
      <c r="C3715">
        <v>17</v>
      </c>
      <c r="D3715" s="3">
        <v>2016</v>
      </c>
      <c r="E3715" t="s">
        <v>15</v>
      </c>
      <c r="F3715" t="s">
        <v>18</v>
      </c>
      <c r="G3715" t="s">
        <v>23</v>
      </c>
      <c r="H3715">
        <v>0</v>
      </c>
    </row>
    <row r="3716" spans="1:8" x14ac:dyDescent="0.3">
      <c r="A3716" t="s">
        <v>21</v>
      </c>
      <c r="B3716" t="s">
        <v>20</v>
      </c>
      <c r="C3716">
        <v>18</v>
      </c>
      <c r="D3716" s="3">
        <v>2016</v>
      </c>
      <c r="E3716" t="s">
        <v>15</v>
      </c>
      <c r="F3716" t="s">
        <v>18</v>
      </c>
      <c r="G3716" t="s">
        <v>23</v>
      </c>
      <c r="H3716">
        <v>26</v>
      </c>
    </row>
    <row r="3717" spans="1:8" x14ac:dyDescent="0.3">
      <c r="A3717" t="s">
        <v>22</v>
      </c>
      <c r="B3717" t="s">
        <v>20</v>
      </c>
      <c r="C3717">
        <v>18</v>
      </c>
      <c r="D3717" s="3">
        <v>2016</v>
      </c>
      <c r="E3717" t="s">
        <v>15</v>
      </c>
      <c r="F3717" t="s">
        <v>18</v>
      </c>
      <c r="G3717" t="s">
        <v>23</v>
      </c>
      <c r="H3717">
        <v>20</v>
      </c>
    </row>
    <row r="3718" spans="1:8" x14ac:dyDescent="0.3">
      <c r="A3718" t="s">
        <v>21</v>
      </c>
      <c r="B3718" t="s">
        <v>20</v>
      </c>
      <c r="C3718">
        <v>19</v>
      </c>
      <c r="D3718" s="3">
        <v>2016</v>
      </c>
      <c r="E3718" t="s">
        <v>15</v>
      </c>
      <c r="F3718" t="s">
        <v>18</v>
      </c>
      <c r="G3718" t="s">
        <v>23</v>
      </c>
      <c r="H3718">
        <v>73</v>
      </c>
    </row>
    <row r="3719" spans="1:8" x14ac:dyDescent="0.3">
      <c r="A3719" t="s">
        <v>22</v>
      </c>
      <c r="B3719" t="s">
        <v>20</v>
      </c>
      <c r="C3719">
        <v>19</v>
      </c>
      <c r="D3719" s="3">
        <v>2016</v>
      </c>
      <c r="E3719" t="s">
        <v>15</v>
      </c>
      <c r="F3719" t="s">
        <v>18</v>
      </c>
      <c r="G3719" t="s">
        <v>23</v>
      </c>
      <c r="H3719">
        <v>38</v>
      </c>
    </row>
    <row r="3720" spans="1:8" x14ac:dyDescent="0.3">
      <c r="A3720" t="s">
        <v>21</v>
      </c>
      <c r="B3720" t="s">
        <v>20</v>
      </c>
      <c r="C3720">
        <v>20</v>
      </c>
      <c r="D3720" s="3">
        <v>2016</v>
      </c>
      <c r="E3720" t="s">
        <v>15</v>
      </c>
      <c r="F3720" t="s">
        <v>18</v>
      </c>
      <c r="G3720" t="s">
        <v>23</v>
      </c>
      <c r="H3720">
        <v>30</v>
      </c>
    </row>
    <row r="3721" spans="1:8" x14ac:dyDescent="0.3">
      <c r="A3721" t="s">
        <v>22</v>
      </c>
      <c r="B3721" t="s">
        <v>20</v>
      </c>
      <c r="C3721">
        <v>20</v>
      </c>
      <c r="D3721" s="3">
        <v>2016</v>
      </c>
      <c r="E3721" t="s">
        <v>15</v>
      </c>
      <c r="F3721" t="s">
        <v>18</v>
      </c>
      <c r="G3721" t="s">
        <v>23</v>
      </c>
      <c r="H3721">
        <v>7</v>
      </c>
    </row>
    <row r="3722" spans="1:8" x14ac:dyDescent="0.3">
      <c r="A3722" t="s">
        <v>21</v>
      </c>
      <c r="B3722" t="s">
        <v>20</v>
      </c>
      <c r="C3722">
        <v>21</v>
      </c>
      <c r="D3722" s="3">
        <v>2016</v>
      </c>
      <c r="E3722" t="s">
        <v>15</v>
      </c>
      <c r="F3722" t="s">
        <v>18</v>
      </c>
      <c r="G3722" t="s">
        <v>23</v>
      </c>
      <c r="H3722">
        <v>32</v>
      </c>
    </row>
    <row r="3723" spans="1:8" x14ac:dyDescent="0.3">
      <c r="A3723" t="s">
        <v>22</v>
      </c>
      <c r="B3723" t="s">
        <v>20</v>
      </c>
      <c r="C3723">
        <v>21</v>
      </c>
      <c r="D3723" s="3">
        <v>2016</v>
      </c>
      <c r="E3723" t="s">
        <v>15</v>
      </c>
      <c r="F3723" t="s">
        <v>18</v>
      </c>
      <c r="G3723" t="s">
        <v>23</v>
      </c>
      <c r="H3723">
        <v>33</v>
      </c>
    </row>
    <row r="3724" spans="1:8" x14ac:dyDescent="0.3">
      <c r="A3724" t="s">
        <v>21</v>
      </c>
      <c r="B3724" t="s">
        <v>20</v>
      </c>
      <c r="C3724">
        <v>22</v>
      </c>
      <c r="D3724" s="3">
        <v>2016</v>
      </c>
      <c r="E3724" t="s">
        <v>15</v>
      </c>
      <c r="F3724" t="s">
        <v>18</v>
      </c>
      <c r="G3724" t="s">
        <v>23</v>
      </c>
      <c r="H3724">
        <v>32</v>
      </c>
    </row>
    <row r="3725" spans="1:8" x14ac:dyDescent="0.3">
      <c r="A3725" t="s">
        <v>22</v>
      </c>
      <c r="B3725" t="s">
        <v>20</v>
      </c>
      <c r="C3725">
        <v>22</v>
      </c>
      <c r="D3725" s="3">
        <v>2016</v>
      </c>
      <c r="E3725" t="s">
        <v>15</v>
      </c>
      <c r="F3725" t="s">
        <v>18</v>
      </c>
      <c r="G3725" t="s">
        <v>23</v>
      </c>
      <c r="H3725">
        <v>8</v>
      </c>
    </row>
    <row r="3726" spans="1:8" x14ac:dyDescent="0.3">
      <c r="A3726" t="s">
        <v>21</v>
      </c>
      <c r="B3726" t="s">
        <v>20</v>
      </c>
      <c r="C3726">
        <v>23</v>
      </c>
      <c r="D3726" s="3">
        <v>2016</v>
      </c>
      <c r="E3726" t="s">
        <v>15</v>
      </c>
      <c r="F3726" t="s">
        <v>18</v>
      </c>
      <c r="G3726" t="s">
        <v>23</v>
      </c>
      <c r="H3726">
        <v>14</v>
      </c>
    </row>
    <row r="3727" spans="1:8" x14ac:dyDescent="0.3">
      <c r="A3727" t="s">
        <v>22</v>
      </c>
      <c r="B3727" t="s">
        <v>20</v>
      </c>
      <c r="C3727">
        <v>23</v>
      </c>
      <c r="D3727" s="3">
        <v>2016</v>
      </c>
      <c r="E3727" t="s">
        <v>15</v>
      </c>
      <c r="F3727" t="s">
        <v>18</v>
      </c>
      <c r="G3727" t="s">
        <v>23</v>
      </c>
      <c r="H3727">
        <v>5</v>
      </c>
    </row>
    <row r="3728" spans="1:8" x14ac:dyDescent="0.3">
      <c r="A3728" t="s">
        <v>21</v>
      </c>
      <c r="B3728" t="s">
        <v>20</v>
      </c>
      <c r="C3728">
        <v>24</v>
      </c>
      <c r="D3728" s="3">
        <v>2016</v>
      </c>
      <c r="E3728" t="s">
        <v>15</v>
      </c>
      <c r="F3728" t="s">
        <v>18</v>
      </c>
      <c r="G3728" t="s">
        <v>23</v>
      </c>
      <c r="H3728">
        <v>18</v>
      </c>
    </row>
    <row r="3729" spans="1:8" x14ac:dyDescent="0.3">
      <c r="A3729" t="s">
        <v>22</v>
      </c>
      <c r="B3729" t="s">
        <v>20</v>
      </c>
      <c r="C3729">
        <v>24</v>
      </c>
      <c r="D3729" s="3">
        <v>2016</v>
      </c>
      <c r="E3729" t="s">
        <v>15</v>
      </c>
      <c r="F3729" t="s">
        <v>18</v>
      </c>
      <c r="G3729" t="s">
        <v>23</v>
      </c>
      <c r="H3729">
        <v>1</v>
      </c>
    </row>
    <row r="3730" spans="1:8" x14ac:dyDescent="0.3">
      <c r="A3730" t="s">
        <v>21</v>
      </c>
      <c r="B3730" t="s">
        <v>20</v>
      </c>
      <c r="C3730">
        <v>25</v>
      </c>
      <c r="D3730" s="3">
        <v>2016</v>
      </c>
      <c r="E3730" t="s">
        <v>15</v>
      </c>
      <c r="F3730" t="s">
        <v>18</v>
      </c>
      <c r="G3730" t="s">
        <v>23</v>
      </c>
      <c r="H3730">
        <v>26</v>
      </c>
    </row>
    <row r="3731" spans="1:8" x14ac:dyDescent="0.3">
      <c r="A3731" t="s">
        <v>22</v>
      </c>
      <c r="B3731" t="s">
        <v>20</v>
      </c>
      <c r="C3731">
        <v>25</v>
      </c>
      <c r="D3731" s="3">
        <v>2016</v>
      </c>
      <c r="E3731" t="s">
        <v>15</v>
      </c>
      <c r="F3731" t="s">
        <v>18</v>
      </c>
      <c r="G3731" t="s">
        <v>23</v>
      </c>
      <c r="H3731">
        <v>8</v>
      </c>
    </row>
    <row r="3732" spans="1:8" x14ac:dyDescent="0.3">
      <c r="A3732" t="s">
        <v>21</v>
      </c>
      <c r="B3732" t="s">
        <v>20</v>
      </c>
      <c r="C3732">
        <v>26</v>
      </c>
      <c r="D3732" s="3">
        <v>2016</v>
      </c>
      <c r="E3732" t="s">
        <v>15</v>
      </c>
      <c r="F3732" t="s">
        <v>18</v>
      </c>
      <c r="G3732" t="s">
        <v>23</v>
      </c>
      <c r="H3732">
        <v>21</v>
      </c>
    </row>
    <row r="3733" spans="1:8" x14ac:dyDescent="0.3">
      <c r="A3733" t="s">
        <v>22</v>
      </c>
      <c r="B3733" t="s">
        <v>20</v>
      </c>
      <c r="C3733">
        <v>26</v>
      </c>
      <c r="D3733" s="3">
        <v>2016</v>
      </c>
      <c r="E3733" t="s">
        <v>15</v>
      </c>
      <c r="F3733" t="s">
        <v>18</v>
      </c>
      <c r="G3733" t="s">
        <v>23</v>
      </c>
      <c r="H3733">
        <v>8</v>
      </c>
    </row>
    <row r="3734" spans="1:8" x14ac:dyDescent="0.3">
      <c r="A3734" t="s">
        <v>21</v>
      </c>
      <c r="B3734" t="s">
        <v>20</v>
      </c>
      <c r="C3734">
        <v>27</v>
      </c>
      <c r="D3734" s="3">
        <v>2016</v>
      </c>
      <c r="E3734" t="s">
        <v>15</v>
      </c>
      <c r="F3734" t="s">
        <v>18</v>
      </c>
      <c r="G3734" t="s">
        <v>23</v>
      </c>
      <c r="H3734">
        <v>23</v>
      </c>
    </row>
    <row r="3735" spans="1:8" x14ac:dyDescent="0.3">
      <c r="A3735" t="s">
        <v>22</v>
      </c>
      <c r="B3735" t="s">
        <v>20</v>
      </c>
      <c r="C3735">
        <v>27</v>
      </c>
      <c r="D3735" s="3">
        <v>2016</v>
      </c>
      <c r="E3735" t="s">
        <v>15</v>
      </c>
      <c r="F3735" t="s">
        <v>18</v>
      </c>
      <c r="G3735" t="s">
        <v>23</v>
      </c>
      <c r="H3735">
        <v>11</v>
      </c>
    </row>
    <row r="3736" spans="1:8" x14ac:dyDescent="0.3">
      <c r="A3736" t="s">
        <v>21</v>
      </c>
      <c r="B3736" t="s">
        <v>20</v>
      </c>
      <c r="C3736">
        <v>28</v>
      </c>
      <c r="D3736" s="3">
        <v>2016</v>
      </c>
      <c r="E3736" t="s">
        <v>15</v>
      </c>
      <c r="F3736" t="s">
        <v>18</v>
      </c>
      <c r="G3736" t="s">
        <v>23</v>
      </c>
      <c r="H3736">
        <v>23</v>
      </c>
    </row>
    <row r="3737" spans="1:8" x14ac:dyDescent="0.3">
      <c r="A3737" t="s">
        <v>22</v>
      </c>
      <c r="B3737" t="s">
        <v>20</v>
      </c>
      <c r="C3737">
        <v>28</v>
      </c>
      <c r="D3737" s="3">
        <v>2016</v>
      </c>
      <c r="E3737" t="s">
        <v>15</v>
      </c>
      <c r="F3737" t="s">
        <v>18</v>
      </c>
      <c r="G3737" t="s">
        <v>23</v>
      </c>
      <c r="H3737">
        <v>10</v>
      </c>
    </row>
    <row r="3738" spans="1:8" x14ac:dyDescent="0.3">
      <c r="A3738" t="s">
        <v>21</v>
      </c>
      <c r="B3738" t="s">
        <v>20</v>
      </c>
      <c r="C3738">
        <v>29</v>
      </c>
      <c r="D3738" s="3">
        <v>2016</v>
      </c>
      <c r="E3738" t="s">
        <v>15</v>
      </c>
      <c r="F3738" t="s">
        <v>18</v>
      </c>
      <c r="G3738" t="s">
        <v>23</v>
      </c>
      <c r="H3738">
        <v>27</v>
      </c>
    </row>
    <row r="3739" spans="1:8" x14ac:dyDescent="0.3">
      <c r="A3739" t="s">
        <v>22</v>
      </c>
      <c r="B3739" t="s">
        <v>20</v>
      </c>
      <c r="C3739">
        <v>29</v>
      </c>
      <c r="D3739" s="3">
        <v>2016</v>
      </c>
      <c r="E3739" t="s">
        <v>15</v>
      </c>
      <c r="F3739" t="s">
        <v>18</v>
      </c>
      <c r="G3739" t="s">
        <v>23</v>
      </c>
      <c r="H3739">
        <v>10</v>
      </c>
    </row>
    <row r="3740" spans="1:8" x14ac:dyDescent="0.3">
      <c r="A3740" t="s">
        <v>21</v>
      </c>
      <c r="B3740" t="s">
        <v>20</v>
      </c>
      <c r="C3740">
        <v>30</v>
      </c>
      <c r="D3740" s="3">
        <v>2016</v>
      </c>
      <c r="E3740" t="s">
        <v>15</v>
      </c>
      <c r="F3740" t="s">
        <v>18</v>
      </c>
      <c r="G3740" t="s">
        <v>23</v>
      </c>
      <c r="H3740">
        <v>14</v>
      </c>
    </row>
    <row r="3741" spans="1:8" x14ac:dyDescent="0.3">
      <c r="A3741" t="s">
        <v>22</v>
      </c>
      <c r="B3741" t="s">
        <v>20</v>
      </c>
      <c r="C3741">
        <v>30</v>
      </c>
      <c r="D3741" s="3">
        <v>2016</v>
      </c>
      <c r="E3741" t="s">
        <v>15</v>
      </c>
      <c r="F3741" t="s">
        <v>18</v>
      </c>
      <c r="G3741" t="s">
        <v>23</v>
      </c>
      <c r="H3741">
        <v>14</v>
      </c>
    </row>
    <row r="3742" spans="1:8" x14ac:dyDescent="0.3">
      <c r="A3742" t="s">
        <v>21</v>
      </c>
      <c r="B3742" t="s">
        <v>20</v>
      </c>
      <c r="C3742">
        <v>31</v>
      </c>
      <c r="D3742" s="3">
        <v>2016</v>
      </c>
      <c r="E3742" t="s">
        <v>15</v>
      </c>
      <c r="F3742" t="s">
        <v>18</v>
      </c>
      <c r="G3742" t="s">
        <v>23</v>
      </c>
      <c r="H3742">
        <v>8</v>
      </c>
    </row>
    <row r="3743" spans="1:8" x14ac:dyDescent="0.3">
      <c r="A3743" t="s">
        <v>22</v>
      </c>
      <c r="B3743" t="s">
        <v>20</v>
      </c>
      <c r="C3743">
        <v>31</v>
      </c>
      <c r="D3743" s="3">
        <v>2016</v>
      </c>
      <c r="E3743" t="s">
        <v>15</v>
      </c>
      <c r="F3743" t="s">
        <v>18</v>
      </c>
      <c r="G3743" t="s">
        <v>23</v>
      </c>
      <c r="H3743">
        <v>11</v>
      </c>
    </row>
    <row r="3744" spans="1:8" x14ac:dyDescent="0.3">
      <c r="A3744" t="s">
        <v>21</v>
      </c>
      <c r="B3744" t="s">
        <v>19</v>
      </c>
      <c r="C3744">
        <v>1</v>
      </c>
      <c r="D3744" s="3">
        <v>2016</v>
      </c>
      <c r="E3744" t="s">
        <v>15</v>
      </c>
      <c r="F3744" t="s">
        <v>18</v>
      </c>
      <c r="G3744" t="s">
        <v>23</v>
      </c>
      <c r="H3744">
        <v>33</v>
      </c>
    </row>
    <row r="3745" spans="1:8" x14ac:dyDescent="0.3">
      <c r="A3745" t="s">
        <v>22</v>
      </c>
      <c r="B3745" t="s">
        <v>19</v>
      </c>
      <c r="C3745">
        <v>1</v>
      </c>
      <c r="D3745" s="3">
        <v>2016</v>
      </c>
      <c r="E3745" t="s">
        <v>15</v>
      </c>
      <c r="F3745" t="s">
        <v>18</v>
      </c>
      <c r="G3745" t="s">
        <v>23</v>
      </c>
      <c r="H3745">
        <v>15</v>
      </c>
    </row>
    <row r="3746" spans="1:8" x14ac:dyDescent="0.3">
      <c r="A3746" t="s">
        <v>21</v>
      </c>
      <c r="B3746" t="s">
        <v>19</v>
      </c>
      <c r="C3746">
        <v>2</v>
      </c>
      <c r="D3746" s="3">
        <v>2016</v>
      </c>
      <c r="E3746" t="s">
        <v>15</v>
      </c>
      <c r="F3746" t="s">
        <v>18</v>
      </c>
      <c r="G3746" t="s">
        <v>23</v>
      </c>
      <c r="H3746">
        <v>37</v>
      </c>
    </row>
    <row r="3747" spans="1:8" x14ac:dyDescent="0.3">
      <c r="A3747" t="s">
        <v>22</v>
      </c>
      <c r="B3747" t="s">
        <v>19</v>
      </c>
      <c r="C3747">
        <v>2</v>
      </c>
      <c r="D3747" s="3">
        <v>2016</v>
      </c>
      <c r="E3747" t="s">
        <v>15</v>
      </c>
      <c r="F3747" t="s">
        <v>18</v>
      </c>
      <c r="G3747" t="s">
        <v>23</v>
      </c>
      <c r="H3747">
        <v>25</v>
      </c>
    </row>
    <row r="3748" spans="1:8" x14ac:dyDescent="0.3">
      <c r="A3748" t="s">
        <v>21</v>
      </c>
      <c r="B3748" t="s">
        <v>19</v>
      </c>
      <c r="C3748">
        <v>3</v>
      </c>
      <c r="D3748" s="3">
        <v>2016</v>
      </c>
      <c r="E3748" t="s">
        <v>15</v>
      </c>
      <c r="F3748" t="s">
        <v>18</v>
      </c>
      <c r="G3748" t="s">
        <v>23</v>
      </c>
      <c r="H3748">
        <v>25</v>
      </c>
    </row>
    <row r="3749" spans="1:8" x14ac:dyDescent="0.3">
      <c r="A3749" t="s">
        <v>22</v>
      </c>
      <c r="B3749" t="s">
        <v>19</v>
      </c>
      <c r="C3749">
        <v>3</v>
      </c>
      <c r="D3749" s="3">
        <v>2016</v>
      </c>
      <c r="E3749" t="s">
        <v>15</v>
      </c>
      <c r="F3749" t="s">
        <v>18</v>
      </c>
      <c r="G3749" t="s">
        <v>23</v>
      </c>
      <c r="H3749">
        <v>8</v>
      </c>
    </row>
    <row r="3750" spans="1:8" x14ac:dyDescent="0.3">
      <c r="A3750" t="s">
        <v>21</v>
      </c>
      <c r="B3750" t="s">
        <v>19</v>
      </c>
      <c r="C3750">
        <v>4</v>
      </c>
      <c r="D3750" s="3">
        <v>2016</v>
      </c>
      <c r="E3750" t="s">
        <v>15</v>
      </c>
      <c r="F3750" t="s">
        <v>18</v>
      </c>
      <c r="G3750" t="s">
        <v>23</v>
      </c>
      <c r="H3750">
        <v>18</v>
      </c>
    </row>
    <row r="3751" spans="1:8" x14ac:dyDescent="0.3">
      <c r="A3751" t="s">
        <v>22</v>
      </c>
      <c r="B3751" t="s">
        <v>19</v>
      </c>
      <c r="C3751">
        <v>4</v>
      </c>
      <c r="D3751" s="3">
        <v>2016</v>
      </c>
      <c r="E3751" t="s">
        <v>15</v>
      </c>
      <c r="F3751" t="s">
        <v>18</v>
      </c>
      <c r="G3751" t="s">
        <v>23</v>
      </c>
      <c r="H3751">
        <v>14</v>
      </c>
    </row>
    <row r="3752" spans="1:8" x14ac:dyDescent="0.3">
      <c r="A3752" t="s">
        <v>21</v>
      </c>
      <c r="B3752" t="s">
        <v>19</v>
      </c>
      <c r="C3752">
        <v>5</v>
      </c>
      <c r="D3752" s="3">
        <v>2016</v>
      </c>
      <c r="E3752" t="s">
        <v>15</v>
      </c>
      <c r="F3752" t="s">
        <v>18</v>
      </c>
      <c r="G3752" t="s">
        <v>23</v>
      </c>
      <c r="H3752">
        <v>14</v>
      </c>
    </row>
    <row r="3753" spans="1:8" x14ac:dyDescent="0.3">
      <c r="A3753" t="s">
        <v>22</v>
      </c>
      <c r="B3753" t="s">
        <v>19</v>
      </c>
      <c r="C3753">
        <v>5</v>
      </c>
      <c r="D3753" s="3">
        <v>2016</v>
      </c>
      <c r="E3753" t="s">
        <v>15</v>
      </c>
      <c r="F3753" t="s">
        <v>18</v>
      </c>
      <c r="G3753" t="s">
        <v>23</v>
      </c>
      <c r="H3753">
        <v>8</v>
      </c>
    </row>
    <row r="3754" spans="1:8" x14ac:dyDescent="0.3">
      <c r="A3754" t="s">
        <v>21</v>
      </c>
      <c r="B3754" t="s">
        <v>19</v>
      </c>
      <c r="C3754">
        <v>6</v>
      </c>
      <c r="D3754" s="3">
        <v>2016</v>
      </c>
      <c r="E3754" t="s">
        <v>15</v>
      </c>
      <c r="F3754" t="s">
        <v>18</v>
      </c>
      <c r="G3754" t="s">
        <v>23</v>
      </c>
      <c r="H3754">
        <v>44</v>
      </c>
    </row>
    <row r="3755" spans="1:8" x14ac:dyDescent="0.3">
      <c r="A3755" t="s">
        <v>22</v>
      </c>
      <c r="B3755" t="s">
        <v>19</v>
      </c>
      <c r="C3755">
        <v>6</v>
      </c>
      <c r="D3755" s="3">
        <v>2016</v>
      </c>
      <c r="E3755" t="s">
        <v>15</v>
      </c>
      <c r="F3755" t="s">
        <v>18</v>
      </c>
      <c r="G3755" t="s">
        <v>23</v>
      </c>
      <c r="H3755">
        <v>19</v>
      </c>
    </row>
    <row r="3756" spans="1:8" x14ac:dyDescent="0.3">
      <c r="A3756" t="s">
        <v>21</v>
      </c>
      <c r="B3756" t="s">
        <v>19</v>
      </c>
      <c r="C3756">
        <v>7</v>
      </c>
      <c r="D3756" s="3">
        <v>2016</v>
      </c>
      <c r="E3756" t="s">
        <v>15</v>
      </c>
      <c r="F3756" t="s">
        <v>18</v>
      </c>
      <c r="G3756" t="s">
        <v>23</v>
      </c>
      <c r="H3756">
        <v>20</v>
      </c>
    </row>
    <row r="3757" spans="1:8" x14ac:dyDescent="0.3">
      <c r="A3757" t="s">
        <v>22</v>
      </c>
      <c r="B3757" t="s">
        <v>19</v>
      </c>
      <c r="C3757">
        <v>7</v>
      </c>
      <c r="D3757" s="3">
        <v>2016</v>
      </c>
      <c r="E3757" t="s">
        <v>15</v>
      </c>
      <c r="F3757" t="s">
        <v>18</v>
      </c>
      <c r="G3757" t="s">
        <v>23</v>
      </c>
      <c r="H3757">
        <v>18</v>
      </c>
    </row>
    <row r="3758" spans="1:8" x14ac:dyDescent="0.3">
      <c r="A3758" t="s">
        <v>21</v>
      </c>
      <c r="B3758" t="s">
        <v>19</v>
      </c>
      <c r="C3758">
        <v>8</v>
      </c>
      <c r="D3758" s="3">
        <v>2016</v>
      </c>
      <c r="E3758" t="s">
        <v>15</v>
      </c>
      <c r="F3758" t="s">
        <v>18</v>
      </c>
      <c r="G3758" t="s">
        <v>23</v>
      </c>
      <c r="H3758">
        <v>39</v>
      </c>
    </row>
    <row r="3759" spans="1:8" x14ac:dyDescent="0.3">
      <c r="A3759" t="s">
        <v>22</v>
      </c>
      <c r="B3759" t="s">
        <v>19</v>
      </c>
      <c r="C3759">
        <v>8</v>
      </c>
      <c r="D3759" s="3">
        <v>2016</v>
      </c>
      <c r="E3759" t="s">
        <v>15</v>
      </c>
      <c r="F3759" t="s">
        <v>18</v>
      </c>
      <c r="G3759" t="s">
        <v>23</v>
      </c>
      <c r="H3759">
        <v>16</v>
      </c>
    </row>
    <row r="3760" spans="1:8" x14ac:dyDescent="0.3">
      <c r="A3760" t="s">
        <v>21</v>
      </c>
      <c r="B3760" t="s">
        <v>19</v>
      </c>
      <c r="C3760">
        <v>9</v>
      </c>
      <c r="D3760" s="3">
        <v>2016</v>
      </c>
      <c r="E3760" t="s">
        <v>15</v>
      </c>
      <c r="F3760" t="s">
        <v>18</v>
      </c>
      <c r="G3760" t="s">
        <v>23</v>
      </c>
      <c r="H3760">
        <v>37</v>
      </c>
    </row>
    <row r="3761" spans="1:8" x14ac:dyDescent="0.3">
      <c r="A3761" t="s">
        <v>22</v>
      </c>
      <c r="B3761" t="s">
        <v>19</v>
      </c>
      <c r="C3761">
        <v>9</v>
      </c>
      <c r="D3761" s="3">
        <v>2016</v>
      </c>
      <c r="E3761" t="s">
        <v>15</v>
      </c>
      <c r="F3761" t="s">
        <v>18</v>
      </c>
      <c r="G3761" t="s">
        <v>23</v>
      </c>
      <c r="H3761">
        <v>16</v>
      </c>
    </row>
    <row r="3762" spans="1:8" x14ac:dyDescent="0.3">
      <c r="A3762" t="s">
        <v>21</v>
      </c>
      <c r="B3762" t="s">
        <v>19</v>
      </c>
      <c r="C3762">
        <v>10</v>
      </c>
      <c r="D3762" s="3">
        <v>2016</v>
      </c>
      <c r="E3762" t="s">
        <v>15</v>
      </c>
      <c r="F3762" t="s">
        <v>18</v>
      </c>
      <c r="G3762" t="s">
        <v>23</v>
      </c>
      <c r="H3762">
        <v>24</v>
      </c>
    </row>
    <row r="3763" spans="1:8" x14ac:dyDescent="0.3">
      <c r="A3763" t="s">
        <v>22</v>
      </c>
      <c r="B3763" t="s">
        <v>19</v>
      </c>
      <c r="C3763">
        <v>10</v>
      </c>
      <c r="D3763" s="3">
        <v>2016</v>
      </c>
      <c r="E3763" t="s">
        <v>15</v>
      </c>
      <c r="F3763" t="s">
        <v>18</v>
      </c>
      <c r="G3763" t="s">
        <v>23</v>
      </c>
      <c r="H3763">
        <v>11</v>
      </c>
    </row>
    <row r="3764" spans="1:8" x14ac:dyDescent="0.3">
      <c r="A3764" t="s">
        <v>21</v>
      </c>
      <c r="B3764" t="s">
        <v>19</v>
      </c>
      <c r="C3764">
        <v>11</v>
      </c>
      <c r="D3764" s="3">
        <v>2016</v>
      </c>
      <c r="E3764" t="s">
        <v>15</v>
      </c>
      <c r="F3764" t="s">
        <v>18</v>
      </c>
      <c r="G3764" t="s">
        <v>23</v>
      </c>
      <c r="H3764">
        <v>15</v>
      </c>
    </row>
    <row r="3765" spans="1:8" x14ac:dyDescent="0.3">
      <c r="A3765" t="s">
        <v>22</v>
      </c>
      <c r="B3765" t="s">
        <v>19</v>
      </c>
      <c r="C3765">
        <v>11</v>
      </c>
      <c r="D3765" s="3">
        <v>2016</v>
      </c>
      <c r="E3765" t="s">
        <v>15</v>
      </c>
      <c r="F3765" t="s">
        <v>18</v>
      </c>
      <c r="G3765" t="s">
        <v>23</v>
      </c>
      <c r="H3765">
        <v>7</v>
      </c>
    </row>
    <row r="3766" spans="1:8" x14ac:dyDescent="0.3">
      <c r="A3766" t="s">
        <v>21</v>
      </c>
      <c r="B3766" t="s">
        <v>19</v>
      </c>
      <c r="C3766">
        <v>12</v>
      </c>
      <c r="D3766" s="3">
        <v>2016</v>
      </c>
      <c r="E3766" t="s">
        <v>15</v>
      </c>
      <c r="F3766" t="s">
        <v>18</v>
      </c>
      <c r="G3766" t="s">
        <v>23</v>
      </c>
      <c r="H3766">
        <v>15</v>
      </c>
    </row>
    <row r="3767" spans="1:8" x14ac:dyDescent="0.3">
      <c r="A3767" t="s">
        <v>22</v>
      </c>
      <c r="B3767" t="s">
        <v>19</v>
      </c>
      <c r="C3767">
        <v>12</v>
      </c>
      <c r="D3767" s="3">
        <v>2016</v>
      </c>
      <c r="E3767" t="s">
        <v>15</v>
      </c>
      <c r="F3767" t="s">
        <v>18</v>
      </c>
      <c r="G3767" t="s">
        <v>23</v>
      </c>
      <c r="H3767">
        <v>9</v>
      </c>
    </row>
    <row r="3768" spans="1:8" x14ac:dyDescent="0.3">
      <c r="A3768" t="s">
        <v>21</v>
      </c>
      <c r="B3768" t="s">
        <v>19</v>
      </c>
      <c r="C3768">
        <v>13</v>
      </c>
      <c r="D3768" s="3">
        <v>2016</v>
      </c>
      <c r="E3768" t="s">
        <v>15</v>
      </c>
      <c r="F3768" t="s">
        <v>18</v>
      </c>
      <c r="G3768" t="s">
        <v>23</v>
      </c>
      <c r="H3768">
        <v>32</v>
      </c>
    </row>
    <row r="3769" spans="1:8" x14ac:dyDescent="0.3">
      <c r="A3769" t="s">
        <v>22</v>
      </c>
      <c r="B3769" t="s">
        <v>19</v>
      </c>
      <c r="C3769">
        <v>13</v>
      </c>
      <c r="D3769" s="3">
        <v>2016</v>
      </c>
      <c r="E3769" t="s">
        <v>15</v>
      </c>
      <c r="F3769" t="s">
        <v>18</v>
      </c>
      <c r="G3769" t="s">
        <v>23</v>
      </c>
      <c r="H3769">
        <v>13</v>
      </c>
    </row>
    <row r="3770" spans="1:8" x14ac:dyDescent="0.3">
      <c r="A3770" t="s">
        <v>21</v>
      </c>
      <c r="B3770" t="s">
        <v>19</v>
      </c>
      <c r="C3770">
        <v>14</v>
      </c>
      <c r="D3770" s="3">
        <v>2016</v>
      </c>
      <c r="E3770" t="s">
        <v>15</v>
      </c>
      <c r="F3770" t="s">
        <v>18</v>
      </c>
      <c r="G3770" t="s">
        <v>23</v>
      </c>
      <c r="H3770">
        <v>34</v>
      </c>
    </row>
    <row r="3771" spans="1:8" x14ac:dyDescent="0.3">
      <c r="A3771" t="s">
        <v>22</v>
      </c>
      <c r="B3771" t="s">
        <v>19</v>
      </c>
      <c r="C3771">
        <v>14</v>
      </c>
      <c r="D3771" s="3">
        <v>2016</v>
      </c>
      <c r="E3771" t="s">
        <v>15</v>
      </c>
      <c r="F3771" t="s">
        <v>18</v>
      </c>
      <c r="G3771" t="s">
        <v>23</v>
      </c>
      <c r="H3771">
        <v>13</v>
      </c>
    </row>
    <row r="3772" spans="1:8" x14ac:dyDescent="0.3">
      <c r="A3772" t="s">
        <v>21</v>
      </c>
      <c r="B3772" t="s">
        <v>19</v>
      </c>
      <c r="C3772">
        <v>15</v>
      </c>
      <c r="D3772" s="3">
        <v>2016</v>
      </c>
      <c r="E3772" t="s">
        <v>15</v>
      </c>
      <c r="F3772" t="s">
        <v>18</v>
      </c>
      <c r="G3772" t="s">
        <v>23</v>
      </c>
      <c r="H3772">
        <v>35</v>
      </c>
    </row>
    <row r="3773" spans="1:8" x14ac:dyDescent="0.3">
      <c r="A3773" t="s">
        <v>22</v>
      </c>
      <c r="B3773" t="s">
        <v>19</v>
      </c>
      <c r="C3773">
        <v>15</v>
      </c>
      <c r="D3773" s="3">
        <v>2016</v>
      </c>
      <c r="E3773" t="s">
        <v>15</v>
      </c>
      <c r="F3773" t="s">
        <v>18</v>
      </c>
      <c r="G3773" t="s">
        <v>23</v>
      </c>
      <c r="H3773">
        <v>12</v>
      </c>
    </row>
    <row r="3774" spans="1:8" x14ac:dyDescent="0.3">
      <c r="A3774" t="s">
        <v>21</v>
      </c>
      <c r="B3774" t="s">
        <v>19</v>
      </c>
      <c r="C3774">
        <v>16</v>
      </c>
      <c r="D3774" s="3">
        <v>2016</v>
      </c>
      <c r="E3774" t="s">
        <v>15</v>
      </c>
      <c r="F3774" t="s">
        <v>18</v>
      </c>
      <c r="G3774" t="s">
        <v>23</v>
      </c>
      <c r="H3774">
        <v>29</v>
      </c>
    </row>
    <row r="3775" spans="1:8" x14ac:dyDescent="0.3">
      <c r="A3775" t="s">
        <v>22</v>
      </c>
      <c r="B3775" t="s">
        <v>19</v>
      </c>
      <c r="C3775">
        <v>16</v>
      </c>
      <c r="D3775" s="3">
        <v>2016</v>
      </c>
      <c r="E3775" t="s">
        <v>15</v>
      </c>
      <c r="F3775" t="s">
        <v>18</v>
      </c>
      <c r="G3775" t="s">
        <v>23</v>
      </c>
      <c r="H3775">
        <v>8</v>
      </c>
    </row>
    <row r="3776" spans="1:8" x14ac:dyDescent="0.3">
      <c r="A3776" t="s">
        <v>21</v>
      </c>
      <c r="B3776" t="s">
        <v>19</v>
      </c>
      <c r="C3776">
        <v>17</v>
      </c>
      <c r="D3776" s="3">
        <v>2016</v>
      </c>
      <c r="E3776" t="s">
        <v>15</v>
      </c>
      <c r="F3776" t="s">
        <v>18</v>
      </c>
      <c r="G3776" t="s">
        <v>23</v>
      </c>
      <c r="H3776">
        <v>24</v>
      </c>
    </row>
    <row r="3777" spans="1:8" x14ac:dyDescent="0.3">
      <c r="A3777" t="s">
        <v>22</v>
      </c>
      <c r="B3777" t="s">
        <v>19</v>
      </c>
      <c r="C3777">
        <v>17</v>
      </c>
      <c r="D3777" s="3">
        <v>2016</v>
      </c>
      <c r="E3777" t="s">
        <v>15</v>
      </c>
      <c r="F3777" t="s">
        <v>18</v>
      </c>
      <c r="G3777" t="s">
        <v>23</v>
      </c>
      <c r="H3777">
        <v>13</v>
      </c>
    </row>
    <row r="3778" spans="1:8" x14ac:dyDescent="0.3">
      <c r="A3778" t="s">
        <v>21</v>
      </c>
      <c r="B3778" t="s">
        <v>19</v>
      </c>
      <c r="C3778">
        <v>18</v>
      </c>
      <c r="D3778" s="3">
        <v>2016</v>
      </c>
      <c r="E3778" t="s">
        <v>15</v>
      </c>
      <c r="F3778" t="s">
        <v>18</v>
      </c>
      <c r="G3778" t="s">
        <v>23</v>
      </c>
      <c r="H3778">
        <v>18</v>
      </c>
    </row>
    <row r="3779" spans="1:8" x14ac:dyDescent="0.3">
      <c r="A3779" t="s">
        <v>22</v>
      </c>
      <c r="B3779" t="s">
        <v>19</v>
      </c>
      <c r="C3779">
        <v>18</v>
      </c>
      <c r="D3779" s="3">
        <v>2016</v>
      </c>
      <c r="E3779" t="s">
        <v>15</v>
      </c>
      <c r="F3779" t="s">
        <v>18</v>
      </c>
      <c r="G3779" t="s">
        <v>23</v>
      </c>
      <c r="H3779">
        <v>9</v>
      </c>
    </row>
    <row r="3780" spans="1:8" x14ac:dyDescent="0.3">
      <c r="A3780" t="s">
        <v>21</v>
      </c>
      <c r="B3780" t="s">
        <v>19</v>
      </c>
      <c r="C3780">
        <v>19</v>
      </c>
      <c r="D3780" s="3">
        <v>2016</v>
      </c>
      <c r="E3780" t="s">
        <v>15</v>
      </c>
      <c r="F3780" t="s">
        <v>18</v>
      </c>
      <c r="G3780" t="s">
        <v>23</v>
      </c>
      <c r="H3780">
        <v>14</v>
      </c>
    </row>
    <row r="3781" spans="1:8" x14ac:dyDescent="0.3">
      <c r="A3781" t="s">
        <v>22</v>
      </c>
      <c r="B3781" t="s">
        <v>19</v>
      </c>
      <c r="C3781">
        <v>19</v>
      </c>
      <c r="D3781" s="3">
        <v>2016</v>
      </c>
      <c r="E3781" t="s">
        <v>15</v>
      </c>
      <c r="F3781" t="s">
        <v>18</v>
      </c>
      <c r="G3781" t="s">
        <v>23</v>
      </c>
      <c r="H3781">
        <v>6</v>
      </c>
    </row>
    <row r="3782" spans="1:8" x14ac:dyDescent="0.3">
      <c r="A3782" t="s">
        <v>21</v>
      </c>
      <c r="B3782" t="s">
        <v>19</v>
      </c>
      <c r="C3782">
        <v>20</v>
      </c>
      <c r="D3782" s="3">
        <v>2016</v>
      </c>
      <c r="E3782" t="s">
        <v>15</v>
      </c>
      <c r="F3782" t="s">
        <v>18</v>
      </c>
      <c r="G3782" t="s">
        <v>23</v>
      </c>
      <c r="H3782">
        <v>26</v>
      </c>
    </row>
    <row r="3783" spans="1:8" x14ac:dyDescent="0.3">
      <c r="A3783" t="s">
        <v>22</v>
      </c>
      <c r="B3783" t="s">
        <v>19</v>
      </c>
      <c r="C3783">
        <v>20</v>
      </c>
      <c r="D3783" s="3">
        <v>2016</v>
      </c>
      <c r="E3783" t="s">
        <v>15</v>
      </c>
      <c r="F3783" t="s">
        <v>18</v>
      </c>
      <c r="G3783" t="s">
        <v>23</v>
      </c>
      <c r="H3783">
        <v>6</v>
      </c>
    </row>
    <row r="3784" spans="1:8" x14ac:dyDescent="0.3">
      <c r="A3784" t="s">
        <v>21</v>
      </c>
      <c r="B3784" t="s">
        <v>19</v>
      </c>
      <c r="C3784">
        <v>21</v>
      </c>
      <c r="D3784" s="3">
        <v>2016</v>
      </c>
      <c r="E3784" t="s">
        <v>15</v>
      </c>
      <c r="F3784" t="s">
        <v>18</v>
      </c>
      <c r="G3784" t="s">
        <v>23</v>
      </c>
      <c r="H3784">
        <v>42</v>
      </c>
    </row>
    <row r="3785" spans="1:8" x14ac:dyDescent="0.3">
      <c r="A3785" t="s">
        <v>22</v>
      </c>
      <c r="B3785" t="s">
        <v>19</v>
      </c>
      <c r="C3785">
        <v>21</v>
      </c>
      <c r="D3785" s="3">
        <v>2016</v>
      </c>
      <c r="E3785" t="s">
        <v>15</v>
      </c>
      <c r="F3785" t="s">
        <v>18</v>
      </c>
      <c r="G3785" t="s">
        <v>23</v>
      </c>
      <c r="H3785">
        <v>11</v>
      </c>
    </row>
    <row r="3786" spans="1:8" x14ac:dyDescent="0.3">
      <c r="A3786" t="s">
        <v>21</v>
      </c>
      <c r="B3786" t="s">
        <v>19</v>
      </c>
      <c r="C3786">
        <v>22</v>
      </c>
      <c r="D3786" s="3">
        <v>2016</v>
      </c>
      <c r="E3786" t="s">
        <v>15</v>
      </c>
      <c r="F3786" t="s">
        <v>18</v>
      </c>
      <c r="G3786" t="s">
        <v>23</v>
      </c>
      <c r="H3786">
        <v>33</v>
      </c>
    </row>
    <row r="3787" spans="1:8" x14ac:dyDescent="0.3">
      <c r="A3787" t="s">
        <v>22</v>
      </c>
      <c r="B3787" t="s">
        <v>19</v>
      </c>
      <c r="C3787">
        <v>22</v>
      </c>
      <c r="D3787" s="3">
        <v>2016</v>
      </c>
      <c r="E3787" t="s">
        <v>15</v>
      </c>
      <c r="F3787" t="s">
        <v>18</v>
      </c>
      <c r="G3787" t="s">
        <v>23</v>
      </c>
      <c r="H3787">
        <v>8</v>
      </c>
    </row>
    <row r="3788" spans="1:8" x14ac:dyDescent="0.3">
      <c r="A3788" t="s">
        <v>21</v>
      </c>
      <c r="B3788" t="s">
        <v>19</v>
      </c>
      <c r="C3788">
        <v>23</v>
      </c>
      <c r="D3788" s="3">
        <v>2016</v>
      </c>
      <c r="E3788" t="s">
        <v>15</v>
      </c>
      <c r="F3788" t="s">
        <v>18</v>
      </c>
      <c r="G3788" t="s">
        <v>23</v>
      </c>
      <c r="H3788">
        <v>35</v>
      </c>
    </row>
    <row r="3789" spans="1:8" x14ac:dyDescent="0.3">
      <c r="A3789" t="s">
        <v>22</v>
      </c>
      <c r="B3789" t="s">
        <v>19</v>
      </c>
      <c r="C3789">
        <v>23</v>
      </c>
      <c r="D3789" s="3">
        <v>2016</v>
      </c>
      <c r="E3789" t="s">
        <v>15</v>
      </c>
      <c r="F3789" t="s">
        <v>18</v>
      </c>
      <c r="G3789" t="s">
        <v>23</v>
      </c>
      <c r="H3789">
        <v>9</v>
      </c>
    </row>
    <row r="3790" spans="1:8" x14ac:dyDescent="0.3">
      <c r="A3790" t="s">
        <v>21</v>
      </c>
      <c r="B3790" t="s">
        <v>19</v>
      </c>
      <c r="C3790">
        <v>24</v>
      </c>
      <c r="D3790" s="3">
        <v>2016</v>
      </c>
      <c r="E3790" t="s">
        <v>15</v>
      </c>
      <c r="F3790" t="s">
        <v>18</v>
      </c>
      <c r="G3790" t="s">
        <v>23</v>
      </c>
      <c r="H3790">
        <v>20</v>
      </c>
    </row>
    <row r="3791" spans="1:8" x14ac:dyDescent="0.3">
      <c r="A3791" t="s">
        <v>22</v>
      </c>
      <c r="B3791" t="s">
        <v>19</v>
      </c>
      <c r="C3791">
        <v>24</v>
      </c>
      <c r="D3791" s="3">
        <v>2016</v>
      </c>
      <c r="E3791" t="s">
        <v>15</v>
      </c>
      <c r="F3791" t="s">
        <v>18</v>
      </c>
      <c r="G3791" t="s">
        <v>23</v>
      </c>
      <c r="H3791">
        <v>7</v>
      </c>
    </row>
    <row r="3792" spans="1:8" x14ac:dyDescent="0.3">
      <c r="A3792" t="s">
        <v>21</v>
      </c>
      <c r="B3792" t="s">
        <v>19</v>
      </c>
      <c r="C3792">
        <v>25</v>
      </c>
      <c r="D3792" s="3">
        <v>2016</v>
      </c>
      <c r="E3792" t="s">
        <v>15</v>
      </c>
      <c r="F3792" t="s">
        <v>18</v>
      </c>
      <c r="G3792" t="s">
        <v>23</v>
      </c>
      <c r="H3792">
        <v>12</v>
      </c>
    </row>
    <row r="3793" spans="1:8" x14ac:dyDescent="0.3">
      <c r="A3793" t="s">
        <v>22</v>
      </c>
      <c r="B3793" t="s">
        <v>19</v>
      </c>
      <c r="C3793">
        <v>25</v>
      </c>
      <c r="D3793" s="3">
        <v>2016</v>
      </c>
      <c r="E3793" t="s">
        <v>15</v>
      </c>
      <c r="F3793" t="s">
        <v>18</v>
      </c>
      <c r="G3793" t="s">
        <v>23</v>
      </c>
      <c r="H3793">
        <v>2</v>
      </c>
    </row>
    <row r="3794" spans="1:8" x14ac:dyDescent="0.3">
      <c r="A3794" t="s">
        <v>21</v>
      </c>
      <c r="B3794" t="s">
        <v>19</v>
      </c>
      <c r="C3794">
        <v>26</v>
      </c>
      <c r="D3794" s="3">
        <v>2016</v>
      </c>
      <c r="E3794" t="s">
        <v>15</v>
      </c>
      <c r="F3794" t="s">
        <v>18</v>
      </c>
      <c r="G3794" t="s">
        <v>23</v>
      </c>
      <c r="H3794">
        <v>19</v>
      </c>
    </row>
    <row r="3795" spans="1:8" x14ac:dyDescent="0.3">
      <c r="A3795" t="s">
        <v>22</v>
      </c>
      <c r="B3795" t="s">
        <v>19</v>
      </c>
      <c r="C3795">
        <v>26</v>
      </c>
      <c r="D3795" s="3">
        <v>2016</v>
      </c>
      <c r="E3795" t="s">
        <v>15</v>
      </c>
      <c r="F3795" t="s">
        <v>18</v>
      </c>
      <c r="G3795" t="s">
        <v>23</v>
      </c>
      <c r="H3795">
        <v>2</v>
      </c>
    </row>
    <row r="3796" spans="1:8" x14ac:dyDescent="0.3">
      <c r="A3796" t="s">
        <v>21</v>
      </c>
      <c r="B3796" t="s">
        <v>19</v>
      </c>
      <c r="C3796">
        <v>27</v>
      </c>
      <c r="D3796" s="3">
        <v>2016</v>
      </c>
      <c r="E3796" t="s">
        <v>15</v>
      </c>
      <c r="F3796" t="s">
        <v>18</v>
      </c>
      <c r="G3796" t="s">
        <v>23</v>
      </c>
      <c r="H3796">
        <v>23</v>
      </c>
    </row>
    <row r="3797" spans="1:8" x14ac:dyDescent="0.3">
      <c r="A3797" t="s">
        <v>22</v>
      </c>
      <c r="B3797" t="s">
        <v>19</v>
      </c>
      <c r="C3797">
        <v>27</v>
      </c>
      <c r="D3797" s="3">
        <v>2016</v>
      </c>
      <c r="E3797" t="s">
        <v>15</v>
      </c>
      <c r="F3797" t="s">
        <v>18</v>
      </c>
      <c r="G3797" t="s">
        <v>23</v>
      </c>
      <c r="H3797">
        <v>14</v>
      </c>
    </row>
    <row r="3798" spans="1:8" x14ac:dyDescent="0.3">
      <c r="A3798" t="s">
        <v>21</v>
      </c>
      <c r="B3798" t="s">
        <v>19</v>
      </c>
      <c r="C3798">
        <v>28</v>
      </c>
      <c r="D3798" s="3">
        <v>2016</v>
      </c>
      <c r="E3798" t="s">
        <v>15</v>
      </c>
      <c r="F3798" t="s">
        <v>18</v>
      </c>
      <c r="G3798" t="s">
        <v>23</v>
      </c>
      <c r="H3798">
        <v>29</v>
      </c>
    </row>
    <row r="3799" spans="1:8" x14ac:dyDescent="0.3">
      <c r="A3799" t="s">
        <v>22</v>
      </c>
      <c r="B3799" t="s">
        <v>19</v>
      </c>
      <c r="C3799">
        <v>28</v>
      </c>
      <c r="D3799" s="3">
        <v>2016</v>
      </c>
      <c r="E3799" t="s">
        <v>15</v>
      </c>
      <c r="F3799" t="s">
        <v>18</v>
      </c>
      <c r="G3799" t="s">
        <v>23</v>
      </c>
      <c r="H3799">
        <v>19</v>
      </c>
    </row>
    <row r="3800" spans="1:8" x14ac:dyDescent="0.3">
      <c r="A3800" t="s">
        <v>21</v>
      </c>
      <c r="B3800" t="s">
        <v>19</v>
      </c>
      <c r="C3800">
        <v>29</v>
      </c>
      <c r="D3800" s="3">
        <v>2016</v>
      </c>
      <c r="E3800" t="s">
        <v>15</v>
      </c>
      <c r="F3800" t="s">
        <v>18</v>
      </c>
      <c r="G3800" t="s">
        <v>23</v>
      </c>
      <c r="H3800">
        <v>33</v>
      </c>
    </row>
    <row r="3801" spans="1:8" x14ac:dyDescent="0.3">
      <c r="A3801" t="s">
        <v>22</v>
      </c>
      <c r="B3801" t="s">
        <v>19</v>
      </c>
      <c r="C3801">
        <v>29</v>
      </c>
      <c r="D3801" s="3">
        <v>2016</v>
      </c>
      <c r="E3801" t="s">
        <v>15</v>
      </c>
      <c r="F3801" t="s">
        <v>18</v>
      </c>
      <c r="G3801" t="s">
        <v>23</v>
      </c>
      <c r="H3801">
        <v>21</v>
      </c>
    </row>
    <row r="3802" spans="1:8" x14ac:dyDescent="0.3">
      <c r="A3802" t="s">
        <v>21</v>
      </c>
      <c r="B3802" t="s">
        <v>19</v>
      </c>
      <c r="C3802">
        <v>30</v>
      </c>
      <c r="D3802" s="3">
        <v>2016</v>
      </c>
      <c r="E3802" t="s">
        <v>15</v>
      </c>
      <c r="F3802" t="s">
        <v>18</v>
      </c>
      <c r="G3802" t="s">
        <v>23</v>
      </c>
      <c r="H3802">
        <v>63</v>
      </c>
    </row>
    <row r="3803" spans="1:8" x14ac:dyDescent="0.3">
      <c r="A3803" t="s">
        <v>22</v>
      </c>
      <c r="B3803" t="s">
        <v>19</v>
      </c>
      <c r="C3803">
        <v>30</v>
      </c>
      <c r="D3803" s="3">
        <v>2016</v>
      </c>
      <c r="E3803" t="s">
        <v>15</v>
      </c>
      <c r="F3803" t="s">
        <v>18</v>
      </c>
      <c r="G3803" t="s">
        <v>23</v>
      </c>
      <c r="H3803">
        <v>47</v>
      </c>
    </row>
    <row r="3804" spans="1:8" x14ac:dyDescent="0.3">
      <c r="A3804" t="s">
        <v>21</v>
      </c>
      <c r="B3804" t="s">
        <v>13</v>
      </c>
      <c r="C3804">
        <v>1</v>
      </c>
      <c r="D3804" s="3">
        <v>2016</v>
      </c>
      <c r="E3804" t="s">
        <v>15</v>
      </c>
      <c r="F3804" t="s">
        <v>18</v>
      </c>
      <c r="G3804" t="s">
        <v>23</v>
      </c>
      <c r="H3804">
        <v>15</v>
      </c>
    </row>
    <row r="3805" spans="1:8" x14ac:dyDescent="0.3">
      <c r="A3805" t="s">
        <v>22</v>
      </c>
      <c r="B3805" t="s">
        <v>13</v>
      </c>
      <c r="C3805">
        <v>1</v>
      </c>
      <c r="D3805" s="3">
        <v>2016</v>
      </c>
      <c r="E3805" t="s">
        <v>15</v>
      </c>
      <c r="F3805" t="s">
        <v>18</v>
      </c>
      <c r="G3805" t="s">
        <v>23</v>
      </c>
      <c r="H3805">
        <v>13</v>
      </c>
    </row>
    <row r="3806" spans="1:8" x14ac:dyDescent="0.3">
      <c r="A3806" t="s">
        <v>21</v>
      </c>
      <c r="B3806" t="s">
        <v>13</v>
      </c>
      <c r="C3806">
        <v>2</v>
      </c>
      <c r="D3806" s="3">
        <v>2016</v>
      </c>
      <c r="E3806" t="s">
        <v>15</v>
      </c>
      <c r="F3806" t="s">
        <v>18</v>
      </c>
      <c r="G3806" t="s">
        <v>23</v>
      </c>
      <c r="H3806">
        <v>27</v>
      </c>
    </row>
    <row r="3807" spans="1:8" x14ac:dyDescent="0.3">
      <c r="A3807" t="s">
        <v>22</v>
      </c>
      <c r="B3807" t="s">
        <v>13</v>
      </c>
      <c r="C3807">
        <v>2</v>
      </c>
      <c r="D3807" s="3">
        <v>2016</v>
      </c>
      <c r="E3807" t="s">
        <v>15</v>
      </c>
      <c r="F3807" t="s">
        <v>18</v>
      </c>
      <c r="G3807" t="s">
        <v>23</v>
      </c>
      <c r="H3807">
        <v>9</v>
      </c>
    </row>
    <row r="3808" spans="1:8" x14ac:dyDescent="0.3">
      <c r="A3808" t="s">
        <v>21</v>
      </c>
      <c r="B3808" t="s">
        <v>13</v>
      </c>
      <c r="C3808">
        <v>3</v>
      </c>
      <c r="D3808" s="3">
        <v>2016</v>
      </c>
      <c r="E3808" t="s">
        <v>15</v>
      </c>
      <c r="F3808" t="s">
        <v>18</v>
      </c>
      <c r="G3808" t="s">
        <v>23</v>
      </c>
      <c r="H3808">
        <v>25</v>
      </c>
    </row>
    <row r="3809" spans="1:8" x14ac:dyDescent="0.3">
      <c r="A3809" t="s">
        <v>22</v>
      </c>
      <c r="B3809" t="s">
        <v>13</v>
      </c>
      <c r="C3809">
        <v>3</v>
      </c>
      <c r="D3809" s="3">
        <v>2016</v>
      </c>
      <c r="E3809" t="s">
        <v>15</v>
      </c>
      <c r="F3809" t="s">
        <v>18</v>
      </c>
      <c r="G3809" t="s">
        <v>23</v>
      </c>
      <c r="H3809">
        <v>9</v>
      </c>
    </row>
    <row r="3810" spans="1:8" x14ac:dyDescent="0.3">
      <c r="A3810" t="s">
        <v>21</v>
      </c>
      <c r="B3810" t="s">
        <v>13</v>
      </c>
      <c r="C3810">
        <v>4</v>
      </c>
      <c r="D3810" s="3">
        <v>2016</v>
      </c>
      <c r="E3810" t="s">
        <v>15</v>
      </c>
      <c r="F3810" t="s">
        <v>18</v>
      </c>
      <c r="G3810" t="s">
        <v>23</v>
      </c>
      <c r="H3810">
        <v>35</v>
      </c>
    </row>
    <row r="3811" spans="1:8" x14ac:dyDescent="0.3">
      <c r="A3811" t="s">
        <v>22</v>
      </c>
      <c r="B3811" t="s">
        <v>13</v>
      </c>
      <c r="C3811">
        <v>4</v>
      </c>
      <c r="D3811" s="3">
        <v>2016</v>
      </c>
      <c r="E3811" t="s">
        <v>15</v>
      </c>
      <c r="F3811" t="s">
        <v>18</v>
      </c>
      <c r="G3811" t="s">
        <v>23</v>
      </c>
      <c r="H3811">
        <v>10</v>
      </c>
    </row>
    <row r="3812" spans="1:8" x14ac:dyDescent="0.3">
      <c r="A3812" t="s">
        <v>21</v>
      </c>
      <c r="B3812" t="s">
        <v>13</v>
      </c>
      <c r="C3812">
        <v>5</v>
      </c>
      <c r="D3812" s="3">
        <v>2016</v>
      </c>
      <c r="E3812" t="s">
        <v>15</v>
      </c>
      <c r="F3812" t="s">
        <v>18</v>
      </c>
      <c r="G3812" t="s">
        <v>23</v>
      </c>
      <c r="H3812">
        <v>11</v>
      </c>
    </row>
    <row r="3813" spans="1:8" x14ac:dyDescent="0.3">
      <c r="A3813" t="s">
        <v>22</v>
      </c>
      <c r="B3813" t="s">
        <v>13</v>
      </c>
      <c r="C3813">
        <v>5</v>
      </c>
      <c r="D3813" s="3">
        <v>2016</v>
      </c>
      <c r="E3813" t="s">
        <v>15</v>
      </c>
      <c r="F3813" t="s">
        <v>18</v>
      </c>
      <c r="G3813" t="s">
        <v>23</v>
      </c>
      <c r="H3813">
        <v>3</v>
      </c>
    </row>
    <row r="3814" spans="1:8" x14ac:dyDescent="0.3">
      <c r="A3814" t="s">
        <v>21</v>
      </c>
      <c r="B3814" t="s">
        <v>13</v>
      </c>
      <c r="C3814">
        <v>6</v>
      </c>
      <c r="D3814" s="3">
        <v>2016</v>
      </c>
      <c r="E3814" t="s">
        <v>15</v>
      </c>
      <c r="F3814" t="s">
        <v>18</v>
      </c>
      <c r="G3814" t="s">
        <v>23</v>
      </c>
      <c r="H3814">
        <v>16</v>
      </c>
    </row>
    <row r="3815" spans="1:8" x14ac:dyDescent="0.3">
      <c r="A3815" t="s">
        <v>22</v>
      </c>
      <c r="B3815" t="s">
        <v>13</v>
      </c>
      <c r="C3815">
        <v>6</v>
      </c>
      <c r="D3815" s="3">
        <v>2016</v>
      </c>
      <c r="E3815" t="s">
        <v>15</v>
      </c>
      <c r="F3815" t="s">
        <v>18</v>
      </c>
      <c r="G3815" t="s">
        <v>23</v>
      </c>
      <c r="H3815">
        <v>6</v>
      </c>
    </row>
    <row r="3816" spans="1:8" x14ac:dyDescent="0.3">
      <c r="A3816" t="s">
        <v>21</v>
      </c>
      <c r="B3816" t="s">
        <v>13</v>
      </c>
      <c r="C3816">
        <v>7</v>
      </c>
      <c r="D3816" s="3">
        <v>2016</v>
      </c>
      <c r="E3816" t="s">
        <v>15</v>
      </c>
      <c r="F3816" t="s">
        <v>18</v>
      </c>
      <c r="G3816" t="s">
        <v>23</v>
      </c>
      <c r="H3816">
        <v>3</v>
      </c>
    </row>
    <row r="3817" spans="1:8" x14ac:dyDescent="0.3">
      <c r="A3817" t="s">
        <v>22</v>
      </c>
      <c r="B3817" t="s">
        <v>13</v>
      </c>
      <c r="C3817">
        <v>7</v>
      </c>
      <c r="D3817" s="3">
        <v>2016</v>
      </c>
      <c r="E3817" t="s">
        <v>15</v>
      </c>
      <c r="F3817" t="s">
        <v>18</v>
      </c>
      <c r="G3817" t="s">
        <v>23</v>
      </c>
      <c r="H3817">
        <v>3</v>
      </c>
    </row>
    <row r="3818" spans="1:8" x14ac:dyDescent="0.3">
      <c r="A3818" t="s">
        <v>21</v>
      </c>
      <c r="B3818" t="s">
        <v>13</v>
      </c>
      <c r="C3818">
        <v>8</v>
      </c>
      <c r="D3818" s="3">
        <v>2016</v>
      </c>
      <c r="E3818" t="s">
        <v>15</v>
      </c>
      <c r="F3818" t="s">
        <v>18</v>
      </c>
      <c r="G3818" t="s">
        <v>23</v>
      </c>
      <c r="H3818">
        <v>6</v>
      </c>
    </row>
    <row r="3819" spans="1:8" x14ac:dyDescent="0.3">
      <c r="A3819" t="s">
        <v>22</v>
      </c>
      <c r="B3819" t="s">
        <v>13</v>
      </c>
      <c r="C3819">
        <v>8</v>
      </c>
      <c r="D3819" s="3">
        <v>2016</v>
      </c>
      <c r="E3819" t="s">
        <v>15</v>
      </c>
      <c r="F3819" t="s">
        <v>18</v>
      </c>
      <c r="G3819" t="s">
        <v>23</v>
      </c>
      <c r="H3819">
        <v>2</v>
      </c>
    </row>
    <row r="3820" spans="1:8" x14ac:dyDescent="0.3">
      <c r="A3820" t="s">
        <v>21</v>
      </c>
      <c r="B3820" t="s">
        <v>13</v>
      </c>
      <c r="C3820">
        <v>9</v>
      </c>
      <c r="D3820" s="3">
        <v>2016</v>
      </c>
      <c r="E3820" t="s">
        <v>15</v>
      </c>
      <c r="F3820" t="s">
        <v>18</v>
      </c>
      <c r="G3820" t="s">
        <v>23</v>
      </c>
      <c r="H3820">
        <v>23</v>
      </c>
    </row>
    <row r="3821" spans="1:8" x14ac:dyDescent="0.3">
      <c r="A3821" t="s">
        <v>22</v>
      </c>
      <c r="B3821" t="s">
        <v>13</v>
      </c>
      <c r="C3821">
        <v>9</v>
      </c>
      <c r="D3821" s="3">
        <v>2016</v>
      </c>
      <c r="E3821" t="s">
        <v>15</v>
      </c>
      <c r="F3821" t="s">
        <v>18</v>
      </c>
      <c r="G3821" t="s">
        <v>23</v>
      </c>
      <c r="H3821">
        <v>8</v>
      </c>
    </row>
    <row r="3822" spans="1:8" x14ac:dyDescent="0.3">
      <c r="A3822" t="s">
        <v>21</v>
      </c>
      <c r="B3822" t="s">
        <v>13</v>
      </c>
      <c r="C3822">
        <v>10</v>
      </c>
      <c r="D3822" s="3">
        <v>2016</v>
      </c>
      <c r="E3822" t="s">
        <v>15</v>
      </c>
      <c r="F3822" t="s">
        <v>18</v>
      </c>
      <c r="G3822" t="s">
        <v>23</v>
      </c>
      <c r="H3822">
        <v>10</v>
      </c>
    </row>
    <row r="3823" spans="1:8" x14ac:dyDescent="0.3">
      <c r="A3823" t="s">
        <v>22</v>
      </c>
      <c r="B3823" t="s">
        <v>13</v>
      </c>
      <c r="C3823">
        <v>10</v>
      </c>
      <c r="D3823" s="3">
        <v>2016</v>
      </c>
      <c r="E3823" t="s">
        <v>15</v>
      </c>
      <c r="F3823" t="s">
        <v>18</v>
      </c>
      <c r="G3823" t="s">
        <v>23</v>
      </c>
      <c r="H3823">
        <v>8</v>
      </c>
    </row>
    <row r="3824" spans="1:8" x14ac:dyDescent="0.3">
      <c r="A3824" t="s">
        <v>21</v>
      </c>
      <c r="B3824" t="s">
        <v>13</v>
      </c>
      <c r="C3824">
        <v>11</v>
      </c>
      <c r="D3824" s="3">
        <v>2016</v>
      </c>
      <c r="E3824" t="s">
        <v>15</v>
      </c>
      <c r="F3824" t="s">
        <v>18</v>
      </c>
      <c r="G3824" t="s">
        <v>23</v>
      </c>
      <c r="H3824">
        <v>22</v>
      </c>
    </row>
    <row r="3825" spans="1:8" x14ac:dyDescent="0.3">
      <c r="A3825" t="s">
        <v>22</v>
      </c>
      <c r="B3825" t="s">
        <v>13</v>
      </c>
      <c r="C3825">
        <v>11</v>
      </c>
      <c r="D3825" s="3">
        <v>2016</v>
      </c>
      <c r="E3825" t="s">
        <v>15</v>
      </c>
      <c r="F3825" t="s">
        <v>18</v>
      </c>
      <c r="G3825" t="s">
        <v>23</v>
      </c>
      <c r="H3825">
        <v>14</v>
      </c>
    </row>
    <row r="3826" spans="1:8" x14ac:dyDescent="0.3">
      <c r="A3826" t="s">
        <v>21</v>
      </c>
      <c r="B3826" t="s">
        <v>13</v>
      </c>
      <c r="C3826">
        <v>12</v>
      </c>
      <c r="D3826" s="3">
        <v>2016</v>
      </c>
      <c r="E3826" t="s">
        <v>15</v>
      </c>
      <c r="F3826" t="s">
        <v>18</v>
      </c>
      <c r="G3826" t="s">
        <v>23</v>
      </c>
      <c r="H3826">
        <v>70</v>
      </c>
    </row>
    <row r="3827" spans="1:8" x14ac:dyDescent="0.3">
      <c r="A3827" t="s">
        <v>22</v>
      </c>
      <c r="B3827" t="s">
        <v>13</v>
      </c>
      <c r="C3827">
        <v>12</v>
      </c>
      <c r="D3827" s="3">
        <v>2016</v>
      </c>
      <c r="E3827" t="s">
        <v>15</v>
      </c>
      <c r="F3827" t="s">
        <v>18</v>
      </c>
      <c r="G3827" t="s">
        <v>23</v>
      </c>
      <c r="H3827">
        <v>31</v>
      </c>
    </row>
    <row r="3828" spans="1:8" x14ac:dyDescent="0.3">
      <c r="A3828" t="s">
        <v>21</v>
      </c>
      <c r="B3828" t="s">
        <v>13</v>
      </c>
      <c r="C3828">
        <v>13</v>
      </c>
      <c r="D3828" s="3">
        <v>2016</v>
      </c>
      <c r="E3828" t="s">
        <v>15</v>
      </c>
      <c r="F3828" t="s">
        <v>18</v>
      </c>
      <c r="G3828" t="s">
        <v>23</v>
      </c>
      <c r="H3828">
        <v>49</v>
      </c>
    </row>
    <row r="3829" spans="1:8" x14ac:dyDescent="0.3">
      <c r="A3829" t="s">
        <v>22</v>
      </c>
      <c r="B3829" t="s">
        <v>13</v>
      </c>
      <c r="C3829">
        <v>13</v>
      </c>
      <c r="D3829" s="3">
        <v>2016</v>
      </c>
      <c r="E3829" t="s">
        <v>15</v>
      </c>
      <c r="F3829" t="s">
        <v>18</v>
      </c>
      <c r="G3829" t="s">
        <v>23</v>
      </c>
      <c r="H3829">
        <v>25</v>
      </c>
    </row>
    <row r="3830" spans="1:8" x14ac:dyDescent="0.3">
      <c r="A3830" t="s">
        <v>21</v>
      </c>
      <c r="B3830" t="s">
        <v>13</v>
      </c>
      <c r="C3830">
        <v>14</v>
      </c>
      <c r="D3830" s="3">
        <v>2016</v>
      </c>
      <c r="E3830" t="s">
        <v>15</v>
      </c>
      <c r="F3830" t="s">
        <v>18</v>
      </c>
      <c r="G3830" t="s">
        <v>23</v>
      </c>
      <c r="H3830">
        <v>14</v>
      </c>
    </row>
    <row r="3831" spans="1:8" x14ac:dyDescent="0.3">
      <c r="A3831" t="s">
        <v>22</v>
      </c>
      <c r="B3831" t="s">
        <v>13</v>
      </c>
      <c r="C3831">
        <v>14</v>
      </c>
      <c r="D3831" s="3">
        <v>2016</v>
      </c>
      <c r="E3831" t="s">
        <v>15</v>
      </c>
      <c r="F3831" t="s">
        <v>18</v>
      </c>
      <c r="G3831" t="s">
        <v>23</v>
      </c>
      <c r="H3831">
        <v>8</v>
      </c>
    </row>
    <row r="3832" spans="1:8" x14ac:dyDescent="0.3">
      <c r="A3832" t="s">
        <v>21</v>
      </c>
      <c r="B3832" t="s">
        <v>13</v>
      </c>
      <c r="C3832">
        <v>15</v>
      </c>
      <c r="D3832" s="3">
        <v>2016</v>
      </c>
      <c r="E3832" t="s">
        <v>15</v>
      </c>
      <c r="F3832" t="s">
        <v>18</v>
      </c>
      <c r="G3832" t="s">
        <v>23</v>
      </c>
      <c r="H3832">
        <v>18</v>
      </c>
    </row>
    <row r="3833" spans="1:8" x14ac:dyDescent="0.3">
      <c r="A3833" t="s">
        <v>22</v>
      </c>
      <c r="B3833" t="s">
        <v>13</v>
      </c>
      <c r="C3833">
        <v>15</v>
      </c>
      <c r="D3833" s="3">
        <v>2016</v>
      </c>
      <c r="E3833" t="s">
        <v>15</v>
      </c>
      <c r="F3833" t="s">
        <v>18</v>
      </c>
      <c r="G3833" t="s">
        <v>23</v>
      </c>
      <c r="H3833">
        <v>9</v>
      </c>
    </row>
    <row r="3834" spans="1:8" x14ac:dyDescent="0.3">
      <c r="A3834" t="s">
        <v>21</v>
      </c>
      <c r="B3834" t="s">
        <v>13</v>
      </c>
      <c r="C3834">
        <v>16</v>
      </c>
      <c r="D3834" s="3">
        <v>2016</v>
      </c>
      <c r="E3834" t="s">
        <v>15</v>
      </c>
      <c r="F3834" t="s">
        <v>18</v>
      </c>
      <c r="G3834" t="s">
        <v>23</v>
      </c>
      <c r="H3834">
        <v>19</v>
      </c>
    </row>
    <row r="3835" spans="1:8" x14ac:dyDescent="0.3">
      <c r="A3835" t="s">
        <v>22</v>
      </c>
      <c r="B3835" t="s">
        <v>13</v>
      </c>
      <c r="C3835">
        <v>16</v>
      </c>
      <c r="D3835" s="3">
        <v>2016</v>
      </c>
      <c r="E3835" t="s">
        <v>15</v>
      </c>
      <c r="F3835" t="s">
        <v>18</v>
      </c>
      <c r="G3835" t="s">
        <v>23</v>
      </c>
      <c r="H3835">
        <v>13</v>
      </c>
    </row>
    <row r="3836" spans="1:8" x14ac:dyDescent="0.3">
      <c r="A3836" t="s">
        <v>21</v>
      </c>
      <c r="B3836" t="s">
        <v>13</v>
      </c>
      <c r="C3836">
        <v>17</v>
      </c>
      <c r="D3836" s="3">
        <v>2016</v>
      </c>
      <c r="E3836" t="s">
        <v>15</v>
      </c>
      <c r="F3836" t="s">
        <v>18</v>
      </c>
      <c r="G3836" t="s">
        <v>23</v>
      </c>
      <c r="H3836">
        <v>43</v>
      </c>
    </row>
    <row r="3837" spans="1:8" x14ac:dyDescent="0.3">
      <c r="A3837" t="s">
        <v>22</v>
      </c>
      <c r="B3837" t="s">
        <v>13</v>
      </c>
      <c r="C3837">
        <v>17</v>
      </c>
      <c r="D3837" s="3">
        <v>2016</v>
      </c>
      <c r="E3837" t="s">
        <v>15</v>
      </c>
      <c r="F3837" t="s">
        <v>18</v>
      </c>
      <c r="G3837" t="s">
        <v>23</v>
      </c>
      <c r="H3837">
        <v>18</v>
      </c>
    </row>
    <row r="3838" spans="1:8" x14ac:dyDescent="0.3">
      <c r="A3838" t="s">
        <v>21</v>
      </c>
      <c r="B3838" t="s">
        <v>13</v>
      </c>
      <c r="C3838">
        <v>18</v>
      </c>
      <c r="D3838" s="3">
        <v>2016</v>
      </c>
      <c r="E3838" t="s">
        <v>15</v>
      </c>
      <c r="F3838" t="s">
        <v>18</v>
      </c>
      <c r="G3838" t="s">
        <v>23</v>
      </c>
      <c r="H3838">
        <v>25</v>
      </c>
    </row>
    <row r="3839" spans="1:8" x14ac:dyDescent="0.3">
      <c r="A3839" t="s">
        <v>22</v>
      </c>
      <c r="B3839" t="s">
        <v>13</v>
      </c>
      <c r="C3839">
        <v>18</v>
      </c>
      <c r="D3839" s="3">
        <v>2016</v>
      </c>
      <c r="E3839" t="s">
        <v>15</v>
      </c>
      <c r="F3839" t="s">
        <v>18</v>
      </c>
      <c r="G3839" t="s">
        <v>23</v>
      </c>
      <c r="H3839">
        <v>17</v>
      </c>
    </row>
    <row r="3840" spans="1:8" x14ac:dyDescent="0.3">
      <c r="A3840" t="s">
        <v>21</v>
      </c>
      <c r="B3840" t="s">
        <v>13</v>
      </c>
      <c r="C3840">
        <v>19</v>
      </c>
      <c r="D3840" s="3">
        <v>2016</v>
      </c>
      <c r="E3840" t="s">
        <v>15</v>
      </c>
      <c r="F3840" t="s">
        <v>18</v>
      </c>
      <c r="G3840" t="s">
        <v>23</v>
      </c>
      <c r="H3840">
        <v>29</v>
      </c>
    </row>
    <row r="3841" spans="1:8" x14ac:dyDescent="0.3">
      <c r="A3841" t="s">
        <v>22</v>
      </c>
      <c r="B3841" t="s">
        <v>13</v>
      </c>
      <c r="C3841">
        <v>19</v>
      </c>
      <c r="D3841" s="3">
        <v>2016</v>
      </c>
      <c r="E3841" t="s">
        <v>15</v>
      </c>
      <c r="F3841" t="s">
        <v>18</v>
      </c>
      <c r="G3841" t="s">
        <v>23</v>
      </c>
      <c r="H3841">
        <v>20</v>
      </c>
    </row>
    <row r="3842" spans="1:8" x14ac:dyDescent="0.3">
      <c r="A3842" t="s">
        <v>21</v>
      </c>
      <c r="B3842" t="s">
        <v>13</v>
      </c>
      <c r="C3842">
        <v>20</v>
      </c>
      <c r="D3842" s="3">
        <v>2016</v>
      </c>
      <c r="E3842" t="s">
        <v>15</v>
      </c>
      <c r="F3842" t="s">
        <v>18</v>
      </c>
      <c r="G3842" t="s">
        <v>23</v>
      </c>
      <c r="H3842">
        <v>35</v>
      </c>
    </row>
    <row r="3843" spans="1:8" x14ac:dyDescent="0.3">
      <c r="A3843" t="s">
        <v>22</v>
      </c>
      <c r="B3843" t="s">
        <v>13</v>
      </c>
      <c r="C3843">
        <v>20</v>
      </c>
      <c r="D3843" s="3">
        <v>2016</v>
      </c>
      <c r="E3843" t="s">
        <v>15</v>
      </c>
      <c r="F3843" t="s">
        <v>18</v>
      </c>
      <c r="G3843" t="s">
        <v>23</v>
      </c>
      <c r="H3843">
        <v>8</v>
      </c>
    </row>
    <row r="3844" spans="1:8" x14ac:dyDescent="0.3">
      <c r="A3844" t="s">
        <v>21</v>
      </c>
      <c r="B3844" t="s">
        <v>13</v>
      </c>
      <c r="C3844">
        <v>21</v>
      </c>
      <c r="D3844" s="3">
        <v>2016</v>
      </c>
      <c r="E3844" t="s">
        <v>15</v>
      </c>
      <c r="F3844" t="s">
        <v>18</v>
      </c>
      <c r="G3844" t="s">
        <v>23</v>
      </c>
      <c r="H3844">
        <v>26</v>
      </c>
    </row>
    <row r="3845" spans="1:8" x14ac:dyDescent="0.3">
      <c r="A3845" t="s">
        <v>22</v>
      </c>
      <c r="B3845" t="s">
        <v>13</v>
      </c>
      <c r="C3845">
        <v>21</v>
      </c>
      <c r="D3845" s="3">
        <v>2016</v>
      </c>
      <c r="E3845" t="s">
        <v>15</v>
      </c>
      <c r="F3845" t="s">
        <v>18</v>
      </c>
      <c r="G3845" t="s">
        <v>23</v>
      </c>
      <c r="H3845">
        <v>13</v>
      </c>
    </row>
    <row r="3846" spans="1:8" x14ac:dyDescent="0.3">
      <c r="A3846" t="s">
        <v>21</v>
      </c>
      <c r="B3846" t="s">
        <v>13</v>
      </c>
      <c r="C3846">
        <v>22</v>
      </c>
      <c r="D3846" s="3">
        <v>2016</v>
      </c>
      <c r="E3846" t="s">
        <v>15</v>
      </c>
      <c r="F3846" t="s">
        <v>18</v>
      </c>
      <c r="G3846" t="s">
        <v>23</v>
      </c>
      <c r="H3846">
        <v>19</v>
      </c>
    </row>
    <row r="3847" spans="1:8" x14ac:dyDescent="0.3">
      <c r="A3847" t="s">
        <v>22</v>
      </c>
      <c r="B3847" t="s">
        <v>13</v>
      </c>
      <c r="C3847">
        <v>22</v>
      </c>
      <c r="D3847" s="3">
        <v>2016</v>
      </c>
      <c r="E3847" t="s">
        <v>15</v>
      </c>
      <c r="F3847" t="s">
        <v>18</v>
      </c>
      <c r="G3847" t="s">
        <v>23</v>
      </c>
      <c r="H3847">
        <v>10</v>
      </c>
    </row>
    <row r="3848" spans="1:8" x14ac:dyDescent="0.3">
      <c r="A3848" t="s">
        <v>21</v>
      </c>
      <c r="B3848" t="s">
        <v>13</v>
      </c>
      <c r="C3848">
        <v>23</v>
      </c>
      <c r="D3848" s="3">
        <v>2016</v>
      </c>
      <c r="E3848" t="s">
        <v>15</v>
      </c>
      <c r="F3848" t="s">
        <v>18</v>
      </c>
      <c r="G3848" t="s">
        <v>23</v>
      </c>
      <c r="H3848">
        <v>232</v>
      </c>
    </row>
    <row r="3849" spans="1:8" x14ac:dyDescent="0.3">
      <c r="A3849" t="s">
        <v>22</v>
      </c>
      <c r="B3849" t="s">
        <v>13</v>
      </c>
      <c r="C3849">
        <v>23</v>
      </c>
      <c r="D3849" s="3">
        <v>2016</v>
      </c>
      <c r="E3849" t="s">
        <v>15</v>
      </c>
      <c r="F3849" t="s">
        <v>18</v>
      </c>
      <c r="G3849" t="s">
        <v>23</v>
      </c>
      <c r="H3849">
        <v>11</v>
      </c>
    </row>
    <row r="3850" spans="1:8" x14ac:dyDescent="0.3">
      <c r="A3850" t="s">
        <v>21</v>
      </c>
      <c r="B3850" t="s">
        <v>13</v>
      </c>
      <c r="C3850">
        <v>24</v>
      </c>
      <c r="D3850" s="3">
        <v>2016</v>
      </c>
      <c r="E3850" t="s">
        <v>15</v>
      </c>
      <c r="F3850" t="s">
        <v>18</v>
      </c>
      <c r="G3850" t="s">
        <v>23</v>
      </c>
      <c r="H3850">
        <v>40</v>
      </c>
    </row>
    <row r="3851" spans="1:8" x14ac:dyDescent="0.3">
      <c r="A3851" t="s">
        <v>22</v>
      </c>
      <c r="B3851" t="s">
        <v>13</v>
      </c>
      <c r="C3851">
        <v>24</v>
      </c>
      <c r="D3851" s="3">
        <v>2016</v>
      </c>
      <c r="E3851" t="s">
        <v>15</v>
      </c>
      <c r="F3851" t="s">
        <v>18</v>
      </c>
      <c r="G3851" t="s">
        <v>23</v>
      </c>
      <c r="H3851">
        <v>24</v>
      </c>
    </row>
    <row r="3852" spans="1:8" x14ac:dyDescent="0.3">
      <c r="A3852" t="s">
        <v>21</v>
      </c>
      <c r="B3852" t="s">
        <v>13</v>
      </c>
      <c r="C3852">
        <v>25</v>
      </c>
      <c r="D3852" s="3">
        <v>2016</v>
      </c>
      <c r="E3852" t="s">
        <v>15</v>
      </c>
      <c r="F3852" t="s">
        <v>18</v>
      </c>
      <c r="G3852" t="s">
        <v>23</v>
      </c>
      <c r="H3852">
        <v>30</v>
      </c>
    </row>
    <row r="3853" spans="1:8" x14ac:dyDescent="0.3">
      <c r="A3853" t="s">
        <v>22</v>
      </c>
      <c r="B3853" t="s">
        <v>13</v>
      </c>
      <c r="C3853">
        <v>25</v>
      </c>
      <c r="D3853" s="3">
        <v>2016</v>
      </c>
      <c r="E3853" t="s">
        <v>15</v>
      </c>
      <c r="F3853" t="s">
        <v>18</v>
      </c>
      <c r="G3853" t="s">
        <v>23</v>
      </c>
      <c r="H3853">
        <v>11</v>
      </c>
    </row>
    <row r="3854" spans="1:8" x14ac:dyDescent="0.3">
      <c r="A3854" t="s">
        <v>21</v>
      </c>
      <c r="B3854" t="s">
        <v>13</v>
      </c>
      <c r="C3854">
        <v>26</v>
      </c>
      <c r="D3854" s="3">
        <v>2016</v>
      </c>
      <c r="E3854" t="s">
        <v>15</v>
      </c>
      <c r="F3854" t="s">
        <v>18</v>
      </c>
      <c r="G3854" t="s">
        <v>23</v>
      </c>
      <c r="H3854">
        <v>38</v>
      </c>
    </row>
    <row r="3855" spans="1:8" x14ac:dyDescent="0.3">
      <c r="A3855" t="s">
        <v>22</v>
      </c>
      <c r="B3855" t="s">
        <v>13</v>
      </c>
      <c r="C3855">
        <v>26</v>
      </c>
      <c r="D3855" s="3">
        <v>2016</v>
      </c>
      <c r="E3855" t="s">
        <v>15</v>
      </c>
      <c r="F3855" t="s">
        <v>18</v>
      </c>
      <c r="G3855" t="s">
        <v>23</v>
      </c>
      <c r="H3855">
        <v>10</v>
      </c>
    </row>
    <row r="3856" spans="1:8" x14ac:dyDescent="0.3">
      <c r="A3856" t="s">
        <v>21</v>
      </c>
      <c r="B3856" t="s">
        <v>13</v>
      </c>
      <c r="C3856">
        <v>27</v>
      </c>
      <c r="D3856" s="3">
        <v>2016</v>
      </c>
      <c r="E3856" t="s">
        <v>15</v>
      </c>
      <c r="F3856" t="s">
        <v>18</v>
      </c>
      <c r="G3856" t="s">
        <v>23</v>
      </c>
      <c r="H3856">
        <v>59</v>
      </c>
    </row>
    <row r="3857" spans="1:8" x14ac:dyDescent="0.3">
      <c r="A3857" t="s">
        <v>22</v>
      </c>
      <c r="B3857" t="s">
        <v>13</v>
      </c>
      <c r="C3857">
        <v>27</v>
      </c>
      <c r="D3857" s="3">
        <v>2016</v>
      </c>
      <c r="E3857" t="s">
        <v>15</v>
      </c>
      <c r="F3857" t="s">
        <v>18</v>
      </c>
      <c r="G3857" t="s">
        <v>23</v>
      </c>
      <c r="H3857">
        <v>16</v>
      </c>
    </row>
    <row r="3858" spans="1:8" x14ac:dyDescent="0.3">
      <c r="A3858" t="s">
        <v>21</v>
      </c>
      <c r="B3858" t="s">
        <v>13</v>
      </c>
      <c r="C3858">
        <v>28</v>
      </c>
      <c r="D3858" s="3">
        <v>2016</v>
      </c>
      <c r="E3858" t="s">
        <v>15</v>
      </c>
      <c r="F3858" t="s">
        <v>18</v>
      </c>
      <c r="G3858" t="s">
        <v>23</v>
      </c>
      <c r="H3858">
        <v>21</v>
      </c>
    </row>
    <row r="3859" spans="1:8" x14ac:dyDescent="0.3">
      <c r="A3859" t="s">
        <v>22</v>
      </c>
      <c r="B3859" t="s">
        <v>13</v>
      </c>
      <c r="C3859">
        <v>28</v>
      </c>
      <c r="D3859" s="3">
        <v>2016</v>
      </c>
      <c r="E3859" t="s">
        <v>15</v>
      </c>
      <c r="F3859" t="s">
        <v>18</v>
      </c>
      <c r="G3859" t="s">
        <v>23</v>
      </c>
      <c r="H3859">
        <v>11</v>
      </c>
    </row>
    <row r="3860" spans="1:8" x14ac:dyDescent="0.3">
      <c r="A3860" t="s">
        <v>21</v>
      </c>
      <c r="B3860" t="s">
        <v>13</v>
      </c>
      <c r="C3860">
        <v>29</v>
      </c>
      <c r="D3860" s="3">
        <v>2016</v>
      </c>
      <c r="E3860" t="s">
        <v>15</v>
      </c>
      <c r="F3860" t="s">
        <v>18</v>
      </c>
      <c r="G3860" t="s">
        <v>23</v>
      </c>
      <c r="H3860">
        <v>18</v>
      </c>
    </row>
    <row r="3861" spans="1:8" x14ac:dyDescent="0.3">
      <c r="A3861" t="s">
        <v>22</v>
      </c>
      <c r="B3861" t="s">
        <v>13</v>
      </c>
      <c r="C3861">
        <v>29</v>
      </c>
      <c r="D3861" s="3">
        <v>2016</v>
      </c>
      <c r="E3861" t="s">
        <v>15</v>
      </c>
      <c r="F3861" t="s">
        <v>18</v>
      </c>
      <c r="G3861" t="s">
        <v>23</v>
      </c>
      <c r="H3861">
        <v>10</v>
      </c>
    </row>
    <row r="3862" spans="1:8" x14ac:dyDescent="0.3">
      <c r="A3862" t="s">
        <v>21</v>
      </c>
      <c r="B3862" t="s">
        <v>13</v>
      </c>
      <c r="C3862">
        <v>30</v>
      </c>
      <c r="D3862" s="3">
        <v>2016</v>
      </c>
      <c r="E3862" t="s">
        <v>15</v>
      </c>
      <c r="F3862" t="s">
        <v>18</v>
      </c>
      <c r="G3862" t="s">
        <v>23</v>
      </c>
      <c r="H3862">
        <v>46</v>
      </c>
    </row>
    <row r="3863" spans="1:8" x14ac:dyDescent="0.3">
      <c r="A3863" t="s">
        <v>22</v>
      </c>
      <c r="B3863" t="s">
        <v>13</v>
      </c>
      <c r="C3863">
        <v>30</v>
      </c>
      <c r="D3863" s="3">
        <v>2016</v>
      </c>
      <c r="E3863" t="s">
        <v>15</v>
      </c>
      <c r="F3863" t="s">
        <v>18</v>
      </c>
      <c r="G3863" t="s">
        <v>23</v>
      </c>
      <c r="H3863">
        <v>22</v>
      </c>
    </row>
    <row r="3864" spans="1:8" x14ac:dyDescent="0.3">
      <c r="A3864" t="s">
        <v>21</v>
      </c>
      <c r="B3864" t="s">
        <v>13</v>
      </c>
      <c r="C3864">
        <v>31</v>
      </c>
      <c r="D3864" s="3">
        <v>2016</v>
      </c>
      <c r="E3864" t="s">
        <v>15</v>
      </c>
      <c r="F3864" t="s">
        <v>18</v>
      </c>
      <c r="G3864" t="s">
        <v>23</v>
      </c>
      <c r="H3864">
        <v>21</v>
      </c>
    </row>
    <row r="3865" spans="1:8" x14ac:dyDescent="0.3">
      <c r="A3865" t="s">
        <v>22</v>
      </c>
      <c r="B3865" t="s">
        <v>13</v>
      </c>
      <c r="C3865">
        <v>31</v>
      </c>
      <c r="D3865" s="3">
        <v>2016</v>
      </c>
      <c r="E3865" t="s">
        <v>15</v>
      </c>
      <c r="F3865" t="s">
        <v>18</v>
      </c>
      <c r="G3865" t="s">
        <v>23</v>
      </c>
      <c r="H3865">
        <v>18</v>
      </c>
    </row>
    <row r="3866" spans="1:8" x14ac:dyDescent="0.3">
      <c r="A3866" t="s">
        <v>21</v>
      </c>
      <c r="B3866" t="s">
        <v>20</v>
      </c>
      <c r="C3866">
        <v>1</v>
      </c>
      <c r="D3866" s="3">
        <v>2017</v>
      </c>
      <c r="E3866" t="s">
        <v>15</v>
      </c>
      <c r="F3866" t="s">
        <v>18</v>
      </c>
      <c r="G3866" t="s">
        <v>23</v>
      </c>
      <c r="H3866">
        <v>31</v>
      </c>
    </row>
    <row r="3867" spans="1:8" x14ac:dyDescent="0.3">
      <c r="A3867" t="s">
        <v>22</v>
      </c>
      <c r="B3867" t="s">
        <v>20</v>
      </c>
      <c r="C3867">
        <v>1</v>
      </c>
      <c r="D3867" s="3">
        <v>2017</v>
      </c>
      <c r="E3867" t="s">
        <v>15</v>
      </c>
      <c r="F3867" t="s">
        <v>18</v>
      </c>
      <c r="G3867" t="s">
        <v>23</v>
      </c>
      <c r="H3867">
        <v>8</v>
      </c>
    </row>
    <row r="3868" spans="1:8" x14ac:dyDescent="0.3">
      <c r="A3868" t="s">
        <v>21</v>
      </c>
      <c r="B3868" t="s">
        <v>20</v>
      </c>
      <c r="C3868">
        <v>2</v>
      </c>
      <c r="D3868" s="3">
        <v>2017</v>
      </c>
      <c r="E3868" t="s">
        <v>15</v>
      </c>
      <c r="F3868" t="s">
        <v>18</v>
      </c>
      <c r="G3868" t="s">
        <v>23</v>
      </c>
      <c r="H3868">
        <v>18</v>
      </c>
    </row>
    <row r="3869" spans="1:8" x14ac:dyDescent="0.3">
      <c r="A3869" t="s">
        <v>22</v>
      </c>
      <c r="B3869" t="s">
        <v>20</v>
      </c>
      <c r="C3869">
        <v>2</v>
      </c>
      <c r="D3869" s="3">
        <v>2017</v>
      </c>
      <c r="E3869" t="s">
        <v>15</v>
      </c>
      <c r="F3869" t="s">
        <v>18</v>
      </c>
      <c r="G3869" t="s">
        <v>23</v>
      </c>
      <c r="H3869">
        <v>8</v>
      </c>
    </row>
    <row r="3870" spans="1:8" x14ac:dyDescent="0.3">
      <c r="A3870" t="s">
        <v>21</v>
      </c>
      <c r="B3870" t="s">
        <v>20</v>
      </c>
      <c r="C3870">
        <v>3</v>
      </c>
      <c r="D3870" s="3">
        <v>2017</v>
      </c>
      <c r="E3870" t="s">
        <v>15</v>
      </c>
      <c r="F3870" t="s">
        <v>18</v>
      </c>
      <c r="G3870" t="s">
        <v>23</v>
      </c>
      <c r="H3870">
        <v>33</v>
      </c>
    </row>
    <row r="3871" spans="1:8" x14ac:dyDescent="0.3">
      <c r="A3871" t="s">
        <v>22</v>
      </c>
      <c r="B3871" t="s">
        <v>20</v>
      </c>
      <c r="C3871">
        <v>3</v>
      </c>
      <c r="D3871" s="3">
        <v>2017</v>
      </c>
      <c r="E3871" t="s">
        <v>15</v>
      </c>
      <c r="F3871" t="s">
        <v>18</v>
      </c>
      <c r="G3871" t="s">
        <v>23</v>
      </c>
      <c r="H3871">
        <v>17</v>
      </c>
    </row>
    <row r="3872" spans="1:8" x14ac:dyDescent="0.3">
      <c r="A3872" t="s">
        <v>21</v>
      </c>
      <c r="B3872" t="s">
        <v>20</v>
      </c>
      <c r="C3872">
        <v>4</v>
      </c>
      <c r="D3872" s="3">
        <v>2017</v>
      </c>
      <c r="E3872" t="s">
        <v>15</v>
      </c>
      <c r="F3872" t="s">
        <v>18</v>
      </c>
      <c r="G3872" t="s">
        <v>23</v>
      </c>
      <c r="H3872">
        <v>28</v>
      </c>
    </row>
    <row r="3873" spans="1:8" x14ac:dyDescent="0.3">
      <c r="A3873" t="s">
        <v>22</v>
      </c>
      <c r="B3873" t="s">
        <v>20</v>
      </c>
      <c r="C3873">
        <v>4</v>
      </c>
      <c r="D3873" s="3">
        <v>2017</v>
      </c>
      <c r="E3873" t="s">
        <v>15</v>
      </c>
      <c r="F3873" t="s">
        <v>18</v>
      </c>
      <c r="G3873" t="s">
        <v>23</v>
      </c>
      <c r="H3873">
        <v>20</v>
      </c>
    </row>
    <row r="3874" spans="1:8" x14ac:dyDescent="0.3">
      <c r="A3874" t="s">
        <v>21</v>
      </c>
      <c r="B3874" t="s">
        <v>20</v>
      </c>
      <c r="C3874">
        <v>5</v>
      </c>
      <c r="D3874" s="3">
        <v>2017</v>
      </c>
      <c r="E3874" t="s">
        <v>15</v>
      </c>
      <c r="F3874" t="s">
        <v>18</v>
      </c>
      <c r="G3874" t="s">
        <v>23</v>
      </c>
      <c r="H3874">
        <v>33</v>
      </c>
    </row>
    <row r="3875" spans="1:8" x14ac:dyDescent="0.3">
      <c r="A3875" t="s">
        <v>22</v>
      </c>
      <c r="B3875" t="s">
        <v>20</v>
      </c>
      <c r="C3875">
        <v>5</v>
      </c>
      <c r="D3875" s="3">
        <v>2017</v>
      </c>
      <c r="E3875" t="s">
        <v>15</v>
      </c>
      <c r="F3875" t="s">
        <v>18</v>
      </c>
      <c r="G3875" t="s">
        <v>23</v>
      </c>
      <c r="H3875">
        <v>10</v>
      </c>
    </row>
    <row r="3876" spans="1:8" x14ac:dyDescent="0.3">
      <c r="A3876" t="s">
        <v>21</v>
      </c>
      <c r="B3876" t="s">
        <v>20</v>
      </c>
      <c r="C3876">
        <v>6</v>
      </c>
      <c r="D3876" s="3">
        <v>2017</v>
      </c>
      <c r="E3876" t="s">
        <v>15</v>
      </c>
      <c r="F3876" t="s">
        <v>18</v>
      </c>
      <c r="G3876" t="s">
        <v>23</v>
      </c>
      <c r="H3876">
        <v>15</v>
      </c>
    </row>
    <row r="3877" spans="1:8" x14ac:dyDescent="0.3">
      <c r="A3877" t="s">
        <v>22</v>
      </c>
      <c r="B3877" t="s">
        <v>20</v>
      </c>
      <c r="C3877">
        <v>6</v>
      </c>
      <c r="D3877" s="3">
        <v>2017</v>
      </c>
      <c r="E3877" t="s">
        <v>15</v>
      </c>
      <c r="F3877" t="s">
        <v>18</v>
      </c>
      <c r="G3877" t="s">
        <v>23</v>
      </c>
      <c r="H3877">
        <v>10</v>
      </c>
    </row>
    <row r="3878" spans="1:8" x14ac:dyDescent="0.3">
      <c r="A3878" t="s">
        <v>21</v>
      </c>
      <c r="B3878" t="s">
        <v>20</v>
      </c>
      <c r="C3878">
        <v>7</v>
      </c>
      <c r="D3878" s="3">
        <v>2017</v>
      </c>
      <c r="E3878" t="s">
        <v>15</v>
      </c>
      <c r="F3878" t="s">
        <v>18</v>
      </c>
      <c r="G3878" t="s">
        <v>23</v>
      </c>
      <c r="H3878">
        <v>27</v>
      </c>
    </row>
    <row r="3879" spans="1:8" x14ac:dyDescent="0.3">
      <c r="A3879" t="s">
        <v>22</v>
      </c>
      <c r="B3879" t="s">
        <v>20</v>
      </c>
      <c r="C3879">
        <v>7</v>
      </c>
      <c r="D3879" s="3">
        <v>2017</v>
      </c>
      <c r="E3879" t="s">
        <v>15</v>
      </c>
      <c r="F3879" t="s">
        <v>18</v>
      </c>
      <c r="G3879" t="s">
        <v>23</v>
      </c>
      <c r="H3879">
        <v>9</v>
      </c>
    </row>
    <row r="3880" spans="1:8" x14ac:dyDescent="0.3">
      <c r="A3880" t="s">
        <v>21</v>
      </c>
      <c r="B3880" t="s">
        <v>20</v>
      </c>
      <c r="C3880">
        <v>8</v>
      </c>
      <c r="D3880" s="3">
        <v>2017</v>
      </c>
      <c r="E3880" t="s">
        <v>15</v>
      </c>
      <c r="F3880" t="s">
        <v>18</v>
      </c>
      <c r="G3880" t="s">
        <v>23</v>
      </c>
      <c r="H3880">
        <v>20</v>
      </c>
    </row>
    <row r="3881" spans="1:8" x14ac:dyDescent="0.3">
      <c r="A3881" t="s">
        <v>22</v>
      </c>
      <c r="B3881" t="s">
        <v>20</v>
      </c>
      <c r="C3881">
        <v>8</v>
      </c>
      <c r="D3881" s="3">
        <v>2017</v>
      </c>
      <c r="E3881" t="s">
        <v>15</v>
      </c>
      <c r="F3881" t="s">
        <v>18</v>
      </c>
      <c r="G3881" t="s">
        <v>23</v>
      </c>
      <c r="H3881">
        <v>11</v>
      </c>
    </row>
    <row r="3882" spans="1:8" x14ac:dyDescent="0.3">
      <c r="A3882" t="s">
        <v>21</v>
      </c>
      <c r="B3882" t="s">
        <v>20</v>
      </c>
      <c r="C3882">
        <v>9</v>
      </c>
      <c r="D3882" s="3">
        <v>2017</v>
      </c>
      <c r="E3882" t="s">
        <v>15</v>
      </c>
      <c r="F3882" t="s">
        <v>18</v>
      </c>
      <c r="G3882" t="s">
        <v>23</v>
      </c>
      <c r="H3882">
        <v>16</v>
      </c>
    </row>
    <row r="3883" spans="1:8" x14ac:dyDescent="0.3">
      <c r="A3883" t="s">
        <v>22</v>
      </c>
      <c r="B3883" t="s">
        <v>20</v>
      </c>
      <c r="C3883">
        <v>9</v>
      </c>
      <c r="D3883" s="3">
        <v>2017</v>
      </c>
      <c r="E3883" t="s">
        <v>15</v>
      </c>
      <c r="F3883" t="s">
        <v>18</v>
      </c>
      <c r="G3883" t="s">
        <v>23</v>
      </c>
      <c r="H3883">
        <v>5</v>
      </c>
    </row>
    <row r="3884" spans="1:8" x14ac:dyDescent="0.3">
      <c r="A3884" t="s">
        <v>21</v>
      </c>
      <c r="B3884" t="s">
        <v>20</v>
      </c>
      <c r="C3884">
        <v>10</v>
      </c>
      <c r="D3884" s="3">
        <v>2017</v>
      </c>
      <c r="E3884" t="s">
        <v>15</v>
      </c>
      <c r="F3884" t="s">
        <v>18</v>
      </c>
      <c r="G3884" t="s">
        <v>23</v>
      </c>
      <c r="H3884">
        <v>42</v>
      </c>
    </row>
    <row r="3885" spans="1:8" x14ac:dyDescent="0.3">
      <c r="A3885" t="s">
        <v>22</v>
      </c>
      <c r="B3885" t="s">
        <v>20</v>
      </c>
      <c r="C3885">
        <v>10</v>
      </c>
      <c r="D3885" s="3">
        <v>2017</v>
      </c>
      <c r="E3885" t="s">
        <v>15</v>
      </c>
      <c r="F3885" t="s">
        <v>18</v>
      </c>
      <c r="G3885" t="s">
        <v>23</v>
      </c>
      <c r="H3885">
        <v>36</v>
      </c>
    </row>
    <row r="3886" spans="1:8" x14ac:dyDescent="0.3">
      <c r="A3886" t="s">
        <v>21</v>
      </c>
      <c r="B3886" t="s">
        <v>20</v>
      </c>
      <c r="C3886">
        <v>11</v>
      </c>
      <c r="D3886" s="3">
        <v>2017</v>
      </c>
      <c r="E3886" t="s">
        <v>15</v>
      </c>
      <c r="F3886" t="s">
        <v>18</v>
      </c>
      <c r="G3886" t="s">
        <v>23</v>
      </c>
      <c r="H3886">
        <v>22</v>
      </c>
    </row>
    <row r="3887" spans="1:8" x14ac:dyDescent="0.3">
      <c r="A3887" t="s">
        <v>22</v>
      </c>
      <c r="B3887" t="s">
        <v>20</v>
      </c>
      <c r="C3887">
        <v>11</v>
      </c>
      <c r="D3887" s="3">
        <v>2017</v>
      </c>
      <c r="E3887" t="s">
        <v>15</v>
      </c>
      <c r="F3887" t="s">
        <v>18</v>
      </c>
      <c r="G3887" t="s">
        <v>23</v>
      </c>
      <c r="H3887">
        <v>26</v>
      </c>
    </row>
    <row r="3888" spans="1:8" x14ac:dyDescent="0.3">
      <c r="A3888" t="s">
        <v>21</v>
      </c>
      <c r="B3888" t="s">
        <v>20</v>
      </c>
      <c r="C3888">
        <v>12</v>
      </c>
      <c r="D3888" s="3">
        <v>2017</v>
      </c>
      <c r="E3888" t="s">
        <v>15</v>
      </c>
      <c r="F3888" t="s">
        <v>18</v>
      </c>
      <c r="G3888" t="s">
        <v>23</v>
      </c>
      <c r="H3888">
        <v>28</v>
      </c>
    </row>
    <row r="3889" spans="1:8" x14ac:dyDescent="0.3">
      <c r="A3889" t="s">
        <v>22</v>
      </c>
      <c r="B3889" t="s">
        <v>20</v>
      </c>
      <c r="C3889">
        <v>12</v>
      </c>
      <c r="D3889" s="3">
        <v>2017</v>
      </c>
      <c r="E3889" t="s">
        <v>15</v>
      </c>
      <c r="F3889" t="s">
        <v>18</v>
      </c>
      <c r="G3889" t="s">
        <v>23</v>
      </c>
      <c r="H3889">
        <v>3</v>
      </c>
    </row>
    <row r="3890" spans="1:8" x14ac:dyDescent="0.3">
      <c r="A3890" t="s">
        <v>21</v>
      </c>
      <c r="B3890" t="s">
        <v>20</v>
      </c>
      <c r="C3890">
        <v>13</v>
      </c>
      <c r="D3890" s="3">
        <v>2017</v>
      </c>
      <c r="E3890" t="s">
        <v>15</v>
      </c>
      <c r="F3890" t="s">
        <v>18</v>
      </c>
      <c r="G3890" t="s">
        <v>23</v>
      </c>
      <c r="H3890">
        <v>45</v>
      </c>
    </row>
    <row r="3891" spans="1:8" x14ac:dyDescent="0.3">
      <c r="A3891" t="s">
        <v>22</v>
      </c>
      <c r="B3891" t="s">
        <v>20</v>
      </c>
      <c r="C3891">
        <v>13</v>
      </c>
      <c r="D3891" s="3">
        <v>2017</v>
      </c>
      <c r="E3891" t="s">
        <v>15</v>
      </c>
      <c r="F3891" t="s">
        <v>18</v>
      </c>
      <c r="G3891" t="s">
        <v>23</v>
      </c>
      <c r="H3891">
        <v>17</v>
      </c>
    </row>
    <row r="3892" spans="1:8" x14ac:dyDescent="0.3">
      <c r="A3892" t="s">
        <v>21</v>
      </c>
      <c r="B3892" t="s">
        <v>20</v>
      </c>
      <c r="C3892">
        <v>14</v>
      </c>
      <c r="D3892" s="3">
        <v>2017</v>
      </c>
      <c r="E3892" t="s">
        <v>15</v>
      </c>
      <c r="F3892" t="s">
        <v>18</v>
      </c>
      <c r="G3892" t="s">
        <v>23</v>
      </c>
      <c r="H3892">
        <v>32</v>
      </c>
    </row>
    <row r="3893" spans="1:8" x14ac:dyDescent="0.3">
      <c r="A3893" t="s">
        <v>22</v>
      </c>
      <c r="B3893" t="s">
        <v>20</v>
      </c>
      <c r="C3893">
        <v>14</v>
      </c>
      <c r="D3893" s="3">
        <v>2017</v>
      </c>
      <c r="E3893" t="s">
        <v>15</v>
      </c>
      <c r="F3893" t="s">
        <v>18</v>
      </c>
      <c r="G3893" t="s">
        <v>23</v>
      </c>
      <c r="H3893">
        <v>13</v>
      </c>
    </row>
    <row r="3894" spans="1:8" x14ac:dyDescent="0.3">
      <c r="A3894" t="s">
        <v>21</v>
      </c>
      <c r="B3894" t="s">
        <v>20</v>
      </c>
      <c r="C3894">
        <v>15</v>
      </c>
      <c r="D3894" s="3">
        <v>2017</v>
      </c>
      <c r="E3894" t="s">
        <v>15</v>
      </c>
      <c r="F3894" t="s">
        <v>18</v>
      </c>
      <c r="G3894" t="s">
        <v>23</v>
      </c>
      <c r="H3894">
        <v>25</v>
      </c>
    </row>
    <row r="3895" spans="1:8" x14ac:dyDescent="0.3">
      <c r="A3895" t="s">
        <v>22</v>
      </c>
      <c r="B3895" t="s">
        <v>20</v>
      </c>
      <c r="C3895">
        <v>15</v>
      </c>
      <c r="D3895" s="3">
        <v>2017</v>
      </c>
      <c r="E3895" t="s">
        <v>15</v>
      </c>
      <c r="F3895" t="s">
        <v>18</v>
      </c>
      <c r="G3895" t="s">
        <v>23</v>
      </c>
      <c r="H3895">
        <v>5</v>
      </c>
    </row>
    <row r="3896" spans="1:8" x14ac:dyDescent="0.3">
      <c r="A3896" t="s">
        <v>21</v>
      </c>
      <c r="B3896" t="s">
        <v>20</v>
      </c>
      <c r="C3896">
        <v>16</v>
      </c>
      <c r="D3896" s="3">
        <v>2017</v>
      </c>
      <c r="E3896" t="s">
        <v>15</v>
      </c>
      <c r="F3896" t="s">
        <v>18</v>
      </c>
      <c r="G3896" t="s">
        <v>23</v>
      </c>
      <c r="H3896">
        <v>14</v>
      </c>
    </row>
    <row r="3897" spans="1:8" x14ac:dyDescent="0.3">
      <c r="A3897" t="s">
        <v>22</v>
      </c>
      <c r="B3897" t="s">
        <v>20</v>
      </c>
      <c r="C3897">
        <v>16</v>
      </c>
      <c r="D3897" s="3">
        <v>2017</v>
      </c>
      <c r="E3897" t="s">
        <v>15</v>
      </c>
      <c r="F3897" t="s">
        <v>18</v>
      </c>
      <c r="G3897" t="s">
        <v>23</v>
      </c>
      <c r="H3897">
        <v>12</v>
      </c>
    </row>
    <row r="3898" spans="1:8" x14ac:dyDescent="0.3">
      <c r="A3898" t="s">
        <v>21</v>
      </c>
      <c r="B3898" t="s">
        <v>20</v>
      </c>
      <c r="C3898">
        <v>17</v>
      </c>
      <c r="D3898" s="3">
        <v>2017</v>
      </c>
      <c r="E3898" t="s">
        <v>15</v>
      </c>
      <c r="F3898" t="s">
        <v>18</v>
      </c>
      <c r="G3898" t="s">
        <v>23</v>
      </c>
      <c r="H3898">
        <v>42</v>
      </c>
    </row>
    <row r="3899" spans="1:8" x14ac:dyDescent="0.3">
      <c r="A3899" t="s">
        <v>22</v>
      </c>
      <c r="B3899" t="s">
        <v>20</v>
      </c>
      <c r="C3899">
        <v>17</v>
      </c>
      <c r="D3899" s="3">
        <v>2017</v>
      </c>
      <c r="E3899" t="s">
        <v>15</v>
      </c>
      <c r="F3899" t="s">
        <v>18</v>
      </c>
      <c r="G3899" t="s">
        <v>23</v>
      </c>
      <c r="H3899">
        <v>21</v>
      </c>
    </row>
    <row r="3900" spans="1:8" x14ac:dyDescent="0.3">
      <c r="A3900" t="s">
        <v>21</v>
      </c>
      <c r="B3900" t="s">
        <v>20</v>
      </c>
      <c r="C3900">
        <v>18</v>
      </c>
      <c r="D3900" s="3">
        <v>2017</v>
      </c>
      <c r="E3900" t="s">
        <v>15</v>
      </c>
      <c r="F3900" t="s">
        <v>18</v>
      </c>
      <c r="G3900" t="s">
        <v>23</v>
      </c>
      <c r="H3900">
        <v>33</v>
      </c>
    </row>
    <row r="3901" spans="1:8" x14ac:dyDescent="0.3">
      <c r="A3901" t="s">
        <v>22</v>
      </c>
      <c r="B3901" t="s">
        <v>20</v>
      </c>
      <c r="C3901">
        <v>18</v>
      </c>
      <c r="D3901" s="3">
        <v>2017</v>
      </c>
      <c r="E3901" t="s">
        <v>15</v>
      </c>
      <c r="F3901" t="s">
        <v>18</v>
      </c>
      <c r="G3901" t="s">
        <v>23</v>
      </c>
      <c r="H3901">
        <v>10</v>
      </c>
    </row>
    <row r="3902" spans="1:8" x14ac:dyDescent="0.3">
      <c r="A3902" t="s">
        <v>21</v>
      </c>
      <c r="B3902" t="s">
        <v>20</v>
      </c>
      <c r="C3902">
        <v>19</v>
      </c>
      <c r="D3902" s="3">
        <v>2017</v>
      </c>
      <c r="E3902" t="s">
        <v>15</v>
      </c>
      <c r="F3902" t="s">
        <v>18</v>
      </c>
      <c r="G3902" t="s">
        <v>23</v>
      </c>
      <c r="H3902">
        <v>17</v>
      </c>
    </row>
    <row r="3903" spans="1:8" x14ac:dyDescent="0.3">
      <c r="A3903" t="s">
        <v>22</v>
      </c>
      <c r="B3903" t="s">
        <v>20</v>
      </c>
      <c r="C3903">
        <v>19</v>
      </c>
      <c r="D3903" s="3">
        <v>2017</v>
      </c>
      <c r="E3903" t="s">
        <v>15</v>
      </c>
      <c r="F3903" t="s">
        <v>18</v>
      </c>
      <c r="G3903" t="s">
        <v>23</v>
      </c>
      <c r="H3903">
        <v>23</v>
      </c>
    </row>
    <row r="3904" spans="1:8" x14ac:dyDescent="0.3">
      <c r="A3904" t="s">
        <v>21</v>
      </c>
      <c r="B3904" t="s">
        <v>20</v>
      </c>
      <c r="C3904">
        <v>20</v>
      </c>
      <c r="D3904" s="3">
        <v>2017</v>
      </c>
      <c r="E3904" t="s">
        <v>15</v>
      </c>
      <c r="F3904" t="s">
        <v>18</v>
      </c>
      <c r="G3904" t="s">
        <v>23</v>
      </c>
      <c r="H3904">
        <v>25</v>
      </c>
    </row>
    <row r="3905" spans="1:8" x14ac:dyDescent="0.3">
      <c r="A3905" t="s">
        <v>22</v>
      </c>
      <c r="B3905" t="s">
        <v>20</v>
      </c>
      <c r="C3905">
        <v>20</v>
      </c>
      <c r="D3905" s="3">
        <v>2017</v>
      </c>
      <c r="E3905" t="s">
        <v>15</v>
      </c>
      <c r="F3905" t="s">
        <v>18</v>
      </c>
      <c r="G3905" t="s">
        <v>23</v>
      </c>
      <c r="H3905">
        <v>22</v>
      </c>
    </row>
    <row r="3906" spans="1:8" x14ac:dyDescent="0.3">
      <c r="A3906" t="s">
        <v>21</v>
      </c>
      <c r="B3906" t="s">
        <v>20</v>
      </c>
      <c r="C3906">
        <v>21</v>
      </c>
      <c r="D3906" s="3">
        <v>2017</v>
      </c>
      <c r="E3906" t="s">
        <v>15</v>
      </c>
      <c r="F3906" t="s">
        <v>18</v>
      </c>
      <c r="G3906" t="s">
        <v>23</v>
      </c>
      <c r="H3906">
        <v>18</v>
      </c>
    </row>
    <row r="3907" spans="1:8" x14ac:dyDescent="0.3">
      <c r="A3907" t="s">
        <v>22</v>
      </c>
      <c r="B3907" t="s">
        <v>20</v>
      </c>
      <c r="C3907">
        <v>21</v>
      </c>
      <c r="D3907" s="3">
        <v>2017</v>
      </c>
      <c r="E3907" t="s">
        <v>15</v>
      </c>
      <c r="F3907" t="s">
        <v>18</v>
      </c>
      <c r="G3907" t="s">
        <v>23</v>
      </c>
      <c r="H3907">
        <v>17</v>
      </c>
    </row>
    <row r="3908" spans="1:8" x14ac:dyDescent="0.3">
      <c r="A3908" t="s">
        <v>21</v>
      </c>
      <c r="B3908" t="s">
        <v>20</v>
      </c>
      <c r="C3908">
        <v>22</v>
      </c>
      <c r="D3908" s="3">
        <v>2017</v>
      </c>
      <c r="E3908" t="s">
        <v>15</v>
      </c>
      <c r="F3908" t="s">
        <v>18</v>
      </c>
      <c r="G3908" t="s">
        <v>23</v>
      </c>
      <c r="H3908">
        <v>10</v>
      </c>
    </row>
    <row r="3909" spans="1:8" x14ac:dyDescent="0.3">
      <c r="A3909" t="s">
        <v>22</v>
      </c>
      <c r="B3909" t="s">
        <v>20</v>
      </c>
      <c r="C3909">
        <v>22</v>
      </c>
      <c r="D3909" s="3">
        <v>2017</v>
      </c>
      <c r="E3909" t="s">
        <v>15</v>
      </c>
      <c r="F3909" t="s">
        <v>18</v>
      </c>
      <c r="G3909" t="s">
        <v>23</v>
      </c>
      <c r="H3909">
        <v>12</v>
      </c>
    </row>
    <row r="3910" spans="1:8" x14ac:dyDescent="0.3">
      <c r="A3910" t="s">
        <v>21</v>
      </c>
      <c r="B3910" t="s">
        <v>20</v>
      </c>
      <c r="C3910">
        <v>23</v>
      </c>
      <c r="D3910" s="3">
        <v>2017</v>
      </c>
      <c r="E3910" t="s">
        <v>15</v>
      </c>
      <c r="F3910" t="s">
        <v>18</v>
      </c>
      <c r="G3910" t="s">
        <v>23</v>
      </c>
      <c r="H3910">
        <v>10</v>
      </c>
    </row>
    <row r="3911" spans="1:8" x14ac:dyDescent="0.3">
      <c r="A3911" t="s">
        <v>22</v>
      </c>
      <c r="B3911" t="s">
        <v>20</v>
      </c>
      <c r="C3911">
        <v>23</v>
      </c>
      <c r="D3911" s="3">
        <v>2017</v>
      </c>
      <c r="E3911" t="s">
        <v>15</v>
      </c>
      <c r="F3911" t="s">
        <v>18</v>
      </c>
      <c r="G3911" t="s">
        <v>23</v>
      </c>
      <c r="H3911">
        <v>4</v>
      </c>
    </row>
    <row r="3912" spans="1:8" x14ac:dyDescent="0.3">
      <c r="A3912" t="s">
        <v>21</v>
      </c>
      <c r="B3912" t="s">
        <v>20</v>
      </c>
      <c r="C3912">
        <v>24</v>
      </c>
      <c r="D3912" s="3">
        <v>2017</v>
      </c>
      <c r="E3912" t="s">
        <v>15</v>
      </c>
      <c r="F3912" t="s">
        <v>18</v>
      </c>
      <c r="G3912" t="s">
        <v>23</v>
      </c>
      <c r="H3912">
        <v>31</v>
      </c>
    </row>
    <row r="3913" spans="1:8" x14ac:dyDescent="0.3">
      <c r="A3913" t="s">
        <v>22</v>
      </c>
      <c r="B3913" t="s">
        <v>20</v>
      </c>
      <c r="C3913">
        <v>24</v>
      </c>
      <c r="D3913" s="3">
        <v>2017</v>
      </c>
      <c r="E3913" t="s">
        <v>15</v>
      </c>
      <c r="F3913" t="s">
        <v>18</v>
      </c>
      <c r="G3913" t="s">
        <v>23</v>
      </c>
      <c r="H3913">
        <v>18</v>
      </c>
    </row>
    <row r="3914" spans="1:8" x14ac:dyDescent="0.3">
      <c r="A3914" t="s">
        <v>21</v>
      </c>
      <c r="B3914" t="s">
        <v>20</v>
      </c>
      <c r="C3914">
        <v>25</v>
      </c>
      <c r="D3914" s="3">
        <v>2017</v>
      </c>
      <c r="E3914" t="s">
        <v>15</v>
      </c>
      <c r="F3914" t="s">
        <v>18</v>
      </c>
      <c r="G3914" t="s">
        <v>23</v>
      </c>
      <c r="H3914">
        <v>25</v>
      </c>
    </row>
    <row r="3915" spans="1:8" x14ac:dyDescent="0.3">
      <c r="A3915" t="s">
        <v>22</v>
      </c>
      <c r="B3915" t="s">
        <v>20</v>
      </c>
      <c r="C3915">
        <v>25</v>
      </c>
      <c r="D3915" s="3">
        <v>2017</v>
      </c>
      <c r="E3915" t="s">
        <v>15</v>
      </c>
      <c r="F3915" t="s">
        <v>18</v>
      </c>
      <c r="G3915" t="s">
        <v>23</v>
      </c>
      <c r="H3915">
        <v>14</v>
      </c>
    </row>
    <row r="3916" spans="1:8" x14ac:dyDescent="0.3">
      <c r="A3916" t="s">
        <v>21</v>
      </c>
      <c r="B3916" t="s">
        <v>20</v>
      </c>
      <c r="C3916">
        <v>26</v>
      </c>
      <c r="D3916" s="3">
        <v>2017</v>
      </c>
      <c r="E3916" t="s">
        <v>15</v>
      </c>
      <c r="F3916" t="s">
        <v>18</v>
      </c>
      <c r="G3916" t="s">
        <v>23</v>
      </c>
      <c r="H3916">
        <v>126</v>
      </c>
    </row>
    <row r="3917" spans="1:8" x14ac:dyDescent="0.3">
      <c r="A3917" t="s">
        <v>22</v>
      </c>
      <c r="B3917" t="s">
        <v>20</v>
      </c>
      <c r="C3917">
        <v>26</v>
      </c>
      <c r="D3917" s="3">
        <v>2017</v>
      </c>
      <c r="E3917" t="s">
        <v>15</v>
      </c>
      <c r="F3917" t="s">
        <v>18</v>
      </c>
      <c r="G3917" t="s">
        <v>23</v>
      </c>
      <c r="H3917">
        <v>111</v>
      </c>
    </row>
    <row r="3918" spans="1:8" x14ac:dyDescent="0.3">
      <c r="A3918" t="s">
        <v>21</v>
      </c>
      <c r="B3918" t="s">
        <v>20</v>
      </c>
      <c r="C3918">
        <v>27</v>
      </c>
      <c r="D3918" s="3">
        <v>2017</v>
      </c>
      <c r="E3918" t="s">
        <v>15</v>
      </c>
      <c r="F3918" t="s">
        <v>18</v>
      </c>
      <c r="G3918" t="s">
        <v>23</v>
      </c>
      <c r="H3918">
        <v>65</v>
      </c>
    </row>
    <row r="3919" spans="1:8" x14ac:dyDescent="0.3">
      <c r="A3919" t="s">
        <v>22</v>
      </c>
      <c r="B3919" t="s">
        <v>20</v>
      </c>
      <c r="C3919">
        <v>27</v>
      </c>
      <c r="D3919" s="3">
        <v>2017</v>
      </c>
      <c r="E3919" t="s">
        <v>15</v>
      </c>
      <c r="F3919" t="s">
        <v>18</v>
      </c>
      <c r="G3919" t="s">
        <v>23</v>
      </c>
      <c r="H3919">
        <v>40</v>
      </c>
    </row>
    <row r="3920" spans="1:8" x14ac:dyDescent="0.3">
      <c r="A3920" t="s">
        <v>21</v>
      </c>
      <c r="B3920" t="s">
        <v>20</v>
      </c>
      <c r="C3920">
        <v>28</v>
      </c>
      <c r="D3920" s="3">
        <v>2017</v>
      </c>
      <c r="E3920" t="s">
        <v>15</v>
      </c>
      <c r="F3920" t="s">
        <v>18</v>
      </c>
      <c r="G3920" t="s">
        <v>23</v>
      </c>
      <c r="H3920">
        <v>22</v>
      </c>
    </row>
    <row r="3921" spans="1:8" x14ac:dyDescent="0.3">
      <c r="A3921" t="s">
        <v>22</v>
      </c>
      <c r="B3921" t="s">
        <v>20</v>
      </c>
      <c r="C3921">
        <v>28</v>
      </c>
      <c r="D3921" s="3">
        <v>2017</v>
      </c>
      <c r="E3921" t="s">
        <v>15</v>
      </c>
      <c r="F3921" t="s">
        <v>18</v>
      </c>
      <c r="G3921" t="s">
        <v>23</v>
      </c>
      <c r="H3921">
        <v>15</v>
      </c>
    </row>
    <row r="3922" spans="1:8" x14ac:dyDescent="0.3">
      <c r="A3922" t="s">
        <v>21</v>
      </c>
      <c r="B3922" t="s">
        <v>20</v>
      </c>
      <c r="C3922">
        <v>29</v>
      </c>
      <c r="D3922" s="3">
        <v>2017</v>
      </c>
      <c r="E3922" t="s">
        <v>15</v>
      </c>
      <c r="F3922" t="s">
        <v>18</v>
      </c>
      <c r="G3922" t="s">
        <v>23</v>
      </c>
      <c r="H3922">
        <v>8</v>
      </c>
    </row>
    <row r="3923" spans="1:8" x14ac:dyDescent="0.3">
      <c r="A3923" t="s">
        <v>22</v>
      </c>
      <c r="B3923" t="s">
        <v>20</v>
      </c>
      <c r="C3923">
        <v>29</v>
      </c>
      <c r="D3923" s="3">
        <v>2017</v>
      </c>
      <c r="E3923" t="s">
        <v>15</v>
      </c>
      <c r="F3923" t="s">
        <v>18</v>
      </c>
      <c r="G3923" t="s">
        <v>23</v>
      </c>
      <c r="H3923">
        <v>0</v>
      </c>
    </row>
    <row r="3924" spans="1:8" x14ac:dyDescent="0.3">
      <c r="A3924" t="s">
        <v>21</v>
      </c>
      <c r="B3924" t="s">
        <v>20</v>
      </c>
      <c r="C3924">
        <v>30</v>
      </c>
      <c r="D3924" s="3">
        <v>2017</v>
      </c>
      <c r="E3924" t="s">
        <v>15</v>
      </c>
      <c r="F3924" t="s">
        <v>18</v>
      </c>
      <c r="G3924" t="s">
        <v>23</v>
      </c>
      <c r="H3924">
        <v>24</v>
      </c>
    </row>
    <row r="3925" spans="1:8" x14ac:dyDescent="0.3">
      <c r="A3925" t="s">
        <v>22</v>
      </c>
      <c r="B3925" t="s">
        <v>20</v>
      </c>
      <c r="C3925">
        <v>30</v>
      </c>
      <c r="D3925" s="3">
        <v>2017</v>
      </c>
      <c r="E3925" t="s">
        <v>15</v>
      </c>
      <c r="F3925" t="s">
        <v>18</v>
      </c>
      <c r="G3925" t="s">
        <v>23</v>
      </c>
      <c r="H3925">
        <v>3</v>
      </c>
    </row>
    <row r="3926" spans="1:8" x14ac:dyDescent="0.3">
      <c r="A3926" t="s">
        <v>21</v>
      </c>
      <c r="B3926" t="s">
        <v>20</v>
      </c>
      <c r="C3926">
        <v>31</v>
      </c>
      <c r="D3926" s="3">
        <v>2017</v>
      </c>
      <c r="E3926" t="s">
        <v>15</v>
      </c>
      <c r="F3926" t="s">
        <v>18</v>
      </c>
      <c r="G3926" t="s">
        <v>23</v>
      </c>
      <c r="H3926">
        <v>32</v>
      </c>
    </row>
    <row r="3927" spans="1:8" x14ac:dyDescent="0.3">
      <c r="A3927" t="s">
        <v>22</v>
      </c>
      <c r="B3927" t="s">
        <v>20</v>
      </c>
      <c r="C3927">
        <v>31</v>
      </c>
      <c r="D3927" s="3">
        <v>2017</v>
      </c>
      <c r="E3927" t="s">
        <v>15</v>
      </c>
      <c r="F3927" t="s">
        <v>18</v>
      </c>
      <c r="G3927" t="s">
        <v>23</v>
      </c>
      <c r="H3927">
        <v>55</v>
      </c>
    </row>
    <row r="3928" spans="1:8" x14ac:dyDescent="0.3">
      <c r="A3928" t="s">
        <v>21</v>
      </c>
      <c r="B3928" t="s">
        <v>19</v>
      </c>
      <c r="C3928">
        <v>1</v>
      </c>
      <c r="D3928" s="3">
        <v>2017</v>
      </c>
      <c r="E3928" t="s">
        <v>15</v>
      </c>
      <c r="F3928" t="s">
        <v>18</v>
      </c>
      <c r="G3928" t="s">
        <v>23</v>
      </c>
      <c r="H3928">
        <v>27</v>
      </c>
    </row>
    <row r="3929" spans="1:8" x14ac:dyDescent="0.3">
      <c r="A3929" t="s">
        <v>22</v>
      </c>
      <c r="B3929" t="s">
        <v>19</v>
      </c>
      <c r="C3929">
        <v>1</v>
      </c>
      <c r="D3929" s="3">
        <v>2017</v>
      </c>
      <c r="E3929" t="s">
        <v>15</v>
      </c>
      <c r="F3929" t="s">
        <v>18</v>
      </c>
      <c r="G3929" t="s">
        <v>23</v>
      </c>
      <c r="H3929">
        <v>7</v>
      </c>
    </row>
    <row r="3930" spans="1:8" x14ac:dyDescent="0.3">
      <c r="A3930" t="s">
        <v>21</v>
      </c>
      <c r="B3930" t="s">
        <v>19</v>
      </c>
      <c r="C3930">
        <v>2</v>
      </c>
      <c r="D3930" s="3">
        <v>2017</v>
      </c>
      <c r="E3930" t="s">
        <v>15</v>
      </c>
      <c r="F3930" t="s">
        <v>18</v>
      </c>
      <c r="G3930" t="s">
        <v>23</v>
      </c>
      <c r="H3930">
        <v>15</v>
      </c>
    </row>
    <row r="3931" spans="1:8" x14ac:dyDescent="0.3">
      <c r="A3931" t="s">
        <v>22</v>
      </c>
      <c r="B3931" t="s">
        <v>19</v>
      </c>
      <c r="C3931">
        <v>2</v>
      </c>
      <c r="D3931" s="3">
        <v>2017</v>
      </c>
      <c r="E3931" t="s">
        <v>15</v>
      </c>
      <c r="F3931" t="s">
        <v>18</v>
      </c>
      <c r="G3931" t="s">
        <v>23</v>
      </c>
      <c r="H3931">
        <v>17</v>
      </c>
    </row>
    <row r="3932" spans="1:8" x14ac:dyDescent="0.3">
      <c r="A3932" t="s">
        <v>21</v>
      </c>
      <c r="B3932" t="s">
        <v>19</v>
      </c>
      <c r="C3932">
        <v>3</v>
      </c>
      <c r="D3932" s="3">
        <v>2017</v>
      </c>
      <c r="E3932" t="s">
        <v>15</v>
      </c>
      <c r="F3932" t="s">
        <v>18</v>
      </c>
      <c r="G3932" t="s">
        <v>23</v>
      </c>
      <c r="H3932">
        <v>8</v>
      </c>
    </row>
    <row r="3933" spans="1:8" x14ac:dyDescent="0.3">
      <c r="A3933" t="s">
        <v>22</v>
      </c>
      <c r="B3933" t="s">
        <v>19</v>
      </c>
      <c r="C3933">
        <v>3</v>
      </c>
      <c r="D3933" s="3">
        <v>2017</v>
      </c>
      <c r="E3933" t="s">
        <v>15</v>
      </c>
      <c r="F3933" t="s">
        <v>18</v>
      </c>
      <c r="G3933" t="s">
        <v>23</v>
      </c>
      <c r="H3933">
        <v>13</v>
      </c>
    </row>
    <row r="3934" spans="1:8" x14ac:dyDescent="0.3">
      <c r="A3934" t="s">
        <v>21</v>
      </c>
      <c r="B3934" t="s">
        <v>19</v>
      </c>
      <c r="C3934">
        <v>4</v>
      </c>
      <c r="D3934" s="3">
        <v>2017</v>
      </c>
      <c r="E3934" t="s">
        <v>15</v>
      </c>
      <c r="F3934" t="s">
        <v>18</v>
      </c>
      <c r="G3934" t="s">
        <v>23</v>
      </c>
      <c r="H3934">
        <v>14</v>
      </c>
    </row>
    <row r="3935" spans="1:8" x14ac:dyDescent="0.3">
      <c r="A3935" t="s">
        <v>22</v>
      </c>
      <c r="B3935" t="s">
        <v>19</v>
      </c>
      <c r="C3935">
        <v>4</v>
      </c>
      <c r="D3935" s="3">
        <v>2017</v>
      </c>
      <c r="E3935" t="s">
        <v>15</v>
      </c>
      <c r="F3935" t="s">
        <v>18</v>
      </c>
      <c r="G3935" t="s">
        <v>23</v>
      </c>
      <c r="H3935">
        <v>9</v>
      </c>
    </row>
    <row r="3936" spans="1:8" x14ac:dyDescent="0.3">
      <c r="A3936" t="s">
        <v>21</v>
      </c>
      <c r="B3936" t="s">
        <v>19</v>
      </c>
      <c r="C3936">
        <v>5</v>
      </c>
      <c r="D3936" s="3">
        <v>2017</v>
      </c>
      <c r="E3936" t="s">
        <v>15</v>
      </c>
      <c r="F3936" t="s">
        <v>18</v>
      </c>
      <c r="G3936" t="s">
        <v>23</v>
      </c>
      <c r="H3936">
        <v>37</v>
      </c>
    </row>
    <row r="3937" spans="1:8" x14ac:dyDescent="0.3">
      <c r="A3937" t="s">
        <v>22</v>
      </c>
      <c r="B3937" t="s">
        <v>19</v>
      </c>
      <c r="C3937">
        <v>5</v>
      </c>
      <c r="D3937" s="3">
        <v>2017</v>
      </c>
      <c r="E3937" t="s">
        <v>15</v>
      </c>
      <c r="F3937" t="s">
        <v>18</v>
      </c>
      <c r="G3937" t="s">
        <v>23</v>
      </c>
      <c r="H3937">
        <v>24</v>
      </c>
    </row>
    <row r="3938" spans="1:8" x14ac:dyDescent="0.3">
      <c r="A3938" t="s">
        <v>21</v>
      </c>
      <c r="B3938" t="s">
        <v>19</v>
      </c>
      <c r="C3938">
        <v>6</v>
      </c>
      <c r="D3938" s="3">
        <v>2017</v>
      </c>
      <c r="E3938" t="s">
        <v>15</v>
      </c>
      <c r="F3938" t="s">
        <v>18</v>
      </c>
      <c r="G3938" t="s">
        <v>23</v>
      </c>
      <c r="H3938">
        <v>27</v>
      </c>
    </row>
    <row r="3939" spans="1:8" x14ac:dyDescent="0.3">
      <c r="A3939" t="s">
        <v>22</v>
      </c>
      <c r="B3939" t="s">
        <v>19</v>
      </c>
      <c r="C3939">
        <v>6</v>
      </c>
      <c r="D3939" s="3">
        <v>2017</v>
      </c>
      <c r="E3939" t="s">
        <v>15</v>
      </c>
      <c r="F3939" t="s">
        <v>18</v>
      </c>
      <c r="G3939" t="s">
        <v>23</v>
      </c>
      <c r="H3939">
        <v>16</v>
      </c>
    </row>
    <row r="3940" spans="1:8" x14ac:dyDescent="0.3">
      <c r="A3940" t="s">
        <v>21</v>
      </c>
      <c r="B3940" t="s">
        <v>19</v>
      </c>
      <c r="C3940">
        <v>7</v>
      </c>
      <c r="D3940" s="3">
        <v>2017</v>
      </c>
      <c r="E3940" t="s">
        <v>15</v>
      </c>
      <c r="F3940" t="s">
        <v>18</v>
      </c>
      <c r="G3940" t="s">
        <v>23</v>
      </c>
      <c r="H3940">
        <v>23</v>
      </c>
    </row>
    <row r="3941" spans="1:8" x14ac:dyDescent="0.3">
      <c r="A3941" t="s">
        <v>22</v>
      </c>
      <c r="B3941" t="s">
        <v>19</v>
      </c>
      <c r="C3941">
        <v>7</v>
      </c>
      <c r="D3941" s="3">
        <v>2017</v>
      </c>
      <c r="E3941" t="s">
        <v>15</v>
      </c>
      <c r="F3941" t="s">
        <v>18</v>
      </c>
      <c r="G3941" t="s">
        <v>23</v>
      </c>
      <c r="H3941">
        <v>14</v>
      </c>
    </row>
    <row r="3942" spans="1:8" x14ac:dyDescent="0.3">
      <c r="A3942" t="s">
        <v>21</v>
      </c>
      <c r="B3942" t="s">
        <v>19</v>
      </c>
      <c r="C3942">
        <v>8</v>
      </c>
      <c r="D3942" s="3">
        <v>2017</v>
      </c>
      <c r="E3942" t="s">
        <v>15</v>
      </c>
      <c r="F3942" t="s">
        <v>18</v>
      </c>
      <c r="G3942" t="s">
        <v>23</v>
      </c>
      <c r="H3942">
        <v>29</v>
      </c>
    </row>
    <row r="3943" spans="1:8" x14ac:dyDescent="0.3">
      <c r="A3943" t="s">
        <v>22</v>
      </c>
      <c r="B3943" t="s">
        <v>19</v>
      </c>
      <c r="C3943">
        <v>8</v>
      </c>
      <c r="D3943" s="3">
        <v>2017</v>
      </c>
      <c r="E3943" t="s">
        <v>15</v>
      </c>
      <c r="F3943" t="s">
        <v>18</v>
      </c>
      <c r="G3943" t="s">
        <v>23</v>
      </c>
      <c r="H3943">
        <v>18</v>
      </c>
    </row>
    <row r="3944" spans="1:8" x14ac:dyDescent="0.3">
      <c r="A3944" t="s">
        <v>21</v>
      </c>
      <c r="B3944" t="s">
        <v>19</v>
      </c>
      <c r="C3944">
        <v>9</v>
      </c>
      <c r="D3944" s="3">
        <v>2017</v>
      </c>
      <c r="E3944" t="s">
        <v>15</v>
      </c>
      <c r="F3944" t="s">
        <v>18</v>
      </c>
      <c r="G3944" t="s">
        <v>23</v>
      </c>
      <c r="H3944">
        <v>31</v>
      </c>
    </row>
    <row r="3945" spans="1:8" x14ac:dyDescent="0.3">
      <c r="A3945" t="s">
        <v>22</v>
      </c>
      <c r="B3945" t="s">
        <v>19</v>
      </c>
      <c r="C3945">
        <v>9</v>
      </c>
      <c r="D3945" s="3">
        <v>2017</v>
      </c>
      <c r="E3945" t="s">
        <v>15</v>
      </c>
      <c r="F3945" t="s">
        <v>18</v>
      </c>
      <c r="G3945" t="s">
        <v>23</v>
      </c>
      <c r="H3945">
        <v>9</v>
      </c>
    </row>
    <row r="3946" spans="1:8" x14ac:dyDescent="0.3">
      <c r="A3946" t="s">
        <v>21</v>
      </c>
      <c r="B3946" t="s">
        <v>19</v>
      </c>
      <c r="C3946">
        <v>10</v>
      </c>
      <c r="D3946" s="3">
        <v>2017</v>
      </c>
      <c r="E3946" t="s">
        <v>15</v>
      </c>
      <c r="F3946" t="s">
        <v>18</v>
      </c>
      <c r="G3946" t="s">
        <v>23</v>
      </c>
      <c r="H3946">
        <v>11</v>
      </c>
    </row>
    <row r="3947" spans="1:8" x14ac:dyDescent="0.3">
      <c r="A3947" t="s">
        <v>22</v>
      </c>
      <c r="B3947" t="s">
        <v>19</v>
      </c>
      <c r="C3947">
        <v>10</v>
      </c>
      <c r="D3947" s="3">
        <v>2017</v>
      </c>
      <c r="E3947" t="s">
        <v>15</v>
      </c>
      <c r="F3947" t="s">
        <v>18</v>
      </c>
      <c r="G3947" t="s">
        <v>23</v>
      </c>
      <c r="H3947">
        <v>19</v>
      </c>
    </row>
    <row r="3948" spans="1:8" x14ac:dyDescent="0.3">
      <c r="A3948" t="s">
        <v>21</v>
      </c>
      <c r="B3948" t="s">
        <v>19</v>
      </c>
      <c r="C3948">
        <v>11</v>
      </c>
      <c r="D3948" s="3">
        <v>2017</v>
      </c>
      <c r="E3948" t="s">
        <v>15</v>
      </c>
      <c r="F3948" t="s">
        <v>18</v>
      </c>
      <c r="G3948" t="s">
        <v>23</v>
      </c>
      <c r="H3948">
        <v>15</v>
      </c>
    </row>
    <row r="3949" spans="1:8" x14ac:dyDescent="0.3">
      <c r="A3949" t="s">
        <v>22</v>
      </c>
      <c r="B3949" t="s">
        <v>19</v>
      </c>
      <c r="C3949">
        <v>11</v>
      </c>
      <c r="D3949" s="3">
        <v>2017</v>
      </c>
      <c r="E3949" t="s">
        <v>15</v>
      </c>
      <c r="F3949" t="s">
        <v>18</v>
      </c>
      <c r="G3949" t="s">
        <v>23</v>
      </c>
      <c r="H3949">
        <v>6</v>
      </c>
    </row>
    <row r="3950" spans="1:8" x14ac:dyDescent="0.3">
      <c r="A3950" t="s">
        <v>21</v>
      </c>
      <c r="B3950" t="s">
        <v>19</v>
      </c>
      <c r="C3950">
        <v>12</v>
      </c>
      <c r="D3950" s="3">
        <v>2017</v>
      </c>
      <c r="E3950" t="s">
        <v>15</v>
      </c>
      <c r="F3950" t="s">
        <v>18</v>
      </c>
      <c r="G3950" t="s">
        <v>23</v>
      </c>
      <c r="H3950">
        <v>22</v>
      </c>
    </row>
    <row r="3951" spans="1:8" x14ac:dyDescent="0.3">
      <c r="A3951" t="s">
        <v>22</v>
      </c>
      <c r="B3951" t="s">
        <v>19</v>
      </c>
      <c r="C3951">
        <v>12</v>
      </c>
      <c r="D3951" s="3">
        <v>2017</v>
      </c>
      <c r="E3951" t="s">
        <v>15</v>
      </c>
      <c r="F3951" t="s">
        <v>18</v>
      </c>
      <c r="G3951" t="s">
        <v>23</v>
      </c>
      <c r="H3951">
        <v>20</v>
      </c>
    </row>
    <row r="3952" spans="1:8" x14ac:dyDescent="0.3">
      <c r="A3952" t="s">
        <v>21</v>
      </c>
      <c r="B3952" t="s">
        <v>19</v>
      </c>
      <c r="C3952">
        <v>13</v>
      </c>
      <c r="D3952" s="3">
        <v>2017</v>
      </c>
      <c r="E3952" t="s">
        <v>15</v>
      </c>
      <c r="F3952" t="s">
        <v>18</v>
      </c>
      <c r="G3952" t="s">
        <v>23</v>
      </c>
      <c r="H3952">
        <v>32</v>
      </c>
    </row>
    <row r="3953" spans="1:8" x14ac:dyDescent="0.3">
      <c r="A3953" t="s">
        <v>22</v>
      </c>
      <c r="B3953" t="s">
        <v>19</v>
      </c>
      <c r="C3953">
        <v>13</v>
      </c>
      <c r="D3953" s="3">
        <v>2017</v>
      </c>
      <c r="E3953" t="s">
        <v>15</v>
      </c>
      <c r="F3953" t="s">
        <v>18</v>
      </c>
      <c r="G3953" t="s">
        <v>23</v>
      </c>
      <c r="H3953">
        <v>24</v>
      </c>
    </row>
    <row r="3954" spans="1:8" x14ac:dyDescent="0.3">
      <c r="A3954" t="s">
        <v>21</v>
      </c>
      <c r="B3954" t="s">
        <v>19</v>
      </c>
      <c r="C3954">
        <v>14</v>
      </c>
      <c r="D3954" s="3">
        <v>2017</v>
      </c>
      <c r="E3954" t="s">
        <v>15</v>
      </c>
      <c r="F3954" t="s">
        <v>18</v>
      </c>
      <c r="G3954" t="s">
        <v>23</v>
      </c>
      <c r="H3954">
        <v>33</v>
      </c>
    </row>
    <row r="3955" spans="1:8" x14ac:dyDescent="0.3">
      <c r="A3955" t="s">
        <v>22</v>
      </c>
      <c r="B3955" t="s">
        <v>19</v>
      </c>
      <c r="C3955">
        <v>14</v>
      </c>
      <c r="D3955" s="3">
        <v>2017</v>
      </c>
      <c r="E3955" t="s">
        <v>15</v>
      </c>
      <c r="F3955" t="s">
        <v>18</v>
      </c>
      <c r="G3955" t="s">
        <v>23</v>
      </c>
      <c r="H3955">
        <v>8</v>
      </c>
    </row>
    <row r="3956" spans="1:8" x14ac:dyDescent="0.3">
      <c r="A3956" t="s">
        <v>21</v>
      </c>
      <c r="B3956" t="s">
        <v>19</v>
      </c>
      <c r="C3956">
        <v>15</v>
      </c>
      <c r="D3956" s="3">
        <v>2017</v>
      </c>
      <c r="E3956" t="s">
        <v>15</v>
      </c>
      <c r="F3956" t="s">
        <v>18</v>
      </c>
      <c r="G3956" t="s">
        <v>23</v>
      </c>
      <c r="H3956">
        <v>30</v>
      </c>
    </row>
    <row r="3957" spans="1:8" x14ac:dyDescent="0.3">
      <c r="A3957" t="s">
        <v>22</v>
      </c>
      <c r="B3957" t="s">
        <v>19</v>
      </c>
      <c r="C3957">
        <v>15</v>
      </c>
      <c r="D3957" s="3">
        <v>2017</v>
      </c>
      <c r="E3957" t="s">
        <v>15</v>
      </c>
      <c r="F3957" t="s">
        <v>18</v>
      </c>
      <c r="G3957" t="s">
        <v>23</v>
      </c>
      <c r="H3957">
        <v>13</v>
      </c>
    </row>
    <row r="3958" spans="1:8" x14ac:dyDescent="0.3">
      <c r="A3958" t="s">
        <v>21</v>
      </c>
      <c r="B3958" t="s">
        <v>19</v>
      </c>
      <c r="C3958">
        <v>16</v>
      </c>
      <c r="D3958" s="3">
        <v>2017</v>
      </c>
      <c r="E3958" t="s">
        <v>15</v>
      </c>
      <c r="F3958" t="s">
        <v>18</v>
      </c>
      <c r="G3958" t="s">
        <v>23</v>
      </c>
      <c r="H3958">
        <v>31</v>
      </c>
    </row>
    <row r="3959" spans="1:8" x14ac:dyDescent="0.3">
      <c r="A3959" t="s">
        <v>22</v>
      </c>
      <c r="B3959" t="s">
        <v>19</v>
      </c>
      <c r="C3959">
        <v>16</v>
      </c>
      <c r="D3959" s="3">
        <v>2017</v>
      </c>
      <c r="E3959" t="s">
        <v>15</v>
      </c>
      <c r="F3959" t="s">
        <v>18</v>
      </c>
      <c r="G3959" t="s">
        <v>23</v>
      </c>
      <c r="H3959">
        <v>9</v>
      </c>
    </row>
    <row r="3960" spans="1:8" x14ac:dyDescent="0.3">
      <c r="A3960" t="s">
        <v>21</v>
      </c>
      <c r="B3960" t="s">
        <v>19</v>
      </c>
      <c r="C3960">
        <v>17</v>
      </c>
      <c r="D3960" s="3">
        <v>2017</v>
      </c>
      <c r="E3960" t="s">
        <v>15</v>
      </c>
      <c r="F3960" t="s">
        <v>18</v>
      </c>
      <c r="G3960" t="s">
        <v>23</v>
      </c>
      <c r="H3960">
        <v>17</v>
      </c>
    </row>
    <row r="3961" spans="1:8" x14ac:dyDescent="0.3">
      <c r="A3961" t="s">
        <v>22</v>
      </c>
      <c r="B3961" t="s">
        <v>19</v>
      </c>
      <c r="C3961">
        <v>17</v>
      </c>
      <c r="D3961" s="3">
        <v>2017</v>
      </c>
      <c r="E3961" t="s">
        <v>15</v>
      </c>
      <c r="F3961" t="s">
        <v>18</v>
      </c>
      <c r="G3961" t="s">
        <v>23</v>
      </c>
      <c r="H3961">
        <v>11</v>
      </c>
    </row>
    <row r="3962" spans="1:8" x14ac:dyDescent="0.3">
      <c r="A3962" t="s">
        <v>21</v>
      </c>
      <c r="B3962" t="s">
        <v>19</v>
      </c>
      <c r="C3962">
        <v>18</v>
      </c>
      <c r="D3962" s="3">
        <v>2017</v>
      </c>
      <c r="E3962" t="s">
        <v>15</v>
      </c>
      <c r="F3962" t="s">
        <v>18</v>
      </c>
      <c r="G3962" t="s">
        <v>23</v>
      </c>
      <c r="H3962">
        <v>12</v>
      </c>
    </row>
    <row r="3963" spans="1:8" x14ac:dyDescent="0.3">
      <c r="A3963" t="s">
        <v>22</v>
      </c>
      <c r="B3963" t="s">
        <v>19</v>
      </c>
      <c r="C3963">
        <v>18</v>
      </c>
      <c r="D3963" s="3">
        <v>2017</v>
      </c>
      <c r="E3963" t="s">
        <v>15</v>
      </c>
      <c r="F3963" t="s">
        <v>18</v>
      </c>
      <c r="G3963" t="s">
        <v>23</v>
      </c>
      <c r="H3963">
        <v>3</v>
      </c>
    </row>
    <row r="3964" spans="1:8" x14ac:dyDescent="0.3">
      <c r="A3964" t="s">
        <v>21</v>
      </c>
      <c r="B3964" t="s">
        <v>19</v>
      </c>
      <c r="C3964">
        <v>19</v>
      </c>
      <c r="D3964" s="3">
        <v>2017</v>
      </c>
      <c r="E3964" t="s">
        <v>15</v>
      </c>
      <c r="F3964" t="s">
        <v>18</v>
      </c>
      <c r="G3964" t="s">
        <v>23</v>
      </c>
      <c r="H3964">
        <v>34</v>
      </c>
    </row>
    <row r="3965" spans="1:8" x14ac:dyDescent="0.3">
      <c r="A3965" t="s">
        <v>22</v>
      </c>
      <c r="B3965" t="s">
        <v>19</v>
      </c>
      <c r="C3965">
        <v>19</v>
      </c>
      <c r="D3965" s="3">
        <v>2017</v>
      </c>
      <c r="E3965" t="s">
        <v>15</v>
      </c>
      <c r="F3965" t="s">
        <v>18</v>
      </c>
      <c r="G3965" t="s">
        <v>23</v>
      </c>
      <c r="H3965">
        <v>17</v>
      </c>
    </row>
    <row r="3966" spans="1:8" x14ac:dyDescent="0.3">
      <c r="A3966" t="s">
        <v>21</v>
      </c>
      <c r="B3966" t="s">
        <v>19</v>
      </c>
      <c r="C3966">
        <v>20</v>
      </c>
      <c r="D3966" s="3">
        <v>2017</v>
      </c>
      <c r="E3966" t="s">
        <v>15</v>
      </c>
      <c r="F3966" t="s">
        <v>18</v>
      </c>
      <c r="G3966" t="s">
        <v>23</v>
      </c>
      <c r="H3966">
        <v>42</v>
      </c>
    </row>
    <row r="3967" spans="1:8" x14ac:dyDescent="0.3">
      <c r="A3967" t="s">
        <v>22</v>
      </c>
      <c r="B3967" t="s">
        <v>19</v>
      </c>
      <c r="C3967">
        <v>20</v>
      </c>
      <c r="D3967" s="3">
        <v>2017</v>
      </c>
      <c r="E3967" t="s">
        <v>15</v>
      </c>
      <c r="F3967" t="s">
        <v>18</v>
      </c>
      <c r="G3967" t="s">
        <v>23</v>
      </c>
      <c r="H3967">
        <v>22</v>
      </c>
    </row>
    <row r="3968" spans="1:8" x14ac:dyDescent="0.3">
      <c r="A3968" t="s">
        <v>21</v>
      </c>
      <c r="B3968" t="s">
        <v>19</v>
      </c>
      <c r="C3968">
        <v>21</v>
      </c>
      <c r="D3968" s="3">
        <v>2017</v>
      </c>
      <c r="E3968" t="s">
        <v>15</v>
      </c>
      <c r="F3968" t="s">
        <v>18</v>
      </c>
      <c r="G3968" t="s">
        <v>23</v>
      </c>
      <c r="H3968">
        <v>26</v>
      </c>
    </row>
    <row r="3969" spans="1:8" x14ac:dyDescent="0.3">
      <c r="A3969" t="s">
        <v>22</v>
      </c>
      <c r="B3969" t="s">
        <v>19</v>
      </c>
      <c r="C3969">
        <v>21</v>
      </c>
      <c r="D3969" s="3">
        <v>2017</v>
      </c>
      <c r="E3969" t="s">
        <v>15</v>
      </c>
      <c r="F3969" t="s">
        <v>18</v>
      </c>
      <c r="G3969" t="s">
        <v>23</v>
      </c>
      <c r="H3969">
        <v>8</v>
      </c>
    </row>
    <row r="3970" spans="1:8" x14ac:dyDescent="0.3">
      <c r="A3970" t="s">
        <v>21</v>
      </c>
      <c r="B3970" t="s">
        <v>19</v>
      </c>
      <c r="C3970">
        <v>22</v>
      </c>
      <c r="D3970" s="3">
        <v>2017</v>
      </c>
      <c r="E3970" t="s">
        <v>15</v>
      </c>
      <c r="F3970" t="s">
        <v>18</v>
      </c>
      <c r="G3970" t="s">
        <v>23</v>
      </c>
      <c r="H3970">
        <v>36</v>
      </c>
    </row>
    <row r="3971" spans="1:8" x14ac:dyDescent="0.3">
      <c r="A3971" t="s">
        <v>22</v>
      </c>
      <c r="B3971" t="s">
        <v>19</v>
      </c>
      <c r="C3971">
        <v>22</v>
      </c>
      <c r="D3971" s="3">
        <v>2017</v>
      </c>
      <c r="E3971" t="s">
        <v>15</v>
      </c>
      <c r="F3971" t="s">
        <v>18</v>
      </c>
      <c r="G3971" t="s">
        <v>23</v>
      </c>
      <c r="H3971">
        <v>9</v>
      </c>
    </row>
    <row r="3972" spans="1:8" x14ac:dyDescent="0.3">
      <c r="A3972" t="s">
        <v>21</v>
      </c>
      <c r="B3972" t="s">
        <v>19</v>
      </c>
      <c r="C3972">
        <v>23</v>
      </c>
      <c r="D3972" s="3">
        <v>2017</v>
      </c>
      <c r="E3972" t="s">
        <v>15</v>
      </c>
      <c r="F3972" t="s">
        <v>18</v>
      </c>
      <c r="G3972" t="s">
        <v>23</v>
      </c>
      <c r="H3972">
        <v>37</v>
      </c>
    </row>
    <row r="3973" spans="1:8" x14ac:dyDescent="0.3">
      <c r="A3973" t="s">
        <v>22</v>
      </c>
      <c r="B3973" t="s">
        <v>19</v>
      </c>
      <c r="C3973">
        <v>23</v>
      </c>
      <c r="D3973" s="3">
        <v>2017</v>
      </c>
      <c r="E3973" t="s">
        <v>15</v>
      </c>
      <c r="F3973" t="s">
        <v>18</v>
      </c>
      <c r="G3973" t="s">
        <v>23</v>
      </c>
      <c r="H3973">
        <v>3</v>
      </c>
    </row>
    <row r="3974" spans="1:8" x14ac:dyDescent="0.3">
      <c r="A3974" t="s">
        <v>21</v>
      </c>
      <c r="B3974" t="s">
        <v>19</v>
      </c>
      <c r="C3974">
        <v>24</v>
      </c>
      <c r="D3974" s="3">
        <v>2017</v>
      </c>
      <c r="E3974" t="s">
        <v>15</v>
      </c>
      <c r="F3974" t="s">
        <v>18</v>
      </c>
      <c r="G3974" t="s">
        <v>23</v>
      </c>
      <c r="H3974">
        <v>26</v>
      </c>
    </row>
    <row r="3975" spans="1:8" x14ac:dyDescent="0.3">
      <c r="A3975" t="s">
        <v>22</v>
      </c>
      <c r="B3975" t="s">
        <v>19</v>
      </c>
      <c r="C3975">
        <v>24</v>
      </c>
      <c r="D3975" s="3">
        <v>2017</v>
      </c>
      <c r="E3975" t="s">
        <v>15</v>
      </c>
      <c r="F3975" t="s">
        <v>18</v>
      </c>
      <c r="G3975" t="s">
        <v>23</v>
      </c>
      <c r="H3975">
        <v>13</v>
      </c>
    </row>
    <row r="3976" spans="1:8" x14ac:dyDescent="0.3">
      <c r="A3976" t="s">
        <v>21</v>
      </c>
      <c r="B3976" t="s">
        <v>19</v>
      </c>
      <c r="C3976">
        <v>25</v>
      </c>
      <c r="D3976" s="3">
        <v>2017</v>
      </c>
      <c r="E3976" t="s">
        <v>15</v>
      </c>
      <c r="F3976" t="s">
        <v>18</v>
      </c>
      <c r="G3976" t="s">
        <v>23</v>
      </c>
      <c r="H3976">
        <v>25</v>
      </c>
    </row>
    <row r="3977" spans="1:8" x14ac:dyDescent="0.3">
      <c r="A3977" t="s">
        <v>22</v>
      </c>
      <c r="B3977" t="s">
        <v>19</v>
      </c>
      <c r="C3977">
        <v>25</v>
      </c>
      <c r="D3977" s="3">
        <v>2017</v>
      </c>
      <c r="E3977" t="s">
        <v>15</v>
      </c>
      <c r="F3977" t="s">
        <v>18</v>
      </c>
      <c r="G3977" t="s">
        <v>23</v>
      </c>
      <c r="H3977">
        <v>12</v>
      </c>
    </row>
    <row r="3978" spans="1:8" x14ac:dyDescent="0.3">
      <c r="A3978" t="s">
        <v>21</v>
      </c>
      <c r="B3978" t="s">
        <v>19</v>
      </c>
      <c r="C3978">
        <v>26</v>
      </c>
      <c r="D3978" s="3">
        <v>2017</v>
      </c>
      <c r="E3978" t="s">
        <v>15</v>
      </c>
      <c r="F3978" t="s">
        <v>18</v>
      </c>
      <c r="G3978" t="s">
        <v>23</v>
      </c>
      <c r="H3978">
        <v>32</v>
      </c>
    </row>
    <row r="3979" spans="1:8" x14ac:dyDescent="0.3">
      <c r="A3979" t="s">
        <v>22</v>
      </c>
      <c r="B3979" t="s">
        <v>19</v>
      </c>
      <c r="C3979">
        <v>26</v>
      </c>
      <c r="D3979" s="3">
        <v>2017</v>
      </c>
      <c r="E3979" t="s">
        <v>15</v>
      </c>
      <c r="F3979" t="s">
        <v>18</v>
      </c>
      <c r="G3979" t="s">
        <v>23</v>
      </c>
      <c r="H3979">
        <v>21</v>
      </c>
    </row>
    <row r="3980" spans="1:8" x14ac:dyDescent="0.3">
      <c r="A3980" t="s">
        <v>21</v>
      </c>
      <c r="B3980" s="1" t="s">
        <v>19</v>
      </c>
      <c r="C3980">
        <v>27</v>
      </c>
      <c r="D3980" s="3">
        <v>2017</v>
      </c>
      <c r="E3980" t="s">
        <v>15</v>
      </c>
      <c r="F3980" t="s">
        <v>18</v>
      </c>
      <c r="G3980" t="s">
        <v>23</v>
      </c>
      <c r="H3980" s="1">
        <v>33</v>
      </c>
    </row>
    <row r="3981" spans="1:8" x14ac:dyDescent="0.3">
      <c r="A3981" t="s">
        <v>22</v>
      </c>
      <c r="B3981" s="1" t="s">
        <v>19</v>
      </c>
      <c r="C3981">
        <v>27</v>
      </c>
      <c r="D3981" s="3">
        <v>2017</v>
      </c>
      <c r="E3981" t="s">
        <v>15</v>
      </c>
      <c r="F3981" t="s">
        <v>18</v>
      </c>
      <c r="G3981" t="s">
        <v>23</v>
      </c>
      <c r="H3981" s="1">
        <v>36</v>
      </c>
    </row>
    <row r="3982" spans="1:8" x14ac:dyDescent="0.3">
      <c r="A3982" t="s">
        <v>21</v>
      </c>
      <c r="B3982" s="1" t="s">
        <v>19</v>
      </c>
      <c r="C3982">
        <v>28</v>
      </c>
      <c r="D3982" s="3">
        <v>2017</v>
      </c>
      <c r="E3982" t="s">
        <v>15</v>
      </c>
      <c r="F3982" t="s">
        <v>18</v>
      </c>
      <c r="G3982" t="s">
        <v>23</v>
      </c>
      <c r="H3982" s="1">
        <v>38</v>
      </c>
    </row>
    <row r="3983" spans="1:8" x14ac:dyDescent="0.3">
      <c r="A3983" t="s">
        <v>22</v>
      </c>
      <c r="B3983" s="1" t="s">
        <v>19</v>
      </c>
      <c r="C3983">
        <v>28</v>
      </c>
      <c r="D3983" s="3">
        <v>2017</v>
      </c>
      <c r="E3983" t="s">
        <v>15</v>
      </c>
      <c r="F3983" t="s">
        <v>18</v>
      </c>
      <c r="G3983" t="s">
        <v>23</v>
      </c>
      <c r="H3983" s="1">
        <v>13</v>
      </c>
    </row>
    <row r="3984" spans="1:8" x14ac:dyDescent="0.3">
      <c r="A3984" t="s">
        <v>21</v>
      </c>
      <c r="B3984" s="1" t="s">
        <v>19</v>
      </c>
      <c r="C3984">
        <v>29</v>
      </c>
      <c r="D3984" s="3">
        <v>2017</v>
      </c>
      <c r="E3984" t="s">
        <v>15</v>
      </c>
      <c r="F3984" t="s">
        <v>18</v>
      </c>
      <c r="G3984" t="s">
        <v>23</v>
      </c>
      <c r="H3984" s="1">
        <v>36</v>
      </c>
    </row>
    <row r="3985" spans="1:8" x14ac:dyDescent="0.3">
      <c r="A3985" t="s">
        <v>22</v>
      </c>
      <c r="B3985" s="1" t="s">
        <v>19</v>
      </c>
      <c r="C3985">
        <v>29</v>
      </c>
      <c r="D3985" s="3">
        <v>2017</v>
      </c>
      <c r="E3985" t="s">
        <v>15</v>
      </c>
      <c r="F3985" t="s">
        <v>18</v>
      </c>
      <c r="G3985" t="s">
        <v>23</v>
      </c>
      <c r="H3985" s="1">
        <v>32</v>
      </c>
    </row>
    <row r="3986" spans="1:8" x14ac:dyDescent="0.3">
      <c r="A3986" t="s">
        <v>21</v>
      </c>
      <c r="B3986" s="1" t="s">
        <v>19</v>
      </c>
      <c r="C3986">
        <v>30</v>
      </c>
      <c r="D3986" s="3">
        <v>2017</v>
      </c>
      <c r="E3986" t="s">
        <v>15</v>
      </c>
      <c r="F3986" t="s">
        <v>18</v>
      </c>
      <c r="G3986" t="s">
        <v>23</v>
      </c>
      <c r="H3986" s="1">
        <v>31</v>
      </c>
    </row>
    <row r="3987" spans="1:8" x14ac:dyDescent="0.3">
      <c r="A3987" t="s">
        <v>22</v>
      </c>
      <c r="B3987" s="1" t="s">
        <v>19</v>
      </c>
      <c r="C3987">
        <v>30</v>
      </c>
      <c r="D3987" s="3">
        <v>2017</v>
      </c>
      <c r="E3987" t="s">
        <v>15</v>
      </c>
      <c r="F3987" t="s">
        <v>18</v>
      </c>
      <c r="G3987" t="s">
        <v>23</v>
      </c>
      <c r="H3987" s="1">
        <v>7</v>
      </c>
    </row>
    <row r="3988" spans="1:8" x14ac:dyDescent="0.3">
      <c r="A3988" t="s">
        <v>21</v>
      </c>
      <c r="B3988" s="1" t="s">
        <v>13</v>
      </c>
      <c r="C3988">
        <v>1</v>
      </c>
      <c r="D3988" s="3">
        <v>2017</v>
      </c>
      <c r="E3988" t="s">
        <v>15</v>
      </c>
      <c r="F3988" t="s">
        <v>18</v>
      </c>
      <c r="G3988" t="s">
        <v>23</v>
      </c>
      <c r="H3988" s="1">
        <v>26</v>
      </c>
    </row>
    <row r="3989" spans="1:8" x14ac:dyDescent="0.3">
      <c r="A3989" t="s">
        <v>22</v>
      </c>
      <c r="B3989" s="1" t="s">
        <v>13</v>
      </c>
      <c r="C3989">
        <v>1</v>
      </c>
      <c r="D3989" s="3">
        <v>2017</v>
      </c>
      <c r="E3989" t="s">
        <v>15</v>
      </c>
      <c r="F3989" t="s">
        <v>18</v>
      </c>
      <c r="G3989" t="s">
        <v>23</v>
      </c>
      <c r="H3989" s="1">
        <v>6</v>
      </c>
    </row>
    <row r="3990" spans="1:8" x14ac:dyDescent="0.3">
      <c r="A3990" t="s">
        <v>21</v>
      </c>
      <c r="B3990" s="1" t="s">
        <v>13</v>
      </c>
      <c r="C3990">
        <v>2</v>
      </c>
      <c r="D3990" s="3">
        <v>2017</v>
      </c>
      <c r="E3990" t="s">
        <v>15</v>
      </c>
      <c r="F3990" t="s">
        <v>18</v>
      </c>
      <c r="G3990" t="s">
        <v>23</v>
      </c>
      <c r="H3990" s="1">
        <v>39</v>
      </c>
    </row>
    <row r="3991" spans="1:8" x14ac:dyDescent="0.3">
      <c r="A3991" t="s">
        <v>22</v>
      </c>
      <c r="B3991" s="1" t="s">
        <v>13</v>
      </c>
      <c r="C3991">
        <v>2</v>
      </c>
      <c r="D3991" s="3">
        <v>2017</v>
      </c>
      <c r="E3991" t="s">
        <v>15</v>
      </c>
      <c r="F3991" t="s">
        <v>18</v>
      </c>
      <c r="G3991" t="s">
        <v>23</v>
      </c>
      <c r="H3991" s="1">
        <v>17</v>
      </c>
    </row>
    <row r="3992" spans="1:8" x14ac:dyDescent="0.3">
      <c r="A3992" t="s">
        <v>21</v>
      </c>
      <c r="B3992" t="s">
        <v>13</v>
      </c>
      <c r="C3992">
        <v>3</v>
      </c>
      <c r="D3992" s="3">
        <v>2017</v>
      </c>
      <c r="E3992" t="s">
        <v>15</v>
      </c>
      <c r="F3992" t="s">
        <v>18</v>
      </c>
      <c r="G3992" t="s">
        <v>23</v>
      </c>
      <c r="H3992">
        <v>33</v>
      </c>
    </row>
    <row r="3993" spans="1:8" x14ac:dyDescent="0.3">
      <c r="A3993" t="s">
        <v>22</v>
      </c>
      <c r="B3993" t="s">
        <v>13</v>
      </c>
      <c r="C3993">
        <v>3</v>
      </c>
      <c r="D3993" s="3">
        <v>2017</v>
      </c>
      <c r="E3993" t="s">
        <v>15</v>
      </c>
      <c r="F3993" t="s">
        <v>18</v>
      </c>
      <c r="G3993" t="s">
        <v>23</v>
      </c>
      <c r="H3993">
        <v>10</v>
      </c>
    </row>
    <row r="3994" spans="1:8" x14ac:dyDescent="0.3">
      <c r="A3994" t="s">
        <v>21</v>
      </c>
      <c r="B3994" t="s">
        <v>13</v>
      </c>
      <c r="C3994">
        <v>4</v>
      </c>
      <c r="D3994" s="3">
        <v>2017</v>
      </c>
      <c r="E3994" t="s">
        <v>15</v>
      </c>
      <c r="F3994" t="s">
        <v>18</v>
      </c>
      <c r="G3994" t="s">
        <v>23</v>
      </c>
      <c r="H3994">
        <v>26</v>
      </c>
    </row>
    <row r="3995" spans="1:8" x14ac:dyDescent="0.3">
      <c r="A3995" t="s">
        <v>22</v>
      </c>
      <c r="B3995" t="s">
        <v>13</v>
      </c>
      <c r="C3995">
        <v>4</v>
      </c>
      <c r="D3995" s="3">
        <v>2017</v>
      </c>
      <c r="E3995" t="s">
        <v>15</v>
      </c>
      <c r="F3995" t="s">
        <v>18</v>
      </c>
      <c r="G3995" t="s">
        <v>23</v>
      </c>
      <c r="H3995">
        <v>7</v>
      </c>
    </row>
    <row r="3996" spans="1:8" x14ac:dyDescent="0.3">
      <c r="A3996" t="s">
        <v>21</v>
      </c>
      <c r="B3996" t="s">
        <v>13</v>
      </c>
      <c r="C3996">
        <v>5</v>
      </c>
      <c r="D3996" s="3">
        <v>2017</v>
      </c>
      <c r="E3996" t="s">
        <v>15</v>
      </c>
      <c r="F3996" t="s">
        <v>18</v>
      </c>
      <c r="G3996" t="s">
        <v>23</v>
      </c>
      <c r="H3996">
        <v>22</v>
      </c>
    </row>
    <row r="3997" spans="1:8" x14ac:dyDescent="0.3">
      <c r="A3997" t="s">
        <v>22</v>
      </c>
      <c r="B3997" t="s">
        <v>13</v>
      </c>
      <c r="C3997">
        <v>5</v>
      </c>
      <c r="D3997" s="3">
        <v>2017</v>
      </c>
      <c r="E3997" t="s">
        <v>15</v>
      </c>
      <c r="F3997" t="s">
        <v>18</v>
      </c>
      <c r="G3997" t="s">
        <v>23</v>
      </c>
      <c r="H3997">
        <v>7</v>
      </c>
    </row>
    <row r="3998" spans="1:8" x14ac:dyDescent="0.3">
      <c r="A3998" t="s">
        <v>21</v>
      </c>
      <c r="B3998" t="s">
        <v>13</v>
      </c>
      <c r="C3998">
        <v>6</v>
      </c>
      <c r="D3998" s="3">
        <v>2017</v>
      </c>
      <c r="E3998" t="s">
        <v>15</v>
      </c>
      <c r="F3998" t="s">
        <v>18</v>
      </c>
      <c r="G3998" t="s">
        <v>23</v>
      </c>
      <c r="H3998">
        <v>23</v>
      </c>
    </row>
    <row r="3999" spans="1:8" x14ac:dyDescent="0.3">
      <c r="A3999" t="s">
        <v>22</v>
      </c>
      <c r="B3999" t="s">
        <v>13</v>
      </c>
      <c r="C3999">
        <v>6</v>
      </c>
      <c r="D3999" s="3">
        <v>2017</v>
      </c>
      <c r="E3999" t="s">
        <v>15</v>
      </c>
      <c r="F3999" t="s">
        <v>18</v>
      </c>
      <c r="G3999" t="s">
        <v>23</v>
      </c>
      <c r="H3999">
        <v>15</v>
      </c>
    </row>
    <row r="4000" spans="1:8" x14ac:dyDescent="0.3">
      <c r="A4000" t="s">
        <v>21</v>
      </c>
      <c r="B4000" t="s">
        <v>13</v>
      </c>
      <c r="C4000">
        <v>7</v>
      </c>
      <c r="D4000" s="3">
        <v>2017</v>
      </c>
      <c r="E4000" t="s">
        <v>15</v>
      </c>
      <c r="F4000" t="s">
        <v>18</v>
      </c>
      <c r="G4000" t="s">
        <v>23</v>
      </c>
      <c r="H4000">
        <v>11</v>
      </c>
    </row>
    <row r="4001" spans="1:8" x14ac:dyDescent="0.3">
      <c r="A4001" t="s">
        <v>22</v>
      </c>
      <c r="B4001" t="s">
        <v>13</v>
      </c>
      <c r="C4001">
        <v>7</v>
      </c>
      <c r="D4001" s="3">
        <v>2017</v>
      </c>
      <c r="E4001" t="s">
        <v>15</v>
      </c>
      <c r="F4001" t="s">
        <v>18</v>
      </c>
      <c r="G4001" t="s">
        <v>23</v>
      </c>
      <c r="H4001">
        <v>7</v>
      </c>
    </row>
    <row r="4002" spans="1:8" x14ac:dyDescent="0.3">
      <c r="A4002" t="s">
        <v>21</v>
      </c>
      <c r="B4002" t="s">
        <v>13</v>
      </c>
      <c r="C4002">
        <v>8</v>
      </c>
      <c r="D4002" s="3">
        <v>2017</v>
      </c>
      <c r="E4002" t="s">
        <v>15</v>
      </c>
      <c r="F4002" t="s">
        <v>18</v>
      </c>
      <c r="G4002" t="s">
        <v>23</v>
      </c>
      <c r="H4002">
        <v>17</v>
      </c>
    </row>
    <row r="4003" spans="1:8" x14ac:dyDescent="0.3">
      <c r="A4003" t="s">
        <v>22</v>
      </c>
      <c r="B4003" t="s">
        <v>13</v>
      </c>
      <c r="C4003">
        <v>8</v>
      </c>
      <c r="D4003" s="3">
        <v>2017</v>
      </c>
      <c r="E4003" t="s">
        <v>15</v>
      </c>
      <c r="F4003" t="s">
        <v>18</v>
      </c>
      <c r="G4003" t="s">
        <v>23</v>
      </c>
      <c r="H4003">
        <v>13</v>
      </c>
    </row>
    <row r="4004" spans="1:8" x14ac:dyDescent="0.3">
      <c r="A4004" t="s">
        <v>21</v>
      </c>
      <c r="B4004" t="s">
        <v>13</v>
      </c>
      <c r="C4004">
        <v>9</v>
      </c>
      <c r="D4004" s="3">
        <v>2017</v>
      </c>
      <c r="E4004" t="s">
        <v>15</v>
      </c>
      <c r="F4004" t="s">
        <v>18</v>
      </c>
      <c r="G4004" t="s">
        <v>23</v>
      </c>
      <c r="H4004">
        <v>29</v>
      </c>
    </row>
    <row r="4005" spans="1:8" x14ac:dyDescent="0.3">
      <c r="A4005" t="s">
        <v>22</v>
      </c>
      <c r="B4005" t="s">
        <v>13</v>
      </c>
      <c r="C4005">
        <v>9</v>
      </c>
      <c r="D4005" s="3">
        <v>2017</v>
      </c>
      <c r="E4005" t="s">
        <v>15</v>
      </c>
      <c r="F4005" t="s">
        <v>18</v>
      </c>
      <c r="G4005" t="s">
        <v>23</v>
      </c>
      <c r="H4005">
        <v>7</v>
      </c>
    </row>
    <row r="4006" spans="1:8" x14ac:dyDescent="0.3">
      <c r="A4006" t="s">
        <v>21</v>
      </c>
      <c r="B4006" t="s">
        <v>13</v>
      </c>
      <c r="C4006">
        <v>10</v>
      </c>
      <c r="D4006" s="3">
        <v>2017</v>
      </c>
      <c r="E4006" t="s">
        <v>15</v>
      </c>
      <c r="F4006" t="s">
        <v>18</v>
      </c>
      <c r="G4006" t="s">
        <v>23</v>
      </c>
      <c r="H4006">
        <v>33</v>
      </c>
    </row>
    <row r="4007" spans="1:8" x14ac:dyDescent="0.3">
      <c r="A4007" t="s">
        <v>22</v>
      </c>
      <c r="B4007" t="s">
        <v>13</v>
      </c>
      <c r="C4007">
        <v>10</v>
      </c>
      <c r="D4007" s="3">
        <v>2017</v>
      </c>
      <c r="E4007" t="s">
        <v>15</v>
      </c>
      <c r="F4007" t="s">
        <v>18</v>
      </c>
      <c r="G4007" t="s">
        <v>23</v>
      </c>
      <c r="H4007">
        <v>7</v>
      </c>
    </row>
    <row r="4008" spans="1:8" x14ac:dyDescent="0.3">
      <c r="A4008" t="s">
        <v>21</v>
      </c>
      <c r="B4008" t="s">
        <v>13</v>
      </c>
      <c r="C4008">
        <v>11</v>
      </c>
      <c r="D4008" s="3">
        <v>2017</v>
      </c>
      <c r="E4008" t="s">
        <v>15</v>
      </c>
      <c r="F4008" t="s">
        <v>18</v>
      </c>
      <c r="G4008" t="s">
        <v>23</v>
      </c>
      <c r="H4008">
        <v>29</v>
      </c>
    </row>
    <row r="4009" spans="1:8" x14ac:dyDescent="0.3">
      <c r="A4009" t="s">
        <v>22</v>
      </c>
      <c r="B4009" t="s">
        <v>13</v>
      </c>
      <c r="C4009">
        <v>11</v>
      </c>
      <c r="D4009" s="3">
        <v>2017</v>
      </c>
      <c r="E4009" t="s">
        <v>15</v>
      </c>
      <c r="F4009" t="s">
        <v>18</v>
      </c>
      <c r="G4009" t="s">
        <v>23</v>
      </c>
      <c r="H4009">
        <v>6</v>
      </c>
    </row>
    <row r="4010" spans="1:8" x14ac:dyDescent="0.3">
      <c r="A4010" t="s">
        <v>21</v>
      </c>
      <c r="B4010" t="s">
        <v>13</v>
      </c>
      <c r="C4010">
        <v>12</v>
      </c>
      <c r="D4010" s="3">
        <v>2017</v>
      </c>
      <c r="E4010" t="s">
        <v>15</v>
      </c>
      <c r="F4010" t="s">
        <v>18</v>
      </c>
      <c r="G4010" t="s">
        <v>23</v>
      </c>
      <c r="H4010">
        <v>35</v>
      </c>
    </row>
    <row r="4011" spans="1:8" x14ac:dyDescent="0.3">
      <c r="A4011" t="s">
        <v>22</v>
      </c>
      <c r="B4011" t="s">
        <v>13</v>
      </c>
      <c r="C4011">
        <v>12</v>
      </c>
      <c r="D4011" s="3">
        <v>2017</v>
      </c>
      <c r="E4011" t="s">
        <v>15</v>
      </c>
      <c r="F4011" t="s">
        <v>18</v>
      </c>
      <c r="G4011" t="s">
        <v>23</v>
      </c>
      <c r="H4011">
        <v>10</v>
      </c>
    </row>
    <row r="4012" spans="1:8" x14ac:dyDescent="0.3">
      <c r="A4012" t="s">
        <v>21</v>
      </c>
      <c r="B4012" t="s">
        <v>13</v>
      </c>
      <c r="C4012">
        <v>13</v>
      </c>
      <c r="D4012" s="3">
        <v>2017</v>
      </c>
      <c r="E4012" t="s">
        <v>15</v>
      </c>
      <c r="F4012" t="s">
        <v>18</v>
      </c>
      <c r="G4012" t="s">
        <v>23</v>
      </c>
      <c r="H4012">
        <v>24</v>
      </c>
    </row>
    <row r="4013" spans="1:8" x14ac:dyDescent="0.3">
      <c r="A4013" t="s">
        <v>22</v>
      </c>
      <c r="B4013" t="s">
        <v>13</v>
      </c>
      <c r="C4013">
        <v>13</v>
      </c>
      <c r="D4013" s="3">
        <v>2017</v>
      </c>
      <c r="E4013" t="s">
        <v>15</v>
      </c>
      <c r="F4013" t="s">
        <v>18</v>
      </c>
      <c r="G4013" t="s">
        <v>23</v>
      </c>
      <c r="H4013">
        <v>6</v>
      </c>
    </row>
    <row r="4014" spans="1:8" x14ac:dyDescent="0.3">
      <c r="A4014" t="s">
        <v>21</v>
      </c>
      <c r="B4014" t="s">
        <v>13</v>
      </c>
      <c r="C4014">
        <v>14</v>
      </c>
      <c r="D4014" s="3">
        <v>2017</v>
      </c>
      <c r="E4014" t="s">
        <v>15</v>
      </c>
      <c r="F4014" t="s">
        <v>18</v>
      </c>
      <c r="G4014" t="s">
        <v>23</v>
      </c>
      <c r="H4014">
        <v>12</v>
      </c>
    </row>
    <row r="4015" spans="1:8" x14ac:dyDescent="0.3">
      <c r="A4015" t="s">
        <v>22</v>
      </c>
      <c r="B4015" t="s">
        <v>13</v>
      </c>
      <c r="C4015">
        <v>14</v>
      </c>
      <c r="D4015" s="3">
        <v>2017</v>
      </c>
      <c r="E4015" t="s">
        <v>15</v>
      </c>
      <c r="F4015" t="s">
        <v>18</v>
      </c>
      <c r="G4015" t="s">
        <v>23</v>
      </c>
      <c r="H4015">
        <v>7</v>
      </c>
    </row>
    <row r="4016" spans="1:8" x14ac:dyDescent="0.3">
      <c r="A4016" t="s">
        <v>21</v>
      </c>
      <c r="B4016" t="s">
        <v>13</v>
      </c>
      <c r="C4016">
        <v>15</v>
      </c>
      <c r="D4016" s="3">
        <v>2017</v>
      </c>
      <c r="E4016" t="s">
        <v>15</v>
      </c>
      <c r="F4016" t="s">
        <v>18</v>
      </c>
      <c r="G4016" t="s">
        <v>23</v>
      </c>
      <c r="H4016">
        <v>24</v>
      </c>
    </row>
    <row r="4017" spans="1:8" x14ac:dyDescent="0.3">
      <c r="A4017" t="s">
        <v>22</v>
      </c>
      <c r="B4017" t="s">
        <v>13</v>
      </c>
      <c r="C4017">
        <v>15</v>
      </c>
      <c r="D4017" s="3">
        <v>2017</v>
      </c>
      <c r="E4017" t="s">
        <v>15</v>
      </c>
      <c r="F4017" t="s">
        <v>18</v>
      </c>
      <c r="G4017" t="s">
        <v>23</v>
      </c>
      <c r="H4017">
        <v>12</v>
      </c>
    </row>
    <row r="4018" spans="1:8" x14ac:dyDescent="0.3">
      <c r="A4018" t="s">
        <v>21</v>
      </c>
      <c r="B4018" t="s">
        <v>13</v>
      </c>
      <c r="C4018">
        <v>16</v>
      </c>
      <c r="D4018" s="3">
        <v>2017</v>
      </c>
      <c r="E4018" t="s">
        <v>15</v>
      </c>
      <c r="F4018" t="s">
        <v>18</v>
      </c>
      <c r="G4018" t="s">
        <v>23</v>
      </c>
      <c r="H4018">
        <v>23</v>
      </c>
    </row>
    <row r="4019" spans="1:8" x14ac:dyDescent="0.3">
      <c r="A4019" t="s">
        <v>22</v>
      </c>
      <c r="B4019" t="s">
        <v>13</v>
      </c>
      <c r="C4019">
        <v>16</v>
      </c>
      <c r="D4019" s="3">
        <v>2017</v>
      </c>
      <c r="E4019" t="s">
        <v>15</v>
      </c>
      <c r="F4019" t="s">
        <v>18</v>
      </c>
      <c r="G4019" t="s">
        <v>23</v>
      </c>
      <c r="H4019">
        <v>5</v>
      </c>
    </row>
    <row r="4020" spans="1:8" x14ac:dyDescent="0.3">
      <c r="A4020" t="s">
        <v>21</v>
      </c>
      <c r="B4020" t="s">
        <v>13</v>
      </c>
      <c r="C4020">
        <v>17</v>
      </c>
      <c r="D4020" s="3">
        <v>2017</v>
      </c>
      <c r="E4020" t="s">
        <v>15</v>
      </c>
      <c r="F4020" t="s">
        <v>18</v>
      </c>
      <c r="G4020" t="s">
        <v>23</v>
      </c>
      <c r="H4020">
        <v>29</v>
      </c>
    </row>
    <row r="4021" spans="1:8" x14ac:dyDescent="0.3">
      <c r="A4021" t="s">
        <v>22</v>
      </c>
      <c r="B4021" t="s">
        <v>13</v>
      </c>
      <c r="C4021">
        <v>17</v>
      </c>
      <c r="D4021" s="3">
        <v>2017</v>
      </c>
      <c r="E4021" t="s">
        <v>15</v>
      </c>
      <c r="F4021" t="s">
        <v>18</v>
      </c>
      <c r="G4021" t="s">
        <v>23</v>
      </c>
      <c r="H4021">
        <v>19</v>
      </c>
    </row>
    <row r="4022" spans="1:8" x14ac:dyDescent="0.3">
      <c r="A4022" t="s">
        <v>21</v>
      </c>
      <c r="B4022" t="s">
        <v>13</v>
      </c>
      <c r="C4022">
        <v>18</v>
      </c>
      <c r="D4022" s="3">
        <v>2017</v>
      </c>
      <c r="E4022" t="s">
        <v>15</v>
      </c>
      <c r="F4022" t="s">
        <v>18</v>
      </c>
      <c r="G4022" t="s">
        <v>23</v>
      </c>
      <c r="H4022">
        <v>27</v>
      </c>
    </row>
    <row r="4023" spans="1:8" x14ac:dyDescent="0.3">
      <c r="A4023" t="s">
        <v>22</v>
      </c>
      <c r="B4023" t="s">
        <v>13</v>
      </c>
      <c r="C4023">
        <v>18</v>
      </c>
      <c r="D4023" s="3">
        <v>2017</v>
      </c>
      <c r="E4023" t="s">
        <v>15</v>
      </c>
      <c r="F4023" t="s">
        <v>18</v>
      </c>
      <c r="G4023" t="s">
        <v>23</v>
      </c>
      <c r="H4023">
        <v>5</v>
      </c>
    </row>
    <row r="4024" spans="1:8" x14ac:dyDescent="0.3">
      <c r="A4024" t="s">
        <v>21</v>
      </c>
      <c r="B4024" t="s">
        <v>13</v>
      </c>
      <c r="C4024">
        <v>19</v>
      </c>
      <c r="D4024" s="3">
        <v>2017</v>
      </c>
      <c r="E4024" t="s">
        <v>15</v>
      </c>
      <c r="F4024" t="s">
        <v>18</v>
      </c>
      <c r="G4024" t="s">
        <v>23</v>
      </c>
      <c r="H4024">
        <v>24</v>
      </c>
    </row>
    <row r="4025" spans="1:8" x14ac:dyDescent="0.3">
      <c r="A4025" t="s">
        <v>22</v>
      </c>
      <c r="B4025" t="s">
        <v>13</v>
      </c>
      <c r="C4025">
        <v>19</v>
      </c>
      <c r="D4025" s="3">
        <v>2017</v>
      </c>
      <c r="E4025" t="s">
        <v>15</v>
      </c>
      <c r="F4025" t="s">
        <v>18</v>
      </c>
      <c r="G4025" t="s">
        <v>23</v>
      </c>
      <c r="H4025">
        <v>5</v>
      </c>
    </row>
    <row r="4026" spans="1:8" x14ac:dyDescent="0.3">
      <c r="A4026" t="s">
        <v>21</v>
      </c>
      <c r="B4026" t="s">
        <v>13</v>
      </c>
      <c r="C4026">
        <v>20</v>
      </c>
      <c r="D4026" s="3">
        <v>2017</v>
      </c>
      <c r="E4026" t="s">
        <v>15</v>
      </c>
      <c r="F4026" t="s">
        <v>18</v>
      </c>
      <c r="G4026" t="s">
        <v>23</v>
      </c>
      <c r="H4026">
        <v>25</v>
      </c>
    </row>
    <row r="4027" spans="1:8" x14ac:dyDescent="0.3">
      <c r="A4027" t="s">
        <v>22</v>
      </c>
      <c r="B4027" t="s">
        <v>13</v>
      </c>
      <c r="C4027">
        <v>20</v>
      </c>
      <c r="D4027" s="3">
        <v>2017</v>
      </c>
      <c r="E4027" t="s">
        <v>15</v>
      </c>
      <c r="F4027" t="s">
        <v>18</v>
      </c>
      <c r="G4027" t="s">
        <v>23</v>
      </c>
      <c r="H4027">
        <v>14</v>
      </c>
    </row>
    <row r="4028" spans="1:8" x14ac:dyDescent="0.3">
      <c r="A4028" t="s">
        <v>21</v>
      </c>
      <c r="B4028" t="s">
        <v>13</v>
      </c>
      <c r="C4028">
        <v>21</v>
      </c>
      <c r="D4028" s="3">
        <v>2017</v>
      </c>
      <c r="E4028" t="s">
        <v>15</v>
      </c>
      <c r="F4028" t="s">
        <v>18</v>
      </c>
      <c r="G4028" t="s">
        <v>23</v>
      </c>
      <c r="H4028">
        <v>20</v>
      </c>
    </row>
    <row r="4029" spans="1:8" x14ac:dyDescent="0.3">
      <c r="A4029" t="s">
        <v>22</v>
      </c>
      <c r="B4029" t="s">
        <v>13</v>
      </c>
      <c r="C4029">
        <v>21</v>
      </c>
      <c r="D4029" s="3">
        <v>2017</v>
      </c>
      <c r="E4029" t="s">
        <v>15</v>
      </c>
      <c r="F4029" t="s">
        <v>18</v>
      </c>
      <c r="G4029" t="s">
        <v>23</v>
      </c>
      <c r="H4029">
        <v>7</v>
      </c>
    </row>
    <row r="4030" spans="1:8" x14ac:dyDescent="0.3">
      <c r="A4030" t="s">
        <v>21</v>
      </c>
      <c r="B4030" t="s">
        <v>13</v>
      </c>
      <c r="C4030">
        <v>22</v>
      </c>
      <c r="D4030" s="3">
        <v>2017</v>
      </c>
      <c r="E4030" t="s">
        <v>15</v>
      </c>
      <c r="F4030" t="s">
        <v>18</v>
      </c>
      <c r="G4030" t="s">
        <v>23</v>
      </c>
      <c r="H4030">
        <v>393</v>
      </c>
    </row>
    <row r="4031" spans="1:8" x14ac:dyDescent="0.3">
      <c r="A4031" t="s">
        <v>22</v>
      </c>
      <c r="B4031" t="s">
        <v>13</v>
      </c>
      <c r="C4031">
        <v>22</v>
      </c>
      <c r="D4031" s="3">
        <v>2017</v>
      </c>
      <c r="E4031" t="s">
        <v>15</v>
      </c>
      <c r="F4031" t="s">
        <v>18</v>
      </c>
      <c r="G4031" t="s">
        <v>23</v>
      </c>
      <c r="H4031">
        <v>236</v>
      </c>
    </row>
    <row r="4032" spans="1:8" x14ac:dyDescent="0.3">
      <c r="A4032" t="s">
        <v>21</v>
      </c>
      <c r="B4032" t="s">
        <v>13</v>
      </c>
      <c r="C4032">
        <v>23</v>
      </c>
      <c r="D4032" s="3">
        <v>2017</v>
      </c>
      <c r="E4032" t="s">
        <v>15</v>
      </c>
      <c r="F4032" t="s">
        <v>18</v>
      </c>
      <c r="G4032" t="s">
        <v>23</v>
      </c>
      <c r="H4032">
        <v>43</v>
      </c>
    </row>
    <row r="4033" spans="1:8" x14ac:dyDescent="0.3">
      <c r="A4033" t="s">
        <v>22</v>
      </c>
      <c r="B4033" t="s">
        <v>13</v>
      </c>
      <c r="C4033">
        <v>23</v>
      </c>
      <c r="D4033" s="3">
        <v>2017</v>
      </c>
      <c r="E4033" t="s">
        <v>15</v>
      </c>
      <c r="F4033" t="s">
        <v>18</v>
      </c>
      <c r="G4033" t="s">
        <v>23</v>
      </c>
      <c r="H4033">
        <v>28</v>
      </c>
    </row>
    <row r="4034" spans="1:8" x14ac:dyDescent="0.3">
      <c r="A4034" t="s">
        <v>21</v>
      </c>
      <c r="B4034" t="s">
        <v>13</v>
      </c>
      <c r="C4034">
        <v>24</v>
      </c>
      <c r="D4034" s="3">
        <v>2017</v>
      </c>
      <c r="E4034" t="s">
        <v>15</v>
      </c>
      <c r="F4034" t="s">
        <v>18</v>
      </c>
      <c r="G4034" t="s">
        <v>23</v>
      </c>
      <c r="H4034">
        <v>18</v>
      </c>
    </row>
    <row r="4035" spans="1:8" x14ac:dyDescent="0.3">
      <c r="A4035" t="s">
        <v>22</v>
      </c>
      <c r="B4035" t="s">
        <v>13</v>
      </c>
      <c r="C4035">
        <v>24</v>
      </c>
      <c r="D4035" s="3">
        <v>2017</v>
      </c>
      <c r="E4035" t="s">
        <v>15</v>
      </c>
      <c r="F4035" t="s">
        <v>18</v>
      </c>
      <c r="G4035" t="s">
        <v>23</v>
      </c>
      <c r="H4035">
        <v>10</v>
      </c>
    </row>
    <row r="4036" spans="1:8" x14ac:dyDescent="0.3">
      <c r="A4036" t="s">
        <v>21</v>
      </c>
      <c r="B4036" t="s">
        <v>13</v>
      </c>
      <c r="C4036">
        <v>25</v>
      </c>
      <c r="D4036" s="3">
        <v>2017</v>
      </c>
      <c r="E4036" t="s">
        <v>15</v>
      </c>
      <c r="F4036" t="s">
        <v>18</v>
      </c>
      <c r="G4036" t="s">
        <v>23</v>
      </c>
      <c r="H4036">
        <v>28</v>
      </c>
    </row>
    <row r="4037" spans="1:8" x14ac:dyDescent="0.3">
      <c r="A4037" t="s">
        <v>22</v>
      </c>
      <c r="B4037" t="s">
        <v>13</v>
      </c>
      <c r="C4037">
        <v>25</v>
      </c>
      <c r="D4037" s="3">
        <v>2017</v>
      </c>
      <c r="E4037" t="s">
        <v>15</v>
      </c>
      <c r="F4037" t="s">
        <v>18</v>
      </c>
      <c r="G4037" t="s">
        <v>23</v>
      </c>
      <c r="H4037">
        <v>15</v>
      </c>
    </row>
    <row r="4038" spans="1:8" x14ac:dyDescent="0.3">
      <c r="A4038" t="s">
        <v>21</v>
      </c>
      <c r="B4038" t="s">
        <v>13</v>
      </c>
      <c r="C4038">
        <v>26</v>
      </c>
      <c r="D4038" s="3">
        <v>2017</v>
      </c>
      <c r="E4038" t="s">
        <v>15</v>
      </c>
      <c r="F4038" t="s">
        <v>18</v>
      </c>
      <c r="G4038" t="s">
        <v>23</v>
      </c>
      <c r="H4038">
        <v>27</v>
      </c>
    </row>
    <row r="4039" spans="1:8" x14ac:dyDescent="0.3">
      <c r="A4039" t="s">
        <v>22</v>
      </c>
      <c r="B4039" t="s">
        <v>13</v>
      </c>
      <c r="C4039">
        <v>26</v>
      </c>
      <c r="D4039" s="3">
        <v>2017</v>
      </c>
      <c r="E4039" t="s">
        <v>15</v>
      </c>
      <c r="F4039" t="s">
        <v>18</v>
      </c>
      <c r="G4039" t="s">
        <v>23</v>
      </c>
      <c r="H4039">
        <v>6</v>
      </c>
    </row>
    <row r="4040" spans="1:8" x14ac:dyDescent="0.3">
      <c r="A4040" t="s">
        <v>21</v>
      </c>
      <c r="B4040" t="s">
        <v>13</v>
      </c>
      <c r="C4040">
        <v>27</v>
      </c>
      <c r="D4040" s="3">
        <v>2017</v>
      </c>
      <c r="E4040" t="s">
        <v>15</v>
      </c>
      <c r="F4040" t="s">
        <v>18</v>
      </c>
      <c r="G4040" t="s">
        <v>23</v>
      </c>
      <c r="H4040">
        <v>20</v>
      </c>
    </row>
    <row r="4041" spans="1:8" x14ac:dyDescent="0.3">
      <c r="A4041" t="s">
        <v>22</v>
      </c>
      <c r="B4041" t="s">
        <v>13</v>
      </c>
      <c r="C4041">
        <v>27</v>
      </c>
      <c r="D4041" s="3">
        <v>2017</v>
      </c>
      <c r="E4041" t="s">
        <v>15</v>
      </c>
      <c r="F4041" t="s">
        <v>18</v>
      </c>
      <c r="G4041" t="s">
        <v>23</v>
      </c>
      <c r="H4041">
        <v>2</v>
      </c>
    </row>
    <row r="4042" spans="1:8" x14ac:dyDescent="0.3">
      <c r="A4042" t="s">
        <v>21</v>
      </c>
      <c r="B4042" t="s">
        <v>13</v>
      </c>
      <c r="C4042">
        <v>28</v>
      </c>
      <c r="D4042" s="3">
        <v>2017</v>
      </c>
      <c r="E4042" t="s">
        <v>15</v>
      </c>
      <c r="F4042" t="s">
        <v>18</v>
      </c>
      <c r="G4042" t="s">
        <v>23</v>
      </c>
      <c r="H4042">
        <v>8</v>
      </c>
    </row>
    <row r="4043" spans="1:8" x14ac:dyDescent="0.3">
      <c r="A4043" t="s">
        <v>22</v>
      </c>
      <c r="B4043" t="s">
        <v>13</v>
      </c>
      <c r="C4043">
        <v>28</v>
      </c>
      <c r="D4043" s="3">
        <v>2017</v>
      </c>
      <c r="E4043" t="s">
        <v>15</v>
      </c>
      <c r="F4043" t="s">
        <v>18</v>
      </c>
      <c r="G4043" t="s">
        <v>23</v>
      </c>
      <c r="H4043">
        <v>6</v>
      </c>
    </row>
    <row r="4044" spans="1:8" x14ac:dyDescent="0.3">
      <c r="A4044" t="s">
        <v>21</v>
      </c>
      <c r="B4044" t="s">
        <v>13</v>
      </c>
      <c r="C4044">
        <v>29</v>
      </c>
      <c r="D4044" s="3">
        <v>2017</v>
      </c>
      <c r="E4044" t="s">
        <v>15</v>
      </c>
      <c r="F4044" t="s">
        <v>18</v>
      </c>
      <c r="G4044" t="s">
        <v>23</v>
      </c>
      <c r="H4044">
        <v>24</v>
      </c>
    </row>
    <row r="4045" spans="1:8" x14ac:dyDescent="0.3">
      <c r="A4045" t="s">
        <v>22</v>
      </c>
      <c r="B4045" t="s">
        <v>13</v>
      </c>
      <c r="C4045">
        <v>29</v>
      </c>
      <c r="D4045" s="3">
        <v>2017</v>
      </c>
      <c r="E4045" t="s">
        <v>15</v>
      </c>
      <c r="F4045" t="s">
        <v>18</v>
      </c>
      <c r="G4045" t="s">
        <v>23</v>
      </c>
      <c r="H4045">
        <v>23</v>
      </c>
    </row>
    <row r="4046" spans="1:8" x14ac:dyDescent="0.3">
      <c r="A4046" t="s">
        <v>21</v>
      </c>
      <c r="B4046" t="s">
        <v>13</v>
      </c>
      <c r="C4046">
        <v>30</v>
      </c>
      <c r="D4046" s="3">
        <v>2017</v>
      </c>
      <c r="E4046" t="s">
        <v>15</v>
      </c>
      <c r="F4046" t="s">
        <v>18</v>
      </c>
      <c r="G4046" t="s">
        <v>23</v>
      </c>
      <c r="H4046">
        <v>27</v>
      </c>
    </row>
    <row r="4047" spans="1:8" x14ac:dyDescent="0.3">
      <c r="A4047" t="s">
        <v>22</v>
      </c>
      <c r="B4047" t="s">
        <v>13</v>
      </c>
      <c r="C4047">
        <v>30</v>
      </c>
      <c r="D4047" s="3">
        <v>2017</v>
      </c>
      <c r="E4047" t="s">
        <v>15</v>
      </c>
      <c r="F4047" t="s">
        <v>18</v>
      </c>
      <c r="G4047" t="s">
        <v>23</v>
      </c>
      <c r="H4047">
        <v>11</v>
      </c>
    </row>
    <row r="4048" spans="1:8" x14ac:dyDescent="0.3">
      <c r="A4048" t="s">
        <v>21</v>
      </c>
      <c r="B4048" t="s">
        <v>13</v>
      </c>
      <c r="C4048">
        <v>31</v>
      </c>
      <c r="D4048" s="3">
        <v>2017</v>
      </c>
      <c r="E4048" t="s">
        <v>15</v>
      </c>
      <c r="F4048" t="s">
        <v>18</v>
      </c>
      <c r="G4048" t="s">
        <v>23</v>
      </c>
      <c r="H4048">
        <v>24</v>
      </c>
    </row>
    <row r="4049" spans="1:8" x14ac:dyDescent="0.3">
      <c r="A4049" t="s">
        <v>22</v>
      </c>
      <c r="B4049" t="s">
        <v>13</v>
      </c>
      <c r="C4049">
        <v>31</v>
      </c>
      <c r="D4049" s="3">
        <v>2017</v>
      </c>
      <c r="E4049" t="s">
        <v>15</v>
      </c>
      <c r="F4049" t="s">
        <v>18</v>
      </c>
      <c r="G4049" t="s">
        <v>23</v>
      </c>
      <c r="H4049">
        <v>6</v>
      </c>
    </row>
    <row r="4050" spans="1:8" x14ac:dyDescent="0.3">
      <c r="A4050" t="s">
        <v>21</v>
      </c>
      <c r="B4050" t="s">
        <v>20</v>
      </c>
      <c r="C4050">
        <v>1</v>
      </c>
      <c r="D4050" s="3">
        <v>2016</v>
      </c>
      <c r="E4050" t="s">
        <v>15</v>
      </c>
      <c r="F4050" t="s">
        <v>18</v>
      </c>
      <c r="G4050" t="s">
        <v>17</v>
      </c>
      <c r="H4050">
        <v>15</v>
      </c>
    </row>
    <row r="4051" spans="1:8" x14ac:dyDescent="0.3">
      <c r="A4051" t="s">
        <v>22</v>
      </c>
      <c r="B4051" t="s">
        <v>20</v>
      </c>
      <c r="C4051">
        <v>1</v>
      </c>
      <c r="D4051" s="3">
        <v>2016</v>
      </c>
      <c r="E4051" t="s">
        <v>15</v>
      </c>
      <c r="F4051" t="s">
        <v>18</v>
      </c>
      <c r="G4051" t="s">
        <v>17</v>
      </c>
      <c r="H4051">
        <v>9</v>
      </c>
    </row>
    <row r="4052" spans="1:8" x14ac:dyDescent="0.3">
      <c r="A4052" t="s">
        <v>21</v>
      </c>
      <c r="B4052" t="s">
        <v>20</v>
      </c>
      <c r="C4052">
        <v>2</v>
      </c>
      <c r="D4052" s="3">
        <v>2016</v>
      </c>
      <c r="E4052" t="s">
        <v>15</v>
      </c>
      <c r="F4052" t="s">
        <v>18</v>
      </c>
      <c r="G4052" t="s">
        <v>17</v>
      </c>
      <c r="H4052">
        <v>10</v>
      </c>
    </row>
    <row r="4053" spans="1:8" x14ac:dyDescent="0.3">
      <c r="A4053" t="s">
        <v>22</v>
      </c>
      <c r="B4053" t="s">
        <v>20</v>
      </c>
      <c r="C4053">
        <v>2</v>
      </c>
      <c r="D4053" s="3">
        <v>2016</v>
      </c>
      <c r="E4053" t="s">
        <v>15</v>
      </c>
      <c r="F4053" t="s">
        <v>18</v>
      </c>
      <c r="G4053" t="s">
        <v>17</v>
      </c>
      <c r="H4053">
        <v>3</v>
      </c>
    </row>
    <row r="4054" spans="1:8" x14ac:dyDescent="0.3">
      <c r="A4054" t="s">
        <v>21</v>
      </c>
      <c r="B4054" t="s">
        <v>20</v>
      </c>
      <c r="C4054">
        <v>3</v>
      </c>
      <c r="D4054" s="3">
        <v>2016</v>
      </c>
      <c r="E4054" t="s">
        <v>15</v>
      </c>
      <c r="F4054" t="s">
        <v>18</v>
      </c>
      <c r="G4054" t="s">
        <v>17</v>
      </c>
      <c r="H4054">
        <v>12</v>
      </c>
    </row>
    <row r="4055" spans="1:8" x14ac:dyDescent="0.3">
      <c r="A4055" t="s">
        <v>22</v>
      </c>
      <c r="B4055" t="s">
        <v>20</v>
      </c>
      <c r="C4055">
        <v>3</v>
      </c>
      <c r="D4055" s="3">
        <v>2016</v>
      </c>
      <c r="E4055" t="s">
        <v>15</v>
      </c>
      <c r="F4055" t="s">
        <v>18</v>
      </c>
      <c r="G4055" t="s">
        <v>17</v>
      </c>
      <c r="H4055">
        <v>6</v>
      </c>
    </row>
    <row r="4056" spans="1:8" x14ac:dyDescent="0.3">
      <c r="A4056" t="s">
        <v>21</v>
      </c>
      <c r="B4056" t="s">
        <v>20</v>
      </c>
      <c r="C4056">
        <v>4</v>
      </c>
      <c r="D4056" s="3">
        <v>2016</v>
      </c>
      <c r="E4056" t="s">
        <v>15</v>
      </c>
      <c r="F4056" t="s">
        <v>18</v>
      </c>
      <c r="G4056" t="s">
        <v>17</v>
      </c>
      <c r="H4056">
        <v>13</v>
      </c>
    </row>
    <row r="4057" spans="1:8" x14ac:dyDescent="0.3">
      <c r="A4057" t="s">
        <v>22</v>
      </c>
      <c r="B4057" t="s">
        <v>20</v>
      </c>
      <c r="C4057">
        <v>4</v>
      </c>
      <c r="D4057" s="3">
        <v>2016</v>
      </c>
      <c r="E4057" t="s">
        <v>15</v>
      </c>
      <c r="F4057" t="s">
        <v>18</v>
      </c>
      <c r="G4057" t="s">
        <v>17</v>
      </c>
      <c r="H4057">
        <v>8</v>
      </c>
    </row>
    <row r="4058" spans="1:8" x14ac:dyDescent="0.3">
      <c r="A4058" t="s">
        <v>21</v>
      </c>
      <c r="B4058" t="s">
        <v>20</v>
      </c>
      <c r="C4058">
        <v>5</v>
      </c>
      <c r="D4058" s="3">
        <v>2016</v>
      </c>
      <c r="E4058" t="s">
        <v>15</v>
      </c>
      <c r="F4058" t="s">
        <v>18</v>
      </c>
      <c r="G4058" t="s">
        <v>17</v>
      </c>
      <c r="H4058">
        <v>26</v>
      </c>
    </row>
    <row r="4059" spans="1:8" x14ac:dyDescent="0.3">
      <c r="A4059" t="s">
        <v>22</v>
      </c>
      <c r="B4059" t="s">
        <v>20</v>
      </c>
      <c r="C4059">
        <v>5</v>
      </c>
      <c r="D4059" s="3">
        <v>2016</v>
      </c>
      <c r="E4059" t="s">
        <v>15</v>
      </c>
      <c r="F4059" t="s">
        <v>18</v>
      </c>
      <c r="G4059" t="s">
        <v>17</v>
      </c>
      <c r="H4059">
        <v>8</v>
      </c>
    </row>
    <row r="4060" spans="1:8" x14ac:dyDescent="0.3">
      <c r="A4060" t="s">
        <v>21</v>
      </c>
      <c r="B4060" t="s">
        <v>20</v>
      </c>
      <c r="C4060">
        <v>6</v>
      </c>
      <c r="D4060" s="3">
        <v>2016</v>
      </c>
      <c r="E4060" t="s">
        <v>15</v>
      </c>
      <c r="F4060" t="s">
        <v>18</v>
      </c>
      <c r="G4060" t="s">
        <v>17</v>
      </c>
      <c r="H4060">
        <v>23</v>
      </c>
    </row>
    <row r="4061" spans="1:8" x14ac:dyDescent="0.3">
      <c r="A4061" t="s">
        <v>22</v>
      </c>
      <c r="B4061" t="s">
        <v>20</v>
      </c>
      <c r="C4061">
        <v>6</v>
      </c>
      <c r="D4061" s="3">
        <v>2016</v>
      </c>
      <c r="E4061" t="s">
        <v>15</v>
      </c>
      <c r="F4061" t="s">
        <v>18</v>
      </c>
      <c r="G4061" t="s">
        <v>17</v>
      </c>
      <c r="H4061">
        <v>13</v>
      </c>
    </row>
    <row r="4062" spans="1:8" x14ac:dyDescent="0.3">
      <c r="A4062" t="s">
        <v>21</v>
      </c>
      <c r="B4062" t="s">
        <v>20</v>
      </c>
      <c r="C4062">
        <v>7</v>
      </c>
      <c r="D4062" s="3">
        <v>2016</v>
      </c>
      <c r="E4062" t="s">
        <v>15</v>
      </c>
      <c r="F4062" t="s">
        <v>18</v>
      </c>
      <c r="G4062" t="s">
        <v>17</v>
      </c>
      <c r="H4062">
        <v>11</v>
      </c>
    </row>
    <row r="4063" spans="1:8" x14ac:dyDescent="0.3">
      <c r="A4063" t="s">
        <v>22</v>
      </c>
      <c r="B4063" t="s">
        <v>20</v>
      </c>
      <c r="C4063">
        <v>7</v>
      </c>
      <c r="D4063" s="3">
        <v>2016</v>
      </c>
      <c r="E4063" t="s">
        <v>15</v>
      </c>
      <c r="F4063" t="s">
        <v>18</v>
      </c>
      <c r="G4063" t="s">
        <v>17</v>
      </c>
      <c r="H4063">
        <v>11</v>
      </c>
    </row>
    <row r="4064" spans="1:8" x14ac:dyDescent="0.3">
      <c r="A4064" t="s">
        <v>21</v>
      </c>
      <c r="B4064" t="s">
        <v>20</v>
      </c>
      <c r="C4064">
        <v>8</v>
      </c>
      <c r="D4064" s="3">
        <v>2016</v>
      </c>
      <c r="E4064" t="s">
        <v>15</v>
      </c>
      <c r="F4064" t="s">
        <v>18</v>
      </c>
      <c r="G4064" t="s">
        <v>17</v>
      </c>
      <c r="H4064">
        <v>8</v>
      </c>
    </row>
    <row r="4065" spans="1:8" x14ac:dyDescent="0.3">
      <c r="A4065" t="s">
        <v>22</v>
      </c>
      <c r="B4065" t="s">
        <v>20</v>
      </c>
      <c r="C4065">
        <v>8</v>
      </c>
      <c r="D4065" s="3">
        <v>2016</v>
      </c>
      <c r="E4065" t="s">
        <v>15</v>
      </c>
      <c r="F4065" t="s">
        <v>18</v>
      </c>
      <c r="G4065" t="s">
        <v>17</v>
      </c>
      <c r="H4065">
        <v>8</v>
      </c>
    </row>
    <row r="4066" spans="1:8" x14ac:dyDescent="0.3">
      <c r="A4066" t="s">
        <v>21</v>
      </c>
      <c r="B4066" t="s">
        <v>20</v>
      </c>
      <c r="C4066">
        <v>9</v>
      </c>
      <c r="D4066" s="3">
        <v>2016</v>
      </c>
      <c r="E4066" t="s">
        <v>15</v>
      </c>
      <c r="F4066" t="s">
        <v>18</v>
      </c>
      <c r="G4066" t="s">
        <v>17</v>
      </c>
      <c r="H4066">
        <v>10</v>
      </c>
    </row>
    <row r="4067" spans="1:8" x14ac:dyDescent="0.3">
      <c r="A4067" t="s">
        <v>22</v>
      </c>
      <c r="B4067" t="s">
        <v>20</v>
      </c>
      <c r="C4067">
        <v>9</v>
      </c>
      <c r="D4067" s="3">
        <v>2016</v>
      </c>
      <c r="E4067" t="s">
        <v>15</v>
      </c>
      <c r="F4067" t="s">
        <v>18</v>
      </c>
      <c r="G4067" t="s">
        <v>17</v>
      </c>
      <c r="H4067">
        <v>9</v>
      </c>
    </row>
    <row r="4068" spans="1:8" x14ac:dyDescent="0.3">
      <c r="A4068" t="s">
        <v>21</v>
      </c>
      <c r="B4068" t="s">
        <v>20</v>
      </c>
      <c r="C4068">
        <v>10</v>
      </c>
      <c r="D4068" s="3">
        <v>2016</v>
      </c>
      <c r="E4068" t="s">
        <v>15</v>
      </c>
      <c r="F4068" t="s">
        <v>18</v>
      </c>
      <c r="G4068" t="s">
        <v>17</v>
      </c>
      <c r="H4068">
        <v>7</v>
      </c>
    </row>
    <row r="4069" spans="1:8" x14ac:dyDescent="0.3">
      <c r="A4069" t="s">
        <v>22</v>
      </c>
      <c r="B4069" t="s">
        <v>20</v>
      </c>
      <c r="C4069">
        <v>10</v>
      </c>
      <c r="D4069" s="3">
        <v>2016</v>
      </c>
      <c r="E4069" t="s">
        <v>15</v>
      </c>
      <c r="F4069" t="s">
        <v>18</v>
      </c>
      <c r="G4069" t="s">
        <v>17</v>
      </c>
      <c r="H4069">
        <v>7</v>
      </c>
    </row>
    <row r="4070" spans="1:8" x14ac:dyDescent="0.3">
      <c r="A4070" t="s">
        <v>21</v>
      </c>
      <c r="B4070" t="s">
        <v>20</v>
      </c>
      <c r="C4070">
        <v>11</v>
      </c>
      <c r="D4070" s="3">
        <v>2016</v>
      </c>
      <c r="E4070" t="s">
        <v>15</v>
      </c>
      <c r="F4070" t="s">
        <v>18</v>
      </c>
      <c r="G4070" t="s">
        <v>17</v>
      </c>
      <c r="H4070">
        <v>12</v>
      </c>
    </row>
    <row r="4071" spans="1:8" x14ac:dyDescent="0.3">
      <c r="A4071" t="s">
        <v>22</v>
      </c>
      <c r="B4071" t="s">
        <v>20</v>
      </c>
      <c r="C4071">
        <v>11</v>
      </c>
      <c r="D4071" s="3">
        <v>2016</v>
      </c>
      <c r="E4071" t="s">
        <v>15</v>
      </c>
      <c r="F4071" t="s">
        <v>18</v>
      </c>
      <c r="G4071" t="s">
        <v>17</v>
      </c>
      <c r="H4071">
        <v>5</v>
      </c>
    </row>
    <row r="4072" spans="1:8" x14ac:dyDescent="0.3">
      <c r="A4072" t="s">
        <v>21</v>
      </c>
      <c r="B4072" t="s">
        <v>20</v>
      </c>
      <c r="C4072">
        <v>12</v>
      </c>
      <c r="D4072" s="3">
        <v>2016</v>
      </c>
      <c r="E4072" t="s">
        <v>15</v>
      </c>
      <c r="F4072" t="s">
        <v>18</v>
      </c>
      <c r="G4072" t="s">
        <v>17</v>
      </c>
      <c r="H4072">
        <v>17</v>
      </c>
    </row>
    <row r="4073" spans="1:8" x14ac:dyDescent="0.3">
      <c r="A4073" t="s">
        <v>22</v>
      </c>
      <c r="B4073" t="s">
        <v>20</v>
      </c>
      <c r="C4073">
        <v>12</v>
      </c>
      <c r="D4073" s="3">
        <v>2016</v>
      </c>
      <c r="E4073" t="s">
        <v>15</v>
      </c>
      <c r="F4073" t="s">
        <v>18</v>
      </c>
      <c r="G4073" t="s">
        <v>17</v>
      </c>
      <c r="H4073">
        <v>5</v>
      </c>
    </row>
    <row r="4074" spans="1:8" x14ac:dyDescent="0.3">
      <c r="A4074" t="s">
        <v>21</v>
      </c>
      <c r="B4074" t="s">
        <v>20</v>
      </c>
      <c r="C4074">
        <v>13</v>
      </c>
      <c r="D4074" s="3">
        <v>2016</v>
      </c>
      <c r="E4074" t="s">
        <v>15</v>
      </c>
      <c r="F4074" t="s">
        <v>18</v>
      </c>
      <c r="G4074" t="s">
        <v>17</v>
      </c>
      <c r="H4074">
        <v>17</v>
      </c>
    </row>
    <row r="4075" spans="1:8" x14ac:dyDescent="0.3">
      <c r="A4075" t="s">
        <v>22</v>
      </c>
      <c r="B4075" t="s">
        <v>20</v>
      </c>
      <c r="C4075">
        <v>13</v>
      </c>
      <c r="D4075" s="3">
        <v>2016</v>
      </c>
      <c r="E4075" t="s">
        <v>15</v>
      </c>
      <c r="F4075" t="s">
        <v>18</v>
      </c>
      <c r="G4075" t="s">
        <v>17</v>
      </c>
      <c r="H4075">
        <v>11</v>
      </c>
    </row>
    <row r="4076" spans="1:8" x14ac:dyDescent="0.3">
      <c r="A4076" t="s">
        <v>21</v>
      </c>
      <c r="B4076" t="s">
        <v>20</v>
      </c>
      <c r="C4076">
        <v>14</v>
      </c>
      <c r="D4076" s="3">
        <v>2016</v>
      </c>
      <c r="E4076" t="s">
        <v>15</v>
      </c>
      <c r="F4076" t="s">
        <v>18</v>
      </c>
      <c r="G4076" t="s">
        <v>17</v>
      </c>
      <c r="H4076">
        <v>17</v>
      </c>
    </row>
    <row r="4077" spans="1:8" x14ac:dyDescent="0.3">
      <c r="A4077" t="s">
        <v>22</v>
      </c>
      <c r="B4077" t="s">
        <v>20</v>
      </c>
      <c r="C4077">
        <v>14</v>
      </c>
      <c r="D4077" s="3">
        <v>2016</v>
      </c>
      <c r="E4077" t="s">
        <v>15</v>
      </c>
      <c r="F4077" t="s">
        <v>18</v>
      </c>
      <c r="G4077" t="s">
        <v>17</v>
      </c>
      <c r="H4077">
        <v>9</v>
      </c>
    </row>
    <row r="4078" spans="1:8" x14ac:dyDescent="0.3">
      <c r="A4078" t="s">
        <v>21</v>
      </c>
      <c r="B4078" t="s">
        <v>20</v>
      </c>
      <c r="C4078">
        <v>15</v>
      </c>
      <c r="D4078" s="3">
        <v>2016</v>
      </c>
      <c r="E4078" t="s">
        <v>15</v>
      </c>
      <c r="F4078" t="s">
        <v>18</v>
      </c>
      <c r="G4078" t="s">
        <v>17</v>
      </c>
      <c r="H4078">
        <v>20</v>
      </c>
    </row>
    <row r="4079" spans="1:8" x14ac:dyDescent="0.3">
      <c r="A4079" t="s">
        <v>22</v>
      </c>
      <c r="B4079" t="s">
        <v>20</v>
      </c>
      <c r="C4079">
        <v>15</v>
      </c>
      <c r="D4079" s="3">
        <v>2016</v>
      </c>
      <c r="E4079" t="s">
        <v>15</v>
      </c>
      <c r="F4079" t="s">
        <v>18</v>
      </c>
      <c r="G4079" t="s">
        <v>17</v>
      </c>
      <c r="H4079">
        <v>5</v>
      </c>
    </row>
    <row r="4080" spans="1:8" x14ac:dyDescent="0.3">
      <c r="A4080" t="s">
        <v>21</v>
      </c>
      <c r="B4080" t="s">
        <v>20</v>
      </c>
      <c r="C4080">
        <v>16</v>
      </c>
      <c r="D4080" s="3">
        <v>2016</v>
      </c>
      <c r="E4080" t="s">
        <v>15</v>
      </c>
      <c r="F4080" t="s">
        <v>18</v>
      </c>
      <c r="G4080" t="s">
        <v>17</v>
      </c>
      <c r="H4080">
        <v>5</v>
      </c>
    </row>
    <row r="4081" spans="1:8" x14ac:dyDescent="0.3">
      <c r="A4081" t="s">
        <v>22</v>
      </c>
      <c r="B4081" t="s">
        <v>20</v>
      </c>
      <c r="C4081">
        <v>16</v>
      </c>
      <c r="D4081" s="3">
        <v>2016</v>
      </c>
      <c r="E4081" t="s">
        <v>15</v>
      </c>
      <c r="F4081" t="s">
        <v>18</v>
      </c>
      <c r="G4081" t="s">
        <v>17</v>
      </c>
      <c r="H4081">
        <v>7</v>
      </c>
    </row>
    <row r="4082" spans="1:8" x14ac:dyDescent="0.3">
      <c r="A4082" t="s">
        <v>21</v>
      </c>
      <c r="B4082" t="s">
        <v>20</v>
      </c>
      <c r="C4082">
        <v>17</v>
      </c>
      <c r="D4082" s="3">
        <v>2016</v>
      </c>
      <c r="E4082" t="s">
        <v>15</v>
      </c>
      <c r="F4082" t="s">
        <v>18</v>
      </c>
      <c r="G4082" t="s">
        <v>17</v>
      </c>
      <c r="H4082">
        <v>5</v>
      </c>
    </row>
    <row r="4083" spans="1:8" x14ac:dyDescent="0.3">
      <c r="A4083" t="s">
        <v>22</v>
      </c>
      <c r="B4083" t="s">
        <v>20</v>
      </c>
      <c r="C4083">
        <v>17</v>
      </c>
      <c r="D4083" s="3">
        <v>2016</v>
      </c>
      <c r="E4083" t="s">
        <v>15</v>
      </c>
      <c r="F4083" t="s">
        <v>18</v>
      </c>
      <c r="G4083" t="s">
        <v>17</v>
      </c>
      <c r="H4083">
        <v>5</v>
      </c>
    </row>
    <row r="4084" spans="1:8" x14ac:dyDescent="0.3">
      <c r="A4084" t="s">
        <v>21</v>
      </c>
      <c r="B4084" t="s">
        <v>20</v>
      </c>
      <c r="C4084">
        <v>18</v>
      </c>
      <c r="D4084" s="3">
        <v>2016</v>
      </c>
      <c r="E4084" t="s">
        <v>15</v>
      </c>
      <c r="F4084" t="s">
        <v>18</v>
      </c>
      <c r="G4084" t="s">
        <v>17</v>
      </c>
      <c r="H4084">
        <v>21</v>
      </c>
    </row>
    <row r="4085" spans="1:8" x14ac:dyDescent="0.3">
      <c r="A4085" t="s">
        <v>22</v>
      </c>
      <c r="B4085" t="s">
        <v>20</v>
      </c>
      <c r="C4085">
        <v>18</v>
      </c>
      <c r="D4085" s="3">
        <v>2016</v>
      </c>
      <c r="E4085" t="s">
        <v>15</v>
      </c>
      <c r="F4085" t="s">
        <v>18</v>
      </c>
      <c r="G4085" t="s">
        <v>17</v>
      </c>
      <c r="H4085">
        <v>8</v>
      </c>
    </row>
    <row r="4086" spans="1:8" x14ac:dyDescent="0.3">
      <c r="A4086" t="s">
        <v>21</v>
      </c>
      <c r="B4086" t="s">
        <v>20</v>
      </c>
      <c r="C4086">
        <v>19</v>
      </c>
      <c r="D4086" s="3">
        <v>2016</v>
      </c>
      <c r="E4086" t="s">
        <v>15</v>
      </c>
      <c r="F4086" t="s">
        <v>18</v>
      </c>
      <c r="G4086" t="s">
        <v>17</v>
      </c>
      <c r="H4086">
        <v>11</v>
      </c>
    </row>
    <row r="4087" spans="1:8" x14ac:dyDescent="0.3">
      <c r="A4087" t="s">
        <v>22</v>
      </c>
      <c r="B4087" t="s">
        <v>20</v>
      </c>
      <c r="C4087">
        <v>19</v>
      </c>
      <c r="D4087" s="3">
        <v>2016</v>
      </c>
      <c r="E4087" t="s">
        <v>15</v>
      </c>
      <c r="F4087" t="s">
        <v>18</v>
      </c>
      <c r="G4087" t="s">
        <v>17</v>
      </c>
      <c r="H4087">
        <v>10</v>
      </c>
    </row>
    <row r="4088" spans="1:8" x14ac:dyDescent="0.3">
      <c r="A4088" t="s">
        <v>21</v>
      </c>
      <c r="B4088" t="s">
        <v>20</v>
      </c>
      <c r="C4088">
        <v>20</v>
      </c>
      <c r="D4088" s="3">
        <v>2016</v>
      </c>
      <c r="E4088" t="s">
        <v>15</v>
      </c>
      <c r="F4088" t="s">
        <v>18</v>
      </c>
      <c r="G4088" t="s">
        <v>17</v>
      </c>
      <c r="H4088">
        <v>20</v>
      </c>
    </row>
    <row r="4089" spans="1:8" x14ac:dyDescent="0.3">
      <c r="A4089" t="s">
        <v>22</v>
      </c>
      <c r="B4089" t="s">
        <v>20</v>
      </c>
      <c r="C4089">
        <v>20</v>
      </c>
      <c r="D4089" s="3">
        <v>2016</v>
      </c>
      <c r="E4089" t="s">
        <v>15</v>
      </c>
      <c r="F4089" t="s">
        <v>18</v>
      </c>
      <c r="G4089" t="s">
        <v>17</v>
      </c>
      <c r="H4089">
        <v>6</v>
      </c>
    </row>
    <row r="4090" spans="1:8" x14ac:dyDescent="0.3">
      <c r="A4090" t="s">
        <v>21</v>
      </c>
      <c r="B4090" t="s">
        <v>20</v>
      </c>
      <c r="C4090">
        <v>21</v>
      </c>
      <c r="D4090" s="3">
        <v>2016</v>
      </c>
      <c r="E4090" t="s">
        <v>15</v>
      </c>
      <c r="F4090" t="s">
        <v>18</v>
      </c>
      <c r="G4090" t="s">
        <v>17</v>
      </c>
      <c r="H4090">
        <v>18</v>
      </c>
    </row>
    <row r="4091" spans="1:8" x14ac:dyDescent="0.3">
      <c r="A4091" t="s">
        <v>22</v>
      </c>
      <c r="B4091" t="s">
        <v>20</v>
      </c>
      <c r="C4091">
        <v>21</v>
      </c>
      <c r="D4091" s="3">
        <v>2016</v>
      </c>
      <c r="E4091" t="s">
        <v>15</v>
      </c>
      <c r="F4091" t="s">
        <v>18</v>
      </c>
      <c r="G4091" t="s">
        <v>17</v>
      </c>
      <c r="H4091">
        <v>13</v>
      </c>
    </row>
    <row r="4092" spans="1:8" x14ac:dyDescent="0.3">
      <c r="A4092" t="s">
        <v>21</v>
      </c>
      <c r="B4092" t="s">
        <v>20</v>
      </c>
      <c r="C4092">
        <v>22</v>
      </c>
      <c r="D4092" s="3">
        <v>2016</v>
      </c>
      <c r="E4092" t="s">
        <v>15</v>
      </c>
      <c r="F4092" t="s">
        <v>18</v>
      </c>
      <c r="G4092" t="s">
        <v>17</v>
      </c>
      <c r="H4092">
        <v>17</v>
      </c>
    </row>
    <row r="4093" spans="1:8" x14ac:dyDescent="0.3">
      <c r="A4093" t="s">
        <v>22</v>
      </c>
      <c r="B4093" t="s">
        <v>20</v>
      </c>
      <c r="C4093">
        <v>22</v>
      </c>
      <c r="D4093" s="3">
        <v>2016</v>
      </c>
      <c r="E4093" t="s">
        <v>15</v>
      </c>
      <c r="F4093" t="s">
        <v>18</v>
      </c>
      <c r="G4093" t="s">
        <v>17</v>
      </c>
      <c r="H4093">
        <v>21</v>
      </c>
    </row>
    <row r="4094" spans="1:8" x14ac:dyDescent="0.3">
      <c r="A4094" t="s">
        <v>21</v>
      </c>
      <c r="B4094" t="s">
        <v>20</v>
      </c>
      <c r="C4094">
        <v>23</v>
      </c>
      <c r="D4094" s="3">
        <v>2016</v>
      </c>
      <c r="E4094" t="s">
        <v>15</v>
      </c>
      <c r="F4094" t="s">
        <v>18</v>
      </c>
      <c r="G4094" t="s">
        <v>17</v>
      </c>
      <c r="H4094">
        <v>5</v>
      </c>
    </row>
    <row r="4095" spans="1:8" x14ac:dyDescent="0.3">
      <c r="A4095" t="s">
        <v>22</v>
      </c>
      <c r="B4095" t="s">
        <v>20</v>
      </c>
      <c r="C4095">
        <v>23</v>
      </c>
      <c r="D4095" s="3">
        <v>2016</v>
      </c>
      <c r="E4095" t="s">
        <v>15</v>
      </c>
      <c r="F4095" t="s">
        <v>18</v>
      </c>
      <c r="G4095" t="s">
        <v>17</v>
      </c>
      <c r="H4095">
        <v>3</v>
      </c>
    </row>
    <row r="4096" spans="1:8" x14ac:dyDescent="0.3">
      <c r="A4096" t="s">
        <v>21</v>
      </c>
      <c r="B4096" t="s">
        <v>20</v>
      </c>
      <c r="C4096">
        <v>24</v>
      </c>
      <c r="D4096" s="3">
        <v>2016</v>
      </c>
      <c r="E4096" t="s">
        <v>15</v>
      </c>
      <c r="F4096" t="s">
        <v>18</v>
      </c>
      <c r="G4096" t="s">
        <v>17</v>
      </c>
      <c r="H4096">
        <v>15</v>
      </c>
    </row>
    <row r="4097" spans="1:8" x14ac:dyDescent="0.3">
      <c r="A4097" t="s">
        <v>22</v>
      </c>
      <c r="B4097" t="s">
        <v>20</v>
      </c>
      <c r="C4097">
        <v>24</v>
      </c>
      <c r="D4097" s="3">
        <v>2016</v>
      </c>
      <c r="E4097" t="s">
        <v>15</v>
      </c>
      <c r="F4097" t="s">
        <v>18</v>
      </c>
      <c r="G4097" t="s">
        <v>17</v>
      </c>
      <c r="H4097">
        <v>4</v>
      </c>
    </row>
    <row r="4098" spans="1:8" x14ac:dyDescent="0.3">
      <c r="A4098" t="s">
        <v>21</v>
      </c>
      <c r="B4098" t="s">
        <v>20</v>
      </c>
      <c r="C4098">
        <v>25</v>
      </c>
      <c r="D4098" s="3">
        <v>2016</v>
      </c>
      <c r="E4098" t="s">
        <v>15</v>
      </c>
      <c r="F4098" t="s">
        <v>18</v>
      </c>
      <c r="G4098" t="s">
        <v>17</v>
      </c>
      <c r="H4098">
        <v>16</v>
      </c>
    </row>
    <row r="4099" spans="1:8" x14ac:dyDescent="0.3">
      <c r="A4099" t="s">
        <v>22</v>
      </c>
      <c r="B4099" t="s">
        <v>20</v>
      </c>
      <c r="C4099">
        <v>25</v>
      </c>
      <c r="D4099" s="3">
        <v>2016</v>
      </c>
      <c r="E4099" t="s">
        <v>15</v>
      </c>
      <c r="F4099" t="s">
        <v>18</v>
      </c>
      <c r="G4099" t="s">
        <v>17</v>
      </c>
      <c r="H4099">
        <v>5</v>
      </c>
    </row>
    <row r="4100" spans="1:8" x14ac:dyDescent="0.3">
      <c r="A4100" t="s">
        <v>21</v>
      </c>
      <c r="B4100" t="s">
        <v>20</v>
      </c>
      <c r="C4100">
        <v>26</v>
      </c>
      <c r="D4100" s="3">
        <v>2016</v>
      </c>
      <c r="E4100" t="s">
        <v>15</v>
      </c>
      <c r="F4100" t="s">
        <v>18</v>
      </c>
      <c r="G4100" t="s">
        <v>17</v>
      </c>
      <c r="H4100">
        <v>14</v>
      </c>
    </row>
    <row r="4101" spans="1:8" x14ac:dyDescent="0.3">
      <c r="A4101" t="s">
        <v>22</v>
      </c>
      <c r="B4101" t="s">
        <v>20</v>
      </c>
      <c r="C4101">
        <v>26</v>
      </c>
      <c r="D4101" s="3">
        <v>2016</v>
      </c>
      <c r="E4101" t="s">
        <v>15</v>
      </c>
      <c r="F4101" t="s">
        <v>18</v>
      </c>
      <c r="G4101" t="s">
        <v>17</v>
      </c>
      <c r="H4101">
        <v>12</v>
      </c>
    </row>
    <row r="4102" spans="1:8" x14ac:dyDescent="0.3">
      <c r="A4102" t="s">
        <v>21</v>
      </c>
      <c r="B4102" t="s">
        <v>20</v>
      </c>
      <c r="C4102">
        <v>27</v>
      </c>
      <c r="D4102" s="3">
        <v>2016</v>
      </c>
      <c r="E4102" t="s">
        <v>15</v>
      </c>
      <c r="F4102" t="s">
        <v>18</v>
      </c>
      <c r="G4102" t="s">
        <v>17</v>
      </c>
      <c r="H4102">
        <v>41</v>
      </c>
    </row>
    <row r="4103" spans="1:8" x14ac:dyDescent="0.3">
      <c r="A4103" t="s">
        <v>22</v>
      </c>
      <c r="B4103" t="s">
        <v>20</v>
      </c>
      <c r="C4103">
        <v>27</v>
      </c>
      <c r="D4103" s="3">
        <v>2016</v>
      </c>
      <c r="E4103" t="s">
        <v>15</v>
      </c>
      <c r="F4103" t="s">
        <v>18</v>
      </c>
      <c r="G4103" t="s">
        <v>17</v>
      </c>
      <c r="H4103">
        <v>11</v>
      </c>
    </row>
    <row r="4104" spans="1:8" x14ac:dyDescent="0.3">
      <c r="A4104" t="s">
        <v>21</v>
      </c>
      <c r="B4104" t="s">
        <v>20</v>
      </c>
      <c r="C4104">
        <v>28</v>
      </c>
      <c r="D4104" s="3">
        <v>2016</v>
      </c>
      <c r="E4104" t="s">
        <v>15</v>
      </c>
      <c r="F4104" t="s">
        <v>18</v>
      </c>
      <c r="G4104" t="s">
        <v>17</v>
      </c>
      <c r="H4104">
        <v>20</v>
      </c>
    </row>
    <row r="4105" spans="1:8" x14ac:dyDescent="0.3">
      <c r="A4105" t="s">
        <v>22</v>
      </c>
      <c r="B4105" t="s">
        <v>20</v>
      </c>
      <c r="C4105">
        <v>28</v>
      </c>
      <c r="D4105" s="3">
        <v>2016</v>
      </c>
      <c r="E4105" t="s">
        <v>15</v>
      </c>
      <c r="F4105" t="s">
        <v>18</v>
      </c>
      <c r="G4105" t="s">
        <v>17</v>
      </c>
      <c r="H4105">
        <v>9</v>
      </c>
    </row>
    <row r="4106" spans="1:8" x14ac:dyDescent="0.3">
      <c r="A4106" t="s">
        <v>21</v>
      </c>
      <c r="B4106" t="s">
        <v>20</v>
      </c>
      <c r="C4106">
        <v>29</v>
      </c>
      <c r="D4106" s="3">
        <v>2016</v>
      </c>
      <c r="E4106" t="s">
        <v>15</v>
      </c>
      <c r="F4106" t="s">
        <v>18</v>
      </c>
      <c r="G4106" t="s">
        <v>17</v>
      </c>
      <c r="H4106">
        <v>13</v>
      </c>
    </row>
    <row r="4107" spans="1:8" x14ac:dyDescent="0.3">
      <c r="A4107" t="s">
        <v>22</v>
      </c>
      <c r="B4107" t="s">
        <v>20</v>
      </c>
      <c r="C4107">
        <v>29</v>
      </c>
      <c r="D4107" s="3">
        <v>2016</v>
      </c>
      <c r="E4107" t="s">
        <v>15</v>
      </c>
      <c r="F4107" t="s">
        <v>18</v>
      </c>
      <c r="G4107" t="s">
        <v>17</v>
      </c>
      <c r="H4107">
        <v>10</v>
      </c>
    </row>
    <row r="4108" spans="1:8" x14ac:dyDescent="0.3">
      <c r="A4108" t="s">
        <v>21</v>
      </c>
      <c r="B4108" t="s">
        <v>20</v>
      </c>
      <c r="C4108">
        <v>30</v>
      </c>
      <c r="D4108" s="3">
        <v>2016</v>
      </c>
      <c r="E4108" t="s">
        <v>15</v>
      </c>
      <c r="F4108" t="s">
        <v>18</v>
      </c>
      <c r="G4108" t="s">
        <v>17</v>
      </c>
      <c r="H4108">
        <v>3</v>
      </c>
    </row>
    <row r="4109" spans="1:8" x14ac:dyDescent="0.3">
      <c r="A4109" t="s">
        <v>22</v>
      </c>
      <c r="B4109" t="s">
        <v>20</v>
      </c>
      <c r="C4109">
        <v>30</v>
      </c>
      <c r="D4109" s="3">
        <v>2016</v>
      </c>
      <c r="E4109" t="s">
        <v>15</v>
      </c>
      <c r="F4109" t="s">
        <v>18</v>
      </c>
      <c r="G4109" t="s">
        <v>17</v>
      </c>
      <c r="H4109">
        <v>7</v>
      </c>
    </row>
    <row r="4110" spans="1:8" x14ac:dyDescent="0.3">
      <c r="A4110" t="s">
        <v>21</v>
      </c>
      <c r="B4110" t="s">
        <v>20</v>
      </c>
      <c r="C4110">
        <v>31</v>
      </c>
      <c r="D4110" s="3">
        <v>2016</v>
      </c>
      <c r="E4110" t="s">
        <v>15</v>
      </c>
      <c r="F4110" t="s">
        <v>18</v>
      </c>
      <c r="G4110" t="s">
        <v>17</v>
      </c>
      <c r="H4110">
        <v>7</v>
      </c>
    </row>
    <row r="4111" spans="1:8" x14ac:dyDescent="0.3">
      <c r="A4111" t="s">
        <v>22</v>
      </c>
      <c r="B4111" t="s">
        <v>20</v>
      </c>
      <c r="C4111">
        <v>31</v>
      </c>
      <c r="D4111" s="3">
        <v>2016</v>
      </c>
      <c r="E4111" t="s">
        <v>15</v>
      </c>
      <c r="F4111" t="s">
        <v>18</v>
      </c>
      <c r="G4111" t="s">
        <v>17</v>
      </c>
      <c r="H4111">
        <v>10</v>
      </c>
    </row>
    <row r="4112" spans="1:8" x14ac:dyDescent="0.3">
      <c r="A4112" t="s">
        <v>21</v>
      </c>
      <c r="B4112" t="s">
        <v>19</v>
      </c>
      <c r="C4112">
        <v>1</v>
      </c>
      <c r="D4112" s="3">
        <v>2016</v>
      </c>
      <c r="E4112" t="s">
        <v>15</v>
      </c>
      <c r="F4112" t="s">
        <v>18</v>
      </c>
      <c r="G4112" t="s">
        <v>17</v>
      </c>
      <c r="H4112">
        <v>29</v>
      </c>
    </row>
    <row r="4113" spans="1:8" x14ac:dyDescent="0.3">
      <c r="A4113" t="s">
        <v>22</v>
      </c>
      <c r="B4113" t="s">
        <v>19</v>
      </c>
      <c r="C4113">
        <v>1</v>
      </c>
      <c r="D4113" s="3">
        <v>2016</v>
      </c>
      <c r="E4113" t="s">
        <v>15</v>
      </c>
      <c r="F4113" t="s">
        <v>18</v>
      </c>
      <c r="G4113" t="s">
        <v>17</v>
      </c>
      <c r="H4113">
        <v>16</v>
      </c>
    </row>
    <row r="4114" spans="1:8" x14ac:dyDescent="0.3">
      <c r="A4114" t="s">
        <v>21</v>
      </c>
      <c r="B4114" t="s">
        <v>19</v>
      </c>
      <c r="C4114">
        <v>2</v>
      </c>
      <c r="D4114" s="3">
        <v>2016</v>
      </c>
      <c r="E4114" t="s">
        <v>15</v>
      </c>
      <c r="F4114" t="s">
        <v>18</v>
      </c>
      <c r="G4114" t="s">
        <v>17</v>
      </c>
      <c r="H4114">
        <v>27</v>
      </c>
    </row>
    <row r="4115" spans="1:8" x14ac:dyDescent="0.3">
      <c r="A4115" t="s">
        <v>22</v>
      </c>
      <c r="B4115" t="s">
        <v>19</v>
      </c>
      <c r="C4115">
        <v>2</v>
      </c>
      <c r="D4115" s="3">
        <v>2016</v>
      </c>
      <c r="E4115" t="s">
        <v>15</v>
      </c>
      <c r="F4115" t="s">
        <v>18</v>
      </c>
      <c r="G4115" t="s">
        <v>17</v>
      </c>
      <c r="H4115">
        <v>15</v>
      </c>
    </row>
    <row r="4116" spans="1:8" x14ac:dyDescent="0.3">
      <c r="A4116" t="s">
        <v>21</v>
      </c>
      <c r="B4116" t="s">
        <v>19</v>
      </c>
      <c r="C4116">
        <v>3</v>
      </c>
      <c r="D4116" s="3">
        <v>2016</v>
      </c>
      <c r="E4116" t="s">
        <v>15</v>
      </c>
      <c r="F4116" t="s">
        <v>18</v>
      </c>
      <c r="G4116" t="s">
        <v>17</v>
      </c>
      <c r="H4116">
        <v>18</v>
      </c>
    </row>
    <row r="4117" spans="1:8" x14ac:dyDescent="0.3">
      <c r="A4117" t="s">
        <v>22</v>
      </c>
      <c r="B4117" t="s">
        <v>19</v>
      </c>
      <c r="C4117">
        <v>3</v>
      </c>
      <c r="D4117" s="3">
        <v>2016</v>
      </c>
      <c r="E4117" t="s">
        <v>15</v>
      </c>
      <c r="F4117" t="s">
        <v>18</v>
      </c>
      <c r="G4117" t="s">
        <v>17</v>
      </c>
      <c r="H4117">
        <v>7</v>
      </c>
    </row>
    <row r="4118" spans="1:8" x14ac:dyDescent="0.3">
      <c r="A4118" t="s">
        <v>21</v>
      </c>
      <c r="B4118" t="s">
        <v>19</v>
      </c>
      <c r="C4118">
        <v>4</v>
      </c>
      <c r="D4118" s="3">
        <v>2016</v>
      </c>
      <c r="E4118" t="s">
        <v>15</v>
      </c>
      <c r="F4118" t="s">
        <v>18</v>
      </c>
      <c r="G4118" t="s">
        <v>17</v>
      </c>
      <c r="H4118">
        <v>9</v>
      </c>
    </row>
    <row r="4119" spans="1:8" x14ac:dyDescent="0.3">
      <c r="A4119" t="s">
        <v>22</v>
      </c>
      <c r="B4119" t="s">
        <v>19</v>
      </c>
      <c r="C4119">
        <v>4</v>
      </c>
      <c r="D4119" s="3">
        <v>2016</v>
      </c>
      <c r="E4119" t="s">
        <v>15</v>
      </c>
      <c r="F4119" t="s">
        <v>18</v>
      </c>
      <c r="G4119" t="s">
        <v>17</v>
      </c>
      <c r="H4119">
        <v>8</v>
      </c>
    </row>
    <row r="4120" spans="1:8" x14ac:dyDescent="0.3">
      <c r="A4120" t="s">
        <v>21</v>
      </c>
      <c r="B4120" t="s">
        <v>19</v>
      </c>
      <c r="C4120">
        <v>5</v>
      </c>
      <c r="D4120" s="3">
        <v>2016</v>
      </c>
      <c r="E4120" t="s">
        <v>15</v>
      </c>
      <c r="F4120" t="s">
        <v>18</v>
      </c>
      <c r="G4120" t="s">
        <v>17</v>
      </c>
      <c r="H4120">
        <v>9</v>
      </c>
    </row>
    <row r="4121" spans="1:8" x14ac:dyDescent="0.3">
      <c r="A4121" t="s">
        <v>22</v>
      </c>
      <c r="B4121" t="s">
        <v>19</v>
      </c>
      <c r="C4121">
        <v>5</v>
      </c>
      <c r="D4121" s="3">
        <v>2016</v>
      </c>
      <c r="E4121" t="s">
        <v>15</v>
      </c>
      <c r="F4121" t="s">
        <v>18</v>
      </c>
      <c r="G4121" t="s">
        <v>17</v>
      </c>
      <c r="H4121">
        <v>4</v>
      </c>
    </row>
    <row r="4122" spans="1:8" x14ac:dyDescent="0.3">
      <c r="A4122" t="s">
        <v>21</v>
      </c>
      <c r="B4122" t="s">
        <v>19</v>
      </c>
      <c r="C4122">
        <v>6</v>
      </c>
      <c r="D4122" s="3">
        <v>2016</v>
      </c>
      <c r="E4122" t="s">
        <v>15</v>
      </c>
      <c r="F4122" t="s">
        <v>18</v>
      </c>
      <c r="G4122" t="s">
        <v>17</v>
      </c>
      <c r="H4122">
        <v>22</v>
      </c>
    </row>
    <row r="4123" spans="1:8" x14ac:dyDescent="0.3">
      <c r="A4123" t="s">
        <v>22</v>
      </c>
      <c r="B4123" t="s">
        <v>19</v>
      </c>
      <c r="C4123">
        <v>6</v>
      </c>
      <c r="D4123" s="3">
        <v>2016</v>
      </c>
      <c r="E4123" t="s">
        <v>15</v>
      </c>
      <c r="F4123" t="s">
        <v>18</v>
      </c>
      <c r="G4123" t="s">
        <v>17</v>
      </c>
      <c r="H4123">
        <v>15</v>
      </c>
    </row>
    <row r="4124" spans="1:8" x14ac:dyDescent="0.3">
      <c r="A4124" t="s">
        <v>21</v>
      </c>
      <c r="B4124" t="s">
        <v>19</v>
      </c>
      <c r="C4124">
        <v>7</v>
      </c>
      <c r="D4124" s="3">
        <v>2016</v>
      </c>
      <c r="E4124" t="s">
        <v>15</v>
      </c>
      <c r="F4124" t="s">
        <v>18</v>
      </c>
      <c r="G4124" t="s">
        <v>17</v>
      </c>
      <c r="H4124">
        <v>19</v>
      </c>
    </row>
    <row r="4125" spans="1:8" x14ac:dyDescent="0.3">
      <c r="A4125" t="s">
        <v>22</v>
      </c>
      <c r="B4125" t="s">
        <v>19</v>
      </c>
      <c r="C4125">
        <v>7</v>
      </c>
      <c r="D4125" s="3">
        <v>2016</v>
      </c>
      <c r="E4125" t="s">
        <v>15</v>
      </c>
      <c r="F4125" t="s">
        <v>18</v>
      </c>
      <c r="G4125" t="s">
        <v>17</v>
      </c>
      <c r="H4125">
        <v>13</v>
      </c>
    </row>
    <row r="4126" spans="1:8" x14ac:dyDescent="0.3">
      <c r="A4126" t="s">
        <v>21</v>
      </c>
      <c r="B4126" t="s">
        <v>19</v>
      </c>
      <c r="C4126">
        <v>8</v>
      </c>
      <c r="D4126" s="3">
        <v>2016</v>
      </c>
      <c r="E4126" t="s">
        <v>15</v>
      </c>
      <c r="F4126" t="s">
        <v>18</v>
      </c>
      <c r="G4126" t="s">
        <v>17</v>
      </c>
      <c r="H4126">
        <v>13</v>
      </c>
    </row>
    <row r="4127" spans="1:8" x14ac:dyDescent="0.3">
      <c r="A4127" t="s">
        <v>22</v>
      </c>
      <c r="B4127" t="s">
        <v>19</v>
      </c>
      <c r="C4127">
        <v>8</v>
      </c>
      <c r="D4127" s="3">
        <v>2016</v>
      </c>
      <c r="E4127" t="s">
        <v>15</v>
      </c>
      <c r="F4127" t="s">
        <v>18</v>
      </c>
      <c r="G4127" t="s">
        <v>17</v>
      </c>
      <c r="H4127">
        <v>8</v>
      </c>
    </row>
    <row r="4128" spans="1:8" x14ac:dyDescent="0.3">
      <c r="A4128" t="s">
        <v>21</v>
      </c>
      <c r="B4128" t="s">
        <v>19</v>
      </c>
      <c r="C4128">
        <v>9</v>
      </c>
      <c r="D4128" s="3">
        <v>2016</v>
      </c>
      <c r="E4128" t="s">
        <v>15</v>
      </c>
      <c r="F4128" t="s">
        <v>18</v>
      </c>
      <c r="G4128" t="s">
        <v>17</v>
      </c>
      <c r="H4128">
        <v>17</v>
      </c>
    </row>
    <row r="4129" spans="1:8" x14ac:dyDescent="0.3">
      <c r="A4129" t="s">
        <v>22</v>
      </c>
      <c r="B4129" t="s">
        <v>19</v>
      </c>
      <c r="C4129">
        <v>9</v>
      </c>
      <c r="D4129" s="3">
        <v>2016</v>
      </c>
      <c r="E4129" t="s">
        <v>15</v>
      </c>
      <c r="F4129" t="s">
        <v>18</v>
      </c>
      <c r="G4129" t="s">
        <v>17</v>
      </c>
      <c r="H4129">
        <v>13</v>
      </c>
    </row>
    <row r="4130" spans="1:8" x14ac:dyDescent="0.3">
      <c r="A4130" t="s">
        <v>21</v>
      </c>
      <c r="B4130" t="s">
        <v>19</v>
      </c>
      <c r="C4130">
        <v>10</v>
      </c>
      <c r="D4130" s="3">
        <v>2016</v>
      </c>
      <c r="E4130" t="s">
        <v>15</v>
      </c>
      <c r="F4130" t="s">
        <v>18</v>
      </c>
      <c r="G4130" t="s">
        <v>17</v>
      </c>
      <c r="H4130">
        <v>19</v>
      </c>
    </row>
    <row r="4131" spans="1:8" x14ac:dyDescent="0.3">
      <c r="A4131" t="s">
        <v>22</v>
      </c>
      <c r="B4131" t="s">
        <v>19</v>
      </c>
      <c r="C4131">
        <v>10</v>
      </c>
      <c r="D4131" s="3">
        <v>2016</v>
      </c>
      <c r="E4131" t="s">
        <v>15</v>
      </c>
      <c r="F4131" t="s">
        <v>18</v>
      </c>
      <c r="G4131" t="s">
        <v>17</v>
      </c>
      <c r="H4131">
        <v>6</v>
      </c>
    </row>
    <row r="4132" spans="1:8" x14ac:dyDescent="0.3">
      <c r="A4132" t="s">
        <v>21</v>
      </c>
      <c r="B4132" t="s">
        <v>19</v>
      </c>
      <c r="C4132">
        <v>11</v>
      </c>
      <c r="D4132" s="3">
        <v>2016</v>
      </c>
      <c r="E4132" t="s">
        <v>15</v>
      </c>
      <c r="F4132" t="s">
        <v>18</v>
      </c>
      <c r="G4132" t="s">
        <v>17</v>
      </c>
      <c r="H4132">
        <v>10</v>
      </c>
    </row>
    <row r="4133" spans="1:8" x14ac:dyDescent="0.3">
      <c r="A4133" t="s">
        <v>22</v>
      </c>
      <c r="B4133" t="s">
        <v>19</v>
      </c>
      <c r="C4133">
        <v>11</v>
      </c>
      <c r="D4133" s="3">
        <v>2016</v>
      </c>
      <c r="E4133" t="s">
        <v>15</v>
      </c>
      <c r="F4133" t="s">
        <v>18</v>
      </c>
      <c r="G4133" t="s">
        <v>17</v>
      </c>
      <c r="H4133">
        <v>5</v>
      </c>
    </row>
    <row r="4134" spans="1:8" x14ac:dyDescent="0.3">
      <c r="A4134" t="s">
        <v>21</v>
      </c>
      <c r="B4134" t="s">
        <v>19</v>
      </c>
      <c r="C4134">
        <v>12</v>
      </c>
      <c r="D4134" s="3">
        <v>2016</v>
      </c>
      <c r="E4134" t="s">
        <v>15</v>
      </c>
      <c r="F4134" t="s">
        <v>18</v>
      </c>
      <c r="G4134" t="s">
        <v>17</v>
      </c>
      <c r="H4134">
        <v>9</v>
      </c>
    </row>
    <row r="4135" spans="1:8" x14ac:dyDescent="0.3">
      <c r="A4135" t="s">
        <v>22</v>
      </c>
      <c r="B4135" t="s">
        <v>19</v>
      </c>
      <c r="C4135">
        <v>12</v>
      </c>
      <c r="D4135" s="3">
        <v>2016</v>
      </c>
      <c r="E4135" t="s">
        <v>15</v>
      </c>
      <c r="F4135" t="s">
        <v>18</v>
      </c>
      <c r="G4135" t="s">
        <v>17</v>
      </c>
      <c r="H4135">
        <v>11</v>
      </c>
    </row>
    <row r="4136" spans="1:8" x14ac:dyDescent="0.3">
      <c r="A4136" t="s">
        <v>21</v>
      </c>
      <c r="B4136" t="s">
        <v>19</v>
      </c>
      <c r="C4136">
        <v>13</v>
      </c>
      <c r="D4136" s="3">
        <v>2016</v>
      </c>
      <c r="E4136" t="s">
        <v>15</v>
      </c>
      <c r="F4136" t="s">
        <v>18</v>
      </c>
      <c r="G4136" t="s">
        <v>17</v>
      </c>
      <c r="H4136">
        <v>12</v>
      </c>
    </row>
    <row r="4137" spans="1:8" x14ac:dyDescent="0.3">
      <c r="A4137" t="s">
        <v>22</v>
      </c>
      <c r="B4137" t="s">
        <v>19</v>
      </c>
      <c r="C4137">
        <v>13</v>
      </c>
      <c r="D4137" s="3">
        <v>2016</v>
      </c>
      <c r="E4137" t="s">
        <v>15</v>
      </c>
      <c r="F4137" t="s">
        <v>18</v>
      </c>
      <c r="G4137" t="s">
        <v>17</v>
      </c>
      <c r="H4137">
        <v>18</v>
      </c>
    </row>
    <row r="4138" spans="1:8" x14ac:dyDescent="0.3">
      <c r="A4138" t="s">
        <v>21</v>
      </c>
      <c r="B4138" t="s">
        <v>19</v>
      </c>
      <c r="C4138">
        <v>14</v>
      </c>
      <c r="D4138" s="3">
        <v>2016</v>
      </c>
      <c r="E4138" t="s">
        <v>15</v>
      </c>
      <c r="F4138" t="s">
        <v>18</v>
      </c>
      <c r="G4138" t="s">
        <v>17</v>
      </c>
      <c r="H4138">
        <v>15</v>
      </c>
    </row>
    <row r="4139" spans="1:8" x14ac:dyDescent="0.3">
      <c r="A4139" t="s">
        <v>22</v>
      </c>
      <c r="B4139" t="s">
        <v>19</v>
      </c>
      <c r="C4139">
        <v>14</v>
      </c>
      <c r="D4139" s="3">
        <v>2016</v>
      </c>
      <c r="E4139" t="s">
        <v>15</v>
      </c>
      <c r="F4139" t="s">
        <v>18</v>
      </c>
      <c r="G4139" t="s">
        <v>17</v>
      </c>
      <c r="H4139">
        <v>10</v>
      </c>
    </row>
    <row r="4140" spans="1:8" x14ac:dyDescent="0.3">
      <c r="A4140" t="s">
        <v>21</v>
      </c>
      <c r="B4140" t="s">
        <v>19</v>
      </c>
      <c r="C4140">
        <v>15</v>
      </c>
      <c r="D4140" s="3">
        <v>2016</v>
      </c>
      <c r="E4140" t="s">
        <v>15</v>
      </c>
      <c r="F4140" t="s">
        <v>18</v>
      </c>
      <c r="G4140" t="s">
        <v>17</v>
      </c>
      <c r="H4140">
        <v>18</v>
      </c>
    </row>
    <row r="4141" spans="1:8" x14ac:dyDescent="0.3">
      <c r="A4141" t="s">
        <v>22</v>
      </c>
      <c r="B4141" t="s">
        <v>19</v>
      </c>
      <c r="C4141">
        <v>15</v>
      </c>
      <c r="D4141" s="3">
        <v>2016</v>
      </c>
      <c r="E4141" t="s">
        <v>15</v>
      </c>
      <c r="F4141" t="s">
        <v>18</v>
      </c>
      <c r="G4141" t="s">
        <v>17</v>
      </c>
      <c r="H4141">
        <v>7</v>
      </c>
    </row>
    <row r="4142" spans="1:8" x14ac:dyDescent="0.3">
      <c r="A4142" t="s">
        <v>21</v>
      </c>
      <c r="B4142" t="s">
        <v>19</v>
      </c>
      <c r="C4142">
        <v>16</v>
      </c>
      <c r="D4142" s="3">
        <v>2016</v>
      </c>
      <c r="E4142" t="s">
        <v>15</v>
      </c>
      <c r="F4142" t="s">
        <v>18</v>
      </c>
      <c r="G4142" t="s">
        <v>17</v>
      </c>
      <c r="H4142">
        <v>21</v>
      </c>
    </row>
    <row r="4143" spans="1:8" x14ac:dyDescent="0.3">
      <c r="A4143" t="s">
        <v>22</v>
      </c>
      <c r="B4143" t="s">
        <v>19</v>
      </c>
      <c r="C4143">
        <v>16</v>
      </c>
      <c r="D4143" s="3">
        <v>2016</v>
      </c>
      <c r="E4143" t="s">
        <v>15</v>
      </c>
      <c r="F4143" t="s">
        <v>18</v>
      </c>
      <c r="G4143" t="s">
        <v>17</v>
      </c>
      <c r="H4143">
        <v>5</v>
      </c>
    </row>
    <row r="4144" spans="1:8" x14ac:dyDescent="0.3">
      <c r="A4144" t="s">
        <v>21</v>
      </c>
      <c r="B4144" t="s">
        <v>19</v>
      </c>
      <c r="C4144">
        <v>17</v>
      </c>
      <c r="D4144" s="3">
        <v>2016</v>
      </c>
      <c r="E4144" t="s">
        <v>15</v>
      </c>
      <c r="F4144" t="s">
        <v>18</v>
      </c>
      <c r="G4144" t="s">
        <v>17</v>
      </c>
      <c r="H4144">
        <v>10</v>
      </c>
    </row>
    <row r="4145" spans="1:8" x14ac:dyDescent="0.3">
      <c r="A4145" t="s">
        <v>22</v>
      </c>
      <c r="B4145" t="s">
        <v>19</v>
      </c>
      <c r="C4145">
        <v>17</v>
      </c>
      <c r="D4145" s="3">
        <v>2016</v>
      </c>
      <c r="E4145" t="s">
        <v>15</v>
      </c>
      <c r="F4145" t="s">
        <v>18</v>
      </c>
      <c r="G4145" t="s">
        <v>17</v>
      </c>
      <c r="H4145">
        <v>17</v>
      </c>
    </row>
    <row r="4146" spans="1:8" x14ac:dyDescent="0.3">
      <c r="A4146" t="s">
        <v>21</v>
      </c>
      <c r="B4146" t="s">
        <v>19</v>
      </c>
      <c r="C4146">
        <v>18</v>
      </c>
      <c r="D4146" s="3">
        <v>2016</v>
      </c>
      <c r="E4146" t="s">
        <v>15</v>
      </c>
      <c r="F4146" t="s">
        <v>18</v>
      </c>
      <c r="G4146" t="s">
        <v>17</v>
      </c>
      <c r="H4146">
        <v>11</v>
      </c>
    </row>
    <row r="4147" spans="1:8" x14ac:dyDescent="0.3">
      <c r="A4147" t="s">
        <v>22</v>
      </c>
      <c r="B4147" t="s">
        <v>19</v>
      </c>
      <c r="C4147">
        <v>18</v>
      </c>
      <c r="D4147" s="3">
        <v>2016</v>
      </c>
      <c r="E4147" t="s">
        <v>15</v>
      </c>
      <c r="F4147" t="s">
        <v>18</v>
      </c>
      <c r="G4147" t="s">
        <v>17</v>
      </c>
      <c r="H4147">
        <v>8</v>
      </c>
    </row>
    <row r="4148" spans="1:8" x14ac:dyDescent="0.3">
      <c r="A4148" t="s">
        <v>21</v>
      </c>
      <c r="B4148" t="s">
        <v>19</v>
      </c>
      <c r="C4148">
        <v>19</v>
      </c>
      <c r="D4148" s="3">
        <v>2016</v>
      </c>
      <c r="E4148" t="s">
        <v>15</v>
      </c>
      <c r="F4148" t="s">
        <v>18</v>
      </c>
      <c r="G4148" t="s">
        <v>17</v>
      </c>
      <c r="H4148">
        <v>10</v>
      </c>
    </row>
    <row r="4149" spans="1:8" x14ac:dyDescent="0.3">
      <c r="A4149" t="s">
        <v>22</v>
      </c>
      <c r="B4149" t="s">
        <v>19</v>
      </c>
      <c r="C4149">
        <v>19</v>
      </c>
      <c r="D4149" s="3">
        <v>2016</v>
      </c>
      <c r="E4149" t="s">
        <v>15</v>
      </c>
      <c r="F4149" t="s">
        <v>18</v>
      </c>
      <c r="G4149" t="s">
        <v>17</v>
      </c>
      <c r="H4149">
        <v>1</v>
      </c>
    </row>
    <row r="4150" spans="1:8" x14ac:dyDescent="0.3">
      <c r="A4150" t="s">
        <v>21</v>
      </c>
      <c r="B4150" t="s">
        <v>19</v>
      </c>
      <c r="C4150">
        <v>20</v>
      </c>
      <c r="D4150" s="3">
        <v>2016</v>
      </c>
      <c r="E4150" t="s">
        <v>15</v>
      </c>
      <c r="F4150" t="s">
        <v>18</v>
      </c>
      <c r="G4150" t="s">
        <v>17</v>
      </c>
      <c r="H4150">
        <v>18</v>
      </c>
    </row>
    <row r="4151" spans="1:8" x14ac:dyDescent="0.3">
      <c r="A4151" t="s">
        <v>22</v>
      </c>
      <c r="B4151" t="s">
        <v>19</v>
      </c>
      <c r="C4151">
        <v>20</v>
      </c>
      <c r="D4151" s="3">
        <v>2016</v>
      </c>
      <c r="E4151" t="s">
        <v>15</v>
      </c>
      <c r="F4151" t="s">
        <v>18</v>
      </c>
      <c r="G4151" t="s">
        <v>17</v>
      </c>
      <c r="H4151">
        <v>19</v>
      </c>
    </row>
    <row r="4152" spans="1:8" x14ac:dyDescent="0.3">
      <c r="A4152" t="s">
        <v>21</v>
      </c>
      <c r="B4152" t="s">
        <v>19</v>
      </c>
      <c r="C4152">
        <v>21</v>
      </c>
      <c r="D4152" s="3">
        <v>2016</v>
      </c>
      <c r="E4152" t="s">
        <v>15</v>
      </c>
      <c r="F4152" t="s">
        <v>18</v>
      </c>
      <c r="G4152" t="s">
        <v>17</v>
      </c>
      <c r="H4152">
        <v>15</v>
      </c>
    </row>
    <row r="4153" spans="1:8" x14ac:dyDescent="0.3">
      <c r="A4153" t="s">
        <v>22</v>
      </c>
      <c r="B4153" t="s">
        <v>19</v>
      </c>
      <c r="C4153">
        <v>21</v>
      </c>
      <c r="D4153" s="3">
        <v>2016</v>
      </c>
      <c r="E4153" t="s">
        <v>15</v>
      </c>
      <c r="F4153" t="s">
        <v>18</v>
      </c>
      <c r="G4153" t="s">
        <v>17</v>
      </c>
      <c r="H4153">
        <v>12</v>
      </c>
    </row>
    <row r="4154" spans="1:8" x14ac:dyDescent="0.3">
      <c r="A4154" t="s">
        <v>21</v>
      </c>
      <c r="B4154" t="s">
        <v>19</v>
      </c>
      <c r="C4154">
        <v>22</v>
      </c>
      <c r="D4154" s="3">
        <v>2016</v>
      </c>
      <c r="E4154" t="s">
        <v>15</v>
      </c>
      <c r="F4154" t="s">
        <v>18</v>
      </c>
      <c r="G4154" t="s">
        <v>17</v>
      </c>
      <c r="H4154">
        <v>18</v>
      </c>
    </row>
    <row r="4155" spans="1:8" x14ac:dyDescent="0.3">
      <c r="A4155" t="s">
        <v>22</v>
      </c>
      <c r="B4155" t="s">
        <v>19</v>
      </c>
      <c r="C4155">
        <v>22</v>
      </c>
      <c r="D4155" s="3">
        <v>2016</v>
      </c>
      <c r="E4155" t="s">
        <v>15</v>
      </c>
      <c r="F4155" t="s">
        <v>18</v>
      </c>
      <c r="G4155" t="s">
        <v>17</v>
      </c>
      <c r="H4155">
        <v>8</v>
      </c>
    </row>
    <row r="4156" spans="1:8" x14ac:dyDescent="0.3">
      <c r="A4156" t="s">
        <v>21</v>
      </c>
      <c r="B4156" t="s">
        <v>19</v>
      </c>
      <c r="C4156">
        <v>23</v>
      </c>
      <c r="D4156" s="3">
        <v>2016</v>
      </c>
      <c r="E4156" t="s">
        <v>15</v>
      </c>
      <c r="F4156" t="s">
        <v>18</v>
      </c>
      <c r="G4156" t="s">
        <v>17</v>
      </c>
      <c r="H4156">
        <v>16</v>
      </c>
    </row>
    <row r="4157" spans="1:8" x14ac:dyDescent="0.3">
      <c r="A4157" t="s">
        <v>22</v>
      </c>
      <c r="B4157" t="s">
        <v>19</v>
      </c>
      <c r="C4157">
        <v>23</v>
      </c>
      <c r="D4157" s="3">
        <v>2016</v>
      </c>
      <c r="E4157" t="s">
        <v>15</v>
      </c>
      <c r="F4157" t="s">
        <v>18</v>
      </c>
      <c r="G4157" t="s">
        <v>17</v>
      </c>
      <c r="H4157">
        <v>14</v>
      </c>
    </row>
    <row r="4158" spans="1:8" x14ac:dyDescent="0.3">
      <c r="A4158" t="s">
        <v>21</v>
      </c>
      <c r="B4158" t="s">
        <v>19</v>
      </c>
      <c r="C4158">
        <v>24</v>
      </c>
      <c r="D4158" s="3">
        <v>2016</v>
      </c>
      <c r="E4158" t="s">
        <v>15</v>
      </c>
      <c r="F4158" t="s">
        <v>18</v>
      </c>
      <c r="G4158" t="s">
        <v>17</v>
      </c>
      <c r="H4158">
        <v>8</v>
      </c>
    </row>
    <row r="4159" spans="1:8" x14ac:dyDescent="0.3">
      <c r="A4159" t="s">
        <v>22</v>
      </c>
      <c r="B4159" t="s">
        <v>19</v>
      </c>
      <c r="C4159">
        <v>24</v>
      </c>
      <c r="D4159" s="3">
        <v>2016</v>
      </c>
      <c r="E4159" t="s">
        <v>15</v>
      </c>
      <c r="F4159" t="s">
        <v>18</v>
      </c>
      <c r="G4159" t="s">
        <v>17</v>
      </c>
      <c r="H4159">
        <v>6</v>
      </c>
    </row>
    <row r="4160" spans="1:8" x14ac:dyDescent="0.3">
      <c r="A4160" t="s">
        <v>21</v>
      </c>
      <c r="B4160" t="s">
        <v>19</v>
      </c>
      <c r="C4160">
        <v>25</v>
      </c>
      <c r="D4160" s="3">
        <v>2016</v>
      </c>
      <c r="E4160" t="s">
        <v>15</v>
      </c>
      <c r="F4160" t="s">
        <v>18</v>
      </c>
      <c r="G4160" t="s">
        <v>17</v>
      </c>
      <c r="H4160">
        <v>4</v>
      </c>
    </row>
    <row r="4161" spans="1:8" x14ac:dyDescent="0.3">
      <c r="A4161" t="s">
        <v>22</v>
      </c>
      <c r="B4161" t="s">
        <v>19</v>
      </c>
      <c r="C4161">
        <v>25</v>
      </c>
      <c r="D4161" s="3">
        <v>2016</v>
      </c>
      <c r="E4161" t="s">
        <v>15</v>
      </c>
      <c r="F4161" t="s">
        <v>18</v>
      </c>
      <c r="G4161" t="s">
        <v>17</v>
      </c>
      <c r="H4161">
        <v>5</v>
      </c>
    </row>
    <row r="4162" spans="1:8" x14ac:dyDescent="0.3">
      <c r="A4162" t="s">
        <v>21</v>
      </c>
      <c r="B4162" t="s">
        <v>19</v>
      </c>
      <c r="C4162">
        <v>26</v>
      </c>
      <c r="D4162" s="3">
        <v>2016</v>
      </c>
      <c r="E4162" t="s">
        <v>15</v>
      </c>
      <c r="F4162" t="s">
        <v>18</v>
      </c>
      <c r="G4162" t="s">
        <v>17</v>
      </c>
      <c r="H4162">
        <v>5</v>
      </c>
    </row>
    <row r="4163" spans="1:8" x14ac:dyDescent="0.3">
      <c r="A4163" t="s">
        <v>22</v>
      </c>
      <c r="B4163" t="s">
        <v>19</v>
      </c>
      <c r="C4163">
        <v>26</v>
      </c>
      <c r="D4163" s="3">
        <v>2016</v>
      </c>
      <c r="E4163" t="s">
        <v>15</v>
      </c>
      <c r="F4163" t="s">
        <v>18</v>
      </c>
      <c r="G4163" t="s">
        <v>17</v>
      </c>
      <c r="H4163">
        <v>6</v>
      </c>
    </row>
    <row r="4164" spans="1:8" x14ac:dyDescent="0.3">
      <c r="A4164" t="s">
        <v>21</v>
      </c>
      <c r="B4164" t="s">
        <v>19</v>
      </c>
      <c r="C4164">
        <v>27</v>
      </c>
      <c r="D4164" s="3">
        <v>2016</v>
      </c>
      <c r="E4164" t="s">
        <v>15</v>
      </c>
      <c r="F4164" t="s">
        <v>18</v>
      </c>
      <c r="G4164" t="s">
        <v>17</v>
      </c>
      <c r="H4164">
        <v>14</v>
      </c>
    </row>
    <row r="4165" spans="1:8" x14ac:dyDescent="0.3">
      <c r="A4165" t="s">
        <v>22</v>
      </c>
      <c r="B4165" t="s">
        <v>19</v>
      </c>
      <c r="C4165">
        <v>27</v>
      </c>
      <c r="D4165" s="3">
        <v>2016</v>
      </c>
      <c r="E4165" t="s">
        <v>15</v>
      </c>
      <c r="F4165" t="s">
        <v>18</v>
      </c>
      <c r="G4165" t="s">
        <v>17</v>
      </c>
      <c r="H4165">
        <v>15</v>
      </c>
    </row>
    <row r="4166" spans="1:8" x14ac:dyDescent="0.3">
      <c r="A4166" t="s">
        <v>21</v>
      </c>
      <c r="B4166" t="s">
        <v>19</v>
      </c>
      <c r="C4166">
        <v>28</v>
      </c>
      <c r="D4166" s="3">
        <v>2016</v>
      </c>
      <c r="E4166" t="s">
        <v>15</v>
      </c>
      <c r="F4166" t="s">
        <v>18</v>
      </c>
      <c r="G4166" t="s">
        <v>17</v>
      </c>
      <c r="H4166">
        <v>15</v>
      </c>
    </row>
    <row r="4167" spans="1:8" x14ac:dyDescent="0.3">
      <c r="A4167" t="s">
        <v>22</v>
      </c>
      <c r="B4167" t="s">
        <v>19</v>
      </c>
      <c r="C4167">
        <v>28</v>
      </c>
      <c r="D4167" s="3">
        <v>2016</v>
      </c>
      <c r="E4167" t="s">
        <v>15</v>
      </c>
      <c r="F4167" t="s">
        <v>18</v>
      </c>
      <c r="G4167" t="s">
        <v>17</v>
      </c>
      <c r="H4167">
        <v>11</v>
      </c>
    </row>
    <row r="4168" spans="1:8" x14ac:dyDescent="0.3">
      <c r="A4168" t="s">
        <v>21</v>
      </c>
      <c r="B4168" t="s">
        <v>19</v>
      </c>
      <c r="C4168">
        <v>29</v>
      </c>
      <c r="D4168" s="3">
        <v>2016</v>
      </c>
      <c r="E4168" t="s">
        <v>15</v>
      </c>
      <c r="F4168" t="s">
        <v>18</v>
      </c>
      <c r="G4168" t="s">
        <v>17</v>
      </c>
      <c r="H4168">
        <v>14</v>
      </c>
    </row>
    <row r="4169" spans="1:8" x14ac:dyDescent="0.3">
      <c r="A4169" t="s">
        <v>22</v>
      </c>
      <c r="B4169" t="s">
        <v>19</v>
      </c>
      <c r="C4169">
        <v>29</v>
      </c>
      <c r="D4169" s="3">
        <v>2016</v>
      </c>
      <c r="E4169" t="s">
        <v>15</v>
      </c>
      <c r="F4169" t="s">
        <v>18</v>
      </c>
      <c r="G4169" t="s">
        <v>17</v>
      </c>
      <c r="H4169">
        <v>8</v>
      </c>
    </row>
    <row r="4170" spans="1:8" x14ac:dyDescent="0.3">
      <c r="A4170" t="s">
        <v>21</v>
      </c>
      <c r="B4170" t="s">
        <v>19</v>
      </c>
      <c r="C4170">
        <v>30</v>
      </c>
      <c r="D4170" s="3">
        <v>2016</v>
      </c>
      <c r="E4170" t="s">
        <v>15</v>
      </c>
      <c r="F4170" t="s">
        <v>18</v>
      </c>
      <c r="G4170" t="s">
        <v>17</v>
      </c>
      <c r="H4170">
        <v>85</v>
      </c>
    </row>
    <row r="4171" spans="1:8" x14ac:dyDescent="0.3">
      <c r="A4171" t="s">
        <v>22</v>
      </c>
      <c r="B4171" t="s">
        <v>19</v>
      </c>
      <c r="C4171">
        <v>30</v>
      </c>
      <c r="D4171" s="3">
        <v>2016</v>
      </c>
      <c r="E4171" t="s">
        <v>15</v>
      </c>
      <c r="F4171" t="s">
        <v>18</v>
      </c>
      <c r="G4171" t="s">
        <v>17</v>
      </c>
      <c r="H4171">
        <v>27</v>
      </c>
    </row>
    <row r="4172" spans="1:8" x14ac:dyDescent="0.3">
      <c r="A4172" t="s">
        <v>21</v>
      </c>
      <c r="B4172" t="s">
        <v>13</v>
      </c>
      <c r="C4172">
        <v>1</v>
      </c>
      <c r="D4172" s="3">
        <v>2016</v>
      </c>
      <c r="E4172" t="s">
        <v>15</v>
      </c>
      <c r="F4172" t="s">
        <v>18</v>
      </c>
      <c r="G4172" t="s">
        <v>17</v>
      </c>
      <c r="H4172">
        <v>12</v>
      </c>
    </row>
    <row r="4173" spans="1:8" x14ac:dyDescent="0.3">
      <c r="A4173" t="s">
        <v>22</v>
      </c>
      <c r="B4173" t="s">
        <v>13</v>
      </c>
      <c r="C4173">
        <v>1</v>
      </c>
      <c r="D4173" s="3">
        <v>2016</v>
      </c>
      <c r="E4173" t="s">
        <v>15</v>
      </c>
      <c r="F4173" t="s">
        <v>18</v>
      </c>
      <c r="G4173" t="s">
        <v>17</v>
      </c>
      <c r="H4173">
        <v>10</v>
      </c>
    </row>
    <row r="4174" spans="1:8" x14ac:dyDescent="0.3">
      <c r="A4174" t="s">
        <v>21</v>
      </c>
      <c r="B4174" t="s">
        <v>13</v>
      </c>
      <c r="C4174">
        <v>2</v>
      </c>
      <c r="D4174" s="3">
        <v>2016</v>
      </c>
      <c r="E4174" t="s">
        <v>15</v>
      </c>
      <c r="F4174" t="s">
        <v>18</v>
      </c>
      <c r="G4174" t="s">
        <v>17</v>
      </c>
      <c r="H4174">
        <v>22</v>
      </c>
    </row>
    <row r="4175" spans="1:8" x14ac:dyDescent="0.3">
      <c r="A4175" t="s">
        <v>22</v>
      </c>
      <c r="B4175" t="s">
        <v>13</v>
      </c>
      <c r="C4175">
        <v>2</v>
      </c>
      <c r="D4175" s="3">
        <v>2016</v>
      </c>
      <c r="E4175" t="s">
        <v>15</v>
      </c>
      <c r="F4175" t="s">
        <v>18</v>
      </c>
      <c r="G4175" t="s">
        <v>17</v>
      </c>
      <c r="H4175">
        <v>12</v>
      </c>
    </row>
    <row r="4176" spans="1:8" x14ac:dyDescent="0.3">
      <c r="A4176" t="s">
        <v>21</v>
      </c>
      <c r="B4176" t="s">
        <v>13</v>
      </c>
      <c r="C4176">
        <v>3</v>
      </c>
      <c r="D4176" s="3">
        <v>2016</v>
      </c>
      <c r="E4176" t="s">
        <v>15</v>
      </c>
      <c r="F4176" t="s">
        <v>18</v>
      </c>
      <c r="G4176" t="s">
        <v>17</v>
      </c>
      <c r="H4176">
        <v>25</v>
      </c>
    </row>
    <row r="4177" spans="1:8" x14ac:dyDescent="0.3">
      <c r="A4177" t="s">
        <v>22</v>
      </c>
      <c r="B4177" t="s">
        <v>13</v>
      </c>
      <c r="C4177">
        <v>3</v>
      </c>
      <c r="D4177" s="3">
        <v>2016</v>
      </c>
      <c r="E4177" t="s">
        <v>15</v>
      </c>
      <c r="F4177" t="s">
        <v>18</v>
      </c>
      <c r="G4177" t="s">
        <v>17</v>
      </c>
      <c r="H4177">
        <v>19</v>
      </c>
    </row>
    <row r="4178" spans="1:8" x14ac:dyDescent="0.3">
      <c r="A4178" t="s">
        <v>21</v>
      </c>
      <c r="B4178" t="s">
        <v>13</v>
      </c>
      <c r="C4178">
        <v>4</v>
      </c>
      <c r="D4178" s="3">
        <v>2016</v>
      </c>
      <c r="E4178" t="s">
        <v>15</v>
      </c>
      <c r="F4178" t="s">
        <v>18</v>
      </c>
      <c r="G4178" t="s">
        <v>17</v>
      </c>
      <c r="H4178">
        <v>23</v>
      </c>
    </row>
    <row r="4179" spans="1:8" x14ac:dyDescent="0.3">
      <c r="A4179" t="s">
        <v>22</v>
      </c>
      <c r="B4179" t="s">
        <v>13</v>
      </c>
      <c r="C4179">
        <v>4</v>
      </c>
      <c r="D4179" s="3">
        <v>2016</v>
      </c>
      <c r="E4179" t="s">
        <v>15</v>
      </c>
      <c r="F4179" t="s">
        <v>18</v>
      </c>
      <c r="G4179" t="s">
        <v>17</v>
      </c>
      <c r="H4179">
        <v>16</v>
      </c>
    </row>
    <row r="4180" spans="1:8" x14ac:dyDescent="0.3">
      <c r="A4180" t="s">
        <v>21</v>
      </c>
      <c r="B4180" t="s">
        <v>13</v>
      </c>
      <c r="C4180">
        <v>5</v>
      </c>
      <c r="D4180" s="3">
        <v>2016</v>
      </c>
      <c r="E4180" t="s">
        <v>15</v>
      </c>
      <c r="F4180" t="s">
        <v>18</v>
      </c>
      <c r="G4180" t="s">
        <v>17</v>
      </c>
      <c r="H4180">
        <v>15</v>
      </c>
    </row>
    <row r="4181" spans="1:8" x14ac:dyDescent="0.3">
      <c r="A4181" t="s">
        <v>22</v>
      </c>
      <c r="B4181" t="s">
        <v>13</v>
      </c>
      <c r="C4181">
        <v>5</v>
      </c>
      <c r="D4181" s="3">
        <v>2016</v>
      </c>
      <c r="E4181" t="s">
        <v>15</v>
      </c>
      <c r="F4181" t="s">
        <v>18</v>
      </c>
      <c r="G4181" t="s">
        <v>17</v>
      </c>
      <c r="H4181">
        <v>7</v>
      </c>
    </row>
    <row r="4182" spans="1:8" x14ac:dyDescent="0.3">
      <c r="A4182" t="s">
        <v>21</v>
      </c>
      <c r="B4182" t="s">
        <v>13</v>
      </c>
      <c r="C4182">
        <v>6</v>
      </c>
      <c r="D4182" s="3">
        <v>2016</v>
      </c>
      <c r="E4182" t="s">
        <v>15</v>
      </c>
      <c r="F4182" t="s">
        <v>18</v>
      </c>
      <c r="G4182" t="s">
        <v>17</v>
      </c>
      <c r="H4182">
        <v>16</v>
      </c>
    </row>
    <row r="4183" spans="1:8" x14ac:dyDescent="0.3">
      <c r="A4183" t="s">
        <v>22</v>
      </c>
      <c r="B4183" t="s">
        <v>13</v>
      </c>
      <c r="C4183">
        <v>6</v>
      </c>
      <c r="D4183" s="3">
        <v>2016</v>
      </c>
      <c r="E4183" t="s">
        <v>15</v>
      </c>
      <c r="F4183" t="s">
        <v>18</v>
      </c>
      <c r="G4183" t="s">
        <v>17</v>
      </c>
      <c r="H4183">
        <v>10</v>
      </c>
    </row>
    <row r="4184" spans="1:8" x14ac:dyDescent="0.3">
      <c r="A4184" t="s">
        <v>21</v>
      </c>
      <c r="B4184" t="s">
        <v>13</v>
      </c>
      <c r="C4184">
        <v>7</v>
      </c>
      <c r="D4184" s="3">
        <v>2016</v>
      </c>
      <c r="E4184" t="s">
        <v>15</v>
      </c>
      <c r="F4184" t="s">
        <v>18</v>
      </c>
      <c r="G4184" t="s">
        <v>17</v>
      </c>
      <c r="H4184">
        <v>12</v>
      </c>
    </row>
    <row r="4185" spans="1:8" x14ac:dyDescent="0.3">
      <c r="A4185" t="s">
        <v>22</v>
      </c>
      <c r="B4185" t="s">
        <v>13</v>
      </c>
      <c r="C4185">
        <v>7</v>
      </c>
      <c r="D4185" s="3">
        <v>2016</v>
      </c>
      <c r="E4185" t="s">
        <v>15</v>
      </c>
      <c r="F4185" t="s">
        <v>18</v>
      </c>
      <c r="G4185" t="s">
        <v>17</v>
      </c>
      <c r="H4185">
        <v>4</v>
      </c>
    </row>
    <row r="4186" spans="1:8" x14ac:dyDescent="0.3">
      <c r="A4186" t="s">
        <v>21</v>
      </c>
      <c r="B4186" t="s">
        <v>13</v>
      </c>
      <c r="C4186">
        <v>8</v>
      </c>
      <c r="D4186" s="3">
        <v>2016</v>
      </c>
      <c r="E4186" t="s">
        <v>15</v>
      </c>
      <c r="F4186" t="s">
        <v>18</v>
      </c>
      <c r="G4186" t="s">
        <v>17</v>
      </c>
      <c r="H4186">
        <v>5</v>
      </c>
    </row>
    <row r="4187" spans="1:8" x14ac:dyDescent="0.3">
      <c r="A4187" t="s">
        <v>22</v>
      </c>
      <c r="B4187" t="s">
        <v>13</v>
      </c>
      <c r="C4187">
        <v>8</v>
      </c>
      <c r="D4187" s="3">
        <v>2016</v>
      </c>
      <c r="E4187" t="s">
        <v>15</v>
      </c>
      <c r="F4187" t="s">
        <v>18</v>
      </c>
      <c r="G4187" t="s">
        <v>17</v>
      </c>
      <c r="H4187">
        <v>7</v>
      </c>
    </row>
    <row r="4188" spans="1:8" x14ac:dyDescent="0.3">
      <c r="A4188" t="s">
        <v>21</v>
      </c>
      <c r="B4188" t="s">
        <v>13</v>
      </c>
      <c r="C4188">
        <v>9</v>
      </c>
      <c r="D4188" s="3">
        <v>2016</v>
      </c>
      <c r="E4188" t="s">
        <v>15</v>
      </c>
      <c r="F4188" t="s">
        <v>18</v>
      </c>
      <c r="G4188" t="s">
        <v>17</v>
      </c>
      <c r="H4188">
        <v>15</v>
      </c>
    </row>
    <row r="4189" spans="1:8" x14ac:dyDescent="0.3">
      <c r="A4189" t="s">
        <v>22</v>
      </c>
      <c r="B4189" t="s">
        <v>13</v>
      </c>
      <c r="C4189">
        <v>9</v>
      </c>
      <c r="D4189" s="3">
        <v>2016</v>
      </c>
      <c r="E4189" t="s">
        <v>15</v>
      </c>
      <c r="F4189" t="s">
        <v>18</v>
      </c>
      <c r="G4189" t="s">
        <v>17</v>
      </c>
      <c r="H4189">
        <v>9</v>
      </c>
    </row>
    <row r="4190" spans="1:8" x14ac:dyDescent="0.3">
      <c r="A4190" t="s">
        <v>21</v>
      </c>
      <c r="B4190" t="s">
        <v>13</v>
      </c>
      <c r="C4190">
        <v>10</v>
      </c>
      <c r="D4190" s="3">
        <v>2016</v>
      </c>
      <c r="E4190" t="s">
        <v>15</v>
      </c>
      <c r="F4190" t="s">
        <v>18</v>
      </c>
      <c r="G4190" t="s">
        <v>17</v>
      </c>
      <c r="H4190">
        <v>19</v>
      </c>
    </row>
    <row r="4191" spans="1:8" x14ac:dyDescent="0.3">
      <c r="A4191" t="s">
        <v>22</v>
      </c>
      <c r="B4191" t="s">
        <v>13</v>
      </c>
      <c r="C4191">
        <v>10</v>
      </c>
      <c r="D4191" s="3">
        <v>2016</v>
      </c>
      <c r="E4191" t="s">
        <v>15</v>
      </c>
      <c r="F4191" t="s">
        <v>18</v>
      </c>
      <c r="G4191" t="s">
        <v>17</v>
      </c>
      <c r="H4191">
        <v>11</v>
      </c>
    </row>
    <row r="4192" spans="1:8" x14ac:dyDescent="0.3">
      <c r="A4192" t="s">
        <v>21</v>
      </c>
      <c r="B4192" t="s">
        <v>13</v>
      </c>
      <c r="C4192">
        <v>11</v>
      </c>
      <c r="D4192" s="3">
        <v>2016</v>
      </c>
      <c r="E4192" t="s">
        <v>15</v>
      </c>
      <c r="F4192" t="s">
        <v>18</v>
      </c>
      <c r="G4192" t="s">
        <v>17</v>
      </c>
      <c r="H4192">
        <v>71</v>
      </c>
    </row>
    <row r="4193" spans="1:8" x14ac:dyDescent="0.3">
      <c r="A4193" t="s">
        <v>22</v>
      </c>
      <c r="B4193" t="s">
        <v>13</v>
      </c>
      <c r="C4193">
        <v>11</v>
      </c>
      <c r="D4193" s="3">
        <v>2016</v>
      </c>
      <c r="E4193" t="s">
        <v>15</v>
      </c>
      <c r="F4193" t="s">
        <v>18</v>
      </c>
      <c r="G4193" t="s">
        <v>17</v>
      </c>
      <c r="H4193">
        <v>55</v>
      </c>
    </row>
    <row r="4194" spans="1:8" x14ac:dyDescent="0.3">
      <c r="A4194" t="s">
        <v>21</v>
      </c>
      <c r="B4194" t="s">
        <v>13</v>
      </c>
      <c r="C4194">
        <v>12</v>
      </c>
      <c r="D4194" s="3">
        <v>2016</v>
      </c>
      <c r="E4194" t="s">
        <v>15</v>
      </c>
      <c r="F4194" t="s">
        <v>18</v>
      </c>
      <c r="G4194" t="s">
        <v>17</v>
      </c>
      <c r="H4194">
        <v>18</v>
      </c>
    </row>
    <row r="4195" spans="1:8" x14ac:dyDescent="0.3">
      <c r="A4195" t="s">
        <v>22</v>
      </c>
      <c r="B4195" t="s">
        <v>13</v>
      </c>
      <c r="C4195">
        <v>12</v>
      </c>
      <c r="D4195" s="3">
        <v>2016</v>
      </c>
      <c r="E4195" t="s">
        <v>15</v>
      </c>
      <c r="F4195" t="s">
        <v>18</v>
      </c>
      <c r="G4195" t="s">
        <v>17</v>
      </c>
      <c r="H4195">
        <v>17</v>
      </c>
    </row>
    <row r="4196" spans="1:8" x14ac:dyDescent="0.3">
      <c r="A4196" t="s">
        <v>21</v>
      </c>
      <c r="B4196" t="s">
        <v>13</v>
      </c>
      <c r="C4196">
        <v>13</v>
      </c>
      <c r="D4196" s="3">
        <v>2016</v>
      </c>
      <c r="E4196" t="s">
        <v>15</v>
      </c>
      <c r="F4196" t="s">
        <v>18</v>
      </c>
      <c r="G4196" t="s">
        <v>17</v>
      </c>
      <c r="H4196">
        <v>19</v>
      </c>
    </row>
    <row r="4197" spans="1:8" x14ac:dyDescent="0.3">
      <c r="A4197" t="s">
        <v>22</v>
      </c>
      <c r="B4197" t="s">
        <v>13</v>
      </c>
      <c r="C4197">
        <v>13</v>
      </c>
      <c r="D4197" s="3">
        <v>2016</v>
      </c>
      <c r="E4197" t="s">
        <v>15</v>
      </c>
      <c r="F4197" t="s">
        <v>18</v>
      </c>
      <c r="G4197" t="s">
        <v>17</v>
      </c>
      <c r="H4197">
        <v>15</v>
      </c>
    </row>
    <row r="4198" spans="1:8" x14ac:dyDescent="0.3">
      <c r="A4198" t="s">
        <v>21</v>
      </c>
      <c r="B4198" t="s">
        <v>13</v>
      </c>
      <c r="C4198">
        <v>14</v>
      </c>
      <c r="D4198" s="3">
        <v>2016</v>
      </c>
      <c r="E4198" t="s">
        <v>15</v>
      </c>
      <c r="F4198" t="s">
        <v>18</v>
      </c>
      <c r="G4198" t="s">
        <v>17</v>
      </c>
      <c r="H4198">
        <v>16</v>
      </c>
    </row>
    <row r="4199" spans="1:8" x14ac:dyDescent="0.3">
      <c r="A4199" t="s">
        <v>22</v>
      </c>
      <c r="B4199" t="s">
        <v>13</v>
      </c>
      <c r="C4199">
        <v>14</v>
      </c>
      <c r="D4199" s="3">
        <v>2016</v>
      </c>
      <c r="E4199" t="s">
        <v>15</v>
      </c>
      <c r="F4199" t="s">
        <v>18</v>
      </c>
      <c r="G4199" t="s">
        <v>17</v>
      </c>
      <c r="H4199">
        <v>7</v>
      </c>
    </row>
    <row r="4200" spans="1:8" x14ac:dyDescent="0.3">
      <c r="A4200" t="s">
        <v>21</v>
      </c>
      <c r="B4200" t="s">
        <v>13</v>
      </c>
      <c r="C4200">
        <v>15</v>
      </c>
      <c r="D4200" s="3">
        <v>2016</v>
      </c>
      <c r="E4200" t="s">
        <v>15</v>
      </c>
      <c r="F4200" t="s">
        <v>18</v>
      </c>
      <c r="G4200" t="s">
        <v>17</v>
      </c>
      <c r="H4200">
        <v>11</v>
      </c>
    </row>
    <row r="4201" spans="1:8" x14ac:dyDescent="0.3">
      <c r="A4201" t="s">
        <v>22</v>
      </c>
      <c r="B4201" t="s">
        <v>13</v>
      </c>
      <c r="C4201">
        <v>15</v>
      </c>
      <c r="D4201" s="3">
        <v>2016</v>
      </c>
      <c r="E4201" t="s">
        <v>15</v>
      </c>
      <c r="F4201" t="s">
        <v>18</v>
      </c>
      <c r="G4201" t="s">
        <v>17</v>
      </c>
      <c r="H4201">
        <v>6</v>
      </c>
    </row>
    <row r="4202" spans="1:8" x14ac:dyDescent="0.3">
      <c r="A4202" t="s">
        <v>21</v>
      </c>
      <c r="B4202" t="s">
        <v>13</v>
      </c>
      <c r="C4202">
        <v>16</v>
      </c>
      <c r="D4202" s="3">
        <v>2016</v>
      </c>
      <c r="E4202" t="s">
        <v>15</v>
      </c>
      <c r="F4202" t="s">
        <v>18</v>
      </c>
      <c r="G4202" t="s">
        <v>17</v>
      </c>
      <c r="H4202">
        <v>18</v>
      </c>
    </row>
    <row r="4203" spans="1:8" x14ac:dyDescent="0.3">
      <c r="A4203" t="s">
        <v>22</v>
      </c>
      <c r="B4203" t="s">
        <v>13</v>
      </c>
      <c r="C4203">
        <v>16</v>
      </c>
      <c r="D4203" s="3">
        <v>2016</v>
      </c>
      <c r="E4203" t="s">
        <v>15</v>
      </c>
      <c r="F4203" t="s">
        <v>18</v>
      </c>
      <c r="G4203" t="s">
        <v>17</v>
      </c>
      <c r="H4203">
        <v>13</v>
      </c>
    </row>
    <row r="4204" spans="1:8" x14ac:dyDescent="0.3">
      <c r="A4204" t="s">
        <v>21</v>
      </c>
      <c r="B4204" t="s">
        <v>13</v>
      </c>
      <c r="C4204">
        <v>17</v>
      </c>
      <c r="D4204" s="3">
        <v>2016</v>
      </c>
      <c r="E4204" t="s">
        <v>15</v>
      </c>
      <c r="F4204" t="s">
        <v>18</v>
      </c>
      <c r="G4204" t="s">
        <v>17</v>
      </c>
      <c r="H4204">
        <v>23</v>
      </c>
    </row>
    <row r="4205" spans="1:8" x14ac:dyDescent="0.3">
      <c r="A4205" t="s">
        <v>22</v>
      </c>
      <c r="B4205" t="s">
        <v>13</v>
      </c>
      <c r="C4205">
        <v>17</v>
      </c>
      <c r="D4205" s="3">
        <v>2016</v>
      </c>
      <c r="E4205" t="s">
        <v>15</v>
      </c>
      <c r="F4205" t="s">
        <v>18</v>
      </c>
      <c r="G4205" t="s">
        <v>17</v>
      </c>
      <c r="H4205">
        <v>17</v>
      </c>
    </row>
    <row r="4206" spans="1:8" x14ac:dyDescent="0.3">
      <c r="A4206" t="s">
        <v>21</v>
      </c>
      <c r="B4206" t="s">
        <v>13</v>
      </c>
      <c r="C4206">
        <v>18</v>
      </c>
      <c r="D4206" s="3">
        <v>2016</v>
      </c>
      <c r="E4206" t="s">
        <v>15</v>
      </c>
      <c r="F4206" t="s">
        <v>18</v>
      </c>
      <c r="G4206" t="s">
        <v>17</v>
      </c>
      <c r="H4206">
        <v>19</v>
      </c>
    </row>
    <row r="4207" spans="1:8" x14ac:dyDescent="0.3">
      <c r="A4207" t="s">
        <v>22</v>
      </c>
      <c r="B4207" t="s">
        <v>13</v>
      </c>
      <c r="C4207">
        <v>18</v>
      </c>
      <c r="D4207" s="3">
        <v>2016</v>
      </c>
      <c r="E4207" t="s">
        <v>15</v>
      </c>
      <c r="F4207" t="s">
        <v>18</v>
      </c>
      <c r="G4207" t="s">
        <v>17</v>
      </c>
      <c r="H4207">
        <v>11</v>
      </c>
    </row>
    <row r="4208" spans="1:8" x14ac:dyDescent="0.3">
      <c r="A4208" t="s">
        <v>21</v>
      </c>
      <c r="B4208" t="s">
        <v>13</v>
      </c>
      <c r="C4208">
        <v>19</v>
      </c>
      <c r="D4208" s="3">
        <v>2016</v>
      </c>
      <c r="E4208" t="s">
        <v>15</v>
      </c>
      <c r="F4208" t="s">
        <v>18</v>
      </c>
      <c r="G4208" t="s">
        <v>17</v>
      </c>
      <c r="H4208">
        <v>13</v>
      </c>
    </row>
    <row r="4209" spans="1:8" x14ac:dyDescent="0.3">
      <c r="A4209" t="s">
        <v>22</v>
      </c>
      <c r="B4209" t="s">
        <v>13</v>
      </c>
      <c r="C4209">
        <v>19</v>
      </c>
      <c r="D4209" s="3">
        <v>2016</v>
      </c>
      <c r="E4209" t="s">
        <v>15</v>
      </c>
      <c r="F4209" t="s">
        <v>18</v>
      </c>
      <c r="G4209" t="s">
        <v>17</v>
      </c>
      <c r="H4209">
        <v>6</v>
      </c>
    </row>
    <row r="4210" spans="1:8" x14ac:dyDescent="0.3">
      <c r="A4210" t="s">
        <v>21</v>
      </c>
      <c r="B4210" t="s">
        <v>13</v>
      </c>
      <c r="C4210">
        <v>20</v>
      </c>
      <c r="D4210" s="3">
        <v>2016</v>
      </c>
      <c r="E4210" t="s">
        <v>15</v>
      </c>
      <c r="F4210" t="s">
        <v>18</v>
      </c>
      <c r="G4210" t="s">
        <v>17</v>
      </c>
      <c r="H4210">
        <v>16</v>
      </c>
    </row>
    <row r="4211" spans="1:8" x14ac:dyDescent="0.3">
      <c r="A4211" t="s">
        <v>22</v>
      </c>
      <c r="B4211" t="s">
        <v>13</v>
      </c>
      <c r="C4211">
        <v>20</v>
      </c>
      <c r="D4211" s="3">
        <v>2016</v>
      </c>
      <c r="E4211" t="s">
        <v>15</v>
      </c>
      <c r="F4211" t="s">
        <v>18</v>
      </c>
      <c r="G4211" t="s">
        <v>17</v>
      </c>
      <c r="H4211">
        <v>13</v>
      </c>
    </row>
    <row r="4212" spans="1:8" x14ac:dyDescent="0.3">
      <c r="A4212" t="s">
        <v>21</v>
      </c>
      <c r="B4212" t="s">
        <v>13</v>
      </c>
      <c r="C4212">
        <v>21</v>
      </c>
      <c r="D4212" s="3">
        <v>2016</v>
      </c>
      <c r="E4212" t="s">
        <v>15</v>
      </c>
      <c r="F4212" t="s">
        <v>18</v>
      </c>
      <c r="G4212" t="s">
        <v>17</v>
      </c>
      <c r="H4212">
        <v>8</v>
      </c>
    </row>
    <row r="4213" spans="1:8" x14ac:dyDescent="0.3">
      <c r="A4213" t="s">
        <v>22</v>
      </c>
      <c r="B4213" t="s">
        <v>13</v>
      </c>
      <c r="C4213">
        <v>21</v>
      </c>
      <c r="D4213" s="3">
        <v>2016</v>
      </c>
      <c r="E4213" t="s">
        <v>15</v>
      </c>
      <c r="F4213" t="s">
        <v>18</v>
      </c>
      <c r="G4213" t="s">
        <v>17</v>
      </c>
      <c r="H4213">
        <v>7</v>
      </c>
    </row>
    <row r="4214" spans="1:8" x14ac:dyDescent="0.3">
      <c r="A4214" t="s">
        <v>21</v>
      </c>
      <c r="B4214" t="s">
        <v>13</v>
      </c>
      <c r="C4214">
        <v>22</v>
      </c>
      <c r="D4214" s="3">
        <v>2016</v>
      </c>
      <c r="E4214" t="s">
        <v>15</v>
      </c>
      <c r="F4214" t="s">
        <v>18</v>
      </c>
      <c r="G4214" t="s">
        <v>17</v>
      </c>
      <c r="H4214">
        <v>9</v>
      </c>
    </row>
    <row r="4215" spans="1:8" x14ac:dyDescent="0.3">
      <c r="A4215" t="s">
        <v>22</v>
      </c>
      <c r="B4215" t="s">
        <v>13</v>
      </c>
      <c r="C4215">
        <v>22</v>
      </c>
      <c r="D4215" s="3">
        <v>2016</v>
      </c>
      <c r="E4215" t="s">
        <v>15</v>
      </c>
      <c r="F4215" t="s">
        <v>18</v>
      </c>
      <c r="G4215" t="s">
        <v>17</v>
      </c>
      <c r="H4215">
        <v>10</v>
      </c>
    </row>
    <row r="4216" spans="1:8" x14ac:dyDescent="0.3">
      <c r="A4216" t="s">
        <v>21</v>
      </c>
      <c r="B4216" t="s">
        <v>13</v>
      </c>
      <c r="C4216">
        <v>23</v>
      </c>
      <c r="D4216" s="3">
        <v>2016</v>
      </c>
      <c r="E4216" t="s">
        <v>15</v>
      </c>
      <c r="F4216" t="s">
        <v>18</v>
      </c>
      <c r="G4216" t="s">
        <v>17</v>
      </c>
      <c r="H4216">
        <v>20</v>
      </c>
    </row>
    <row r="4217" spans="1:8" x14ac:dyDescent="0.3">
      <c r="A4217" t="s">
        <v>22</v>
      </c>
      <c r="B4217" t="s">
        <v>13</v>
      </c>
      <c r="C4217">
        <v>23</v>
      </c>
      <c r="D4217" s="3">
        <v>2016</v>
      </c>
      <c r="E4217" t="s">
        <v>15</v>
      </c>
      <c r="F4217" t="s">
        <v>18</v>
      </c>
      <c r="G4217" t="s">
        <v>17</v>
      </c>
      <c r="H4217">
        <v>13</v>
      </c>
    </row>
    <row r="4218" spans="1:8" x14ac:dyDescent="0.3">
      <c r="A4218" t="s">
        <v>21</v>
      </c>
      <c r="B4218" t="s">
        <v>13</v>
      </c>
      <c r="C4218">
        <v>24</v>
      </c>
      <c r="D4218" s="3">
        <v>2016</v>
      </c>
      <c r="E4218" t="s">
        <v>15</v>
      </c>
      <c r="F4218" t="s">
        <v>18</v>
      </c>
      <c r="G4218" t="s">
        <v>17</v>
      </c>
      <c r="H4218">
        <v>22</v>
      </c>
    </row>
    <row r="4219" spans="1:8" x14ac:dyDescent="0.3">
      <c r="A4219" t="s">
        <v>22</v>
      </c>
      <c r="B4219" t="s">
        <v>13</v>
      </c>
      <c r="C4219">
        <v>24</v>
      </c>
      <c r="D4219" s="3">
        <v>2016</v>
      </c>
      <c r="E4219" t="s">
        <v>15</v>
      </c>
      <c r="F4219" t="s">
        <v>18</v>
      </c>
      <c r="G4219" t="s">
        <v>17</v>
      </c>
      <c r="H4219">
        <v>8</v>
      </c>
    </row>
    <row r="4220" spans="1:8" x14ac:dyDescent="0.3">
      <c r="A4220" t="s">
        <v>21</v>
      </c>
      <c r="B4220" t="s">
        <v>13</v>
      </c>
      <c r="C4220">
        <v>25</v>
      </c>
      <c r="D4220" s="3">
        <v>2016</v>
      </c>
      <c r="E4220" t="s">
        <v>15</v>
      </c>
      <c r="F4220" t="s">
        <v>18</v>
      </c>
      <c r="G4220" t="s">
        <v>17</v>
      </c>
      <c r="H4220">
        <v>25</v>
      </c>
    </row>
    <row r="4221" spans="1:8" x14ac:dyDescent="0.3">
      <c r="A4221" t="s">
        <v>22</v>
      </c>
      <c r="B4221" t="s">
        <v>13</v>
      </c>
      <c r="C4221">
        <v>25</v>
      </c>
      <c r="D4221" s="3">
        <v>2016</v>
      </c>
      <c r="E4221" t="s">
        <v>15</v>
      </c>
      <c r="F4221" t="s">
        <v>18</v>
      </c>
      <c r="G4221" t="s">
        <v>17</v>
      </c>
      <c r="H4221">
        <v>16</v>
      </c>
    </row>
    <row r="4222" spans="1:8" x14ac:dyDescent="0.3">
      <c r="A4222" t="s">
        <v>21</v>
      </c>
      <c r="B4222" t="s">
        <v>13</v>
      </c>
      <c r="C4222">
        <v>26</v>
      </c>
      <c r="D4222" s="3">
        <v>2016</v>
      </c>
      <c r="E4222" t="s">
        <v>15</v>
      </c>
      <c r="F4222" t="s">
        <v>18</v>
      </c>
      <c r="G4222" t="s">
        <v>17</v>
      </c>
      <c r="H4222">
        <v>11</v>
      </c>
    </row>
    <row r="4223" spans="1:8" x14ac:dyDescent="0.3">
      <c r="A4223" t="s">
        <v>22</v>
      </c>
      <c r="B4223" t="s">
        <v>13</v>
      </c>
      <c r="C4223">
        <v>26</v>
      </c>
      <c r="D4223" s="3">
        <v>2016</v>
      </c>
      <c r="E4223" t="s">
        <v>15</v>
      </c>
      <c r="F4223" t="s">
        <v>18</v>
      </c>
      <c r="G4223" t="s">
        <v>17</v>
      </c>
      <c r="H4223">
        <v>10</v>
      </c>
    </row>
    <row r="4224" spans="1:8" x14ac:dyDescent="0.3">
      <c r="A4224" t="s">
        <v>21</v>
      </c>
      <c r="B4224" t="s">
        <v>13</v>
      </c>
      <c r="C4224">
        <v>27</v>
      </c>
      <c r="D4224" s="3">
        <v>2016</v>
      </c>
      <c r="E4224" t="s">
        <v>15</v>
      </c>
      <c r="F4224" t="s">
        <v>18</v>
      </c>
      <c r="G4224" t="s">
        <v>17</v>
      </c>
      <c r="H4224">
        <v>16</v>
      </c>
    </row>
    <row r="4225" spans="1:8" x14ac:dyDescent="0.3">
      <c r="A4225" t="s">
        <v>22</v>
      </c>
      <c r="B4225" t="s">
        <v>13</v>
      </c>
      <c r="C4225">
        <v>27</v>
      </c>
      <c r="D4225" s="3">
        <v>2016</v>
      </c>
      <c r="E4225" t="s">
        <v>15</v>
      </c>
      <c r="F4225" t="s">
        <v>18</v>
      </c>
      <c r="G4225" t="s">
        <v>17</v>
      </c>
      <c r="H4225">
        <v>13</v>
      </c>
    </row>
    <row r="4226" spans="1:8" x14ac:dyDescent="0.3">
      <c r="A4226" t="s">
        <v>21</v>
      </c>
      <c r="B4226" t="s">
        <v>13</v>
      </c>
      <c r="C4226">
        <v>28</v>
      </c>
      <c r="D4226" s="3">
        <v>2016</v>
      </c>
      <c r="E4226" t="s">
        <v>15</v>
      </c>
      <c r="F4226" t="s">
        <v>18</v>
      </c>
      <c r="G4226" t="s">
        <v>17</v>
      </c>
      <c r="H4226">
        <v>15</v>
      </c>
    </row>
    <row r="4227" spans="1:8" x14ac:dyDescent="0.3">
      <c r="A4227" t="s">
        <v>22</v>
      </c>
      <c r="B4227" t="s">
        <v>13</v>
      </c>
      <c r="C4227">
        <v>28</v>
      </c>
      <c r="D4227" s="3">
        <v>2016</v>
      </c>
      <c r="E4227" t="s">
        <v>15</v>
      </c>
      <c r="F4227" t="s">
        <v>18</v>
      </c>
      <c r="G4227" t="s">
        <v>17</v>
      </c>
      <c r="H4227">
        <v>6</v>
      </c>
    </row>
    <row r="4228" spans="1:8" x14ac:dyDescent="0.3">
      <c r="A4228" t="s">
        <v>21</v>
      </c>
      <c r="B4228" t="s">
        <v>13</v>
      </c>
      <c r="C4228">
        <v>29</v>
      </c>
      <c r="D4228" s="3">
        <v>2016</v>
      </c>
      <c r="E4228" t="s">
        <v>15</v>
      </c>
      <c r="F4228" t="s">
        <v>18</v>
      </c>
      <c r="G4228" t="s">
        <v>17</v>
      </c>
      <c r="H4228">
        <v>10</v>
      </c>
    </row>
    <row r="4229" spans="1:8" x14ac:dyDescent="0.3">
      <c r="A4229" t="s">
        <v>22</v>
      </c>
      <c r="B4229" t="s">
        <v>13</v>
      </c>
      <c r="C4229">
        <v>29</v>
      </c>
      <c r="D4229" s="3">
        <v>2016</v>
      </c>
      <c r="E4229" t="s">
        <v>15</v>
      </c>
      <c r="F4229" t="s">
        <v>18</v>
      </c>
      <c r="G4229" t="s">
        <v>17</v>
      </c>
      <c r="H4229">
        <v>6</v>
      </c>
    </row>
    <row r="4230" spans="1:8" x14ac:dyDescent="0.3">
      <c r="A4230" t="s">
        <v>21</v>
      </c>
      <c r="B4230" t="s">
        <v>13</v>
      </c>
      <c r="C4230">
        <v>30</v>
      </c>
      <c r="D4230" s="3">
        <v>2016</v>
      </c>
      <c r="E4230" t="s">
        <v>15</v>
      </c>
      <c r="F4230" t="s">
        <v>18</v>
      </c>
      <c r="G4230" t="s">
        <v>17</v>
      </c>
      <c r="H4230">
        <v>21</v>
      </c>
    </row>
    <row r="4231" spans="1:8" x14ac:dyDescent="0.3">
      <c r="A4231" t="s">
        <v>22</v>
      </c>
      <c r="B4231" t="s">
        <v>13</v>
      </c>
      <c r="C4231">
        <v>30</v>
      </c>
      <c r="D4231" s="3">
        <v>2016</v>
      </c>
      <c r="E4231" t="s">
        <v>15</v>
      </c>
      <c r="F4231" t="s">
        <v>18</v>
      </c>
      <c r="G4231" t="s">
        <v>17</v>
      </c>
      <c r="H4231">
        <v>14</v>
      </c>
    </row>
    <row r="4232" spans="1:8" x14ac:dyDescent="0.3">
      <c r="A4232" t="s">
        <v>21</v>
      </c>
      <c r="B4232" t="s">
        <v>13</v>
      </c>
      <c r="C4232">
        <v>31</v>
      </c>
      <c r="D4232" s="3">
        <v>2016</v>
      </c>
      <c r="E4232" t="s">
        <v>15</v>
      </c>
      <c r="F4232" t="s">
        <v>18</v>
      </c>
      <c r="G4232" t="s">
        <v>17</v>
      </c>
      <c r="H4232">
        <v>12</v>
      </c>
    </row>
    <row r="4233" spans="1:8" x14ac:dyDescent="0.3">
      <c r="A4233" t="s">
        <v>22</v>
      </c>
      <c r="B4233" t="s">
        <v>13</v>
      </c>
      <c r="C4233">
        <v>31</v>
      </c>
      <c r="D4233" s="3">
        <v>2016</v>
      </c>
      <c r="E4233" t="s">
        <v>15</v>
      </c>
      <c r="F4233" t="s">
        <v>18</v>
      </c>
      <c r="G4233" t="s">
        <v>17</v>
      </c>
      <c r="H4233">
        <v>15</v>
      </c>
    </row>
    <row r="4234" spans="1:8" x14ac:dyDescent="0.3">
      <c r="A4234" t="s">
        <v>21</v>
      </c>
      <c r="B4234" t="s">
        <v>20</v>
      </c>
      <c r="C4234">
        <v>1</v>
      </c>
      <c r="D4234" s="3">
        <v>2017</v>
      </c>
      <c r="E4234" t="s">
        <v>15</v>
      </c>
      <c r="F4234" t="s">
        <v>18</v>
      </c>
      <c r="G4234" t="s">
        <v>17</v>
      </c>
      <c r="H4234">
        <v>13</v>
      </c>
    </row>
    <row r="4235" spans="1:8" x14ac:dyDescent="0.3">
      <c r="A4235" t="s">
        <v>22</v>
      </c>
      <c r="B4235" t="s">
        <v>20</v>
      </c>
      <c r="C4235">
        <v>1</v>
      </c>
      <c r="D4235" s="3">
        <v>2017</v>
      </c>
      <c r="E4235" t="s">
        <v>15</v>
      </c>
      <c r="F4235" t="s">
        <v>18</v>
      </c>
      <c r="G4235" t="s">
        <v>17</v>
      </c>
      <c r="H4235">
        <v>7</v>
      </c>
    </row>
    <row r="4236" spans="1:8" x14ac:dyDescent="0.3">
      <c r="A4236" t="s">
        <v>21</v>
      </c>
      <c r="B4236" t="s">
        <v>20</v>
      </c>
      <c r="C4236">
        <v>2</v>
      </c>
      <c r="D4236" s="3">
        <v>2017</v>
      </c>
      <c r="E4236" t="s">
        <v>15</v>
      </c>
      <c r="F4236" t="s">
        <v>18</v>
      </c>
      <c r="G4236" t="s">
        <v>17</v>
      </c>
      <c r="H4236">
        <v>9</v>
      </c>
    </row>
    <row r="4237" spans="1:8" x14ac:dyDescent="0.3">
      <c r="A4237" t="s">
        <v>22</v>
      </c>
      <c r="B4237" t="s">
        <v>20</v>
      </c>
      <c r="C4237">
        <v>2</v>
      </c>
      <c r="D4237" s="3">
        <v>2017</v>
      </c>
      <c r="E4237" t="s">
        <v>15</v>
      </c>
      <c r="F4237" t="s">
        <v>18</v>
      </c>
      <c r="G4237" t="s">
        <v>17</v>
      </c>
      <c r="H4237">
        <v>7</v>
      </c>
    </row>
    <row r="4238" spans="1:8" x14ac:dyDescent="0.3">
      <c r="A4238" t="s">
        <v>21</v>
      </c>
      <c r="B4238" t="s">
        <v>20</v>
      </c>
      <c r="C4238">
        <v>3</v>
      </c>
      <c r="D4238" s="3">
        <v>2017</v>
      </c>
      <c r="E4238" t="s">
        <v>15</v>
      </c>
      <c r="F4238" t="s">
        <v>18</v>
      </c>
      <c r="G4238" t="s">
        <v>17</v>
      </c>
      <c r="H4238">
        <v>28</v>
      </c>
    </row>
    <row r="4239" spans="1:8" x14ac:dyDescent="0.3">
      <c r="A4239" t="s">
        <v>22</v>
      </c>
      <c r="B4239" t="s">
        <v>20</v>
      </c>
      <c r="C4239">
        <v>3</v>
      </c>
      <c r="D4239" s="3">
        <v>2017</v>
      </c>
      <c r="E4239" t="s">
        <v>15</v>
      </c>
      <c r="F4239" t="s">
        <v>18</v>
      </c>
      <c r="G4239" t="s">
        <v>17</v>
      </c>
      <c r="H4239">
        <v>10</v>
      </c>
    </row>
    <row r="4240" spans="1:8" x14ac:dyDescent="0.3">
      <c r="A4240" t="s">
        <v>21</v>
      </c>
      <c r="B4240" t="s">
        <v>20</v>
      </c>
      <c r="C4240">
        <v>4</v>
      </c>
      <c r="D4240" s="3">
        <v>2017</v>
      </c>
      <c r="E4240" t="s">
        <v>15</v>
      </c>
      <c r="F4240" t="s">
        <v>18</v>
      </c>
      <c r="G4240" t="s">
        <v>17</v>
      </c>
      <c r="H4240">
        <v>30</v>
      </c>
    </row>
    <row r="4241" spans="1:8" x14ac:dyDescent="0.3">
      <c r="A4241" t="s">
        <v>22</v>
      </c>
      <c r="B4241" t="s">
        <v>20</v>
      </c>
      <c r="C4241">
        <v>4</v>
      </c>
      <c r="D4241" s="3">
        <v>2017</v>
      </c>
      <c r="E4241" t="s">
        <v>15</v>
      </c>
      <c r="F4241" t="s">
        <v>18</v>
      </c>
      <c r="G4241" t="s">
        <v>17</v>
      </c>
      <c r="H4241">
        <v>10</v>
      </c>
    </row>
    <row r="4242" spans="1:8" x14ac:dyDescent="0.3">
      <c r="A4242" t="s">
        <v>21</v>
      </c>
      <c r="B4242" t="s">
        <v>20</v>
      </c>
      <c r="C4242">
        <v>5</v>
      </c>
      <c r="D4242" s="3">
        <v>2017</v>
      </c>
      <c r="E4242" t="s">
        <v>15</v>
      </c>
      <c r="F4242" t="s">
        <v>18</v>
      </c>
      <c r="G4242" t="s">
        <v>17</v>
      </c>
      <c r="H4242">
        <v>31</v>
      </c>
    </row>
    <row r="4243" spans="1:8" x14ac:dyDescent="0.3">
      <c r="A4243" t="s">
        <v>22</v>
      </c>
      <c r="B4243" t="s">
        <v>20</v>
      </c>
      <c r="C4243">
        <v>5</v>
      </c>
      <c r="D4243" s="3">
        <v>2017</v>
      </c>
      <c r="E4243" t="s">
        <v>15</v>
      </c>
      <c r="F4243" t="s">
        <v>18</v>
      </c>
      <c r="G4243" t="s">
        <v>17</v>
      </c>
      <c r="H4243">
        <v>9</v>
      </c>
    </row>
    <row r="4244" spans="1:8" x14ac:dyDescent="0.3">
      <c r="A4244" t="s">
        <v>21</v>
      </c>
      <c r="B4244" t="s">
        <v>20</v>
      </c>
      <c r="C4244">
        <v>6</v>
      </c>
      <c r="D4244" s="3">
        <v>2017</v>
      </c>
      <c r="E4244" t="s">
        <v>15</v>
      </c>
      <c r="F4244" t="s">
        <v>18</v>
      </c>
      <c r="G4244" t="s">
        <v>17</v>
      </c>
      <c r="H4244">
        <v>29</v>
      </c>
    </row>
    <row r="4245" spans="1:8" x14ac:dyDescent="0.3">
      <c r="A4245" t="s">
        <v>22</v>
      </c>
      <c r="B4245" t="s">
        <v>20</v>
      </c>
      <c r="C4245">
        <v>6</v>
      </c>
      <c r="D4245" s="3">
        <v>2017</v>
      </c>
      <c r="E4245" t="s">
        <v>15</v>
      </c>
      <c r="F4245" t="s">
        <v>18</v>
      </c>
      <c r="G4245" t="s">
        <v>17</v>
      </c>
      <c r="H4245">
        <v>8</v>
      </c>
    </row>
    <row r="4246" spans="1:8" x14ac:dyDescent="0.3">
      <c r="A4246" t="s">
        <v>21</v>
      </c>
      <c r="B4246" t="s">
        <v>20</v>
      </c>
      <c r="C4246">
        <v>7</v>
      </c>
      <c r="D4246" s="3">
        <v>2017</v>
      </c>
      <c r="E4246" t="s">
        <v>15</v>
      </c>
      <c r="F4246" t="s">
        <v>18</v>
      </c>
      <c r="G4246" t="s">
        <v>17</v>
      </c>
      <c r="H4246">
        <v>21</v>
      </c>
    </row>
    <row r="4247" spans="1:8" x14ac:dyDescent="0.3">
      <c r="A4247" t="s">
        <v>22</v>
      </c>
      <c r="B4247" t="s">
        <v>20</v>
      </c>
      <c r="C4247">
        <v>7</v>
      </c>
      <c r="D4247" s="3">
        <v>2017</v>
      </c>
      <c r="E4247" t="s">
        <v>15</v>
      </c>
      <c r="F4247" t="s">
        <v>18</v>
      </c>
      <c r="G4247" t="s">
        <v>17</v>
      </c>
      <c r="H4247">
        <v>7</v>
      </c>
    </row>
    <row r="4248" spans="1:8" x14ac:dyDescent="0.3">
      <c r="A4248" t="s">
        <v>21</v>
      </c>
      <c r="B4248" t="s">
        <v>20</v>
      </c>
      <c r="C4248">
        <v>8</v>
      </c>
      <c r="D4248" s="3">
        <v>2017</v>
      </c>
      <c r="E4248" t="s">
        <v>15</v>
      </c>
      <c r="F4248" t="s">
        <v>18</v>
      </c>
      <c r="G4248" t="s">
        <v>17</v>
      </c>
      <c r="H4248">
        <v>19</v>
      </c>
    </row>
    <row r="4249" spans="1:8" x14ac:dyDescent="0.3">
      <c r="A4249" t="s">
        <v>22</v>
      </c>
      <c r="B4249" t="s">
        <v>20</v>
      </c>
      <c r="C4249">
        <v>8</v>
      </c>
      <c r="D4249" s="3">
        <v>2017</v>
      </c>
      <c r="E4249" t="s">
        <v>15</v>
      </c>
      <c r="F4249" t="s">
        <v>18</v>
      </c>
      <c r="G4249" t="s">
        <v>17</v>
      </c>
      <c r="H4249">
        <v>5</v>
      </c>
    </row>
    <row r="4250" spans="1:8" x14ac:dyDescent="0.3">
      <c r="A4250" t="s">
        <v>21</v>
      </c>
      <c r="B4250" t="s">
        <v>20</v>
      </c>
      <c r="C4250">
        <v>9</v>
      </c>
      <c r="D4250" s="3">
        <v>2017</v>
      </c>
      <c r="E4250" t="s">
        <v>15</v>
      </c>
      <c r="F4250" t="s">
        <v>18</v>
      </c>
      <c r="G4250" t="s">
        <v>17</v>
      </c>
      <c r="H4250">
        <v>17</v>
      </c>
    </row>
    <row r="4251" spans="1:8" x14ac:dyDescent="0.3">
      <c r="A4251" t="s">
        <v>22</v>
      </c>
      <c r="B4251" t="s">
        <v>20</v>
      </c>
      <c r="C4251">
        <v>9</v>
      </c>
      <c r="D4251" s="3">
        <v>2017</v>
      </c>
      <c r="E4251" t="s">
        <v>15</v>
      </c>
      <c r="F4251" t="s">
        <v>18</v>
      </c>
      <c r="G4251" t="s">
        <v>17</v>
      </c>
      <c r="H4251">
        <v>5</v>
      </c>
    </row>
    <row r="4252" spans="1:8" x14ac:dyDescent="0.3">
      <c r="A4252" t="s">
        <v>21</v>
      </c>
      <c r="B4252" t="s">
        <v>20</v>
      </c>
      <c r="C4252">
        <v>10</v>
      </c>
      <c r="D4252" s="3">
        <v>2017</v>
      </c>
      <c r="E4252" t="s">
        <v>15</v>
      </c>
      <c r="F4252" t="s">
        <v>18</v>
      </c>
      <c r="G4252" t="s">
        <v>17</v>
      </c>
      <c r="H4252">
        <v>22</v>
      </c>
    </row>
    <row r="4253" spans="1:8" x14ac:dyDescent="0.3">
      <c r="A4253" t="s">
        <v>22</v>
      </c>
      <c r="B4253" t="s">
        <v>20</v>
      </c>
      <c r="C4253">
        <v>10</v>
      </c>
      <c r="D4253" s="3">
        <v>2017</v>
      </c>
      <c r="E4253" t="s">
        <v>15</v>
      </c>
      <c r="F4253" t="s">
        <v>18</v>
      </c>
      <c r="G4253" t="s">
        <v>17</v>
      </c>
      <c r="H4253">
        <v>8</v>
      </c>
    </row>
    <row r="4254" spans="1:8" x14ac:dyDescent="0.3">
      <c r="A4254" t="s">
        <v>21</v>
      </c>
      <c r="B4254" t="s">
        <v>20</v>
      </c>
      <c r="C4254">
        <v>11</v>
      </c>
      <c r="D4254" s="3">
        <v>2017</v>
      </c>
      <c r="E4254" t="s">
        <v>15</v>
      </c>
      <c r="F4254" t="s">
        <v>18</v>
      </c>
      <c r="G4254" t="s">
        <v>17</v>
      </c>
      <c r="H4254">
        <v>19</v>
      </c>
    </row>
    <row r="4255" spans="1:8" x14ac:dyDescent="0.3">
      <c r="A4255" t="s">
        <v>22</v>
      </c>
      <c r="B4255" t="s">
        <v>20</v>
      </c>
      <c r="C4255">
        <v>11</v>
      </c>
      <c r="D4255" s="3">
        <v>2017</v>
      </c>
      <c r="E4255" t="s">
        <v>15</v>
      </c>
      <c r="F4255" t="s">
        <v>18</v>
      </c>
      <c r="G4255" t="s">
        <v>17</v>
      </c>
      <c r="H4255">
        <v>6</v>
      </c>
    </row>
    <row r="4256" spans="1:8" x14ac:dyDescent="0.3">
      <c r="A4256" t="s">
        <v>21</v>
      </c>
      <c r="B4256" t="s">
        <v>20</v>
      </c>
      <c r="C4256">
        <v>12</v>
      </c>
      <c r="D4256" s="3">
        <v>2017</v>
      </c>
      <c r="E4256" t="s">
        <v>15</v>
      </c>
      <c r="F4256" t="s">
        <v>18</v>
      </c>
      <c r="G4256" t="s">
        <v>17</v>
      </c>
      <c r="H4256">
        <v>27</v>
      </c>
    </row>
    <row r="4257" spans="1:8" x14ac:dyDescent="0.3">
      <c r="A4257" t="s">
        <v>22</v>
      </c>
      <c r="B4257" t="s">
        <v>20</v>
      </c>
      <c r="C4257">
        <v>12</v>
      </c>
      <c r="D4257" s="3">
        <v>2017</v>
      </c>
      <c r="E4257" t="s">
        <v>15</v>
      </c>
      <c r="F4257" t="s">
        <v>18</v>
      </c>
      <c r="G4257" t="s">
        <v>17</v>
      </c>
      <c r="H4257">
        <v>8</v>
      </c>
    </row>
    <row r="4258" spans="1:8" x14ac:dyDescent="0.3">
      <c r="A4258" t="s">
        <v>21</v>
      </c>
      <c r="B4258" t="s">
        <v>20</v>
      </c>
      <c r="C4258">
        <v>13</v>
      </c>
      <c r="D4258" s="3">
        <v>2017</v>
      </c>
      <c r="E4258" t="s">
        <v>15</v>
      </c>
      <c r="F4258" t="s">
        <v>18</v>
      </c>
      <c r="G4258" t="s">
        <v>17</v>
      </c>
      <c r="H4258">
        <v>20</v>
      </c>
    </row>
    <row r="4259" spans="1:8" x14ac:dyDescent="0.3">
      <c r="A4259" t="s">
        <v>22</v>
      </c>
      <c r="B4259" t="s">
        <v>20</v>
      </c>
      <c r="C4259">
        <v>13</v>
      </c>
      <c r="D4259" s="3">
        <v>2017</v>
      </c>
      <c r="E4259" t="s">
        <v>15</v>
      </c>
      <c r="F4259" t="s">
        <v>18</v>
      </c>
      <c r="G4259" t="s">
        <v>17</v>
      </c>
      <c r="H4259">
        <v>7</v>
      </c>
    </row>
    <row r="4260" spans="1:8" x14ac:dyDescent="0.3">
      <c r="A4260" t="s">
        <v>21</v>
      </c>
      <c r="B4260" t="s">
        <v>20</v>
      </c>
      <c r="C4260">
        <v>14</v>
      </c>
      <c r="D4260" s="3">
        <v>2017</v>
      </c>
      <c r="E4260" t="s">
        <v>15</v>
      </c>
      <c r="F4260" t="s">
        <v>18</v>
      </c>
      <c r="G4260" t="s">
        <v>17</v>
      </c>
      <c r="H4260">
        <v>17</v>
      </c>
    </row>
    <row r="4261" spans="1:8" x14ac:dyDescent="0.3">
      <c r="A4261" t="s">
        <v>22</v>
      </c>
      <c r="B4261" t="s">
        <v>20</v>
      </c>
      <c r="C4261">
        <v>14</v>
      </c>
      <c r="D4261" s="3">
        <v>2017</v>
      </c>
      <c r="E4261" t="s">
        <v>15</v>
      </c>
      <c r="F4261" t="s">
        <v>18</v>
      </c>
      <c r="G4261" t="s">
        <v>17</v>
      </c>
      <c r="H4261">
        <v>8</v>
      </c>
    </row>
    <row r="4262" spans="1:8" x14ac:dyDescent="0.3">
      <c r="A4262" t="s">
        <v>21</v>
      </c>
      <c r="B4262" t="s">
        <v>20</v>
      </c>
      <c r="C4262">
        <v>15</v>
      </c>
      <c r="D4262" s="3">
        <v>2017</v>
      </c>
      <c r="E4262" t="s">
        <v>15</v>
      </c>
      <c r="F4262" t="s">
        <v>18</v>
      </c>
      <c r="G4262" t="s">
        <v>17</v>
      </c>
      <c r="H4262">
        <v>17</v>
      </c>
    </row>
    <row r="4263" spans="1:8" x14ac:dyDescent="0.3">
      <c r="A4263" t="s">
        <v>22</v>
      </c>
      <c r="B4263" t="s">
        <v>20</v>
      </c>
      <c r="C4263">
        <v>15</v>
      </c>
      <c r="D4263" s="3">
        <v>2017</v>
      </c>
      <c r="E4263" t="s">
        <v>15</v>
      </c>
      <c r="F4263" t="s">
        <v>18</v>
      </c>
      <c r="G4263" t="s">
        <v>17</v>
      </c>
      <c r="H4263">
        <v>5</v>
      </c>
    </row>
    <row r="4264" spans="1:8" x14ac:dyDescent="0.3">
      <c r="A4264" t="s">
        <v>21</v>
      </c>
      <c r="B4264" t="s">
        <v>20</v>
      </c>
      <c r="C4264">
        <v>16</v>
      </c>
      <c r="D4264" s="3">
        <v>2017</v>
      </c>
      <c r="E4264" t="s">
        <v>15</v>
      </c>
      <c r="F4264" t="s">
        <v>18</v>
      </c>
      <c r="G4264" t="s">
        <v>17</v>
      </c>
      <c r="H4264">
        <v>19</v>
      </c>
    </row>
    <row r="4265" spans="1:8" x14ac:dyDescent="0.3">
      <c r="A4265" t="s">
        <v>22</v>
      </c>
      <c r="B4265" t="s">
        <v>20</v>
      </c>
      <c r="C4265">
        <v>16</v>
      </c>
      <c r="D4265" s="3">
        <v>2017</v>
      </c>
      <c r="E4265" t="s">
        <v>15</v>
      </c>
      <c r="F4265" t="s">
        <v>18</v>
      </c>
      <c r="G4265" t="s">
        <v>17</v>
      </c>
      <c r="H4265">
        <v>4</v>
      </c>
    </row>
    <row r="4266" spans="1:8" x14ac:dyDescent="0.3">
      <c r="A4266" t="s">
        <v>21</v>
      </c>
      <c r="B4266" t="s">
        <v>20</v>
      </c>
      <c r="C4266">
        <v>17</v>
      </c>
      <c r="D4266" s="3">
        <v>2017</v>
      </c>
      <c r="E4266" t="s">
        <v>15</v>
      </c>
      <c r="F4266" t="s">
        <v>18</v>
      </c>
      <c r="G4266" t="s">
        <v>17</v>
      </c>
      <c r="H4266">
        <v>27</v>
      </c>
    </row>
    <row r="4267" spans="1:8" x14ac:dyDescent="0.3">
      <c r="A4267" t="s">
        <v>22</v>
      </c>
      <c r="B4267" t="s">
        <v>20</v>
      </c>
      <c r="C4267">
        <v>17</v>
      </c>
      <c r="D4267" s="3">
        <v>2017</v>
      </c>
      <c r="E4267" t="s">
        <v>15</v>
      </c>
      <c r="F4267" t="s">
        <v>18</v>
      </c>
      <c r="G4267" t="s">
        <v>17</v>
      </c>
      <c r="H4267">
        <v>10</v>
      </c>
    </row>
    <row r="4268" spans="1:8" x14ac:dyDescent="0.3">
      <c r="A4268" t="s">
        <v>21</v>
      </c>
      <c r="B4268" t="s">
        <v>20</v>
      </c>
      <c r="C4268">
        <v>18</v>
      </c>
      <c r="D4268" s="3">
        <v>2017</v>
      </c>
      <c r="E4268" t="s">
        <v>15</v>
      </c>
      <c r="F4268" t="s">
        <v>18</v>
      </c>
      <c r="G4268" t="s">
        <v>17</v>
      </c>
      <c r="H4268">
        <v>24</v>
      </c>
    </row>
    <row r="4269" spans="1:8" x14ac:dyDescent="0.3">
      <c r="A4269" t="s">
        <v>22</v>
      </c>
      <c r="B4269" t="s">
        <v>20</v>
      </c>
      <c r="C4269">
        <v>18</v>
      </c>
      <c r="D4269" s="3">
        <v>2017</v>
      </c>
      <c r="E4269" t="s">
        <v>15</v>
      </c>
      <c r="F4269" t="s">
        <v>18</v>
      </c>
      <c r="G4269" t="s">
        <v>17</v>
      </c>
      <c r="H4269">
        <v>6</v>
      </c>
    </row>
    <row r="4270" spans="1:8" x14ac:dyDescent="0.3">
      <c r="A4270" t="s">
        <v>21</v>
      </c>
      <c r="B4270" t="s">
        <v>20</v>
      </c>
      <c r="C4270">
        <v>19</v>
      </c>
      <c r="D4270" s="3">
        <v>2017</v>
      </c>
      <c r="E4270" t="s">
        <v>15</v>
      </c>
      <c r="F4270" t="s">
        <v>18</v>
      </c>
      <c r="G4270" t="s">
        <v>17</v>
      </c>
      <c r="H4270">
        <v>19</v>
      </c>
    </row>
    <row r="4271" spans="1:8" x14ac:dyDescent="0.3">
      <c r="A4271" t="s">
        <v>22</v>
      </c>
      <c r="B4271" t="s">
        <v>20</v>
      </c>
      <c r="C4271">
        <v>19</v>
      </c>
      <c r="D4271" s="3">
        <v>2017</v>
      </c>
      <c r="E4271" t="s">
        <v>15</v>
      </c>
      <c r="F4271" t="s">
        <v>18</v>
      </c>
      <c r="G4271" t="s">
        <v>17</v>
      </c>
      <c r="H4271">
        <v>7</v>
      </c>
    </row>
    <row r="4272" spans="1:8" x14ac:dyDescent="0.3">
      <c r="A4272" t="s">
        <v>21</v>
      </c>
      <c r="B4272" t="s">
        <v>20</v>
      </c>
      <c r="C4272">
        <v>20</v>
      </c>
      <c r="D4272" s="3">
        <v>2017</v>
      </c>
      <c r="E4272" t="s">
        <v>15</v>
      </c>
      <c r="F4272" t="s">
        <v>18</v>
      </c>
      <c r="G4272" t="s">
        <v>17</v>
      </c>
      <c r="H4272">
        <v>26</v>
      </c>
    </row>
    <row r="4273" spans="1:8" x14ac:dyDescent="0.3">
      <c r="A4273" t="s">
        <v>22</v>
      </c>
      <c r="B4273" t="s">
        <v>20</v>
      </c>
      <c r="C4273">
        <v>20</v>
      </c>
      <c r="D4273" s="3">
        <v>2017</v>
      </c>
      <c r="E4273" t="s">
        <v>15</v>
      </c>
      <c r="F4273" t="s">
        <v>18</v>
      </c>
      <c r="G4273" t="s">
        <v>17</v>
      </c>
      <c r="H4273">
        <v>10</v>
      </c>
    </row>
    <row r="4274" spans="1:8" x14ac:dyDescent="0.3">
      <c r="A4274" t="s">
        <v>21</v>
      </c>
      <c r="B4274" t="s">
        <v>20</v>
      </c>
      <c r="C4274">
        <v>21</v>
      </c>
      <c r="D4274" s="3">
        <v>2017</v>
      </c>
      <c r="E4274" t="s">
        <v>15</v>
      </c>
      <c r="F4274" t="s">
        <v>18</v>
      </c>
      <c r="G4274" t="s">
        <v>17</v>
      </c>
      <c r="H4274">
        <v>17</v>
      </c>
    </row>
    <row r="4275" spans="1:8" x14ac:dyDescent="0.3">
      <c r="A4275" t="s">
        <v>22</v>
      </c>
      <c r="B4275" t="s">
        <v>20</v>
      </c>
      <c r="C4275">
        <v>21</v>
      </c>
      <c r="D4275" s="3">
        <v>2017</v>
      </c>
      <c r="E4275" t="s">
        <v>15</v>
      </c>
      <c r="F4275" t="s">
        <v>18</v>
      </c>
      <c r="G4275" t="s">
        <v>17</v>
      </c>
      <c r="H4275">
        <v>8</v>
      </c>
    </row>
    <row r="4276" spans="1:8" x14ac:dyDescent="0.3">
      <c r="A4276" t="s">
        <v>21</v>
      </c>
      <c r="B4276" t="s">
        <v>20</v>
      </c>
      <c r="C4276">
        <v>22</v>
      </c>
      <c r="D4276" s="3">
        <v>2017</v>
      </c>
      <c r="E4276" t="s">
        <v>15</v>
      </c>
      <c r="F4276" t="s">
        <v>18</v>
      </c>
      <c r="G4276" t="s">
        <v>17</v>
      </c>
      <c r="H4276">
        <v>13</v>
      </c>
    </row>
    <row r="4277" spans="1:8" x14ac:dyDescent="0.3">
      <c r="A4277" t="s">
        <v>22</v>
      </c>
      <c r="B4277" t="s">
        <v>20</v>
      </c>
      <c r="C4277">
        <v>22</v>
      </c>
      <c r="D4277" s="3">
        <v>2017</v>
      </c>
      <c r="E4277" t="s">
        <v>15</v>
      </c>
      <c r="F4277" t="s">
        <v>18</v>
      </c>
      <c r="G4277" t="s">
        <v>17</v>
      </c>
      <c r="H4277">
        <v>9</v>
      </c>
    </row>
    <row r="4278" spans="1:8" x14ac:dyDescent="0.3">
      <c r="A4278" t="s">
        <v>21</v>
      </c>
      <c r="B4278" t="s">
        <v>20</v>
      </c>
      <c r="C4278">
        <v>23</v>
      </c>
      <c r="D4278" s="3">
        <v>2017</v>
      </c>
      <c r="E4278" t="s">
        <v>15</v>
      </c>
      <c r="F4278" t="s">
        <v>18</v>
      </c>
      <c r="G4278" t="s">
        <v>17</v>
      </c>
      <c r="H4278">
        <v>15</v>
      </c>
    </row>
    <row r="4279" spans="1:8" x14ac:dyDescent="0.3">
      <c r="A4279" t="s">
        <v>22</v>
      </c>
      <c r="B4279" t="s">
        <v>20</v>
      </c>
      <c r="C4279">
        <v>23</v>
      </c>
      <c r="D4279" s="3">
        <v>2017</v>
      </c>
      <c r="E4279" t="s">
        <v>15</v>
      </c>
      <c r="F4279" t="s">
        <v>18</v>
      </c>
      <c r="G4279" t="s">
        <v>17</v>
      </c>
      <c r="H4279">
        <v>4</v>
      </c>
    </row>
    <row r="4280" spans="1:8" x14ac:dyDescent="0.3">
      <c r="A4280" t="s">
        <v>21</v>
      </c>
      <c r="B4280" t="s">
        <v>20</v>
      </c>
      <c r="C4280">
        <v>24</v>
      </c>
      <c r="D4280" s="3">
        <v>2017</v>
      </c>
      <c r="E4280" t="s">
        <v>15</v>
      </c>
      <c r="F4280" t="s">
        <v>18</v>
      </c>
      <c r="G4280" t="s">
        <v>17</v>
      </c>
      <c r="H4280">
        <v>22</v>
      </c>
    </row>
    <row r="4281" spans="1:8" x14ac:dyDescent="0.3">
      <c r="A4281" t="s">
        <v>22</v>
      </c>
      <c r="B4281" t="s">
        <v>20</v>
      </c>
      <c r="C4281">
        <v>24</v>
      </c>
      <c r="D4281" s="3">
        <v>2017</v>
      </c>
      <c r="E4281" t="s">
        <v>15</v>
      </c>
      <c r="F4281" t="s">
        <v>18</v>
      </c>
      <c r="G4281" t="s">
        <v>17</v>
      </c>
      <c r="H4281">
        <v>2</v>
      </c>
    </row>
    <row r="4282" spans="1:8" x14ac:dyDescent="0.3">
      <c r="A4282" t="s">
        <v>21</v>
      </c>
      <c r="B4282" t="s">
        <v>20</v>
      </c>
      <c r="C4282">
        <v>25</v>
      </c>
      <c r="D4282" s="3">
        <v>2017</v>
      </c>
      <c r="E4282" t="s">
        <v>15</v>
      </c>
      <c r="F4282" t="s">
        <v>18</v>
      </c>
      <c r="G4282" t="s">
        <v>17</v>
      </c>
      <c r="H4282">
        <v>41</v>
      </c>
    </row>
    <row r="4283" spans="1:8" x14ac:dyDescent="0.3">
      <c r="A4283" t="s">
        <v>22</v>
      </c>
      <c r="B4283" t="s">
        <v>20</v>
      </c>
      <c r="C4283">
        <v>25</v>
      </c>
      <c r="D4283" s="3">
        <v>2017</v>
      </c>
      <c r="E4283" t="s">
        <v>15</v>
      </c>
      <c r="F4283" t="s">
        <v>18</v>
      </c>
      <c r="G4283" t="s">
        <v>17</v>
      </c>
      <c r="H4283">
        <v>12</v>
      </c>
    </row>
    <row r="4284" spans="1:8" x14ac:dyDescent="0.3">
      <c r="A4284" t="s">
        <v>21</v>
      </c>
      <c r="B4284" t="s">
        <v>20</v>
      </c>
      <c r="C4284">
        <v>26</v>
      </c>
      <c r="D4284" s="3">
        <v>2017</v>
      </c>
      <c r="E4284" t="s">
        <v>15</v>
      </c>
      <c r="F4284" t="s">
        <v>18</v>
      </c>
      <c r="G4284" t="s">
        <v>17</v>
      </c>
      <c r="H4284">
        <v>18</v>
      </c>
    </row>
    <row r="4285" spans="1:8" x14ac:dyDescent="0.3">
      <c r="A4285" t="s">
        <v>22</v>
      </c>
      <c r="B4285" t="s">
        <v>20</v>
      </c>
      <c r="C4285">
        <v>26</v>
      </c>
      <c r="D4285" s="3">
        <v>2017</v>
      </c>
      <c r="E4285" t="s">
        <v>15</v>
      </c>
      <c r="F4285" t="s">
        <v>18</v>
      </c>
      <c r="G4285" t="s">
        <v>17</v>
      </c>
      <c r="H4285">
        <v>5</v>
      </c>
    </row>
    <row r="4286" spans="1:8" x14ac:dyDescent="0.3">
      <c r="A4286" t="s">
        <v>21</v>
      </c>
      <c r="B4286" s="1" t="s">
        <v>20</v>
      </c>
      <c r="C4286">
        <v>27</v>
      </c>
      <c r="D4286" s="3">
        <v>2017</v>
      </c>
      <c r="E4286" t="s">
        <v>15</v>
      </c>
      <c r="F4286" t="s">
        <v>18</v>
      </c>
      <c r="G4286" t="s">
        <v>17</v>
      </c>
      <c r="H4286" s="1">
        <v>15</v>
      </c>
    </row>
    <row r="4287" spans="1:8" x14ac:dyDescent="0.3">
      <c r="A4287" t="s">
        <v>22</v>
      </c>
      <c r="B4287" s="1" t="s">
        <v>20</v>
      </c>
      <c r="C4287">
        <v>27</v>
      </c>
      <c r="D4287" s="3">
        <v>2017</v>
      </c>
      <c r="E4287" t="s">
        <v>15</v>
      </c>
      <c r="F4287" t="s">
        <v>18</v>
      </c>
      <c r="G4287" t="s">
        <v>17</v>
      </c>
      <c r="H4287" s="1">
        <v>8</v>
      </c>
    </row>
    <row r="4288" spans="1:8" x14ac:dyDescent="0.3">
      <c r="A4288" t="s">
        <v>21</v>
      </c>
      <c r="B4288" s="1" t="s">
        <v>20</v>
      </c>
      <c r="C4288">
        <v>28</v>
      </c>
      <c r="D4288" s="3">
        <v>2017</v>
      </c>
      <c r="E4288" t="s">
        <v>15</v>
      </c>
      <c r="F4288" t="s">
        <v>18</v>
      </c>
      <c r="G4288" t="s">
        <v>17</v>
      </c>
      <c r="H4288" s="1">
        <v>22</v>
      </c>
    </row>
    <row r="4289" spans="1:8" x14ac:dyDescent="0.3">
      <c r="A4289" t="s">
        <v>22</v>
      </c>
      <c r="B4289" s="1" t="s">
        <v>20</v>
      </c>
      <c r="C4289">
        <v>28</v>
      </c>
      <c r="D4289" s="3">
        <v>2017</v>
      </c>
      <c r="E4289" t="s">
        <v>15</v>
      </c>
      <c r="F4289" t="s">
        <v>18</v>
      </c>
      <c r="G4289" t="s">
        <v>17</v>
      </c>
      <c r="H4289" s="1">
        <v>12</v>
      </c>
    </row>
    <row r="4290" spans="1:8" x14ac:dyDescent="0.3">
      <c r="A4290" t="s">
        <v>21</v>
      </c>
      <c r="B4290" s="1" t="s">
        <v>20</v>
      </c>
      <c r="C4290">
        <v>29</v>
      </c>
      <c r="D4290" s="3">
        <v>2017</v>
      </c>
      <c r="E4290" t="s">
        <v>15</v>
      </c>
      <c r="F4290" t="s">
        <v>18</v>
      </c>
      <c r="G4290" t="s">
        <v>17</v>
      </c>
      <c r="H4290" s="1">
        <v>12</v>
      </c>
    </row>
    <row r="4291" spans="1:8" x14ac:dyDescent="0.3">
      <c r="A4291" t="s">
        <v>22</v>
      </c>
      <c r="B4291" s="1" t="s">
        <v>20</v>
      </c>
      <c r="C4291">
        <v>29</v>
      </c>
      <c r="D4291" s="3">
        <v>2017</v>
      </c>
      <c r="E4291" t="s">
        <v>15</v>
      </c>
      <c r="F4291" t="s">
        <v>18</v>
      </c>
      <c r="G4291" t="s">
        <v>17</v>
      </c>
      <c r="H4291" s="1">
        <v>8</v>
      </c>
    </row>
    <row r="4292" spans="1:8" x14ac:dyDescent="0.3">
      <c r="A4292" t="s">
        <v>21</v>
      </c>
      <c r="B4292" s="1" t="s">
        <v>20</v>
      </c>
      <c r="C4292">
        <v>30</v>
      </c>
      <c r="D4292" s="3">
        <v>2017</v>
      </c>
      <c r="E4292" t="s">
        <v>15</v>
      </c>
      <c r="F4292" t="s">
        <v>18</v>
      </c>
      <c r="G4292" t="s">
        <v>17</v>
      </c>
      <c r="H4292" s="1">
        <v>18</v>
      </c>
    </row>
    <row r="4293" spans="1:8" x14ac:dyDescent="0.3">
      <c r="A4293" t="s">
        <v>22</v>
      </c>
      <c r="B4293" s="1" t="s">
        <v>20</v>
      </c>
      <c r="C4293">
        <v>30</v>
      </c>
      <c r="D4293" s="3">
        <v>2017</v>
      </c>
      <c r="E4293" t="s">
        <v>15</v>
      </c>
      <c r="F4293" t="s">
        <v>18</v>
      </c>
      <c r="G4293" t="s">
        <v>17</v>
      </c>
      <c r="H4293" s="1">
        <v>7</v>
      </c>
    </row>
    <row r="4294" spans="1:8" x14ac:dyDescent="0.3">
      <c r="A4294" t="s">
        <v>21</v>
      </c>
      <c r="B4294" s="1" t="s">
        <v>20</v>
      </c>
      <c r="C4294">
        <v>31</v>
      </c>
      <c r="D4294" s="3">
        <v>2017</v>
      </c>
      <c r="E4294" t="s">
        <v>15</v>
      </c>
      <c r="F4294" t="s">
        <v>18</v>
      </c>
      <c r="G4294" t="s">
        <v>17</v>
      </c>
      <c r="H4294" s="1">
        <v>14</v>
      </c>
    </row>
    <row r="4295" spans="1:8" x14ac:dyDescent="0.3">
      <c r="A4295" t="s">
        <v>22</v>
      </c>
      <c r="B4295" s="1" t="s">
        <v>20</v>
      </c>
      <c r="C4295">
        <v>31</v>
      </c>
      <c r="D4295" s="3">
        <v>2017</v>
      </c>
      <c r="E4295" t="s">
        <v>15</v>
      </c>
      <c r="F4295" t="s">
        <v>18</v>
      </c>
      <c r="G4295" t="s">
        <v>17</v>
      </c>
      <c r="H4295" s="1">
        <v>3</v>
      </c>
    </row>
    <row r="4296" spans="1:8" x14ac:dyDescent="0.3">
      <c r="A4296" t="s">
        <v>21</v>
      </c>
      <c r="B4296" s="1" t="s">
        <v>19</v>
      </c>
      <c r="C4296">
        <v>1</v>
      </c>
      <c r="D4296" s="3">
        <v>2017</v>
      </c>
      <c r="E4296" t="s">
        <v>15</v>
      </c>
      <c r="F4296" t="s">
        <v>18</v>
      </c>
      <c r="G4296" t="s">
        <v>17</v>
      </c>
      <c r="H4296" s="1">
        <v>23</v>
      </c>
    </row>
    <row r="4297" spans="1:8" x14ac:dyDescent="0.3">
      <c r="A4297" t="s">
        <v>22</v>
      </c>
      <c r="B4297" s="1" t="s">
        <v>19</v>
      </c>
      <c r="C4297">
        <v>1</v>
      </c>
      <c r="D4297" s="3">
        <v>2017</v>
      </c>
      <c r="E4297" t="s">
        <v>15</v>
      </c>
      <c r="F4297" t="s">
        <v>18</v>
      </c>
      <c r="G4297" t="s">
        <v>17</v>
      </c>
      <c r="H4297" s="1">
        <v>6</v>
      </c>
    </row>
    <row r="4298" spans="1:8" x14ac:dyDescent="0.3">
      <c r="A4298" t="s">
        <v>21</v>
      </c>
      <c r="B4298" t="s">
        <v>19</v>
      </c>
      <c r="C4298">
        <v>2</v>
      </c>
      <c r="D4298" s="3">
        <v>2017</v>
      </c>
      <c r="E4298" t="s">
        <v>15</v>
      </c>
      <c r="F4298" t="s">
        <v>18</v>
      </c>
      <c r="G4298" t="s">
        <v>17</v>
      </c>
      <c r="H4298">
        <v>18</v>
      </c>
    </row>
    <row r="4299" spans="1:8" x14ac:dyDescent="0.3">
      <c r="A4299" t="s">
        <v>22</v>
      </c>
      <c r="B4299" t="s">
        <v>19</v>
      </c>
      <c r="C4299">
        <v>2</v>
      </c>
      <c r="D4299" s="3">
        <v>2017</v>
      </c>
      <c r="E4299" t="s">
        <v>15</v>
      </c>
      <c r="F4299" t="s">
        <v>18</v>
      </c>
      <c r="G4299" t="s">
        <v>17</v>
      </c>
      <c r="H4299">
        <v>6</v>
      </c>
    </row>
    <row r="4300" spans="1:8" x14ac:dyDescent="0.3">
      <c r="A4300" t="s">
        <v>21</v>
      </c>
      <c r="B4300" t="s">
        <v>19</v>
      </c>
      <c r="C4300">
        <v>3</v>
      </c>
      <c r="D4300" s="3">
        <v>2017</v>
      </c>
      <c r="E4300" t="s">
        <v>15</v>
      </c>
      <c r="F4300" t="s">
        <v>18</v>
      </c>
      <c r="G4300" t="s">
        <v>17</v>
      </c>
      <c r="H4300">
        <v>12</v>
      </c>
    </row>
    <row r="4301" spans="1:8" x14ac:dyDescent="0.3">
      <c r="A4301" t="s">
        <v>22</v>
      </c>
      <c r="B4301" t="s">
        <v>19</v>
      </c>
      <c r="C4301">
        <v>3</v>
      </c>
      <c r="D4301" s="3">
        <v>2017</v>
      </c>
      <c r="E4301" t="s">
        <v>15</v>
      </c>
      <c r="F4301" t="s">
        <v>18</v>
      </c>
      <c r="G4301" t="s">
        <v>17</v>
      </c>
      <c r="H4301">
        <v>8</v>
      </c>
    </row>
    <row r="4302" spans="1:8" x14ac:dyDescent="0.3">
      <c r="A4302" t="s">
        <v>21</v>
      </c>
      <c r="B4302" t="s">
        <v>19</v>
      </c>
      <c r="C4302">
        <v>4</v>
      </c>
      <c r="D4302" s="3">
        <v>2017</v>
      </c>
      <c r="E4302" t="s">
        <v>15</v>
      </c>
      <c r="F4302" t="s">
        <v>18</v>
      </c>
      <c r="G4302" t="s">
        <v>17</v>
      </c>
      <c r="H4302">
        <v>11</v>
      </c>
    </row>
    <row r="4303" spans="1:8" x14ac:dyDescent="0.3">
      <c r="A4303" t="s">
        <v>22</v>
      </c>
      <c r="B4303" t="s">
        <v>19</v>
      </c>
      <c r="C4303">
        <v>4</v>
      </c>
      <c r="D4303" s="3">
        <v>2017</v>
      </c>
      <c r="E4303" t="s">
        <v>15</v>
      </c>
      <c r="F4303" t="s">
        <v>18</v>
      </c>
      <c r="G4303" t="s">
        <v>17</v>
      </c>
      <c r="H4303">
        <v>4</v>
      </c>
    </row>
    <row r="4304" spans="1:8" x14ac:dyDescent="0.3">
      <c r="A4304" t="s">
        <v>21</v>
      </c>
      <c r="B4304" t="s">
        <v>19</v>
      </c>
      <c r="C4304">
        <v>5</v>
      </c>
      <c r="D4304" s="3">
        <v>2017</v>
      </c>
      <c r="E4304" t="s">
        <v>15</v>
      </c>
      <c r="F4304" t="s">
        <v>18</v>
      </c>
      <c r="G4304" t="s">
        <v>17</v>
      </c>
      <c r="H4304">
        <v>25</v>
      </c>
    </row>
    <row r="4305" spans="1:8" x14ac:dyDescent="0.3">
      <c r="A4305" t="s">
        <v>22</v>
      </c>
      <c r="B4305" t="s">
        <v>19</v>
      </c>
      <c r="C4305">
        <v>5</v>
      </c>
      <c r="D4305" s="3">
        <v>2017</v>
      </c>
      <c r="E4305" t="s">
        <v>15</v>
      </c>
      <c r="F4305" t="s">
        <v>18</v>
      </c>
      <c r="G4305" t="s">
        <v>17</v>
      </c>
      <c r="H4305">
        <v>8</v>
      </c>
    </row>
    <row r="4306" spans="1:8" x14ac:dyDescent="0.3">
      <c r="A4306" t="s">
        <v>21</v>
      </c>
      <c r="B4306" t="s">
        <v>19</v>
      </c>
      <c r="C4306">
        <v>6</v>
      </c>
      <c r="D4306" s="3">
        <v>2017</v>
      </c>
      <c r="E4306" t="s">
        <v>15</v>
      </c>
      <c r="F4306" t="s">
        <v>18</v>
      </c>
      <c r="G4306" t="s">
        <v>17</v>
      </c>
      <c r="H4306">
        <v>18</v>
      </c>
    </row>
    <row r="4307" spans="1:8" x14ac:dyDescent="0.3">
      <c r="A4307" t="s">
        <v>22</v>
      </c>
      <c r="B4307" t="s">
        <v>19</v>
      </c>
      <c r="C4307">
        <v>6</v>
      </c>
      <c r="D4307" s="3">
        <v>2017</v>
      </c>
      <c r="E4307" t="s">
        <v>15</v>
      </c>
      <c r="F4307" t="s">
        <v>18</v>
      </c>
      <c r="G4307" t="s">
        <v>17</v>
      </c>
      <c r="H4307">
        <v>6</v>
      </c>
    </row>
    <row r="4308" spans="1:8" x14ac:dyDescent="0.3">
      <c r="A4308" t="s">
        <v>21</v>
      </c>
      <c r="B4308" t="s">
        <v>19</v>
      </c>
      <c r="C4308">
        <v>7</v>
      </c>
      <c r="D4308" s="3">
        <v>2017</v>
      </c>
      <c r="E4308" t="s">
        <v>15</v>
      </c>
      <c r="F4308" t="s">
        <v>18</v>
      </c>
      <c r="G4308" t="s">
        <v>17</v>
      </c>
      <c r="H4308">
        <v>24</v>
      </c>
    </row>
    <row r="4309" spans="1:8" x14ac:dyDescent="0.3">
      <c r="A4309" t="s">
        <v>22</v>
      </c>
      <c r="B4309" t="s">
        <v>19</v>
      </c>
      <c r="C4309">
        <v>7</v>
      </c>
      <c r="D4309" s="3">
        <v>2017</v>
      </c>
      <c r="E4309" t="s">
        <v>15</v>
      </c>
      <c r="F4309" t="s">
        <v>18</v>
      </c>
      <c r="G4309" t="s">
        <v>17</v>
      </c>
      <c r="H4309">
        <v>14</v>
      </c>
    </row>
    <row r="4310" spans="1:8" x14ac:dyDescent="0.3">
      <c r="A4310" t="s">
        <v>21</v>
      </c>
      <c r="B4310" t="s">
        <v>19</v>
      </c>
      <c r="C4310">
        <v>8</v>
      </c>
      <c r="D4310" s="3">
        <v>2017</v>
      </c>
      <c r="E4310" t="s">
        <v>15</v>
      </c>
      <c r="F4310" t="s">
        <v>18</v>
      </c>
      <c r="G4310" t="s">
        <v>17</v>
      </c>
      <c r="H4310">
        <v>25</v>
      </c>
    </row>
    <row r="4311" spans="1:8" x14ac:dyDescent="0.3">
      <c r="A4311" t="s">
        <v>22</v>
      </c>
      <c r="B4311" t="s">
        <v>19</v>
      </c>
      <c r="C4311">
        <v>8</v>
      </c>
      <c r="D4311" s="3">
        <v>2017</v>
      </c>
      <c r="E4311" t="s">
        <v>15</v>
      </c>
      <c r="F4311" t="s">
        <v>18</v>
      </c>
      <c r="G4311" t="s">
        <v>17</v>
      </c>
      <c r="H4311">
        <v>6</v>
      </c>
    </row>
    <row r="4312" spans="1:8" x14ac:dyDescent="0.3">
      <c r="A4312" t="s">
        <v>21</v>
      </c>
      <c r="B4312" t="s">
        <v>19</v>
      </c>
      <c r="C4312">
        <v>9</v>
      </c>
      <c r="D4312" s="3">
        <v>2017</v>
      </c>
      <c r="E4312" t="s">
        <v>15</v>
      </c>
      <c r="F4312" t="s">
        <v>18</v>
      </c>
      <c r="G4312" t="s">
        <v>17</v>
      </c>
      <c r="H4312">
        <v>20</v>
      </c>
    </row>
    <row r="4313" spans="1:8" x14ac:dyDescent="0.3">
      <c r="A4313" t="s">
        <v>22</v>
      </c>
      <c r="B4313" t="s">
        <v>19</v>
      </c>
      <c r="C4313">
        <v>9</v>
      </c>
      <c r="D4313" s="3">
        <v>2017</v>
      </c>
      <c r="E4313" t="s">
        <v>15</v>
      </c>
      <c r="F4313" t="s">
        <v>18</v>
      </c>
      <c r="G4313" t="s">
        <v>17</v>
      </c>
      <c r="H4313">
        <v>10</v>
      </c>
    </row>
    <row r="4314" spans="1:8" x14ac:dyDescent="0.3">
      <c r="A4314" t="s">
        <v>21</v>
      </c>
      <c r="B4314" t="s">
        <v>19</v>
      </c>
      <c r="C4314">
        <v>10</v>
      </c>
      <c r="D4314" s="3">
        <v>2017</v>
      </c>
      <c r="E4314" t="s">
        <v>15</v>
      </c>
      <c r="F4314" t="s">
        <v>18</v>
      </c>
      <c r="G4314" t="s">
        <v>17</v>
      </c>
      <c r="H4314">
        <v>9</v>
      </c>
    </row>
    <row r="4315" spans="1:8" x14ac:dyDescent="0.3">
      <c r="A4315" t="s">
        <v>22</v>
      </c>
      <c r="B4315" t="s">
        <v>19</v>
      </c>
      <c r="C4315">
        <v>10</v>
      </c>
      <c r="D4315" s="3">
        <v>2017</v>
      </c>
      <c r="E4315" t="s">
        <v>15</v>
      </c>
      <c r="F4315" t="s">
        <v>18</v>
      </c>
      <c r="G4315" t="s">
        <v>17</v>
      </c>
      <c r="H4315">
        <v>10</v>
      </c>
    </row>
    <row r="4316" spans="1:8" x14ac:dyDescent="0.3">
      <c r="A4316" t="s">
        <v>21</v>
      </c>
      <c r="B4316" t="s">
        <v>19</v>
      </c>
      <c r="C4316">
        <v>11</v>
      </c>
      <c r="D4316" s="3">
        <v>2017</v>
      </c>
      <c r="E4316" t="s">
        <v>15</v>
      </c>
      <c r="F4316" t="s">
        <v>18</v>
      </c>
      <c r="G4316" t="s">
        <v>17</v>
      </c>
      <c r="H4316">
        <v>22</v>
      </c>
    </row>
    <row r="4317" spans="1:8" x14ac:dyDescent="0.3">
      <c r="A4317" t="s">
        <v>22</v>
      </c>
      <c r="B4317" t="s">
        <v>19</v>
      </c>
      <c r="C4317">
        <v>11</v>
      </c>
      <c r="D4317" s="3">
        <v>2017</v>
      </c>
      <c r="E4317" t="s">
        <v>15</v>
      </c>
      <c r="F4317" t="s">
        <v>18</v>
      </c>
      <c r="G4317" t="s">
        <v>17</v>
      </c>
      <c r="H4317">
        <v>11</v>
      </c>
    </row>
    <row r="4318" spans="1:8" x14ac:dyDescent="0.3">
      <c r="A4318" t="s">
        <v>21</v>
      </c>
      <c r="B4318" t="s">
        <v>19</v>
      </c>
      <c r="C4318">
        <v>12</v>
      </c>
      <c r="D4318" s="3">
        <v>2017</v>
      </c>
      <c r="E4318" t="s">
        <v>15</v>
      </c>
      <c r="F4318" t="s">
        <v>18</v>
      </c>
      <c r="G4318" t="s">
        <v>17</v>
      </c>
      <c r="H4318">
        <v>23</v>
      </c>
    </row>
    <row r="4319" spans="1:8" x14ac:dyDescent="0.3">
      <c r="A4319" t="s">
        <v>22</v>
      </c>
      <c r="B4319" t="s">
        <v>19</v>
      </c>
      <c r="C4319">
        <v>12</v>
      </c>
      <c r="D4319" s="3">
        <v>2017</v>
      </c>
      <c r="E4319" t="s">
        <v>15</v>
      </c>
      <c r="F4319" t="s">
        <v>18</v>
      </c>
      <c r="G4319" t="s">
        <v>17</v>
      </c>
      <c r="H4319">
        <v>10</v>
      </c>
    </row>
    <row r="4320" spans="1:8" x14ac:dyDescent="0.3">
      <c r="A4320" t="s">
        <v>21</v>
      </c>
      <c r="B4320" t="s">
        <v>19</v>
      </c>
      <c r="C4320">
        <v>13</v>
      </c>
      <c r="D4320" s="3">
        <v>2017</v>
      </c>
      <c r="E4320" t="s">
        <v>15</v>
      </c>
      <c r="F4320" t="s">
        <v>18</v>
      </c>
      <c r="G4320" t="s">
        <v>17</v>
      </c>
      <c r="H4320">
        <v>20</v>
      </c>
    </row>
    <row r="4321" spans="1:8" x14ac:dyDescent="0.3">
      <c r="A4321" t="s">
        <v>22</v>
      </c>
      <c r="B4321" t="s">
        <v>19</v>
      </c>
      <c r="C4321">
        <v>13</v>
      </c>
      <c r="D4321" s="3">
        <v>2017</v>
      </c>
      <c r="E4321" t="s">
        <v>15</v>
      </c>
      <c r="F4321" t="s">
        <v>18</v>
      </c>
      <c r="G4321" t="s">
        <v>17</v>
      </c>
      <c r="H4321">
        <v>7</v>
      </c>
    </row>
    <row r="4322" spans="1:8" x14ac:dyDescent="0.3">
      <c r="A4322" t="s">
        <v>21</v>
      </c>
      <c r="B4322" t="s">
        <v>19</v>
      </c>
      <c r="C4322">
        <v>14</v>
      </c>
      <c r="D4322" s="3">
        <v>2017</v>
      </c>
      <c r="E4322" t="s">
        <v>15</v>
      </c>
      <c r="F4322" t="s">
        <v>18</v>
      </c>
      <c r="G4322" t="s">
        <v>17</v>
      </c>
      <c r="H4322">
        <v>18</v>
      </c>
    </row>
    <row r="4323" spans="1:8" x14ac:dyDescent="0.3">
      <c r="A4323" t="s">
        <v>22</v>
      </c>
      <c r="B4323" t="s">
        <v>19</v>
      </c>
      <c r="C4323">
        <v>14</v>
      </c>
      <c r="D4323" s="3">
        <v>2017</v>
      </c>
      <c r="E4323" t="s">
        <v>15</v>
      </c>
      <c r="F4323" t="s">
        <v>18</v>
      </c>
      <c r="G4323" t="s">
        <v>17</v>
      </c>
      <c r="H4323">
        <v>9</v>
      </c>
    </row>
    <row r="4324" spans="1:8" x14ac:dyDescent="0.3">
      <c r="A4324" t="s">
        <v>21</v>
      </c>
      <c r="B4324" t="s">
        <v>19</v>
      </c>
      <c r="C4324">
        <v>15</v>
      </c>
      <c r="D4324" s="3">
        <v>2017</v>
      </c>
      <c r="E4324" t="s">
        <v>15</v>
      </c>
      <c r="F4324" t="s">
        <v>18</v>
      </c>
      <c r="G4324" t="s">
        <v>17</v>
      </c>
      <c r="H4324">
        <v>23</v>
      </c>
    </row>
    <row r="4325" spans="1:8" x14ac:dyDescent="0.3">
      <c r="A4325" t="s">
        <v>22</v>
      </c>
      <c r="B4325" t="s">
        <v>19</v>
      </c>
      <c r="C4325">
        <v>15</v>
      </c>
      <c r="D4325" s="3">
        <v>2017</v>
      </c>
      <c r="E4325" t="s">
        <v>15</v>
      </c>
      <c r="F4325" t="s">
        <v>18</v>
      </c>
      <c r="G4325" t="s">
        <v>17</v>
      </c>
      <c r="H4325">
        <v>4</v>
      </c>
    </row>
    <row r="4326" spans="1:8" x14ac:dyDescent="0.3">
      <c r="A4326" t="s">
        <v>21</v>
      </c>
      <c r="B4326" t="s">
        <v>19</v>
      </c>
      <c r="C4326">
        <v>16</v>
      </c>
      <c r="D4326" s="3">
        <v>2017</v>
      </c>
      <c r="E4326" t="s">
        <v>15</v>
      </c>
      <c r="F4326" t="s">
        <v>18</v>
      </c>
      <c r="G4326" t="s">
        <v>17</v>
      </c>
      <c r="H4326">
        <v>15</v>
      </c>
    </row>
    <row r="4327" spans="1:8" x14ac:dyDescent="0.3">
      <c r="A4327" t="s">
        <v>22</v>
      </c>
      <c r="B4327" t="s">
        <v>19</v>
      </c>
      <c r="C4327">
        <v>16</v>
      </c>
      <c r="D4327" s="3">
        <v>2017</v>
      </c>
      <c r="E4327" t="s">
        <v>15</v>
      </c>
      <c r="F4327" t="s">
        <v>18</v>
      </c>
      <c r="G4327" t="s">
        <v>17</v>
      </c>
      <c r="H4327">
        <v>5</v>
      </c>
    </row>
    <row r="4328" spans="1:8" x14ac:dyDescent="0.3">
      <c r="A4328" t="s">
        <v>21</v>
      </c>
      <c r="B4328" t="s">
        <v>19</v>
      </c>
      <c r="C4328">
        <v>17</v>
      </c>
      <c r="D4328" s="3">
        <v>2017</v>
      </c>
      <c r="E4328" t="s">
        <v>15</v>
      </c>
      <c r="F4328" t="s">
        <v>18</v>
      </c>
      <c r="G4328" t="s">
        <v>17</v>
      </c>
      <c r="H4328">
        <v>20</v>
      </c>
    </row>
    <row r="4329" spans="1:8" x14ac:dyDescent="0.3">
      <c r="A4329" t="s">
        <v>22</v>
      </c>
      <c r="B4329" t="s">
        <v>19</v>
      </c>
      <c r="C4329">
        <v>17</v>
      </c>
      <c r="D4329" s="3">
        <v>2017</v>
      </c>
      <c r="E4329" t="s">
        <v>15</v>
      </c>
      <c r="F4329" t="s">
        <v>18</v>
      </c>
      <c r="G4329" t="s">
        <v>17</v>
      </c>
      <c r="H4329">
        <v>1</v>
      </c>
    </row>
    <row r="4330" spans="1:8" x14ac:dyDescent="0.3">
      <c r="A4330" t="s">
        <v>21</v>
      </c>
      <c r="B4330" t="s">
        <v>19</v>
      </c>
      <c r="C4330">
        <v>18</v>
      </c>
      <c r="D4330" s="3">
        <v>2017</v>
      </c>
      <c r="E4330" t="s">
        <v>15</v>
      </c>
      <c r="F4330" t="s">
        <v>18</v>
      </c>
      <c r="G4330" t="s">
        <v>17</v>
      </c>
      <c r="H4330">
        <v>11</v>
      </c>
    </row>
    <row r="4331" spans="1:8" x14ac:dyDescent="0.3">
      <c r="A4331" t="s">
        <v>22</v>
      </c>
      <c r="B4331" t="s">
        <v>19</v>
      </c>
      <c r="C4331">
        <v>18</v>
      </c>
      <c r="D4331" s="3">
        <v>2017</v>
      </c>
      <c r="E4331" t="s">
        <v>15</v>
      </c>
      <c r="F4331" t="s">
        <v>18</v>
      </c>
      <c r="G4331" t="s">
        <v>17</v>
      </c>
      <c r="H4331">
        <v>7</v>
      </c>
    </row>
    <row r="4332" spans="1:8" x14ac:dyDescent="0.3">
      <c r="A4332" t="s">
        <v>21</v>
      </c>
      <c r="B4332" t="s">
        <v>19</v>
      </c>
      <c r="C4332">
        <v>19</v>
      </c>
      <c r="D4332" s="3">
        <v>2017</v>
      </c>
      <c r="E4332" t="s">
        <v>15</v>
      </c>
      <c r="F4332" t="s">
        <v>18</v>
      </c>
      <c r="G4332" t="s">
        <v>17</v>
      </c>
      <c r="H4332">
        <v>17</v>
      </c>
    </row>
    <row r="4333" spans="1:8" x14ac:dyDescent="0.3">
      <c r="A4333" t="s">
        <v>22</v>
      </c>
      <c r="B4333" t="s">
        <v>19</v>
      </c>
      <c r="C4333">
        <v>19</v>
      </c>
      <c r="D4333" s="3">
        <v>2017</v>
      </c>
      <c r="E4333" t="s">
        <v>15</v>
      </c>
      <c r="F4333" t="s">
        <v>18</v>
      </c>
      <c r="G4333" t="s">
        <v>17</v>
      </c>
      <c r="H4333">
        <v>9</v>
      </c>
    </row>
    <row r="4334" spans="1:8" x14ac:dyDescent="0.3">
      <c r="A4334" t="s">
        <v>21</v>
      </c>
      <c r="B4334" t="s">
        <v>19</v>
      </c>
      <c r="C4334">
        <v>20</v>
      </c>
      <c r="D4334" s="3">
        <v>2017</v>
      </c>
      <c r="E4334" t="s">
        <v>15</v>
      </c>
      <c r="F4334" t="s">
        <v>18</v>
      </c>
      <c r="G4334" t="s">
        <v>17</v>
      </c>
      <c r="H4334">
        <v>25</v>
      </c>
    </row>
    <row r="4335" spans="1:8" x14ac:dyDescent="0.3">
      <c r="A4335" t="s">
        <v>22</v>
      </c>
      <c r="B4335" t="s">
        <v>19</v>
      </c>
      <c r="C4335">
        <v>20</v>
      </c>
      <c r="D4335" s="3">
        <v>2017</v>
      </c>
      <c r="E4335" t="s">
        <v>15</v>
      </c>
      <c r="F4335" t="s">
        <v>18</v>
      </c>
      <c r="G4335" t="s">
        <v>17</v>
      </c>
      <c r="H4335">
        <v>11</v>
      </c>
    </row>
    <row r="4336" spans="1:8" x14ac:dyDescent="0.3">
      <c r="A4336" t="s">
        <v>21</v>
      </c>
      <c r="B4336" t="s">
        <v>19</v>
      </c>
      <c r="C4336">
        <v>21</v>
      </c>
      <c r="D4336" s="3">
        <v>2017</v>
      </c>
      <c r="E4336" t="s">
        <v>15</v>
      </c>
      <c r="F4336" t="s">
        <v>18</v>
      </c>
      <c r="G4336" t="s">
        <v>17</v>
      </c>
      <c r="H4336">
        <v>16</v>
      </c>
    </row>
    <row r="4337" spans="1:8" x14ac:dyDescent="0.3">
      <c r="A4337" t="s">
        <v>22</v>
      </c>
      <c r="B4337" t="s">
        <v>19</v>
      </c>
      <c r="C4337">
        <v>21</v>
      </c>
      <c r="D4337" s="3">
        <v>2017</v>
      </c>
      <c r="E4337" t="s">
        <v>15</v>
      </c>
      <c r="F4337" t="s">
        <v>18</v>
      </c>
      <c r="G4337" t="s">
        <v>17</v>
      </c>
      <c r="H4337">
        <v>10</v>
      </c>
    </row>
    <row r="4338" spans="1:8" x14ac:dyDescent="0.3">
      <c r="A4338" t="s">
        <v>21</v>
      </c>
      <c r="B4338" t="s">
        <v>19</v>
      </c>
      <c r="C4338">
        <v>22</v>
      </c>
      <c r="D4338" s="3">
        <v>2017</v>
      </c>
      <c r="E4338" t="s">
        <v>15</v>
      </c>
      <c r="F4338" t="s">
        <v>18</v>
      </c>
      <c r="G4338" t="s">
        <v>17</v>
      </c>
      <c r="H4338">
        <v>25</v>
      </c>
    </row>
    <row r="4339" spans="1:8" x14ac:dyDescent="0.3">
      <c r="A4339" t="s">
        <v>22</v>
      </c>
      <c r="B4339" t="s">
        <v>19</v>
      </c>
      <c r="C4339">
        <v>22</v>
      </c>
      <c r="D4339" s="3">
        <v>2017</v>
      </c>
      <c r="E4339" t="s">
        <v>15</v>
      </c>
      <c r="F4339" t="s">
        <v>18</v>
      </c>
      <c r="G4339" t="s">
        <v>17</v>
      </c>
      <c r="H4339">
        <v>7</v>
      </c>
    </row>
    <row r="4340" spans="1:8" x14ac:dyDescent="0.3">
      <c r="A4340" t="s">
        <v>21</v>
      </c>
      <c r="B4340" t="s">
        <v>19</v>
      </c>
      <c r="C4340">
        <v>23</v>
      </c>
      <c r="D4340" s="3">
        <v>2017</v>
      </c>
      <c r="E4340" t="s">
        <v>15</v>
      </c>
      <c r="F4340" t="s">
        <v>18</v>
      </c>
      <c r="G4340" t="s">
        <v>17</v>
      </c>
      <c r="H4340">
        <v>12</v>
      </c>
    </row>
    <row r="4341" spans="1:8" x14ac:dyDescent="0.3">
      <c r="A4341" t="s">
        <v>22</v>
      </c>
      <c r="B4341" t="s">
        <v>19</v>
      </c>
      <c r="C4341">
        <v>23</v>
      </c>
      <c r="D4341" s="3">
        <v>2017</v>
      </c>
      <c r="E4341" t="s">
        <v>15</v>
      </c>
      <c r="F4341" t="s">
        <v>18</v>
      </c>
      <c r="G4341" t="s">
        <v>17</v>
      </c>
      <c r="H4341">
        <v>7</v>
      </c>
    </row>
    <row r="4342" spans="1:8" x14ac:dyDescent="0.3">
      <c r="A4342" t="s">
        <v>21</v>
      </c>
      <c r="B4342" t="s">
        <v>19</v>
      </c>
      <c r="C4342">
        <v>24</v>
      </c>
      <c r="D4342" s="3">
        <v>2017</v>
      </c>
      <c r="E4342" t="s">
        <v>15</v>
      </c>
      <c r="F4342" t="s">
        <v>18</v>
      </c>
      <c r="G4342" t="s">
        <v>17</v>
      </c>
      <c r="H4342">
        <v>6</v>
      </c>
    </row>
    <row r="4343" spans="1:8" x14ac:dyDescent="0.3">
      <c r="A4343" t="s">
        <v>22</v>
      </c>
      <c r="B4343" t="s">
        <v>19</v>
      </c>
      <c r="C4343">
        <v>24</v>
      </c>
      <c r="D4343" s="3">
        <v>2017</v>
      </c>
      <c r="E4343" t="s">
        <v>15</v>
      </c>
      <c r="F4343" t="s">
        <v>18</v>
      </c>
      <c r="G4343" t="s">
        <v>17</v>
      </c>
      <c r="H4343">
        <v>6</v>
      </c>
    </row>
    <row r="4344" spans="1:8" x14ac:dyDescent="0.3">
      <c r="A4344" t="s">
        <v>21</v>
      </c>
      <c r="B4344" t="s">
        <v>19</v>
      </c>
      <c r="C4344">
        <v>25</v>
      </c>
      <c r="D4344" s="3">
        <v>2017</v>
      </c>
      <c r="E4344" t="s">
        <v>15</v>
      </c>
      <c r="F4344" t="s">
        <v>18</v>
      </c>
      <c r="G4344" t="s">
        <v>17</v>
      </c>
      <c r="H4344">
        <v>17</v>
      </c>
    </row>
    <row r="4345" spans="1:8" x14ac:dyDescent="0.3">
      <c r="A4345" t="s">
        <v>22</v>
      </c>
      <c r="B4345" t="s">
        <v>19</v>
      </c>
      <c r="C4345">
        <v>25</v>
      </c>
      <c r="D4345" s="3">
        <v>2017</v>
      </c>
      <c r="E4345" t="s">
        <v>15</v>
      </c>
      <c r="F4345" t="s">
        <v>18</v>
      </c>
      <c r="G4345" t="s">
        <v>17</v>
      </c>
      <c r="H4345">
        <v>5</v>
      </c>
    </row>
    <row r="4346" spans="1:8" x14ac:dyDescent="0.3">
      <c r="A4346" t="s">
        <v>21</v>
      </c>
      <c r="B4346" t="s">
        <v>19</v>
      </c>
      <c r="C4346">
        <v>26</v>
      </c>
      <c r="D4346" s="3">
        <v>2017</v>
      </c>
      <c r="E4346" t="s">
        <v>15</v>
      </c>
      <c r="F4346" t="s">
        <v>18</v>
      </c>
      <c r="G4346" t="s">
        <v>17</v>
      </c>
      <c r="H4346">
        <v>24</v>
      </c>
    </row>
    <row r="4347" spans="1:8" x14ac:dyDescent="0.3">
      <c r="A4347" t="s">
        <v>22</v>
      </c>
      <c r="B4347" t="s">
        <v>19</v>
      </c>
      <c r="C4347">
        <v>26</v>
      </c>
      <c r="D4347" s="3">
        <v>2017</v>
      </c>
      <c r="E4347" t="s">
        <v>15</v>
      </c>
      <c r="F4347" t="s">
        <v>18</v>
      </c>
      <c r="G4347" t="s">
        <v>17</v>
      </c>
      <c r="H4347">
        <v>15</v>
      </c>
    </row>
    <row r="4348" spans="1:8" x14ac:dyDescent="0.3">
      <c r="A4348" t="s">
        <v>21</v>
      </c>
      <c r="B4348" t="s">
        <v>19</v>
      </c>
      <c r="C4348">
        <v>27</v>
      </c>
      <c r="D4348" s="3">
        <v>2017</v>
      </c>
      <c r="E4348" t="s">
        <v>15</v>
      </c>
      <c r="F4348" t="s">
        <v>18</v>
      </c>
      <c r="G4348" t="s">
        <v>17</v>
      </c>
      <c r="H4348">
        <v>27</v>
      </c>
    </row>
    <row r="4349" spans="1:8" x14ac:dyDescent="0.3">
      <c r="A4349" t="s">
        <v>22</v>
      </c>
      <c r="B4349" t="s">
        <v>19</v>
      </c>
      <c r="C4349">
        <v>27</v>
      </c>
      <c r="D4349" s="3">
        <v>2017</v>
      </c>
      <c r="E4349" t="s">
        <v>15</v>
      </c>
      <c r="F4349" t="s">
        <v>18</v>
      </c>
      <c r="G4349" t="s">
        <v>17</v>
      </c>
      <c r="H4349">
        <v>5</v>
      </c>
    </row>
    <row r="4350" spans="1:8" x14ac:dyDescent="0.3">
      <c r="A4350" t="s">
        <v>21</v>
      </c>
      <c r="B4350" t="s">
        <v>19</v>
      </c>
      <c r="C4350">
        <v>28</v>
      </c>
      <c r="D4350" s="3">
        <v>2017</v>
      </c>
      <c r="E4350" t="s">
        <v>15</v>
      </c>
      <c r="F4350" t="s">
        <v>18</v>
      </c>
      <c r="G4350" t="s">
        <v>17</v>
      </c>
      <c r="H4350">
        <v>25</v>
      </c>
    </row>
    <row r="4351" spans="1:8" x14ac:dyDescent="0.3">
      <c r="A4351" t="s">
        <v>22</v>
      </c>
      <c r="B4351" t="s">
        <v>19</v>
      </c>
      <c r="C4351">
        <v>28</v>
      </c>
      <c r="D4351" s="3">
        <v>2017</v>
      </c>
      <c r="E4351" t="s">
        <v>15</v>
      </c>
      <c r="F4351" t="s">
        <v>18</v>
      </c>
      <c r="G4351" t="s">
        <v>17</v>
      </c>
      <c r="H4351">
        <v>6</v>
      </c>
    </row>
    <row r="4352" spans="1:8" x14ac:dyDescent="0.3">
      <c r="A4352" t="s">
        <v>21</v>
      </c>
      <c r="B4352" t="s">
        <v>19</v>
      </c>
      <c r="C4352">
        <v>29</v>
      </c>
      <c r="D4352" s="3">
        <v>2017</v>
      </c>
      <c r="E4352" t="s">
        <v>15</v>
      </c>
      <c r="F4352" t="s">
        <v>18</v>
      </c>
      <c r="G4352" t="s">
        <v>17</v>
      </c>
      <c r="H4352">
        <v>19</v>
      </c>
    </row>
    <row r="4353" spans="1:8" x14ac:dyDescent="0.3">
      <c r="A4353" t="s">
        <v>22</v>
      </c>
      <c r="B4353" t="s">
        <v>19</v>
      </c>
      <c r="C4353">
        <v>29</v>
      </c>
      <c r="D4353" s="3">
        <v>2017</v>
      </c>
      <c r="E4353" t="s">
        <v>15</v>
      </c>
      <c r="F4353" t="s">
        <v>18</v>
      </c>
      <c r="G4353" t="s">
        <v>17</v>
      </c>
      <c r="H4353">
        <v>6</v>
      </c>
    </row>
    <row r="4354" spans="1:8" x14ac:dyDescent="0.3">
      <c r="A4354" t="s">
        <v>21</v>
      </c>
      <c r="B4354" t="s">
        <v>19</v>
      </c>
      <c r="C4354">
        <v>30</v>
      </c>
      <c r="D4354" s="3">
        <v>2017</v>
      </c>
      <c r="E4354" t="s">
        <v>15</v>
      </c>
      <c r="F4354" t="s">
        <v>18</v>
      </c>
      <c r="G4354" t="s">
        <v>17</v>
      </c>
      <c r="H4354">
        <v>20</v>
      </c>
    </row>
    <row r="4355" spans="1:8" x14ac:dyDescent="0.3">
      <c r="A4355" t="s">
        <v>22</v>
      </c>
      <c r="B4355" t="s">
        <v>19</v>
      </c>
      <c r="C4355">
        <v>30</v>
      </c>
      <c r="D4355" s="3">
        <v>2017</v>
      </c>
      <c r="E4355" t="s">
        <v>15</v>
      </c>
      <c r="F4355" t="s">
        <v>18</v>
      </c>
      <c r="G4355" t="s">
        <v>17</v>
      </c>
      <c r="H4355">
        <v>5</v>
      </c>
    </row>
    <row r="4356" spans="1:8" x14ac:dyDescent="0.3">
      <c r="A4356" t="s">
        <v>21</v>
      </c>
      <c r="B4356" t="s">
        <v>13</v>
      </c>
      <c r="C4356">
        <v>1</v>
      </c>
      <c r="D4356" s="3">
        <v>2017</v>
      </c>
      <c r="E4356" t="s">
        <v>15</v>
      </c>
      <c r="F4356" t="s">
        <v>18</v>
      </c>
      <c r="G4356" t="s">
        <v>17</v>
      </c>
      <c r="H4356">
        <v>18</v>
      </c>
    </row>
    <row r="4357" spans="1:8" x14ac:dyDescent="0.3">
      <c r="A4357" t="s">
        <v>22</v>
      </c>
      <c r="B4357" t="s">
        <v>13</v>
      </c>
      <c r="C4357">
        <v>1</v>
      </c>
      <c r="D4357" s="3">
        <v>2017</v>
      </c>
      <c r="E4357" t="s">
        <v>15</v>
      </c>
      <c r="F4357" t="s">
        <v>18</v>
      </c>
      <c r="G4357" t="s">
        <v>17</v>
      </c>
      <c r="H4357">
        <v>8</v>
      </c>
    </row>
    <row r="4358" spans="1:8" x14ac:dyDescent="0.3">
      <c r="A4358" t="s">
        <v>21</v>
      </c>
      <c r="B4358" t="s">
        <v>13</v>
      </c>
      <c r="C4358">
        <v>2</v>
      </c>
      <c r="D4358" s="3">
        <v>2017</v>
      </c>
      <c r="E4358" t="s">
        <v>15</v>
      </c>
      <c r="F4358" t="s">
        <v>18</v>
      </c>
      <c r="G4358" t="s">
        <v>17</v>
      </c>
      <c r="H4358">
        <v>22</v>
      </c>
    </row>
    <row r="4359" spans="1:8" x14ac:dyDescent="0.3">
      <c r="A4359" t="s">
        <v>22</v>
      </c>
      <c r="B4359" t="s">
        <v>13</v>
      </c>
      <c r="C4359">
        <v>2</v>
      </c>
      <c r="D4359" s="3">
        <v>2017</v>
      </c>
      <c r="E4359" t="s">
        <v>15</v>
      </c>
      <c r="F4359" t="s">
        <v>18</v>
      </c>
      <c r="G4359" t="s">
        <v>17</v>
      </c>
      <c r="H4359">
        <v>16</v>
      </c>
    </row>
    <row r="4360" spans="1:8" x14ac:dyDescent="0.3">
      <c r="A4360" t="s">
        <v>21</v>
      </c>
      <c r="B4360" t="s">
        <v>13</v>
      </c>
      <c r="C4360">
        <v>3</v>
      </c>
      <c r="D4360" s="3">
        <v>2017</v>
      </c>
      <c r="E4360" t="s">
        <v>15</v>
      </c>
      <c r="F4360" t="s">
        <v>18</v>
      </c>
      <c r="G4360" t="s">
        <v>17</v>
      </c>
      <c r="H4360">
        <v>26</v>
      </c>
    </row>
    <row r="4361" spans="1:8" x14ac:dyDescent="0.3">
      <c r="A4361" t="s">
        <v>22</v>
      </c>
      <c r="B4361" t="s">
        <v>13</v>
      </c>
      <c r="C4361">
        <v>3</v>
      </c>
      <c r="D4361" s="3">
        <v>2017</v>
      </c>
      <c r="E4361" t="s">
        <v>15</v>
      </c>
      <c r="F4361" t="s">
        <v>18</v>
      </c>
      <c r="G4361" t="s">
        <v>17</v>
      </c>
      <c r="H4361">
        <v>8</v>
      </c>
    </row>
    <row r="4362" spans="1:8" x14ac:dyDescent="0.3">
      <c r="A4362" t="s">
        <v>21</v>
      </c>
      <c r="B4362" t="s">
        <v>13</v>
      </c>
      <c r="C4362">
        <v>4</v>
      </c>
      <c r="D4362" s="3">
        <v>2017</v>
      </c>
      <c r="E4362" t="s">
        <v>15</v>
      </c>
      <c r="F4362" t="s">
        <v>18</v>
      </c>
      <c r="G4362" t="s">
        <v>17</v>
      </c>
      <c r="H4362">
        <v>15</v>
      </c>
    </row>
    <row r="4363" spans="1:8" x14ac:dyDescent="0.3">
      <c r="A4363" t="s">
        <v>22</v>
      </c>
      <c r="B4363" t="s">
        <v>13</v>
      </c>
      <c r="C4363">
        <v>4</v>
      </c>
      <c r="D4363" s="3">
        <v>2017</v>
      </c>
      <c r="E4363" t="s">
        <v>15</v>
      </c>
      <c r="F4363" t="s">
        <v>18</v>
      </c>
      <c r="G4363" t="s">
        <v>17</v>
      </c>
      <c r="H4363">
        <v>6</v>
      </c>
    </row>
    <row r="4364" spans="1:8" x14ac:dyDescent="0.3">
      <c r="A4364" t="s">
        <v>21</v>
      </c>
      <c r="B4364" t="s">
        <v>13</v>
      </c>
      <c r="C4364">
        <v>5</v>
      </c>
      <c r="D4364" s="3">
        <v>2017</v>
      </c>
      <c r="E4364" t="s">
        <v>15</v>
      </c>
      <c r="F4364" t="s">
        <v>18</v>
      </c>
      <c r="G4364" t="s">
        <v>17</v>
      </c>
      <c r="H4364">
        <v>14</v>
      </c>
    </row>
    <row r="4365" spans="1:8" x14ac:dyDescent="0.3">
      <c r="A4365" t="s">
        <v>22</v>
      </c>
      <c r="B4365" t="s">
        <v>13</v>
      </c>
      <c r="C4365">
        <v>5</v>
      </c>
      <c r="D4365" s="3">
        <v>2017</v>
      </c>
      <c r="E4365" t="s">
        <v>15</v>
      </c>
      <c r="F4365" t="s">
        <v>18</v>
      </c>
      <c r="G4365" t="s">
        <v>17</v>
      </c>
      <c r="H4365">
        <v>6</v>
      </c>
    </row>
    <row r="4366" spans="1:8" x14ac:dyDescent="0.3">
      <c r="A4366" t="s">
        <v>21</v>
      </c>
      <c r="B4366" t="s">
        <v>13</v>
      </c>
      <c r="C4366">
        <v>6</v>
      </c>
      <c r="D4366" s="3">
        <v>2017</v>
      </c>
      <c r="E4366" t="s">
        <v>15</v>
      </c>
      <c r="F4366" t="s">
        <v>18</v>
      </c>
      <c r="G4366" t="s">
        <v>17</v>
      </c>
      <c r="H4366">
        <v>13</v>
      </c>
    </row>
    <row r="4367" spans="1:8" x14ac:dyDescent="0.3">
      <c r="A4367" t="s">
        <v>22</v>
      </c>
      <c r="B4367" t="s">
        <v>13</v>
      </c>
      <c r="C4367">
        <v>6</v>
      </c>
      <c r="D4367" s="3">
        <v>2017</v>
      </c>
      <c r="E4367" t="s">
        <v>15</v>
      </c>
      <c r="F4367" t="s">
        <v>18</v>
      </c>
      <c r="G4367" t="s">
        <v>17</v>
      </c>
      <c r="H4367">
        <v>3</v>
      </c>
    </row>
    <row r="4368" spans="1:8" x14ac:dyDescent="0.3">
      <c r="A4368" t="s">
        <v>21</v>
      </c>
      <c r="B4368" t="s">
        <v>13</v>
      </c>
      <c r="C4368">
        <v>7</v>
      </c>
      <c r="D4368" s="3">
        <v>2017</v>
      </c>
      <c r="E4368" t="s">
        <v>15</v>
      </c>
      <c r="F4368" t="s">
        <v>18</v>
      </c>
      <c r="G4368" t="s">
        <v>17</v>
      </c>
      <c r="H4368">
        <v>13</v>
      </c>
    </row>
    <row r="4369" spans="1:8" x14ac:dyDescent="0.3">
      <c r="A4369" t="s">
        <v>22</v>
      </c>
      <c r="B4369" t="s">
        <v>13</v>
      </c>
      <c r="C4369">
        <v>7</v>
      </c>
      <c r="D4369" s="3">
        <v>2017</v>
      </c>
      <c r="E4369" t="s">
        <v>15</v>
      </c>
      <c r="F4369" t="s">
        <v>18</v>
      </c>
      <c r="G4369" t="s">
        <v>17</v>
      </c>
      <c r="H4369">
        <v>3</v>
      </c>
    </row>
    <row r="4370" spans="1:8" x14ac:dyDescent="0.3">
      <c r="A4370" t="s">
        <v>21</v>
      </c>
      <c r="B4370" t="s">
        <v>13</v>
      </c>
      <c r="C4370">
        <v>8</v>
      </c>
      <c r="D4370" s="3">
        <v>2017</v>
      </c>
      <c r="E4370" t="s">
        <v>15</v>
      </c>
      <c r="F4370" t="s">
        <v>18</v>
      </c>
      <c r="G4370" t="s">
        <v>17</v>
      </c>
      <c r="H4370">
        <v>34</v>
      </c>
    </row>
    <row r="4371" spans="1:8" x14ac:dyDescent="0.3">
      <c r="A4371" t="s">
        <v>22</v>
      </c>
      <c r="B4371" t="s">
        <v>13</v>
      </c>
      <c r="C4371">
        <v>8</v>
      </c>
      <c r="D4371" s="3">
        <v>2017</v>
      </c>
      <c r="E4371" t="s">
        <v>15</v>
      </c>
      <c r="F4371" t="s">
        <v>18</v>
      </c>
      <c r="G4371" t="s">
        <v>17</v>
      </c>
      <c r="H4371">
        <v>5</v>
      </c>
    </row>
    <row r="4372" spans="1:8" x14ac:dyDescent="0.3">
      <c r="A4372" t="s">
        <v>21</v>
      </c>
      <c r="B4372" t="s">
        <v>13</v>
      </c>
      <c r="C4372">
        <v>9</v>
      </c>
      <c r="D4372" s="3">
        <v>2017</v>
      </c>
      <c r="E4372" t="s">
        <v>15</v>
      </c>
      <c r="F4372" t="s">
        <v>18</v>
      </c>
      <c r="G4372" t="s">
        <v>17</v>
      </c>
      <c r="H4372">
        <v>17</v>
      </c>
    </row>
    <row r="4373" spans="1:8" x14ac:dyDescent="0.3">
      <c r="A4373" t="s">
        <v>22</v>
      </c>
      <c r="B4373" t="s">
        <v>13</v>
      </c>
      <c r="C4373">
        <v>9</v>
      </c>
      <c r="D4373" s="3">
        <v>2017</v>
      </c>
      <c r="E4373" t="s">
        <v>15</v>
      </c>
      <c r="F4373" t="s">
        <v>18</v>
      </c>
      <c r="G4373" t="s">
        <v>17</v>
      </c>
      <c r="H4373">
        <v>6</v>
      </c>
    </row>
    <row r="4374" spans="1:8" x14ac:dyDescent="0.3">
      <c r="A4374" t="s">
        <v>21</v>
      </c>
      <c r="B4374" t="s">
        <v>13</v>
      </c>
      <c r="C4374">
        <v>10</v>
      </c>
      <c r="D4374" s="3">
        <v>2017</v>
      </c>
      <c r="E4374" t="s">
        <v>15</v>
      </c>
      <c r="F4374" t="s">
        <v>18</v>
      </c>
      <c r="G4374" t="s">
        <v>17</v>
      </c>
      <c r="H4374">
        <v>25</v>
      </c>
    </row>
    <row r="4375" spans="1:8" x14ac:dyDescent="0.3">
      <c r="A4375" t="s">
        <v>22</v>
      </c>
      <c r="B4375" t="s">
        <v>13</v>
      </c>
      <c r="C4375">
        <v>10</v>
      </c>
      <c r="D4375" s="3">
        <v>2017</v>
      </c>
      <c r="E4375" t="s">
        <v>15</v>
      </c>
      <c r="F4375" t="s">
        <v>18</v>
      </c>
      <c r="G4375" t="s">
        <v>17</v>
      </c>
      <c r="H4375">
        <v>5</v>
      </c>
    </row>
    <row r="4376" spans="1:8" x14ac:dyDescent="0.3">
      <c r="A4376" t="s">
        <v>21</v>
      </c>
      <c r="B4376" t="s">
        <v>13</v>
      </c>
      <c r="C4376">
        <v>11</v>
      </c>
      <c r="D4376" s="3">
        <v>2017</v>
      </c>
      <c r="E4376" t="s">
        <v>15</v>
      </c>
      <c r="F4376" t="s">
        <v>18</v>
      </c>
      <c r="G4376" t="s">
        <v>17</v>
      </c>
      <c r="H4376">
        <v>15</v>
      </c>
    </row>
    <row r="4377" spans="1:8" x14ac:dyDescent="0.3">
      <c r="A4377" t="s">
        <v>22</v>
      </c>
      <c r="B4377" t="s">
        <v>13</v>
      </c>
      <c r="C4377">
        <v>11</v>
      </c>
      <c r="D4377" s="3">
        <v>2017</v>
      </c>
      <c r="E4377" t="s">
        <v>15</v>
      </c>
      <c r="F4377" t="s">
        <v>18</v>
      </c>
      <c r="G4377" t="s">
        <v>17</v>
      </c>
      <c r="H4377">
        <v>11</v>
      </c>
    </row>
    <row r="4378" spans="1:8" x14ac:dyDescent="0.3">
      <c r="A4378" t="s">
        <v>21</v>
      </c>
      <c r="B4378" t="s">
        <v>13</v>
      </c>
      <c r="C4378">
        <v>12</v>
      </c>
      <c r="D4378" s="3">
        <v>2017</v>
      </c>
      <c r="E4378" t="s">
        <v>15</v>
      </c>
      <c r="F4378" t="s">
        <v>18</v>
      </c>
      <c r="G4378" t="s">
        <v>17</v>
      </c>
      <c r="H4378">
        <v>12</v>
      </c>
    </row>
    <row r="4379" spans="1:8" x14ac:dyDescent="0.3">
      <c r="A4379" t="s">
        <v>22</v>
      </c>
      <c r="B4379" t="s">
        <v>13</v>
      </c>
      <c r="C4379">
        <v>12</v>
      </c>
      <c r="D4379" s="3">
        <v>2017</v>
      </c>
      <c r="E4379" t="s">
        <v>15</v>
      </c>
      <c r="F4379" t="s">
        <v>18</v>
      </c>
      <c r="G4379" t="s">
        <v>17</v>
      </c>
      <c r="H4379">
        <v>8</v>
      </c>
    </row>
    <row r="4380" spans="1:8" x14ac:dyDescent="0.3">
      <c r="A4380" t="s">
        <v>21</v>
      </c>
      <c r="B4380" t="s">
        <v>13</v>
      </c>
      <c r="C4380">
        <v>13</v>
      </c>
      <c r="D4380" s="3">
        <v>2017</v>
      </c>
      <c r="E4380" t="s">
        <v>15</v>
      </c>
      <c r="F4380" t="s">
        <v>18</v>
      </c>
      <c r="G4380" t="s">
        <v>17</v>
      </c>
      <c r="H4380">
        <v>15</v>
      </c>
    </row>
    <row r="4381" spans="1:8" x14ac:dyDescent="0.3">
      <c r="A4381" t="s">
        <v>22</v>
      </c>
      <c r="B4381" t="s">
        <v>13</v>
      </c>
      <c r="C4381">
        <v>13</v>
      </c>
      <c r="D4381" s="3">
        <v>2017</v>
      </c>
      <c r="E4381" t="s">
        <v>15</v>
      </c>
      <c r="F4381" t="s">
        <v>18</v>
      </c>
      <c r="G4381" t="s">
        <v>17</v>
      </c>
      <c r="H4381">
        <v>5</v>
      </c>
    </row>
    <row r="4382" spans="1:8" x14ac:dyDescent="0.3">
      <c r="A4382" t="s">
        <v>21</v>
      </c>
      <c r="B4382" t="s">
        <v>13</v>
      </c>
      <c r="C4382">
        <v>14</v>
      </c>
      <c r="D4382" s="3">
        <v>2017</v>
      </c>
      <c r="E4382" t="s">
        <v>15</v>
      </c>
      <c r="F4382" t="s">
        <v>18</v>
      </c>
      <c r="G4382" t="s">
        <v>17</v>
      </c>
      <c r="H4382">
        <v>18</v>
      </c>
    </row>
    <row r="4383" spans="1:8" x14ac:dyDescent="0.3">
      <c r="A4383" t="s">
        <v>22</v>
      </c>
      <c r="B4383" t="s">
        <v>13</v>
      </c>
      <c r="C4383">
        <v>14</v>
      </c>
      <c r="D4383" s="3">
        <v>2017</v>
      </c>
      <c r="E4383" t="s">
        <v>15</v>
      </c>
      <c r="F4383" t="s">
        <v>18</v>
      </c>
      <c r="G4383" t="s">
        <v>17</v>
      </c>
      <c r="H4383">
        <v>2</v>
      </c>
    </row>
    <row r="4384" spans="1:8" x14ac:dyDescent="0.3">
      <c r="A4384" t="s">
        <v>21</v>
      </c>
      <c r="B4384" t="s">
        <v>13</v>
      </c>
      <c r="C4384">
        <v>15</v>
      </c>
      <c r="D4384" s="3">
        <v>2017</v>
      </c>
      <c r="E4384" t="s">
        <v>15</v>
      </c>
      <c r="F4384" t="s">
        <v>18</v>
      </c>
      <c r="G4384" t="s">
        <v>17</v>
      </c>
      <c r="H4384">
        <v>24</v>
      </c>
    </row>
    <row r="4385" spans="1:8" x14ac:dyDescent="0.3">
      <c r="A4385" t="s">
        <v>22</v>
      </c>
      <c r="B4385" t="s">
        <v>13</v>
      </c>
      <c r="C4385">
        <v>15</v>
      </c>
      <c r="D4385" s="3">
        <v>2017</v>
      </c>
      <c r="E4385" t="s">
        <v>15</v>
      </c>
      <c r="F4385" t="s">
        <v>18</v>
      </c>
      <c r="G4385" t="s">
        <v>17</v>
      </c>
      <c r="H4385">
        <v>9</v>
      </c>
    </row>
    <row r="4386" spans="1:8" x14ac:dyDescent="0.3">
      <c r="A4386" t="s">
        <v>21</v>
      </c>
      <c r="B4386" t="s">
        <v>13</v>
      </c>
      <c r="C4386">
        <v>16</v>
      </c>
      <c r="D4386" s="3">
        <v>2017</v>
      </c>
      <c r="E4386" t="s">
        <v>15</v>
      </c>
      <c r="F4386" t="s">
        <v>18</v>
      </c>
      <c r="G4386" t="s">
        <v>17</v>
      </c>
      <c r="H4386">
        <v>31</v>
      </c>
    </row>
    <row r="4387" spans="1:8" x14ac:dyDescent="0.3">
      <c r="A4387" t="s">
        <v>22</v>
      </c>
      <c r="B4387" t="s">
        <v>13</v>
      </c>
      <c r="C4387">
        <v>16</v>
      </c>
      <c r="D4387" s="3">
        <v>2017</v>
      </c>
      <c r="E4387" t="s">
        <v>15</v>
      </c>
      <c r="F4387" t="s">
        <v>18</v>
      </c>
      <c r="G4387" t="s">
        <v>17</v>
      </c>
      <c r="H4387">
        <v>6</v>
      </c>
    </row>
    <row r="4388" spans="1:8" x14ac:dyDescent="0.3">
      <c r="A4388" t="s">
        <v>21</v>
      </c>
      <c r="B4388" t="s">
        <v>13</v>
      </c>
      <c r="C4388">
        <v>17</v>
      </c>
      <c r="D4388" s="3">
        <v>2017</v>
      </c>
      <c r="E4388" t="s">
        <v>15</v>
      </c>
      <c r="F4388" t="s">
        <v>18</v>
      </c>
      <c r="G4388" t="s">
        <v>17</v>
      </c>
      <c r="H4388">
        <v>21</v>
      </c>
    </row>
    <row r="4389" spans="1:8" x14ac:dyDescent="0.3">
      <c r="A4389" t="s">
        <v>22</v>
      </c>
      <c r="B4389" t="s">
        <v>13</v>
      </c>
      <c r="C4389">
        <v>17</v>
      </c>
      <c r="D4389" s="3">
        <v>2017</v>
      </c>
      <c r="E4389" t="s">
        <v>15</v>
      </c>
      <c r="F4389" t="s">
        <v>18</v>
      </c>
      <c r="G4389" t="s">
        <v>17</v>
      </c>
      <c r="H4389">
        <v>8</v>
      </c>
    </row>
    <row r="4390" spans="1:8" x14ac:dyDescent="0.3">
      <c r="A4390" t="s">
        <v>21</v>
      </c>
      <c r="B4390" t="s">
        <v>13</v>
      </c>
      <c r="C4390">
        <v>18</v>
      </c>
      <c r="D4390" s="3">
        <v>2017</v>
      </c>
      <c r="E4390" t="s">
        <v>15</v>
      </c>
      <c r="F4390" t="s">
        <v>18</v>
      </c>
      <c r="G4390" t="s">
        <v>17</v>
      </c>
      <c r="H4390">
        <v>15</v>
      </c>
    </row>
    <row r="4391" spans="1:8" x14ac:dyDescent="0.3">
      <c r="A4391" t="s">
        <v>22</v>
      </c>
      <c r="B4391" t="s">
        <v>13</v>
      </c>
      <c r="C4391">
        <v>18</v>
      </c>
      <c r="D4391" s="3">
        <v>2017</v>
      </c>
      <c r="E4391" t="s">
        <v>15</v>
      </c>
      <c r="F4391" t="s">
        <v>18</v>
      </c>
      <c r="G4391" t="s">
        <v>17</v>
      </c>
      <c r="H4391">
        <v>5</v>
      </c>
    </row>
    <row r="4392" spans="1:8" x14ac:dyDescent="0.3">
      <c r="A4392" t="s">
        <v>21</v>
      </c>
      <c r="B4392" t="s">
        <v>13</v>
      </c>
      <c r="C4392">
        <v>19</v>
      </c>
      <c r="D4392" s="3">
        <v>2017</v>
      </c>
      <c r="E4392" t="s">
        <v>15</v>
      </c>
      <c r="F4392" t="s">
        <v>18</v>
      </c>
      <c r="G4392" t="s">
        <v>17</v>
      </c>
      <c r="H4392">
        <v>21</v>
      </c>
    </row>
    <row r="4393" spans="1:8" x14ac:dyDescent="0.3">
      <c r="A4393" t="s">
        <v>22</v>
      </c>
      <c r="B4393" t="s">
        <v>13</v>
      </c>
      <c r="C4393">
        <v>19</v>
      </c>
      <c r="D4393" s="3">
        <v>2017</v>
      </c>
      <c r="E4393" t="s">
        <v>15</v>
      </c>
      <c r="F4393" t="s">
        <v>18</v>
      </c>
      <c r="G4393" t="s">
        <v>17</v>
      </c>
      <c r="H4393">
        <v>7</v>
      </c>
    </row>
    <row r="4394" spans="1:8" x14ac:dyDescent="0.3">
      <c r="A4394" t="s">
        <v>21</v>
      </c>
      <c r="B4394" t="s">
        <v>13</v>
      </c>
      <c r="C4394">
        <v>20</v>
      </c>
      <c r="D4394" s="3">
        <v>2017</v>
      </c>
      <c r="E4394" t="s">
        <v>15</v>
      </c>
      <c r="F4394" t="s">
        <v>18</v>
      </c>
      <c r="G4394" t="s">
        <v>17</v>
      </c>
      <c r="H4394">
        <v>12</v>
      </c>
    </row>
    <row r="4395" spans="1:8" x14ac:dyDescent="0.3">
      <c r="A4395" t="s">
        <v>22</v>
      </c>
      <c r="B4395" t="s">
        <v>13</v>
      </c>
      <c r="C4395">
        <v>20</v>
      </c>
      <c r="D4395" s="3">
        <v>2017</v>
      </c>
      <c r="E4395" t="s">
        <v>15</v>
      </c>
      <c r="F4395" t="s">
        <v>18</v>
      </c>
      <c r="G4395" t="s">
        <v>17</v>
      </c>
      <c r="H4395">
        <v>11</v>
      </c>
    </row>
    <row r="4396" spans="1:8" x14ac:dyDescent="0.3">
      <c r="A4396" t="s">
        <v>21</v>
      </c>
      <c r="B4396" t="s">
        <v>13</v>
      </c>
      <c r="C4396">
        <v>21</v>
      </c>
      <c r="D4396" s="3">
        <v>2017</v>
      </c>
      <c r="E4396" t="s">
        <v>15</v>
      </c>
      <c r="F4396" t="s">
        <v>18</v>
      </c>
      <c r="G4396" t="s">
        <v>17</v>
      </c>
      <c r="H4396">
        <v>14</v>
      </c>
    </row>
    <row r="4397" spans="1:8" x14ac:dyDescent="0.3">
      <c r="A4397" t="s">
        <v>22</v>
      </c>
      <c r="B4397" t="s">
        <v>13</v>
      </c>
      <c r="C4397">
        <v>21</v>
      </c>
      <c r="D4397" s="3">
        <v>2017</v>
      </c>
      <c r="E4397" t="s">
        <v>15</v>
      </c>
      <c r="F4397" t="s">
        <v>18</v>
      </c>
      <c r="G4397" t="s">
        <v>17</v>
      </c>
      <c r="H4397">
        <v>5</v>
      </c>
    </row>
    <row r="4398" spans="1:8" x14ac:dyDescent="0.3">
      <c r="A4398" t="s">
        <v>21</v>
      </c>
      <c r="B4398" t="s">
        <v>13</v>
      </c>
      <c r="C4398">
        <v>22</v>
      </c>
      <c r="D4398" s="3">
        <v>2017</v>
      </c>
      <c r="E4398" t="s">
        <v>15</v>
      </c>
      <c r="F4398" t="s">
        <v>18</v>
      </c>
      <c r="G4398" t="s">
        <v>17</v>
      </c>
      <c r="H4398">
        <v>14</v>
      </c>
    </row>
    <row r="4399" spans="1:8" x14ac:dyDescent="0.3">
      <c r="A4399" t="s">
        <v>22</v>
      </c>
      <c r="B4399" t="s">
        <v>13</v>
      </c>
      <c r="C4399">
        <v>22</v>
      </c>
      <c r="D4399" s="3">
        <v>2017</v>
      </c>
      <c r="E4399" t="s">
        <v>15</v>
      </c>
      <c r="F4399" t="s">
        <v>18</v>
      </c>
      <c r="G4399" t="s">
        <v>17</v>
      </c>
      <c r="H4399">
        <v>10</v>
      </c>
    </row>
    <row r="4400" spans="1:8" x14ac:dyDescent="0.3">
      <c r="A4400" t="s">
        <v>21</v>
      </c>
      <c r="B4400" t="s">
        <v>13</v>
      </c>
      <c r="C4400">
        <v>23</v>
      </c>
      <c r="D4400" s="3">
        <v>2017</v>
      </c>
      <c r="E4400" t="s">
        <v>15</v>
      </c>
      <c r="F4400" t="s">
        <v>18</v>
      </c>
      <c r="G4400" t="s">
        <v>17</v>
      </c>
      <c r="H4400">
        <v>14</v>
      </c>
    </row>
    <row r="4401" spans="1:8" x14ac:dyDescent="0.3">
      <c r="A4401" t="s">
        <v>22</v>
      </c>
      <c r="B4401" t="s">
        <v>13</v>
      </c>
      <c r="C4401">
        <v>23</v>
      </c>
      <c r="D4401" s="3">
        <v>2017</v>
      </c>
      <c r="E4401" t="s">
        <v>15</v>
      </c>
      <c r="F4401" t="s">
        <v>18</v>
      </c>
      <c r="G4401" t="s">
        <v>17</v>
      </c>
      <c r="H4401">
        <v>9</v>
      </c>
    </row>
    <row r="4402" spans="1:8" x14ac:dyDescent="0.3">
      <c r="A4402" t="s">
        <v>21</v>
      </c>
      <c r="B4402" t="s">
        <v>13</v>
      </c>
      <c r="C4402">
        <v>24</v>
      </c>
      <c r="D4402" s="3">
        <v>2017</v>
      </c>
      <c r="E4402" t="s">
        <v>15</v>
      </c>
      <c r="F4402" t="s">
        <v>18</v>
      </c>
      <c r="G4402" t="s">
        <v>17</v>
      </c>
      <c r="H4402">
        <v>19</v>
      </c>
    </row>
    <row r="4403" spans="1:8" x14ac:dyDescent="0.3">
      <c r="A4403" t="s">
        <v>22</v>
      </c>
      <c r="B4403" t="s">
        <v>13</v>
      </c>
      <c r="C4403">
        <v>24</v>
      </c>
      <c r="D4403" s="3">
        <v>2017</v>
      </c>
      <c r="E4403" t="s">
        <v>15</v>
      </c>
      <c r="F4403" t="s">
        <v>18</v>
      </c>
      <c r="G4403" t="s">
        <v>17</v>
      </c>
      <c r="H4403">
        <v>4</v>
      </c>
    </row>
    <row r="4404" spans="1:8" x14ac:dyDescent="0.3">
      <c r="A4404" t="s">
        <v>21</v>
      </c>
      <c r="B4404" t="s">
        <v>13</v>
      </c>
      <c r="C4404">
        <v>25</v>
      </c>
      <c r="D4404" s="3">
        <v>2017</v>
      </c>
      <c r="E4404" t="s">
        <v>15</v>
      </c>
      <c r="F4404" t="s">
        <v>18</v>
      </c>
      <c r="G4404" t="s">
        <v>17</v>
      </c>
      <c r="H4404">
        <v>19</v>
      </c>
    </row>
    <row r="4405" spans="1:8" x14ac:dyDescent="0.3">
      <c r="A4405" t="s">
        <v>22</v>
      </c>
      <c r="B4405" t="s">
        <v>13</v>
      </c>
      <c r="C4405">
        <v>25</v>
      </c>
      <c r="D4405" s="3">
        <v>2017</v>
      </c>
      <c r="E4405" t="s">
        <v>15</v>
      </c>
      <c r="F4405" t="s">
        <v>18</v>
      </c>
      <c r="G4405" t="s">
        <v>17</v>
      </c>
      <c r="H4405">
        <v>6</v>
      </c>
    </row>
    <row r="4406" spans="1:8" x14ac:dyDescent="0.3">
      <c r="A4406" t="s">
        <v>21</v>
      </c>
      <c r="B4406" t="s">
        <v>13</v>
      </c>
      <c r="C4406">
        <v>26</v>
      </c>
      <c r="D4406" s="3">
        <v>2017</v>
      </c>
      <c r="E4406" t="s">
        <v>15</v>
      </c>
      <c r="F4406" t="s">
        <v>18</v>
      </c>
      <c r="G4406" t="s">
        <v>17</v>
      </c>
      <c r="H4406">
        <v>20</v>
      </c>
    </row>
    <row r="4407" spans="1:8" x14ac:dyDescent="0.3">
      <c r="A4407" t="s">
        <v>22</v>
      </c>
      <c r="B4407" t="s">
        <v>13</v>
      </c>
      <c r="C4407">
        <v>26</v>
      </c>
      <c r="D4407" s="3">
        <v>2017</v>
      </c>
      <c r="E4407" t="s">
        <v>15</v>
      </c>
      <c r="F4407" t="s">
        <v>18</v>
      </c>
      <c r="G4407" t="s">
        <v>17</v>
      </c>
      <c r="H4407">
        <v>9</v>
      </c>
    </row>
    <row r="4408" spans="1:8" x14ac:dyDescent="0.3">
      <c r="A4408" t="s">
        <v>21</v>
      </c>
      <c r="B4408" t="s">
        <v>13</v>
      </c>
      <c r="C4408">
        <v>27</v>
      </c>
      <c r="D4408" s="3">
        <v>2017</v>
      </c>
      <c r="E4408" t="s">
        <v>15</v>
      </c>
      <c r="F4408" t="s">
        <v>18</v>
      </c>
      <c r="G4408" t="s">
        <v>17</v>
      </c>
      <c r="H4408">
        <v>15</v>
      </c>
    </row>
    <row r="4409" spans="1:8" x14ac:dyDescent="0.3">
      <c r="A4409" t="s">
        <v>22</v>
      </c>
      <c r="B4409" t="s">
        <v>13</v>
      </c>
      <c r="C4409">
        <v>27</v>
      </c>
      <c r="D4409" s="3">
        <v>2017</v>
      </c>
      <c r="E4409" t="s">
        <v>15</v>
      </c>
      <c r="F4409" t="s">
        <v>18</v>
      </c>
      <c r="G4409" t="s">
        <v>17</v>
      </c>
      <c r="H4409">
        <v>5</v>
      </c>
    </row>
    <row r="4410" spans="1:8" x14ac:dyDescent="0.3">
      <c r="A4410" t="s">
        <v>21</v>
      </c>
      <c r="B4410" t="s">
        <v>13</v>
      </c>
      <c r="C4410">
        <v>28</v>
      </c>
      <c r="D4410" s="3">
        <v>2017</v>
      </c>
      <c r="E4410" t="s">
        <v>15</v>
      </c>
      <c r="F4410" t="s">
        <v>18</v>
      </c>
      <c r="G4410" t="s">
        <v>17</v>
      </c>
      <c r="H4410">
        <v>9</v>
      </c>
    </row>
    <row r="4411" spans="1:8" x14ac:dyDescent="0.3">
      <c r="A4411" t="s">
        <v>22</v>
      </c>
      <c r="B4411" t="s">
        <v>13</v>
      </c>
      <c r="C4411">
        <v>28</v>
      </c>
      <c r="D4411" s="3">
        <v>2017</v>
      </c>
      <c r="E4411" t="s">
        <v>15</v>
      </c>
      <c r="F4411" t="s">
        <v>18</v>
      </c>
      <c r="G4411" t="s">
        <v>17</v>
      </c>
      <c r="H4411">
        <v>2</v>
      </c>
    </row>
    <row r="4412" spans="1:8" x14ac:dyDescent="0.3">
      <c r="A4412" t="s">
        <v>21</v>
      </c>
      <c r="B4412" t="s">
        <v>13</v>
      </c>
      <c r="C4412">
        <v>29</v>
      </c>
      <c r="D4412" s="3">
        <v>2017</v>
      </c>
      <c r="E4412" t="s">
        <v>15</v>
      </c>
      <c r="F4412" t="s">
        <v>18</v>
      </c>
      <c r="G4412" t="s">
        <v>17</v>
      </c>
      <c r="H4412">
        <v>24</v>
      </c>
    </row>
    <row r="4413" spans="1:8" x14ac:dyDescent="0.3">
      <c r="A4413" t="s">
        <v>22</v>
      </c>
      <c r="B4413" t="s">
        <v>13</v>
      </c>
      <c r="C4413">
        <v>29</v>
      </c>
      <c r="D4413" s="3">
        <v>2017</v>
      </c>
      <c r="E4413" t="s">
        <v>15</v>
      </c>
      <c r="F4413" t="s">
        <v>18</v>
      </c>
      <c r="G4413" t="s">
        <v>17</v>
      </c>
      <c r="H4413">
        <v>8</v>
      </c>
    </row>
    <row r="4414" spans="1:8" x14ac:dyDescent="0.3">
      <c r="A4414" t="s">
        <v>21</v>
      </c>
      <c r="B4414" t="s">
        <v>13</v>
      </c>
      <c r="C4414">
        <v>30</v>
      </c>
      <c r="D4414" s="3">
        <v>2017</v>
      </c>
      <c r="E4414" t="s">
        <v>15</v>
      </c>
      <c r="F4414" t="s">
        <v>18</v>
      </c>
      <c r="G4414" t="s">
        <v>17</v>
      </c>
      <c r="H4414">
        <v>29</v>
      </c>
    </row>
    <row r="4415" spans="1:8" x14ac:dyDescent="0.3">
      <c r="A4415" t="s">
        <v>22</v>
      </c>
      <c r="B4415" t="s">
        <v>13</v>
      </c>
      <c r="C4415">
        <v>30</v>
      </c>
      <c r="D4415" s="3">
        <v>2017</v>
      </c>
      <c r="E4415" t="s">
        <v>15</v>
      </c>
      <c r="F4415" t="s">
        <v>18</v>
      </c>
      <c r="G4415" t="s">
        <v>17</v>
      </c>
      <c r="H4415">
        <v>8</v>
      </c>
    </row>
    <row r="4416" spans="1:8" x14ac:dyDescent="0.3">
      <c r="A4416" t="s">
        <v>21</v>
      </c>
      <c r="B4416" t="s">
        <v>13</v>
      </c>
      <c r="C4416">
        <v>31</v>
      </c>
      <c r="D4416" s="3">
        <v>2017</v>
      </c>
      <c r="E4416" t="s">
        <v>15</v>
      </c>
      <c r="F4416" t="s">
        <v>18</v>
      </c>
      <c r="G4416" t="s">
        <v>17</v>
      </c>
      <c r="H4416">
        <v>20</v>
      </c>
    </row>
    <row r="4417" spans="1:8" x14ac:dyDescent="0.3">
      <c r="A4417" t="s">
        <v>22</v>
      </c>
      <c r="B4417" t="s">
        <v>13</v>
      </c>
      <c r="C4417">
        <v>31</v>
      </c>
      <c r="D4417" s="3">
        <v>2017</v>
      </c>
      <c r="E4417" t="s">
        <v>15</v>
      </c>
      <c r="F4417" t="s">
        <v>18</v>
      </c>
      <c r="G4417" t="s">
        <v>17</v>
      </c>
      <c r="H4417">
        <v>5</v>
      </c>
    </row>
    <row r="4418" spans="1:8" x14ac:dyDescent="0.3">
      <c r="A4418" t="s">
        <v>21</v>
      </c>
      <c r="B4418" t="s">
        <v>20</v>
      </c>
      <c r="C4418">
        <v>1</v>
      </c>
      <c r="D4418" s="3">
        <v>2016</v>
      </c>
      <c r="E4418" t="s">
        <v>4</v>
      </c>
      <c r="F4418" t="s">
        <v>14</v>
      </c>
      <c r="G4418" t="s">
        <v>17</v>
      </c>
      <c r="H4418">
        <v>170</v>
      </c>
    </row>
    <row r="4419" spans="1:8" x14ac:dyDescent="0.3">
      <c r="A4419" t="s">
        <v>22</v>
      </c>
      <c r="B4419" t="s">
        <v>20</v>
      </c>
      <c r="C4419">
        <v>1</v>
      </c>
      <c r="D4419" s="3">
        <v>2016</v>
      </c>
      <c r="E4419" t="s">
        <v>4</v>
      </c>
      <c r="F4419" t="s">
        <v>14</v>
      </c>
      <c r="G4419" t="s">
        <v>17</v>
      </c>
      <c r="H4419">
        <v>150</v>
      </c>
    </row>
    <row r="4420" spans="1:8" x14ac:dyDescent="0.3">
      <c r="A4420" t="s">
        <v>21</v>
      </c>
      <c r="B4420" t="s">
        <v>20</v>
      </c>
      <c r="C4420">
        <v>2</v>
      </c>
      <c r="D4420" s="3">
        <v>2016</v>
      </c>
      <c r="E4420" t="s">
        <v>4</v>
      </c>
      <c r="F4420" t="s">
        <v>14</v>
      </c>
      <c r="G4420" t="s">
        <v>17</v>
      </c>
      <c r="H4420">
        <v>159</v>
      </c>
    </row>
    <row r="4421" spans="1:8" x14ac:dyDescent="0.3">
      <c r="A4421" t="s">
        <v>22</v>
      </c>
      <c r="B4421" t="s">
        <v>20</v>
      </c>
      <c r="C4421">
        <v>2</v>
      </c>
      <c r="D4421" s="3">
        <v>2016</v>
      </c>
      <c r="E4421" t="s">
        <v>4</v>
      </c>
      <c r="F4421" t="s">
        <v>14</v>
      </c>
      <c r="G4421" t="s">
        <v>17</v>
      </c>
      <c r="H4421">
        <v>163</v>
      </c>
    </row>
    <row r="4422" spans="1:8" x14ac:dyDescent="0.3">
      <c r="A4422" t="s">
        <v>21</v>
      </c>
      <c r="B4422" t="s">
        <v>20</v>
      </c>
      <c r="C4422">
        <v>3</v>
      </c>
      <c r="D4422" s="3">
        <v>2016</v>
      </c>
      <c r="E4422" t="s">
        <v>4</v>
      </c>
      <c r="F4422" t="s">
        <v>14</v>
      </c>
      <c r="G4422" t="s">
        <v>17</v>
      </c>
      <c r="H4422">
        <v>177</v>
      </c>
    </row>
    <row r="4423" spans="1:8" x14ac:dyDescent="0.3">
      <c r="A4423" t="s">
        <v>22</v>
      </c>
      <c r="B4423" t="s">
        <v>20</v>
      </c>
      <c r="C4423">
        <v>3</v>
      </c>
      <c r="D4423" s="3">
        <v>2016</v>
      </c>
      <c r="E4423" t="s">
        <v>4</v>
      </c>
      <c r="F4423" t="s">
        <v>14</v>
      </c>
      <c r="G4423" t="s">
        <v>17</v>
      </c>
      <c r="H4423">
        <v>198</v>
      </c>
    </row>
    <row r="4424" spans="1:8" x14ac:dyDescent="0.3">
      <c r="A4424" t="s">
        <v>21</v>
      </c>
      <c r="B4424" t="s">
        <v>20</v>
      </c>
      <c r="C4424">
        <v>4</v>
      </c>
      <c r="D4424" s="3">
        <v>2016</v>
      </c>
      <c r="E4424" t="s">
        <v>4</v>
      </c>
      <c r="F4424" t="s">
        <v>14</v>
      </c>
      <c r="G4424" t="s">
        <v>17</v>
      </c>
      <c r="H4424">
        <v>211</v>
      </c>
    </row>
    <row r="4425" spans="1:8" x14ac:dyDescent="0.3">
      <c r="A4425" t="s">
        <v>22</v>
      </c>
      <c r="B4425" t="s">
        <v>20</v>
      </c>
      <c r="C4425">
        <v>4</v>
      </c>
      <c r="D4425" s="3">
        <v>2016</v>
      </c>
      <c r="E4425" t="s">
        <v>4</v>
      </c>
      <c r="F4425" t="s">
        <v>14</v>
      </c>
      <c r="G4425" t="s">
        <v>17</v>
      </c>
      <c r="H4425">
        <v>226</v>
      </c>
    </row>
    <row r="4426" spans="1:8" x14ac:dyDescent="0.3">
      <c r="A4426" t="s">
        <v>21</v>
      </c>
      <c r="B4426" t="s">
        <v>20</v>
      </c>
      <c r="C4426">
        <v>5</v>
      </c>
      <c r="D4426" s="3">
        <v>2016</v>
      </c>
      <c r="E4426" t="s">
        <v>4</v>
      </c>
      <c r="F4426" t="s">
        <v>14</v>
      </c>
      <c r="G4426" t="s">
        <v>17</v>
      </c>
      <c r="H4426">
        <v>204</v>
      </c>
    </row>
    <row r="4427" spans="1:8" x14ac:dyDescent="0.3">
      <c r="A4427" t="s">
        <v>22</v>
      </c>
      <c r="B4427" t="s">
        <v>20</v>
      </c>
      <c r="C4427">
        <v>5</v>
      </c>
      <c r="D4427" s="3">
        <v>2016</v>
      </c>
      <c r="E4427" t="s">
        <v>4</v>
      </c>
      <c r="F4427" t="s">
        <v>14</v>
      </c>
      <c r="G4427" t="s">
        <v>17</v>
      </c>
      <c r="H4427">
        <v>200</v>
      </c>
    </row>
    <row r="4428" spans="1:8" x14ac:dyDescent="0.3">
      <c r="A4428" t="s">
        <v>21</v>
      </c>
      <c r="B4428" t="s">
        <v>20</v>
      </c>
      <c r="C4428">
        <v>6</v>
      </c>
      <c r="D4428" s="3">
        <v>2016</v>
      </c>
      <c r="E4428" t="s">
        <v>4</v>
      </c>
      <c r="F4428" t="s">
        <v>14</v>
      </c>
      <c r="G4428" t="s">
        <v>17</v>
      </c>
      <c r="H4428">
        <v>166</v>
      </c>
    </row>
    <row r="4429" spans="1:8" x14ac:dyDescent="0.3">
      <c r="A4429" t="s">
        <v>22</v>
      </c>
      <c r="B4429" t="s">
        <v>20</v>
      </c>
      <c r="C4429">
        <v>6</v>
      </c>
      <c r="D4429" s="3">
        <v>2016</v>
      </c>
      <c r="E4429" t="s">
        <v>4</v>
      </c>
      <c r="F4429" t="s">
        <v>14</v>
      </c>
      <c r="G4429" t="s">
        <v>17</v>
      </c>
      <c r="H4429">
        <v>183</v>
      </c>
    </row>
    <row r="4430" spans="1:8" x14ac:dyDescent="0.3">
      <c r="A4430" t="s">
        <v>21</v>
      </c>
      <c r="B4430" t="s">
        <v>20</v>
      </c>
      <c r="C4430">
        <v>7</v>
      </c>
      <c r="D4430" s="3">
        <v>2016</v>
      </c>
      <c r="E4430" t="s">
        <v>4</v>
      </c>
      <c r="F4430" t="s">
        <v>14</v>
      </c>
      <c r="G4430" t="s">
        <v>17</v>
      </c>
      <c r="H4430">
        <v>163</v>
      </c>
    </row>
    <row r="4431" spans="1:8" x14ac:dyDescent="0.3">
      <c r="A4431" t="s">
        <v>22</v>
      </c>
      <c r="B4431" t="s">
        <v>20</v>
      </c>
      <c r="C4431">
        <v>7</v>
      </c>
      <c r="D4431" s="3">
        <v>2016</v>
      </c>
      <c r="E4431" t="s">
        <v>4</v>
      </c>
      <c r="F4431" t="s">
        <v>14</v>
      </c>
      <c r="G4431" t="s">
        <v>17</v>
      </c>
      <c r="H4431">
        <v>180</v>
      </c>
    </row>
    <row r="4432" spans="1:8" x14ac:dyDescent="0.3">
      <c r="A4432" t="s">
        <v>21</v>
      </c>
      <c r="B4432" t="s">
        <v>20</v>
      </c>
      <c r="C4432">
        <v>8</v>
      </c>
      <c r="D4432" s="3">
        <v>2016</v>
      </c>
      <c r="E4432" t="s">
        <v>4</v>
      </c>
      <c r="F4432" t="s">
        <v>14</v>
      </c>
      <c r="G4432" t="s">
        <v>17</v>
      </c>
      <c r="H4432">
        <v>183</v>
      </c>
    </row>
    <row r="4433" spans="1:8" x14ac:dyDescent="0.3">
      <c r="A4433" t="s">
        <v>22</v>
      </c>
      <c r="B4433" t="s">
        <v>20</v>
      </c>
      <c r="C4433">
        <v>8</v>
      </c>
      <c r="D4433" s="3">
        <v>2016</v>
      </c>
      <c r="E4433" t="s">
        <v>4</v>
      </c>
      <c r="F4433" t="s">
        <v>14</v>
      </c>
      <c r="G4433" t="s">
        <v>17</v>
      </c>
      <c r="H4433">
        <v>158</v>
      </c>
    </row>
    <row r="4434" spans="1:8" x14ac:dyDescent="0.3">
      <c r="A4434" t="s">
        <v>21</v>
      </c>
      <c r="B4434" t="s">
        <v>20</v>
      </c>
      <c r="C4434">
        <v>9</v>
      </c>
      <c r="D4434" s="3">
        <v>2016</v>
      </c>
      <c r="E4434" t="s">
        <v>4</v>
      </c>
      <c r="F4434" t="s">
        <v>14</v>
      </c>
      <c r="G4434" t="s">
        <v>17</v>
      </c>
      <c r="H4434">
        <v>153</v>
      </c>
    </row>
    <row r="4435" spans="1:8" x14ac:dyDescent="0.3">
      <c r="A4435" t="s">
        <v>22</v>
      </c>
      <c r="B4435" t="s">
        <v>20</v>
      </c>
      <c r="C4435">
        <v>9</v>
      </c>
      <c r="D4435" s="3">
        <v>2016</v>
      </c>
      <c r="E4435" t="s">
        <v>4</v>
      </c>
      <c r="F4435" t="s">
        <v>14</v>
      </c>
      <c r="G4435" t="s">
        <v>17</v>
      </c>
      <c r="H4435">
        <v>147</v>
      </c>
    </row>
    <row r="4436" spans="1:8" x14ac:dyDescent="0.3">
      <c r="A4436" t="s">
        <v>21</v>
      </c>
      <c r="B4436" t="s">
        <v>20</v>
      </c>
      <c r="C4436">
        <v>10</v>
      </c>
      <c r="D4436" s="3">
        <v>2016</v>
      </c>
      <c r="E4436" t="s">
        <v>4</v>
      </c>
      <c r="F4436" t="s">
        <v>14</v>
      </c>
      <c r="G4436" t="s">
        <v>17</v>
      </c>
      <c r="H4436">
        <v>189</v>
      </c>
    </row>
    <row r="4437" spans="1:8" x14ac:dyDescent="0.3">
      <c r="A4437" t="s">
        <v>22</v>
      </c>
      <c r="B4437" t="s">
        <v>20</v>
      </c>
      <c r="C4437">
        <v>10</v>
      </c>
      <c r="D4437" s="3">
        <v>2016</v>
      </c>
      <c r="E4437" t="s">
        <v>4</v>
      </c>
      <c r="F4437" t="s">
        <v>14</v>
      </c>
      <c r="G4437" t="s">
        <v>17</v>
      </c>
      <c r="H4437">
        <v>182</v>
      </c>
    </row>
    <row r="4438" spans="1:8" x14ac:dyDescent="0.3">
      <c r="A4438" t="s">
        <v>21</v>
      </c>
      <c r="B4438" t="s">
        <v>20</v>
      </c>
      <c r="C4438">
        <v>11</v>
      </c>
      <c r="D4438" s="3">
        <v>2016</v>
      </c>
      <c r="E4438" t="s">
        <v>4</v>
      </c>
      <c r="F4438" t="s">
        <v>14</v>
      </c>
      <c r="G4438" t="s">
        <v>17</v>
      </c>
      <c r="H4438">
        <v>210</v>
      </c>
    </row>
    <row r="4439" spans="1:8" x14ac:dyDescent="0.3">
      <c r="A4439" t="s">
        <v>22</v>
      </c>
      <c r="B4439" t="s">
        <v>20</v>
      </c>
      <c r="C4439">
        <v>11</v>
      </c>
      <c r="D4439" s="3">
        <v>2016</v>
      </c>
      <c r="E4439" t="s">
        <v>4</v>
      </c>
      <c r="F4439" t="s">
        <v>14</v>
      </c>
      <c r="G4439" t="s">
        <v>17</v>
      </c>
      <c r="H4439">
        <v>184</v>
      </c>
    </row>
    <row r="4440" spans="1:8" x14ac:dyDescent="0.3">
      <c r="A4440" t="s">
        <v>21</v>
      </c>
      <c r="B4440" t="s">
        <v>20</v>
      </c>
      <c r="C4440">
        <v>12</v>
      </c>
      <c r="D4440" s="3">
        <v>2016</v>
      </c>
      <c r="E4440" t="s">
        <v>4</v>
      </c>
      <c r="F4440" t="s">
        <v>14</v>
      </c>
      <c r="G4440" t="s">
        <v>17</v>
      </c>
      <c r="H4440">
        <v>186</v>
      </c>
    </row>
    <row r="4441" spans="1:8" x14ac:dyDescent="0.3">
      <c r="A4441" t="s">
        <v>22</v>
      </c>
      <c r="B4441" t="s">
        <v>20</v>
      </c>
      <c r="C4441">
        <v>12</v>
      </c>
      <c r="D4441" s="3">
        <v>2016</v>
      </c>
      <c r="E4441" t="s">
        <v>4</v>
      </c>
      <c r="F4441" t="s">
        <v>14</v>
      </c>
      <c r="G4441" t="s">
        <v>17</v>
      </c>
      <c r="H4441">
        <v>206</v>
      </c>
    </row>
    <row r="4442" spans="1:8" x14ac:dyDescent="0.3">
      <c r="A4442" t="s">
        <v>21</v>
      </c>
      <c r="B4442" t="s">
        <v>20</v>
      </c>
      <c r="C4442">
        <v>13</v>
      </c>
      <c r="D4442" s="3">
        <v>2016</v>
      </c>
      <c r="E4442" t="s">
        <v>4</v>
      </c>
      <c r="F4442" t="s">
        <v>14</v>
      </c>
      <c r="G4442" t="s">
        <v>17</v>
      </c>
      <c r="H4442">
        <v>184</v>
      </c>
    </row>
    <row r="4443" spans="1:8" x14ac:dyDescent="0.3">
      <c r="A4443" t="s">
        <v>22</v>
      </c>
      <c r="B4443" t="s">
        <v>20</v>
      </c>
      <c r="C4443">
        <v>13</v>
      </c>
      <c r="D4443" s="3">
        <v>2016</v>
      </c>
      <c r="E4443" t="s">
        <v>4</v>
      </c>
      <c r="F4443" t="s">
        <v>14</v>
      </c>
      <c r="G4443" t="s">
        <v>17</v>
      </c>
      <c r="H4443">
        <v>164</v>
      </c>
    </row>
    <row r="4444" spans="1:8" x14ac:dyDescent="0.3">
      <c r="A4444" t="s">
        <v>21</v>
      </c>
      <c r="B4444" t="s">
        <v>20</v>
      </c>
      <c r="C4444">
        <v>14</v>
      </c>
      <c r="D4444" s="3">
        <v>2016</v>
      </c>
      <c r="E4444" t="s">
        <v>4</v>
      </c>
      <c r="F4444" t="s">
        <v>14</v>
      </c>
      <c r="G4444" t="s">
        <v>17</v>
      </c>
      <c r="H4444">
        <v>210</v>
      </c>
    </row>
    <row r="4445" spans="1:8" x14ac:dyDescent="0.3">
      <c r="A4445" t="s">
        <v>22</v>
      </c>
      <c r="B4445" t="s">
        <v>20</v>
      </c>
      <c r="C4445">
        <v>14</v>
      </c>
      <c r="D4445" s="3">
        <v>2016</v>
      </c>
      <c r="E4445" t="s">
        <v>4</v>
      </c>
      <c r="F4445" t="s">
        <v>14</v>
      </c>
      <c r="G4445" t="s">
        <v>17</v>
      </c>
      <c r="H4445">
        <v>175</v>
      </c>
    </row>
    <row r="4446" spans="1:8" x14ac:dyDescent="0.3">
      <c r="A4446" t="s">
        <v>21</v>
      </c>
      <c r="B4446" t="s">
        <v>20</v>
      </c>
      <c r="C4446">
        <v>15</v>
      </c>
      <c r="D4446" s="3">
        <v>2016</v>
      </c>
      <c r="E4446" t="s">
        <v>4</v>
      </c>
      <c r="F4446" t="s">
        <v>14</v>
      </c>
      <c r="G4446" t="s">
        <v>17</v>
      </c>
      <c r="H4446">
        <v>149</v>
      </c>
    </row>
    <row r="4447" spans="1:8" x14ac:dyDescent="0.3">
      <c r="A4447" t="s">
        <v>22</v>
      </c>
      <c r="B4447" t="s">
        <v>20</v>
      </c>
      <c r="C4447">
        <v>15</v>
      </c>
      <c r="D4447" s="3">
        <v>2016</v>
      </c>
      <c r="E4447" t="s">
        <v>4</v>
      </c>
      <c r="F4447" t="s">
        <v>14</v>
      </c>
      <c r="G4447" t="s">
        <v>17</v>
      </c>
      <c r="H4447">
        <v>131</v>
      </c>
    </row>
    <row r="4448" spans="1:8" x14ac:dyDescent="0.3">
      <c r="A4448" t="s">
        <v>21</v>
      </c>
      <c r="B4448" t="s">
        <v>20</v>
      </c>
      <c r="C4448">
        <v>16</v>
      </c>
      <c r="D4448" s="3">
        <v>2016</v>
      </c>
      <c r="E4448" t="s">
        <v>4</v>
      </c>
      <c r="F4448" t="s">
        <v>14</v>
      </c>
      <c r="G4448" t="s">
        <v>17</v>
      </c>
      <c r="H4448">
        <v>156</v>
      </c>
    </row>
    <row r="4449" spans="1:8" x14ac:dyDescent="0.3">
      <c r="A4449" t="s">
        <v>22</v>
      </c>
      <c r="B4449" t="s">
        <v>20</v>
      </c>
      <c r="C4449">
        <v>16</v>
      </c>
      <c r="D4449" s="3">
        <v>2016</v>
      </c>
      <c r="E4449" t="s">
        <v>4</v>
      </c>
      <c r="F4449" t="s">
        <v>14</v>
      </c>
      <c r="G4449" t="s">
        <v>17</v>
      </c>
      <c r="H4449">
        <v>129</v>
      </c>
    </row>
    <row r="4450" spans="1:8" x14ac:dyDescent="0.3">
      <c r="A4450" t="s">
        <v>21</v>
      </c>
      <c r="B4450" t="s">
        <v>20</v>
      </c>
      <c r="C4450">
        <v>17</v>
      </c>
      <c r="D4450" s="3">
        <v>2016</v>
      </c>
      <c r="E4450" t="s">
        <v>4</v>
      </c>
      <c r="F4450" t="s">
        <v>14</v>
      </c>
      <c r="G4450" t="s">
        <v>17</v>
      </c>
      <c r="H4450">
        <v>170</v>
      </c>
    </row>
    <row r="4451" spans="1:8" x14ac:dyDescent="0.3">
      <c r="A4451" t="s">
        <v>22</v>
      </c>
      <c r="B4451" t="s">
        <v>20</v>
      </c>
      <c r="C4451">
        <v>17</v>
      </c>
      <c r="D4451" s="3">
        <v>2016</v>
      </c>
      <c r="E4451" t="s">
        <v>4</v>
      </c>
      <c r="F4451" t="s">
        <v>14</v>
      </c>
      <c r="G4451" t="s">
        <v>17</v>
      </c>
      <c r="H4451">
        <v>120</v>
      </c>
    </row>
    <row r="4452" spans="1:8" x14ac:dyDescent="0.3">
      <c r="A4452" t="s">
        <v>21</v>
      </c>
      <c r="B4452" t="s">
        <v>20</v>
      </c>
      <c r="C4452">
        <v>18</v>
      </c>
      <c r="D4452" s="3">
        <v>2016</v>
      </c>
      <c r="E4452" t="s">
        <v>4</v>
      </c>
      <c r="F4452" t="s">
        <v>14</v>
      </c>
      <c r="G4452" t="s">
        <v>17</v>
      </c>
      <c r="H4452">
        <v>171</v>
      </c>
    </row>
    <row r="4453" spans="1:8" x14ac:dyDescent="0.3">
      <c r="A4453" t="s">
        <v>22</v>
      </c>
      <c r="B4453" t="s">
        <v>20</v>
      </c>
      <c r="C4453">
        <v>18</v>
      </c>
      <c r="D4453" s="3">
        <v>2016</v>
      </c>
      <c r="E4453" t="s">
        <v>4</v>
      </c>
      <c r="F4453" t="s">
        <v>14</v>
      </c>
      <c r="G4453" t="s">
        <v>17</v>
      </c>
      <c r="H4453">
        <v>130</v>
      </c>
    </row>
    <row r="4454" spans="1:8" x14ac:dyDescent="0.3">
      <c r="A4454" t="s">
        <v>21</v>
      </c>
      <c r="B4454" t="s">
        <v>20</v>
      </c>
      <c r="C4454">
        <v>19</v>
      </c>
      <c r="D4454" s="3">
        <v>2016</v>
      </c>
      <c r="E4454" t="s">
        <v>4</v>
      </c>
      <c r="F4454" t="s">
        <v>14</v>
      </c>
      <c r="G4454" t="s">
        <v>17</v>
      </c>
      <c r="H4454">
        <v>172</v>
      </c>
    </row>
    <row r="4455" spans="1:8" x14ac:dyDescent="0.3">
      <c r="A4455" t="s">
        <v>22</v>
      </c>
      <c r="B4455" t="s">
        <v>20</v>
      </c>
      <c r="C4455">
        <v>19</v>
      </c>
      <c r="D4455" s="3">
        <v>2016</v>
      </c>
      <c r="E4455" t="s">
        <v>4</v>
      </c>
      <c r="F4455" t="s">
        <v>14</v>
      </c>
      <c r="G4455" t="s">
        <v>17</v>
      </c>
      <c r="H4455">
        <v>143</v>
      </c>
    </row>
    <row r="4456" spans="1:8" x14ac:dyDescent="0.3">
      <c r="A4456" t="s">
        <v>21</v>
      </c>
      <c r="B4456" t="s">
        <v>20</v>
      </c>
      <c r="C4456">
        <v>20</v>
      </c>
      <c r="D4456" s="3">
        <v>2016</v>
      </c>
      <c r="E4456" t="s">
        <v>4</v>
      </c>
      <c r="F4456" t="s">
        <v>14</v>
      </c>
      <c r="G4456" t="s">
        <v>17</v>
      </c>
      <c r="H4456">
        <v>175</v>
      </c>
    </row>
    <row r="4457" spans="1:8" x14ac:dyDescent="0.3">
      <c r="A4457" t="s">
        <v>22</v>
      </c>
      <c r="B4457" t="s">
        <v>20</v>
      </c>
      <c r="C4457">
        <v>20</v>
      </c>
      <c r="D4457" s="3">
        <v>2016</v>
      </c>
      <c r="E4457" t="s">
        <v>4</v>
      </c>
      <c r="F4457" t="s">
        <v>14</v>
      </c>
      <c r="G4457" t="s">
        <v>17</v>
      </c>
      <c r="H4457">
        <v>161</v>
      </c>
    </row>
    <row r="4458" spans="1:8" x14ac:dyDescent="0.3">
      <c r="A4458" t="s">
        <v>21</v>
      </c>
      <c r="B4458" t="s">
        <v>20</v>
      </c>
      <c r="C4458">
        <v>21</v>
      </c>
      <c r="D4458" s="3">
        <v>2016</v>
      </c>
      <c r="E4458" t="s">
        <v>4</v>
      </c>
      <c r="F4458" t="s">
        <v>14</v>
      </c>
      <c r="G4458" t="s">
        <v>17</v>
      </c>
      <c r="H4458">
        <v>169</v>
      </c>
    </row>
    <row r="4459" spans="1:8" x14ac:dyDescent="0.3">
      <c r="A4459" t="s">
        <v>22</v>
      </c>
      <c r="B4459" t="s">
        <v>20</v>
      </c>
      <c r="C4459">
        <v>21</v>
      </c>
      <c r="D4459" s="3">
        <v>2016</v>
      </c>
      <c r="E4459" t="s">
        <v>4</v>
      </c>
      <c r="F4459" t="s">
        <v>14</v>
      </c>
      <c r="G4459" t="s">
        <v>17</v>
      </c>
      <c r="H4459">
        <v>144</v>
      </c>
    </row>
    <row r="4460" spans="1:8" x14ac:dyDescent="0.3">
      <c r="A4460" t="s">
        <v>21</v>
      </c>
      <c r="B4460" t="s">
        <v>20</v>
      </c>
      <c r="C4460">
        <v>22</v>
      </c>
      <c r="D4460" s="3">
        <v>2016</v>
      </c>
      <c r="E4460" t="s">
        <v>4</v>
      </c>
      <c r="F4460" t="s">
        <v>14</v>
      </c>
      <c r="G4460" t="s">
        <v>17</v>
      </c>
      <c r="H4460">
        <v>171</v>
      </c>
    </row>
    <row r="4461" spans="1:8" x14ac:dyDescent="0.3">
      <c r="A4461" t="s">
        <v>22</v>
      </c>
      <c r="B4461" t="s">
        <v>20</v>
      </c>
      <c r="C4461">
        <v>22</v>
      </c>
      <c r="D4461" s="3">
        <v>2016</v>
      </c>
      <c r="E4461" t="s">
        <v>4</v>
      </c>
      <c r="F4461" t="s">
        <v>14</v>
      </c>
      <c r="G4461" t="s">
        <v>17</v>
      </c>
      <c r="H4461">
        <v>141</v>
      </c>
    </row>
    <row r="4462" spans="1:8" x14ac:dyDescent="0.3">
      <c r="A4462" t="s">
        <v>21</v>
      </c>
      <c r="B4462" t="s">
        <v>20</v>
      </c>
      <c r="C4462">
        <v>23</v>
      </c>
      <c r="D4462" s="3">
        <v>2016</v>
      </c>
      <c r="E4462" t="s">
        <v>4</v>
      </c>
      <c r="F4462" t="s">
        <v>14</v>
      </c>
      <c r="G4462" t="s">
        <v>17</v>
      </c>
      <c r="H4462">
        <v>145</v>
      </c>
    </row>
    <row r="4463" spans="1:8" x14ac:dyDescent="0.3">
      <c r="A4463" t="s">
        <v>22</v>
      </c>
      <c r="B4463" t="s">
        <v>20</v>
      </c>
      <c r="C4463">
        <v>23</v>
      </c>
      <c r="D4463" s="3">
        <v>2016</v>
      </c>
      <c r="E4463" t="s">
        <v>4</v>
      </c>
      <c r="F4463" t="s">
        <v>14</v>
      </c>
      <c r="G4463" t="s">
        <v>17</v>
      </c>
      <c r="H4463">
        <v>115</v>
      </c>
    </row>
    <row r="4464" spans="1:8" x14ac:dyDescent="0.3">
      <c r="A4464" t="s">
        <v>21</v>
      </c>
      <c r="B4464" t="s">
        <v>20</v>
      </c>
      <c r="C4464">
        <v>24</v>
      </c>
      <c r="D4464" s="3">
        <v>2016</v>
      </c>
      <c r="E4464" t="s">
        <v>4</v>
      </c>
      <c r="F4464" t="s">
        <v>14</v>
      </c>
      <c r="G4464" t="s">
        <v>17</v>
      </c>
      <c r="H4464">
        <v>164</v>
      </c>
    </row>
    <row r="4465" spans="1:8" x14ac:dyDescent="0.3">
      <c r="A4465" t="s">
        <v>22</v>
      </c>
      <c r="B4465" t="s">
        <v>20</v>
      </c>
      <c r="C4465">
        <v>24</v>
      </c>
      <c r="D4465" s="3">
        <v>2016</v>
      </c>
      <c r="E4465" t="s">
        <v>4</v>
      </c>
      <c r="F4465" t="s">
        <v>14</v>
      </c>
      <c r="G4465" t="s">
        <v>17</v>
      </c>
      <c r="H4465">
        <v>153</v>
      </c>
    </row>
    <row r="4466" spans="1:8" x14ac:dyDescent="0.3">
      <c r="A4466" t="s">
        <v>21</v>
      </c>
      <c r="B4466" t="s">
        <v>20</v>
      </c>
      <c r="C4466">
        <v>25</v>
      </c>
      <c r="D4466" s="3">
        <v>2016</v>
      </c>
      <c r="E4466" t="s">
        <v>4</v>
      </c>
      <c r="F4466" t="s">
        <v>14</v>
      </c>
      <c r="G4466" t="s">
        <v>17</v>
      </c>
      <c r="H4466">
        <v>206</v>
      </c>
    </row>
    <row r="4467" spans="1:8" x14ac:dyDescent="0.3">
      <c r="A4467" t="s">
        <v>22</v>
      </c>
      <c r="B4467" t="s">
        <v>20</v>
      </c>
      <c r="C4467">
        <v>25</v>
      </c>
      <c r="D4467" s="3">
        <v>2016</v>
      </c>
      <c r="E4467" t="s">
        <v>4</v>
      </c>
      <c r="F4467" t="s">
        <v>14</v>
      </c>
      <c r="G4467" t="s">
        <v>17</v>
      </c>
      <c r="H4467">
        <v>141</v>
      </c>
    </row>
    <row r="4468" spans="1:8" x14ac:dyDescent="0.3">
      <c r="A4468" t="s">
        <v>21</v>
      </c>
      <c r="B4468" t="s">
        <v>20</v>
      </c>
      <c r="C4468">
        <v>26</v>
      </c>
      <c r="D4468" s="3">
        <v>2016</v>
      </c>
      <c r="E4468" t="s">
        <v>4</v>
      </c>
      <c r="F4468" t="s">
        <v>14</v>
      </c>
      <c r="G4468" t="s">
        <v>17</v>
      </c>
      <c r="H4468">
        <v>194</v>
      </c>
    </row>
    <row r="4469" spans="1:8" x14ac:dyDescent="0.3">
      <c r="A4469" t="s">
        <v>22</v>
      </c>
      <c r="B4469" t="s">
        <v>20</v>
      </c>
      <c r="C4469">
        <v>26</v>
      </c>
      <c r="D4469" s="3">
        <v>2016</v>
      </c>
      <c r="E4469" t="s">
        <v>4</v>
      </c>
      <c r="F4469" t="s">
        <v>14</v>
      </c>
      <c r="G4469" t="s">
        <v>17</v>
      </c>
      <c r="H4469">
        <v>157</v>
      </c>
    </row>
    <row r="4470" spans="1:8" x14ac:dyDescent="0.3">
      <c r="A4470" t="s">
        <v>21</v>
      </c>
      <c r="B4470" t="s">
        <v>20</v>
      </c>
      <c r="C4470">
        <v>27</v>
      </c>
      <c r="D4470" s="3">
        <v>2016</v>
      </c>
      <c r="E4470" t="s">
        <v>4</v>
      </c>
      <c r="F4470" t="s">
        <v>14</v>
      </c>
      <c r="G4470" t="s">
        <v>17</v>
      </c>
      <c r="H4470">
        <v>182</v>
      </c>
    </row>
    <row r="4471" spans="1:8" x14ac:dyDescent="0.3">
      <c r="A4471" t="s">
        <v>22</v>
      </c>
      <c r="B4471" t="s">
        <v>20</v>
      </c>
      <c r="C4471">
        <v>27</v>
      </c>
      <c r="D4471" s="3">
        <v>2016</v>
      </c>
      <c r="E4471" t="s">
        <v>4</v>
      </c>
      <c r="F4471" t="s">
        <v>14</v>
      </c>
      <c r="G4471" t="s">
        <v>17</v>
      </c>
      <c r="H4471">
        <v>152</v>
      </c>
    </row>
    <row r="4472" spans="1:8" x14ac:dyDescent="0.3">
      <c r="A4472" t="s">
        <v>21</v>
      </c>
      <c r="B4472" t="s">
        <v>20</v>
      </c>
      <c r="C4472">
        <v>28</v>
      </c>
      <c r="D4472" s="3">
        <v>2016</v>
      </c>
      <c r="E4472" t="s">
        <v>4</v>
      </c>
      <c r="F4472" t="s">
        <v>14</v>
      </c>
      <c r="G4472" t="s">
        <v>17</v>
      </c>
      <c r="H4472">
        <v>184</v>
      </c>
    </row>
    <row r="4473" spans="1:8" x14ac:dyDescent="0.3">
      <c r="A4473" t="s">
        <v>22</v>
      </c>
      <c r="B4473" t="s">
        <v>20</v>
      </c>
      <c r="C4473">
        <v>28</v>
      </c>
      <c r="D4473" s="3">
        <v>2016</v>
      </c>
      <c r="E4473" t="s">
        <v>4</v>
      </c>
      <c r="F4473" t="s">
        <v>14</v>
      </c>
      <c r="G4473" t="s">
        <v>17</v>
      </c>
      <c r="H4473">
        <v>143</v>
      </c>
    </row>
    <row r="4474" spans="1:8" x14ac:dyDescent="0.3">
      <c r="A4474" t="s">
        <v>21</v>
      </c>
      <c r="B4474" t="s">
        <v>20</v>
      </c>
      <c r="C4474">
        <v>29</v>
      </c>
      <c r="D4474" s="3">
        <v>2016</v>
      </c>
      <c r="E4474" t="s">
        <v>4</v>
      </c>
      <c r="F4474" t="s">
        <v>14</v>
      </c>
      <c r="G4474" t="s">
        <v>17</v>
      </c>
      <c r="H4474">
        <v>182</v>
      </c>
    </row>
    <row r="4475" spans="1:8" x14ac:dyDescent="0.3">
      <c r="A4475" t="s">
        <v>22</v>
      </c>
      <c r="B4475" t="s">
        <v>20</v>
      </c>
      <c r="C4475">
        <v>29</v>
      </c>
      <c r="D4475" s="3">
        <v>2016</v>
      </c>
      <c r="E4475" t="s">
        <v>4</v>
      </c>
      <c r="F4475" t="s">
        <v>14</v>
      </c>
      <c r="G4475" t="s">
        <v>17</v>
      </c>
      <c r="H4475">
        <v>125</v>
      </c>
    </row>
    <row r="4476" spans="1:8" x14ac:dyDescent="0.3">
      <c r="A4476" t="s">
        <v>21</v>
      </c>
      <c r="B4476" t="s">
        <v>20</v>
      </c>
      <c r="C4476">
        <v>30</v>
      </c>
      <c r="D4476" s="3">
        <v>2016</v>
      </c>
      <c r="E4476" t="s">
        <v>4</v>
      </c>
      <c r="F4476" t="s">
        <v>14</v>
      </c>
      <c r="G4476" t="s">
        <v>17</v>
      </c>
      <c r="H4476">
        <v>113</v>
      </c>
    </row>
    <row r="4477" spans="1:8" x14ac:dyDescent="0.3">
      <c r="A4477" t="s">
        <v>22</v>
      </c>
      <c r="B4477" t="s">
        <v>20</v>
      </c>
      <c r="C4477">
        <v>30</v>
      </c>
      <c r="D4477" s="3">
        <v>2016</v>
      </c>
      <c r="E4477" t="s">
        <v>4</v>
      </c>
      <c r="F4477" t="s">
        <v>14</v>
      </c>
      <c r="G4477" t="s">
        <v>17</v>
      </c>
      <c r="H4477">
        <v>120</v>
      </c>
    </row>
    <row r="4478" spans="1:8" x14ac:dyDescent="0.3">
      <c r="A4478" t="s">
        <v>21</v>
      </c>
      <c r="B4478" t="s">
        <v>20</v>
      </c>
      <c r="C4478">
        <v>31</v>
      </c>
      <c r="D4478" s="3">
        <v>2016</v>
      </c>
      <c r="E4478" t="s">
        <v>4</v>
      </c>
      <c r="F4478" t="s">
        <v>14</v>
      </c>
      <c r="G4478" t="s">
        <v>17</v>
      </c>
      <c r="H4478">
        <v>186</v>
      </c>
    </row>
    <row r="4479" spans="1:8" x14ac:dyDescent="0.3">
      <c r="A4479" t="s">
        <v>22</v>
      </c>
      <c r="B4479" t="s">
        <v>20</v>
      </c>
      <c r="C4479">
        <v>31</v>
      </c>
      <c r="D4479" s="3">
        <v>2016</v>
      </c>
      <c r="E4479" t="s">
        <v>4</v>
      </c>
      <c r="F4479" t="s">
        <v>14</v>
      </c>
      <c r="G4479" t="s">
        <v>17</v>
      </c>
      <c r="H4479">
        <v>130</v>
      </c>
    </row>
    <row r="4480" spans="1:8" x14ac:dyDescent="0.3">
      <c r="A4480" t="s">
        <v>21</v>
      </c>
      <c r="B4480" t="s">
        <v>19</v>
      </c>
      <c r="C4480">
        <v>1</v>
      </c>
      <c r="D4480" s="3">
        <v>2016</v>
      </c>
      <c r="E4480" t="s">
        <v>4</v>
      </c>
      <c r="F4480" t="s">
        <v>14</v>
      </c>
      <c r="G4480" t="s">
        <v>17</v>
      </c>
      <c r="H4480">
        <v>237</v>
      </c>
    </row>
    <row r="4481" spans="1:8" x14ac:dyDescent="0.3">
      <c r="A4481" t="s">
        <v>22</v>
      </c>
      <c r="B4481" t="s">
        <v>19</v>
      </c>
      <c r="C4481">
        <v>1</v>
      </c>
      <c r="D4481" s="3">
        <v>2016</v>
      </c>
      <c r="E4481" t="s">
        <v>4</v>
      </c>
      <c r="F4481" t="s">
        <v>14</v>
      </c>
      <c r="G4481" t="s">
        <v>17</v>
      </c>
      <c r="H4481">
        <v>211</v>
      </c>
    </row>
    <row r="4482" spans="1:8" x14ac:dyDescent="0.3">
      <c r="A4482" t="s">
        <v>21</v>
      </c>
      <c r="B4482" t="s">
        <v>19</v>
      </c>
      <c r="C4482">
        <v>2</v>
      </c>
      <c r="D4482" s="3">
        <v>2016</v>
      </c>
      <c r="E4482" t="s">
        <v>4</v>
      </c>
      <c r="F4482" t="s">
        <v>14</v>
      </c>
      <c r="G4482" t="s">
        <v>17</v>
      </c>
      <c r="H4482">
        <v>221</v>
      </c>
    </row>
    <row r="4483" spans="1:8" x14ac:dyDescent="0.3">
      <c r="A4483" t="s">
        <v>22</v>
      </c>
      <c r="B4483" t="s">
        <v>19</v>
      </c>
      <c r="C4483">
        <v>2</v>
      </c>
      <c r="D4483" s="3">
        <v>2016</v>
      </c>
      <c r="E4483" t="s">
        <v>4</v>
      </c>
      <c r="F4483" t="s">
        <v>14</v>
      </c>
      <c r="G4483" t="s">
        <v>17</v>
      </c>
      <c r="H4483">
        <v>206</v>
      </c>
    </row>
    <row r="4484" spans="1:8" x14ac:dyDescent="0.3">
      <c r="A4484" t="s">
        <v>21</v>
      </c>
      <c r="B4484" t="s">
        <v>19</v>
      </c>
      <c r="C4484">
        <v>3</v>
      </c>
      <c r="D4484" s="3">
        <v>2016</v>
      </c>
      <c r="E4484" t="s">
        <v>4</v>
      </c>
      <c r="F4484" t="s">
        <v>14</v>
      </c>
      <c r="G4484" t="s">
        <v>17</v>
      </c>
      <c r="H4484">
        <v>149</v>
      </c>
    </row>
    <row r="4485" spans="1:8" x14ac:dyDescent="0.3">
      <c r="A4485" t="s">
        <v>22</v>
      </c>
      <c r="B4485" t="s">
        <v>19</v>
      </c>
      <c r="C4485">
        <v>3</v>
      </c>
      <c r="D4485" s="3">
        <v>2016</v>
      </c>
      <c r="E4485" t="s">
        <v>4</v>
      </c>
      <c r="F4485" t="s">
        <v>14</v>
      </c>
      <c r="G4485" t="s">
        <v>17</v>
      </c>
      <c r="H4485">
        <v>183</v>
      </c>
    </row>
    <row r="4486" spans="1:8" x14ac:dyDescent="0.3">
      <c r="A4486" t="s">
        <v>21</v>
      </c>
      <c r="B4486" t="s">
        <v>19</v>
      </c>
      <c r="C4486">
        <v>4</v>
      </c>
      <c r="D4486" s="3">
        <v>2016</v>
      </c>
      <c r="E4486" t="s">
        <v>4</v>
      </c>
      <c r="F4486" t="s">
        <v>14</v>
      </c>
      <c r="G4486" t="s">
        <v>17</v>
      </c>
      <c r="H4486">
        <v>178</v>
      </c>
    </row>
    <row r="4487" spans="1:8" x14ac:dyDescent="0.3">
      <c r="A4487" t="s">
        <v>22</v>
      </c>
      <c r="B4487" t="s">
        <v>19</v>
      </c>
      <c r="C4487">
        <v>4</v>
      </c>
      <c r="D4487" s="3">
        <v>2016</v>
      </c>
      <c r="E4487" t="s">
        <v>4</v>
      </c>
      <c r="F4487" t="s">
        <v>14</v>
      </c>
      <c r="G4487" t="s">
        <v>17</v>
      </c>
      <c r="H4487">
        <v>173</v>
      </c>
    </row>
    <row r="4488" spans="1:8" x14ac:dyDescent="0.3">
      <c r="A4488" t="s">
        <v>21</v>
      </c>
      <c r="B4488" t="s">
        <v>19</v>
      </c>
      <c r="C4488">
        <v>5</v>
      </c>
      <c r="D4488" s="3">
        <v>2016</v>
      </c>
      <c r="E4488" t="s">
        <v>4</v>
      </c>
      <c r="F4488" t="s">
        <v>14</v>
      </c>
      <c r="G4488" t="s">
        <v>17</v>
      </c>
      <c r="H4488">
        <v>196</v>
      </c>
    </row>
    <row r="4489" spans="1:8" x14ac:dyDescent="0.3">
      <c r="A4489" t="s">
        <v>22</v>
      </c>
      <c r="B4489" t="s">
        <v>19</v>
      </c>
      <c r="C4489">
        <v>5</v>
      </c>
      <c r="D4489" s="3">
        <v>2016</v>
      </c>
      <c r="E4489" t="s">
        <v>4</v>
      </c>
      <c r="F4489" t="s">
        <v>14</v>
      </c>
      <c r="G4489" t="s">
        <v>17</v>
      </c>
      <c r="H4489">
        <v>199</v>
      </c>
    </row>
    <row r="4490" spans="1:8" x14ac:dyDescent="0.3">
      <c r="A4490" t="s">
        <v>21</v>
      </c>
      <c r="B4490" t="s">
        <v>19</v>
      </c>
      <c r="C4490">
        <v>6</v>
      </c>
      <c r="D4490" s="3">
        <v>2016</v>
      </c>
      <c r="E4490" t="s">
        <v>4</v>
      </c>
      <c r="F4490" t="s">
        <v>14</v>
      </c>
      <c r="G4490" t="s">
        <v>17</v>
      </c>
      <c r="H4490">
        <v>212</v>
      </c>
    </row>
    <row r="4491" spans="1:8" x14ac:dyDescent="0.3">
      <c r="A4491" t="s">
        <v>22</v>
      </c>
      <c r="B4491" t="s">
        <v>19</v>
      </c>
      <c r="C4491">
        <v>6</v>
      </c>
      <c r="D4491" s="3">
        <v>2016</v>
      </c>
      <c r="E4491" t="s">
        <v>4</v>
      </c>
      <c r="F4491" t="s">
        <v>14</v>
      </c>
      <c r="G4491" t="s">
        <v>17</v>
      </c>
      <c r="H4491">
        <v>233</v>
      </c>
    </row>
    <row r="4492" spans="1:8" x14ac:dyDescent="0.3">
      <c r="A4492" t="s">
        <v>21</v>
      </c>
      <c r="B4492" t="s">
        <v>19</v>
      </c>
      <c r="C4492">
        <v>7</v>
      </c>
      <c r="D4492" s="3">
        <v>2016</v>
      </c>
      <c r="E4492" t="s">
        <v>4</v>
      </c>
      <c r="F4492" t="s">
        <v>14</v>
      </c>
      <c r="G4492" t="s">
        <v>17</v>
      </c>
      <c r="H4492">
        <v>203</v>
      </c>
    </row>
    <row r="4493" spans="1:8" x14ac:dyDescent="0.3">
      <c r="A4493" t="s">
        <v>22</v>
      </c>
      <c r="B4493" t="s">
        <v>19</v>
      </c>
      <c r="C4493">
        <v>7</v>
      </c>
      <c r="D4493" s="3">
        <v>2016</v>
      </c>
      <c r="E4493" t="s">
        <v>4</v>
      </c>
      <c r="F4493" t="s">
        <v>14</v>
      </c>
      <c r="G4493" t="s">
        <v>17</v>
      </c>
      <c r="H4493">
        <v>232</v>
      </c>
    </row>
    <row r="4494" spans="1:8" x14ac:dyDescent="0.3">
      <c r="A4494" t="s">
        <v>21</v>
      </c>
      <c r="B4494" t="s">
        <v>19</v>
      </c>
      <c r="C4494">
        <v>8</v>
      </c>
      <c r="D4494" s="3">
        <v>2016</v>
      </c>
      <c r="E4494" t="s">
        <v>4</v>
      </c>
      <c r="F4494" t="s">
        <v>14</v>
      </c>
      <c r="G4494" t="s">
        <v>17</v>
      </c>
      <c r="H4494">
        <v>185</v>
      </c>
    </row>
    <row r="4495" spans="1:8" x14ac:dyDescent="0.3">
      <c r="A4495" t="s">
        <v>22</v>
      </c>
      <c r="B4495" t="s">
        <v>19</v>
      </c>
      <c r="C4495">
        <v>8</v>
      </c>
      <c r="D4495" s="3">
        <v>2016</v>
      </c>
      <c r="E4495" t="s">
        <v>4</v>
      </c>
      <c r="F4495" t="s">
        <v>14</v>
      </c>
      <c r="G4495" t="s">
        <v>17</v>
      </c>
      <c r="H4495">
        <v>233</v>
      </c>
    </row>
    <row r="4496" spans="1:8" x14ac:dyDescent="0.3">
      <c r="A4496" t="s">
        <v>21</v>
      </c>
      <c r="B4496" t="s">
        <v>19</v>
      </c>
      <c r="C4496">
        <v>9</v>
      </c>
      <c r="D4496" s="3">
        <v>2016</v>
      </c>
      <c r="E4496" t="s">
        <v>4</v>
      </c>
      <c r="F4496" t="s">
        <v>14</v>
      </c>
      <c r="G4496" t="s">
        <v>17</v>
      </c>
      <c r="H4496">
        <v>210</v>
      </c>
    </row>
    <row r="4497" spans="1:8" x14ac:dyDescent="0.3">
      <c r="A4497" t="s">
        <v>22</v>
      </c>
      <c r="B4497" t="s">
        <v>19</v>
      </c>
      <c r="C4497">
        <v>9</v>
      </c>
      <c r="D4497" s="3">
        <v>2016</v>
      </c>
      <c r="E4497" t="s">
        <v>4</v>
      </c>
      <c r="F4497" t="s">
        <v>14</v>
      </c>
      <c r="G4497" t="s">
        <v>17</v>
      </c>
      <c r="H4497">
        <v>217</v>
      </c>
    </row>
    <row r="4498" spans="1:8" x14ac:dyDescent="0.3">
      <c r="A4498" t="s">
        <v>21</v>
      </c>
      <c r="B4498" t="s">
        <v>19</v>
      </c>
      <c r="C4498">
        <v>10</v>
      </c>
      <c r="D4498" s="3">
        <v>2016</v>
      </c>
      <c r="E4498" t="s">
        <v>4</v>
      </c>
      <c r="F4498" t="s">
        <v>14</v>
      </c>
      <c r="G4498" t="s">
        <v>17</v>
      </c>
      <c r="H4498">
        <v>166</v>
      </c>
    </row>
    <row r="4499" spans="1:8" x14ac:dyDescent="0.3">
      <c r="A4499" t="s">
        <v>22</v>
      </c>
      <c r="B4499" t="s">
        <v>19</v>
      </c>
      <c r="C4499">
        <v>10</v>
      </c>
      <c r="D4499" s="3">
        <v>2016</v>
      </c>
      <c r="E4499" t="s">
        <v>4</v>
      </c>
      <c r="F4499" t="s">
        <v>14</v>
      </c>
      <c r="G4499" t="s">
        <v>17</v>
      </c>
      <c r="H4499">
        <v>183</v>
      </c>
    </row>
    <row r="4500" spans="1:8" x14ac:dyDescent="0.3">
      <c r="A4500" t="s">
        <v>21</v>
      </c>
      <c r="B4500" t="s">
        <v>19</v>
      </c>
      <c r="C4500">
        <v>11</v>
      </c>
      <c r="D4500" s="3">
        <v>2016</v>
      </c>
      <c r="E4500" t="s">
        <v>4</v>
      </c>
      <c r="F4500" t="s">
        <v>14</v>
      </c>
      <c r="G4500" t="s">
        <v>17</v>
      </c>
      <c r="H4500">
        <v>181</v>
      </c>
    </row>
    <row r="4501" spans="1:8" x14ac:dyDescent="0.3">
      <c r="A4501" t="s">
        <v>22</v>
      </c>
      <c r="B4501" t="s">
        <v>19</v>
      </c>
      <c r="C4501">
        <v>11</v>
      </c>
      <c r="D4501" s="3">
        <v>2016</v>
      </c>
      <c r="E4501" t="s">
        <v>4</v>
      </c>
      <c r="F4501" t="s">
        <v>14</v>
      </c>
      <c r="G4501" t="s">
        <v>17</v>
      </c>
      <c r="H4501">
        <v>176</v>
      </c>
    </row>
    <row r="4502" spans="1:8" x14ac:dyDescent="0.3">
      <c r="A4502" t="s">
        <v>21</v>
      </c>
      <c r="B4502" t="s">
        <v>19</v>
      </c>
      <c r="C4502">
        <v>12</v>
      </c>
      <c r="D4502" s="3">
        <v>2016</v>
      </c>
      <c r="E4502" t="s">
        <v>4</v>
      </c>
      <c r="F4502" t="s">
        <v>14</v>
      </c>
      <c r="G4502" t="s">
        <v>17</v>
      </c>
      <c r="H4502">
        <v>232</v>
      </c>
    </row>
    <row r="4503" spans="1:8" x14ac:dyDescent="0.3">
      <c r="A4503" t="s">
        <v>22</v>
      </c>
      <c r="B4503" t="s">
        <v>19</v>
      </c>
      <c r="C4503">
        <v>12</v>
      </c>
      <c r="D4503" s="3">
        <v>2016</v>
      </c>
      <c r="E4503" t="s">
        <v>4</v>
      </c>
      <c r="F4503" t="s">
        <v>14</v>
      </c>
      <c r="G4503" t="s">
        <v>17</v>
      </c>
      <c r="H4503">
        <v>275</v>
      </c>
    </row>
    <row r="4504" spans="1:8" x14ac:dyDescent="0.3">
      <c r="A4504" t="s">
        <v>21</v>
      </c>
      <c r="B4504" t="s">
        <v>19</v>
      </c>
      <c r="C4504">
        <v>13</v>
      </c>
      <c r="D4504" s="3">
        <v>2016</v>
      </c>
      <c r="E4504" t="s">
        <v>4</v>
      </c>
      <c r="F4504" t="s">
        <v>14</v>
      </c>
      <c r="G4504" t="s">
        <v>17</v>
      </c>
      <c r="H4504">
        <v>247</v>
      </c>
    </row>
    <row r="4505" spans="1:8" x14ac:dyDescent="0.3">
      <c r="A4505" t="s">
        <v>22</v>
      </c>
      <c r="B4505" t="s">
        <v>19</v>
      </c>
      <c r="C4505">
        <v>13</v>
      </c>
      <c r="D4505" s="3">
        <v>2016</v>
      </c>
      <c r="E4505" t="s">
        <v>4</v>
      </c>
      <c r="F4505" t="s">
        <v>14</v>
      </c>
      <c r="G4505" t="s">
        <v>17</v>
      </c>
      <c r="H4505">
        <v>273</v>
      </c>
    </row>
    <row r="4506" spans="1:8" x14ac:dyDescent="0.3">
      <c r="A4506" t="s">
        <v>21</v>
      </c>
      <c r="B4506" t="s">
        <v>19</v>
      </c>
      <c r="C4506">
        <v>14</v>
      </c>
      <c r="D4506" s="3">
        <v>2016</v>
      </c>
      <c r="E4506" t="s">
        <v>4</v>
      </c>
      <c r="F4506" t="s">
        <v>14</v>
      </c>
      <c r="G4506" t="s">
        <v>17</v>
      </c>
      <c r="H4506">
        <v>185</v>
      </c>
    </row>
    <row r="4507" spans="1:8" x14ac:dyDescent="0.3">
      <c r="A4507" t="s">
        <v>22</v>
      </c>
      <c r="B4507" t="s">
        <v>19</v>
      </c>
      <c r="C4507">
        <v>14</v>
      </c>
      <c r="D4507" s="3">
        <v>2016</v>
      </c>
      <c r="E4507" t="s">
        <v>4</v>
      </c>
      <c r="F4507" t="s">
        <v>14</v>
      </c>
      <c r="G4507" t="s">
        <v>17</v>
      </c>
      <c r="H4507">
        <v>222</v>
      </c>
    </row>
    <row r="4508" spans="1:8" x14ac:dyDescent="0.3">
      <c r="A4508" t="s">
        <v>21</v>
      </c>
      <c r="B4508" t="s">
        <v>19</v>
      </c>
      <c r="C4508">
        <v>15</v>
      </c>
      <c r="D4508" s="3">
        <v>2016</v>
      </c>
      <c r="E4508" t="s">
        <v>4</v>
      </c>
      <c r="F4508" t="s">
        <v>14</v>
      </c>
      <c r="G4508" t="s">
        <v>17</v>
      </c>
      <c r="H4508">
        <v>214</v>
      </c>
    </row>
    <row r="4509" spans="1:8" x14ac:dyDescent="0.3">
      <c r="A4509" t="s">
        <v>22</v>
      </c>
      <c r="B4509" t="s">
        <v>19</v>
      </c>
      <c r="C4509">
        <v>15</v>
      </c>
      <c r="D4509" s="3">
        <v>2016</v>
      </c>
      <c r="E4509" t="s">
        <v>4</v>
      </c>
      <c r="F4509" t="s">
        <v>14</v>
      </c>
      <c r="G4509" t="s">
        <v>17</v>
      </c>
      <c r="H4509">
        <v>198</v>
      </c>
    </row>
    <row r="4510" spans="1:8" x14ac:dyDescent="0.3">
      <c r="A4510" t="s">
        <v>21</v>
      </c>
      <c r="B4510" t="s">
        <v>19</v>
      </c>
      <c r="C4510">
        <v>16</v>
      </c>
      <c r="D4510" s="3">
        <v>2016</v>
      </c>
      <c r="E4510" t="s">
        <v>4</v>
      </c>
      <c r="F4510" t="s">
        <v>14</v>
      </c>
      <c r="G4510" t="s">
        <v>17</v>
      </c>
      <c r="H4510">
        <v>186</v>
      </c>
    </row>
    <row r="4511" spans="1:8" x14ac:dyDescent="0.3">
      <c r="A4511" t="s">
        <v>22</v>
      </c>
      <c r="B4511" t="s">
        <v>19</v>
      </c>
      <c r="C4511">
        <v>16</v>
      </c>
      <c r="D4511" s="3">
        <v>2016</v>
      </c>
      <c r="E4511" t="s">
        <v>4</v>
      </c>
      <c r="F4511" t="s">
        <v>14</v>
      </c>
      <c r="G4511" t="s">
        <v>17</v>
      </c>
      <c r="H4511">
        <v>141</v>
      </c>
    </row>
    <row r="4512" spans="1:8" x14ac:dyDescent="0.3">
      <c r="A4512" t="s">
        <v>21</v>
      </c>
      <c r="B4512" t="s">
        <v>19</v>
      </c>
      <c r="C4512">
        <v>17</v>
      </c>
      <c r="D4512" s="3">
        <v>2016</v>
      </c>
      <c r="E4512" t="s">
        <v>4</v>
      </c>
      <c r="F4512" t="s">
        <v>14</v>
      </c>
      <c r="G4512" t="s">
        <v>17</v>
      </c>
      <c r="H4512">
        <v>152</v>
      </c>
    </row>
    <row r="4513" spans="1:8" x14ac:dyDescent="0.3">
      <c r="A4513" t="s">
        <v>22</v>
      </c>
      <c r="B4513" t="s">
        <v>19</v>
      </c>
      <c r="C4513">
        <v>17</v>
      </c>
      <c r="D4513" s="3">
        <v>2016</v>
      </c>
      <c r="E4513" t="s">
        <v>4</v>
      </c>
      <c r="F4513" t="s">
        <v>14</v>
      </c>
      <c r="G4513" t="s">
        <v>17</v>
      </c>
      <c r="H4513">
        <v>142</v>
      </c>
    </row>
    <row r="4514" spans="1:8" x14ac:dyDescent="0.3">
      <c r="A4514" t="s">
        <v>21</v>
      </c>
      <c r="B4514" t="s">
        <v>19</v>
      </c>
      <c r="C4514">
        <v>18</v>
      </c>
      <c r="D4514" s="3">
        <v>2016</v>
      </c>
      <c r="E4514" t="s">
        <v>4</v>
      </c>
      <c r="F4514" t="s">
        <v>14</v>
      </c>
      <c r="G4514" t="s">
        <v>17</v>
      </c>
      <c r="H4514">
        <v>132</v>
      </c>
    </row>
    <row r="4515" spans="1:8" x14ac:dyDescent="0.3">
      <c r="A4515" t="s">
        <v>22</v>
      </c>
      <c r="B4515" t="s">
        <v>19</v>
      </c>
      <c r="C4515">
        <v>18</v>
      </c>
      <c r="D4515" s="3">
        <v>2016</v>
      </c>
      <c r="E4515" t="s">
        <v>4</v>
      </c>
      <c r="F4515" t="s">
        <v>14</v>
      </c>
      <c r="G4515" t="s">
        <v>17</v>
      </c>
      <c r="H4515">
        <v>115</v>
      </c>
    </row>
    <row r="4516" spans="1:8" x14ac:dyDescent="0.3">
      <c r="A4516" t="s">
        <v>21</v>
      </c>
      <c r="B4516" t="s">
        <v>19</v>
      </c>
      <c r="C4516">
        <v>19</v>
      </c>
      <c r="D4516" s="3">
        <v>2016</v>
      </c>
      <c r="E4516" t="s">
        <v>4</v>
      </c>
      <c r="F4516" t="s">
        <v>14</v>
      </c>
      <c r="G4516" t="s">
        <v>17</v>
      </c>
      <c r="H4516">
        <v>184</v>
      </c>
    </row>
    <row r="4517" spans="1:8" x14ac:dyDescent="0.3">
      <c r="A4517" t="s">
        <v>22</v>
      </c>
      <c r="B4517" t="s">
        <v>19</v>
      </c>
      <c r="C4517">
        <v>19</v>
      </c>
      <c r="D4517" s="3">
        <v>2016</v>
      </c>
      <c r="E4517" t="s">
        <v>4</v>
      </c>
      <c r="F4517" t="s">
        <v>14</v>
      </c>
      <c r="G4517" t="s">
        <v>17</v>
      </c>
      <c r="H4517">
        <v>187</v>
      </c>
    </row>
    <row r="4518" spans="1:8" x14ac:dyDescent="0.3">
      <c r="A4518" t="s">
        <v>21</v>
      </c>
      <c r="B4518" t="s">
        <v>19</v>
      </c>
      <c r="C4518">
        <v>20</v>
      </c>
      <c r="D4518" s="3">
        <v>2016</v>
      </c>
      <c r="E4518" t="s">
        <v>4</v>
      </c>
      <c r="F4518" t="s">
        <v>14</v>
      </c>
      <c r="G4518" t="s">
        <v>17</v>
      </c>
      <c r="H4518">
        <v>186</v>
      </c>
    </row>
    <row r="4519" spans="1:8" x14ac:dyDescent="0.3">
      <c r="A4519" t="s">
        <v>22</v>
      </c>
      <c r="B4519" t="s">
        <v>19</v>
      </c>
      <c r="C4519">
        <v>20</v>
      </c>
      <c r="D4519" s="3">
        <v>2016</v>
      </c>
      <c r="E4519" t="s">
        <v>4</v>
      </c>
      <c r="F4519" t="s">
        <v>14</v>
      </c>
      <c r="G4519" t="s">
        <v>17</v>
      </c>
      <c r="H4519">
        <v>179</v>
      </c>
    </row>
    <row r="4520" spans="1:8" x14ac:dyDescent="0.3">
      <c r="A4520" t="s">
        <v>21</v>
      </c>
      <c r="B4520" t="s">
        <v>19</v>
      </c>
      <c r="C4520">
        <v>21</v>
      </c>
      <c r="D4520" s="3">
        <v>2016</v>
      </c>
      <c r="E4520" t="s">
        <v>4</v>
      </c>
      <c r="F4520" t="s">
        <v>14</v>
      </c>
      <c r="G4520" t="s">
        <v>17</v>
      </c>
      <c r="H4520">
        <v>198</v>
      </c>
    </row>
    <row r="4521" spans="1:8" x14ac:dyDescent="0.3">
      <c r="A4521" t="s">
        <v>22</v>
      </c>
      <c r="B4521" t="s">
        <v>19</v>
      </c>
      <c r="C4521">
        <v>21</v>
      </c>
      <c r="D4521" s="3">
        <v>2016</v>
      </c>
      <c r="E4521" t="s">
        <v>4</v>
      </c>
      <c r="F4521" t="s">
        <v>14</v>
      </c>
      <c r="G4521" t="s">
        <v>17</v>
      </c>
      <c r="H4521">
        <v>170</v>
      </c>
    </row>
    <row r="4522" spans="1:8" x14ac:dyDescent="0.3">
      <c r="A4522" t="s">
        <v>21</v>
      </c>
      <c r="B4522" t="s">
        <v>19</v>
      </c>
      <c r="C4522">
        <v>22</v>
      </c>
      <c r="D4522" s="3">
        <v>2016</v>
      </c>
      <c r="E4522" t="s">
        <v>4</v>
      </c>
      <c r="F4522" t="s">
        <v>14</v>
      </c>
      <c r="G4522" t="s">
        <v>17</v>
      </c>
      <c r="H4522">
        <v>185</v>
      </c>
    </row>
    <row r="4523" spans="1:8" x14ac:dyDescent="0.3">
      <c r="A4523" t="s">
        <v>22</v>
      </c>
      <c r="B4523" t="s">
        <v>19</v>
      </c>
      <c r="C4523">
        <v>22</v>
      </c>
      <c r="D4523" s="3">
        <v>2016</v>
      </c>
      <c r="E4523" t="s">
        <v>4</v>
      </c>
      <c r="F4523" t="s">
        <v>14</v>
      </c>
      <c r="G4523" t="s">
        <v>17</v>
      </c>
      <c r="H4523">
        <v>152</v>
      </c>
    </row>
    <row r="4524" spans="1:8" x14ac:dyDescent="0.3">
      <c r="A4524" t="s">
        <v>21</v>
      </c>
      <c r="B4524" t="s">
        <v>19</v>
      </c>
      <c r="C4524">
        <v>23</v>
      </c>
      <c r="D4524" s="3">
        <v>2016</v>
      </c>
      <c r="E4524" t="s">
        <v>4</v>
      </c>
      <c r="F4524" t="s">
        <v>14</v>
      </c>
      <c r="G4524" t="s">
        <v>17</v>
      </c>
      <c r="H4524">
        <v>168</v>
      </c>
    </row>
    <row r="4525" spans="1:8" x14ac:dyDescent="0.3">
      <c r="A4525" t="s">
        <v>22</v>
      </c>
      <c r="B4525" t="s">
        <v>19</v>
      </c>
      <c r="C4525">
        <v>23</v>
      </c>
      <c r="D4525" s="3">
        <v>2016</v>
      </c>
      <c r="E4525" t="s">
        <v>4</v>
      </c>
      <c r="F4525" t="s">
        <v>14</v>
      </c>
      <c r="G4525" t="s">
        <v>17</v>
      </c>
      <c r="H4525">
        <v>124</v>
      </c>
    </row>
    <row r="4526" spans="1:8" x14ac:dyDescent="0.3">
      <c r="A4526" t="s">
        <v>21</v>
      </c>
      <c r="B4526" t="s">
        <v>19</v>
      </c>
      <c r="C4526">
        <v>24</v>
      </c>
      <c r="D4526" s="3">
        <v>2016</v>
      </c>
      <c r="E4526" t="s">
        <v>4</v>
      </c>
      <c r="F4526" t="s">
        <v>14</v>
      </c>
      <c r="G4526" t="s">
        <v>17</v>
      </c>
      <c r="H4526">
        <v>110</v>
      </c>
    </row>
    <row r="4527" spans="1:8" x14ac:dyDescent="0.3">
      <c r="A4527" t="s">
        <v>22</v>
      </c>
      <c r="B4527" t="s">
        <v>19</v>
      </c>
      <c r="C4527">
        <v>24</v>
      </c>
      <c r="D4527" s="3">
        <v>2016</v>
      </c>
      <c r="E4527" t="s">
        <v>4</v>
      </c>
      <c r="F4527" t="s">
        <v>14</v>
      </c>
      <c r="G4527" t="s">
        <v>17</v>
      </c>
      <c r="H4527">
        <v>129</v>
      </c>
    </row>
    <row r="4528" spans="1:8" x14ac:dyDescent="0.3">
      <c r="A4528" t="s">
        <v>21</v>
      </c>
      <c r="B4528" t="s">
        <v>19</v>
      </c>
      <c r="C4528">
        <v>25</v>
      </c>
      <c r="D4528" s="3">
        <v>2016</v>
      </c>
      <c r="E4528" t="s">
        <v>4</v>
      </c>
      <c r="F4528" t="s">
        <v>14</v>
      </c>
      <c r="G4528" t="s">
        <v>17</v>
      </c>
      <c r="H4528">
        <v>151</v>
      </c>
    </row>
    <row r="4529" spans="1:8" x14ac:dyDescent="0.3">
      <c r="A4529" t="s">
        <v>22</v>
      </c>
      <c r="B4529" t="s">
        <v>19</v>
      </c>
      <c r="C4529">
        <v>25</v>
      </c>
      <c r="D4529" s="3">
        <v>2016</v>
      </c>
      <c r="E4529" t="s">
        <v>4</v>
      </c>
      <c r="F4529" t="s">
        <v>14</v>
      </c>
      <c r="G4529" t="s">
        <v>17</v>
      </c>
      <c r="H4529">
        <v>126</v>
      </c>
    </row>
    <row r="4530" spans="1:8" x14ac:dyDescent="0.3">
      <c r="A4530" t="s">
        <v>21</v>
      </c>
      <c r="B4530" t="s">
        <v>19</v>
      </c>
      <c r="C4530">
        <v>26</v>
      </c>
      <c r="D4530" s="3">
        <v>2016</v>
      </c>
      <c r="E4530" t="s">
        <v>4</v>
      </c>
      <c r="F4530" t="s">
        <v>14</v>
      </c>
      <c r="G4530" t="s">
        <v>17</v>
      </c>
      <c r="H4530">
        <v>188</v>
      </c>
    </row>
    <row r="4531" spans="1:8" x14ac:dyDescent="0.3">
      <c r="A4531" t="s">
        <v>22</v>
      </c>
      <c r="B4531" t="s">
        <v>19</v>
      </c>
      <c r="C4531">
        <v>26</v>
      </c>
      <c r="D4531" s="3">
        <v>2016</v>
      </c>
      <c r="E4531" t="s">
        <v>4</v>
      </c>
      <c r="F4531" t="s">
        <v>14</v>
      </c>
      <c r="G4531" t="s">
        <v>17</v>
      </c>
      <c r="H4531">
        <v>143</v>
      </c>
    </row>
    <row r="4532" spans="1:8" x14ac:dyDescent="0.3">
      <c r="A4532" t="s">
        <v>21</v>
      </c>
      <c r="B4532" t="s">
        <v>19</v>
      </c>
      <c r="C4532">
        <v>27</v>
      </c>
      <c r="D4532" s="3">
        <v>2016</v>
      </c>
      <c r="E4532" t="s">
        <v>4</v>
      </c>
      <c r="F4532" t="s">
        <v>14</v>
      </c>
      <c r="G4532" t="s">
        <v>17</v>
      </c>
      <c r="H4532">
        <v>166</v>
      </c>
    </row>
    <row r="4533" spans="1:8" x14ac:dyDescent="0.3">
      <c r="A4533" t="s">
        <v>22</v>
      </c>
      <c r="B4533" t="s">
        <v>19</v>
      </c>
      <c r="C4533">
        <v>27</v>
      </c>
      <c r="D4533" s="3">
        <v>2016</v>
      </c>
      <c r="E4533" t="s">
        <v>4</v>
      </c>
      <c r="F4533" t="s">
        <v>14</v>
      </c>
      <c r="G4533" t="s">
        <v>17</v>
      </c>
      <c r="H4533">
        <v>173</v>
      </c>
    </row>
    <row r="4534" spans="1:8" x14ac:dyDescent="0.3">
      <c r="A4534" t="s">
        <v>21</v>
      </c>
      <c r="B4534" t="s">
        <v>19</v>
      </c>
      <c r="C4534">
        <v>28</v>
      </c>
      <c r="D4534" s="3">
        <v>2016</v>
      </c>
      <c r="E4534" t="s">
        <v>4</v>
      </c>
      <c r="F4534" t="s">
        <v>14</v>
      </c>
      <c r="G4534" t="s">
        <v>17</v>
      </c>
      <c r="H4534">
        <v>180</v>
      </c>
    </row>
    <row r="4535" spans="1:8" x14ac:dyDescent="0.3">
      <c r="A4535" t="s">
        <v>22</v>
      </c>
      <c r="B4535" t="s">
        <v>19</v>
      </c>
      <c r="C4535">
        <v>28</v>
      </c>
      <c r="D4535" s="3">
        <v>2016</v>
      </c>
      <c r="E4535" t="s">
        <v>4</v>
      </c>
      <c r="F4535" t="s">
        <v>14</v>
      </c>
      <c r="G4535" t="s">
        <v>17</v>
      </c>
      <c r="H4535">
        <v>157</v>
      </c>
    </row>
    <row r="4536" spans="1:8" x14ac:dyDescent="0.3">
      <c r="A4536" t="s">
        <v>21</v>
      </c>
      <c r="B4536" t="s">
        <v>19</v>
      </c>
      <c r="C4536">
        <v>29</v>
      </c>
      <c r="D4536" s="3">
        <v>2016</v>
      </c>
      <c r="E4536" t="s">
        <v>4</v>
      </c>
      <c r="F4536" t="s">
        <v>14</v>
      </c>
      <c r="G4536" t="s">
        <v>17</v>
      </c>
      <c r="H4536">
        <v>175</v>
      </c>
    </row>
    <row r="4537" spans="1:8" x14ac:dyDescent="0.3">
      <c r="A4537" t="s">
        <v>22</v>
      </c>
      <c r="B4537" t="s">
        <v>19</v>
      </c>
      <c r="C4537">
        <v>29</v>
      </c>
      <c r="D4537" s="3">
        <v>2016</v>
      </c>
      <c r="E4537" t="s">
        <v>4</v>
      </c>
      <c r="F4537" t="s">
        <v>14</v>
      </c>
      <c r="G4537" t="s">
        <v>17</v>
      </c>
      <c r="H4537">
        <v>182</v>
      </c>
    </row>
    <row r="4538" spans="1:8" x14ac:dyDescent="0.3">
      <c r="A4538" t="s">
        <v>21</v>
      </c>
      <c r="B4538" t="s">
        <v>19</v>
      </c>
      <c r="C4538">
        <v>30</v>
      </c>
      <c r="D4538" s="3">
        <v>2016</v>
      </c>
      <c r="E4538" t="s">
        <v>4</v>
      </c>
      <c r="F4538" t="s">
        <v>14</v>
      </c>
      <c r="G4538" t="s">
        <v>17</v>
      </c>
      <c r="H4538">
        <v>181</v>
      </c>
    </row>
    <row r="4539" spans="1:8" x14ac:dyDescent="0.3">
      <c r="A4539" t="s">
        <v>22</v>
      </c>
      <c r="B4539" t="s">
        <v>19</v>
      </c>
      <c r="C4539">
        <v>30</v>
      </c>
      <c r="D4539" s="3">
        <v>2016</v>
      </c>
      <c r="E4539" t="s">
        <v>4</v>
      </c>
      <c r="F4539" t="s">
        <v>14</v>
      </c>
      <c r="G4539" t="s">
        <v>17</v>
      </c>
      <c r="H4539">
        <v>177</v>
      </c>
    </row>
    <row r="4540" spans="1:8" x14ac:dyDescent="0.3">
      <c r="A4540" t="s">
        <v>21</v>
      </c>
      <c r="B4540" t="s">
        <v>13</v>
      </c>
      <c r="C4540">
        <v>1</v>
      </c>
      <c r="D4540" s="3">
        <v>2016</v>
      </c>
      <c r="E4540" t="s">
        <v>4</v>
      </c>
      <c r="F4540" t="s">
        <v>14</v>
      </c>
      <c r="G4540" t="s">
        <v>17</v>
      </c>
      <c r="H4540">
        <v>237</v>
      </c>
    </row>
    <row r="4541" spans="1:8" x14ac:dyDescent="0.3">
      <c r="A4541" t="s">
        <v>22</v>
      </c>
      <c r="B4541" t="s">
        <v>13</v>
      </c>
      <c r="C4541">
        <v>1</v>
      </c>
      <c r="D4541" s="3">
        <v>2016</v>
      </c>
      <c r="E4541" t="s">
        <v>4</v>
      </c>
      <c r="F4541" t="s">
        <v>14</v>
      </c>
      <c r="G4541" t="s">
        <v>17</v>
      </c>
      <c r="H4541">
        <v>259</v>
      </c>
    </row>
    <row r="4542" spans="1:8" x14ac:dyDescent="0.3">
      <c r="A4542" t="s">
        <v>21</v>
      </c>
      <c r="B4542" t="s">
        <v>13</v>
      </c>
      <c r="C4542">
        <v>2</v>
      </c>
      <c r="D4542" s="3">
        <v>2016</v>
      </c>
      <c r="E4542" t="s">
        <v>4</v>
      </c>
      <c r="F4542" t="s">
        <v>14</v>
      </c>
      <c r="G4542" t="s">
        <v>17</v>
      </c>
      <c r="H4542">
        <v>291</v>
      </c>
    </row>
    <row r="4543" spans="1:8" x14ac:dyDescent="0.3">
      <c r="A4543" t="s">
        <v>22</v>
      </c>
      <c r="B4543" t="s">
        <v>13</v>
      </c>
      <c r="C4543">
        <v>2</v>
      </c>
      <c r="D4543" s="3">
        <v>2016</v>
      </c>
      <c r="E4543" t="s">
        <v>4</v>
      </c>
      <c r="F4543" t="s">
        <v>14</v>
      </c>
      <c r="G4543" t="s">
        <v>17</v>
      </c>
      <c r="H4543">
        <v>267</v>
      </c>
    </row>
    <row r="4544" spans="1:8" x14ac:dyDescent="0.3">
      <c r="A4544" t="s">
        <v>21</v>
      </c>
      <c r="B4544" t="s">
        <v>13</v>
      </c>
      <c r="C4544">
        <v>3</v>
      </c>
      <c r="D4544" s="3">
        <v>2016</v>
      </c>
      <c r="E4544" t="s">
        <v>4</v>
      </c>
      <c r="F4544" t="s">
        <v>14</v>
      </c>
      <c r="G4544" t="s">
        <v>17</v>
      </c>
      <c r="H4544">
        <v>237</v>
      </c>
    </row>
    <row r="4545" spans="1:8" x14ac:dyDescent="0.3">
      <c r="A4545" t="s">
        <v>22</v>
      </c>
      <c r="B4545" t="s">
        <v>13</v>
      </c>
      <c r="C4545">
        <v>3</v>
      </c>
      <c r="D4545" s="3">
        <v>2016</v>
      </c>
      <c r="E4545" t="s">
        <v>4</v>
      </c>
      <c r="F4545" t="s">
        <v>14</v>
      </c>
      <c r="G4545" t="s">
        <v>17</v>
      </c>
      <c r="H4545">
        <v>239</v>
      </c>
    </row>
    <row r="4546" spans="1:8" x14ac:dyDescent="0.3">
      <c r="A4546" t="s">
        <v>21</v>
      </c>
      <c r="B4546" t="s">
        <v>13</v>
      </c>
      <c r="C4546">
        <v>4</v>
      </c>
      <c r="D4546" s="3">
        <v>2016</v>
      </c>
      <c r="E4546" t="s">
        <v>4</v>
      </c>
      <c r="F4546" t="s">
        <v>14</v>
      </c>
      <c r="G4546" t="s">
        <v>17</v>
      </c>
      <c r="H4546">
        <v>236</v>
      </c>
    </row>
    <row r="4547" spans="1:8" x14ac:dyDescent="0.3">
      <c r="A4547" t="s">
        <v>22</v>
      </c>
      <c r="B4547" t="s">
        <v>13</v>
      </c>
      <c r="C4547">
        <v>4</v>
      </c>
      <c r="D4547" s="3">
        <v>2016</v>
      </c>
      <c r="E4547" t="s">
        <v>4</v>
      </c>
      <c r="F4547" t="s">
        <v>14</v>
      </c>
      <c r="G4547" t="s">
        <v>17</v>
      </c>
      <c r="H4547">
        <v>211</v>
      </c>
    </row>
    <row r="4548" spans="1:8" x14ac:dyDescent="0.3">
      <c r="A4548" t="s">
        <v>21</v>
      </c>
      <c r="B4548" t="s">
        <v>13</v>
      </c>
      <c r="C4548">
        <v>5</v>
      </c>
      <c r="D4548" s="3">
        <v>2016</v>
      </c>
      <c r="E4548" t="s">
        <v>4</v>
      </c>
      <c r="F4548" t="s">
        <v>14</v>
      </c>
      <c r="G4548" t="s">
        <v>17</v>
      </c>
      <c r="H4548">
        <v>221</v>
      </c>
    </row>
    <row r="4549" spans="1:8" x14ac:dyDescent="0.3">
      <c r="A4549" t="s">
        <v>22</v>
      </c>
      <c r="B4549" t="s">
        <v>13</v>
      </c>
      <c r="C4549">
        <v>5</v>
      </c>
      <c r="D4549" s="3">
        <v>2016</v>
      </c>
      <c r="E4549" t="s">
        <v>4</v>
      </c>
      <c r="F4549" t="s">
        <v>14</v>
      </c>
      <c r="G4549" t="s">
        <v>17</v>
      </c>
      <c r="H4549">
        <v>195</v>
      </c>
    </row>
    <row r="4550" spans="1:8" x14ac:dyDescent="0.3">
      <c r="A4550" t="s">
        <v>21</v>
      </c>
      <c r="B4550" t="s">
        <v>13</v>
      </c>
      <c r="C4550">
        <v>6</v>
      </c>
      <c r="D4550" s="3">
        <v>2016</v>
      </c>
      <c r="E4550" t="s">
        <v>4</v>
      </c>
      <c r="F4550" t="s">
        <v>14</v>
      </c>
      <c r="G4550" t="s">
        <v>17</v>
      </c>
      <c r="H4550">
        <v>199</v>
      </c>
    </row>
    <row r="4551" spans="1:8" x14ac:dyDescent="0.3">
      <c r="A4551" t="s">
        <v>22</v>
      </c>
      <c r="B4551" t="s">
        <v>13</v>
      </c>
      <c r="C4551">
        <v>6</v>
      </c>
      <c r="D4551" s="3">
        <v>2016</v>
      </c>
      <c r="E4551" t="s">
        <v>4</v>
      </c>
      <c r="F4551" t="s">
        <v>14</v>
      </c>
      <c r="G4551" t="s">
        <v>17</v>
      </c>
      <c r="H4551">
        <v>197</v>
      </c>
    </row>
    <row r="4552" spans="1:8" x14ac:dyDescent="0.3">
      <c r="A4552" t="s">
        <v>21</v>
      </c>
      <c r="B4552" t="s">
        <v>13</v>
      </c>
      <c r="C4552">
        <v>7</v>
      </c>
      <c r="D4552" s="3">
        <v>2016</v>
      </c>
      <c r="E4552" t="s">
        <v>4</v>
      </c>
      <c r="F4552" t="s">
        <v>14</v>
      </c>
      <c r="G4552" t="s">
        <v>17</v>
      </c>
      <c r="H4552">
        <v>197</v>
      </c>
    </row>
    <row r="4553" spans="1:8" x14ac:dyDescent="0.3">
      <c r="A4553" t="s">
        <v>22</v>
      </c>
      <c r="B4553" t="s">
        <v>13</v>
      </c>
      <c r="C4553">
        <v>7</v>
      </c>
      <c r="D4553" s="3">
        <v>2016</v>
      </c>
      <c r="E4553" t="s">
        <v>4</v>
      </c>
      <c r="F4553" t="s">
        <v>14</v>
      </c>
      <c r="G4553" t="s">
        <v>17</v>
      </c>
      <c r="H4553">
        <v>173</v>
      </c>
    </row>
    <row r="4554" spans="1:8" x14ac:dyDescent="0.3">
      <c r="A4554" t="s">
        <v>21</v>
      </c>
      <c r="B4554" t="s">
        <v>13</v>
      </c>
      <c r="C4554">
        <v>8</v>
      </c>
      <c r="D4554" s="3">
        <v>2016</v>
      </c>
      <c r="E4554" t="s">
        <v>4</v>
      </c>
      <c r="F4554" t="s">
        <v>14</v>
      </c>
      <c r="G4554" t="s">
        <v>17</v>
      </c>
      <c r="H4554">
        <v>239</v>
      </c>
    </row>
    <row r="4555" spans="1:8" x14ac:dyDescent="0.3">
      <c r="A4555" t="s">
        <v>22</v>
      </c>
      <c r="B4555" t="s">
        <v>13</v>
      </c>
      <c r="C4555">
        <v>8</v>
      </c>
      <c r="D4555" s="3">
        <v>2016</v>
      </c>
      <c r="E4555" t="s">
        <v>4</v>
      </c>
      <c r="F4555" t="s">
        <v>14</v>
      </c>
      <c r="G4555" t="s">
        <v>17</v>
      </c>
      <c r="H4555">
        <v>241</v>
      </c>
    </row>
    <row r="4556" spans="1:8" x14ac:dyDescent="0.3">
      <c r="A4556" t="s">
        <v>21</v>
      </c>
      <c r="B4556" t="s">
        <v>13</v>
      </c>
      <c r="C4556">
        <v>9</v>
      </c>
      <c r="D4556" s="3">
        <v>2016</v>
      </c>
      <c r="E4556" t="s">
        <v>4</v>
      </c>
      <c r="F4556" t="s">
        <v>14</v>
      </c>
      <c r="G4556" t="s">
        <v>17</v>
      </c>
      <c r="H4556">
        <v>246</v>
      </c>
    </row>
    <row r="4557" spans="1:8" x14ac:dyDescent="0.3">
      <c r="A4557" t="s">
        <v>22</v>
      </c>
      <c r="B4557" t="s">
        <v>13</v>
      </c>
      <c r="C4557">
        <v>9</v>
      </c>
      <c r="D4557" s="3">
        <v>2016</v>
      </c>
      <c r="E4557" t="s">
        <v>4</v>
      </c>
      <c r="F4557" t="s">
        <v>14</v>
      </c>
      <c r="G4557" t="s">
        <v>17</v>
      </c>
      <c r="H4557">
        <v>225</v>
      </c>
    </row>
    <row r="4558" spans="1:8" x14ac:dyDescent="0.3">
      <c r="A4558" t="s">
        <v>21</v>
      </c>
      <c r="B4558" t="s">
        <v>13</v>
      </c>
      <c r="C4558">
        <v>10</v>
      </c>
      <c r="D4558" s="3">
        <v>2016</v>
      </c>
      <c r="E4558" t="s">
        <v>4</v>
      </c>
      <c r="F4558" t="s">
        <v>14</v>
      </c>
      <c r="G4558" t="s">
        <v>17</v>
      </c>
      <c r="H4558">
        <v>263</v>
      </c>
    </row>
    <row r="4559" spans="1:8" x14ac:dyDescent="0.3">
      <c r="A4559" t="s">
        <v>22</v>
      </c>
      <c r="B4559" t="s">
        <v>13</v>
      </c>
      <c r="C4559">
        <v>10</v>
      </c>
      <c r="D4559" s="3">
        <v>2016</v>
      </c>
      <c r="E4559" t="s">
        <v>4</v>
      </c>
      <c r="F4559" t="s">
        <v>14</v>
      </c>
      <c r="G4559" t="s">
        <v>17</v>
      </c>
      <c r="H4559">
        <v>233</v>
      </c>
    </row>
    <row r="4560" spans="1:8" x14ac:dyDescent="0.3">
      <c r="A4560" t="s">
        <v>21</v>
      </c>
      <c r="B4560" t="s">
        <v>13</v>
      </c>
      <c r="C4560">
        <v>11</v>
      </c>
      <c r="D4560" s="3">
        <v>2016</v>
      </c>
      <c r="E4560" t="s">
        <v>4</v>
      </c>
      <c r="F4560" t="s">
        <v>14</v>
      </c>
      <c r="G4560" t="s">
        <v>17</v>
      </c>
      <c r="H4560">
        <v>299</v>
      </c>
    </row>
    <row r="4561" spans="1:8" x14ac:dyDescent="0.3">
      <c r="A4561" t="s">
        <v>22</v>
      </c>
      <c r="B4561" t="s">
        <v>13</v>
      </c>
      <c r="C4561">
        <v>11</v>
      </c>
      <c r="D4561" s="3">
        <v>2016</v>
      </c>
      <c r="E4561" t="s">
        <v>4</v>
      </c>
      <c r="F4561" t="s">
        <v>14</v>
      </c>
      <c r="G4561" t="s">
        <v>17</v>
      </c>
      <c r="H4561">
        <v>348</v>
      </c>
    </row>
    <row r="4562" spans="1:8" x14ac:dyDescent="0.3">
      <c r="A4562" t="s">
        <v>21</v>
      </c>
      <c r="B4562" t="s">
        <v>13</v>
      </c>
      <c r="C4562">
        <v>12</v>
      </c>
      <c r="D4562" s="3">
        <v>2016</v>
      </c>
      <c r="E4562" t="s">
        <v>4</v>
      </c>
      <c r="F4562" t="s">
        <v>14</v>
      </c>
      <c r="G4562" t="s">
        <v>17</v>
      </c>
      <c r="H4562">
        <v>229</v>
      </c>
    </row>
    <row r="4563" spans="1:8" x14ac:dyDescent="0.3">
      <c r="A4563" t="s">
        <v>22</v>
      </c>
      <c r="B4563" t="s">
        <v>13</v>
      </c>
      <c r="C4563">
        <v>12</v>
      </c>
      <c r="D4563" s="3">
        <v>2016</v>
      </c>
      <c r="E4563" t="s">
        <v>4</v>
      </c>
      <c r="F4563" t="s">
        <v>14</v>
      </c>
      <c r="G4563" t="s">
        <v>17</v>
      </c>
      <c r="H4563">
        <v>237</v>
      </c>
    </row>
    <row r="4564" spans="1:8" x14ac:dyDescent="0.3">
      <c r="A4564" t="s">
        <v>21</v>
      </c>
      <c r="B4564" t="s">
        <v>13</v>
      </c>
      <c r="C4564">
        <v>13</v>
      </c>
      <c r="D4564" s="3">
        <v>2016</v>
      </c>
      <c r="E4564" t="s">
        <v>4</v>
      </c>
      <c r="F4564" t="s">
        <v>14</v>
      </c>
      <c r="G4564" t="s">
        <v>17</v>
      </c>
      <c r="H4564">
        <v>202</v>
      </c>
    </row>
    <row r="4565" spans="1:8" x14ac:dyDescent="0.3">
      <c r="A4565" t="s">
        <v>22</v>
      </c>
      <c r="B4565" t="s">
        <v>13</v>
      </c>
      <c r="C4565">
        <v>13</v>
      </c>
      <c r="D4565" s="3">
        <v>2016</v>
      </c>
      <c r="E4565" t="s">
        <v>4</v>
      </c>
      <c r="F4565" t="s">
        <v>14</v>
      </c>
      <c r="G4565" t="s">
        <v>17</v>
      </c>
      <c r="H4565">
        <v>215</v>
      </c>
    </row>
    <row r="4566" spans="1:8" x14ac:dyDescent="0.3">
      <c r="A4566" t="s">
        <v>21</v>
      </c>
      <c r="B4566" t="s">
        <v>13</v>
      </c>
      <c r="C4566">
        <v>14</v>
      </c>
      <c r="D4566" s="3">
        <v>2016</v>
      </c>
      <c r="E4566" t="s">
        <v>4</v>
      </c>
      <c r="F4566" t="s">
        <v>14</v>
      </c>
      <c r="G4566" t="s">
        <v>17</v>
      </c>
      <c r="H4566">
        <v>193</v>
      </c>
    </row>
    <row r="4567" spans="1:8" x14ac:dyDescent="0.3">
      <c r="A4567" t="s">
        <v>22</v>
      </c>
      <c r="B4567" t="s">
        <v>13</v>
      </c>
      <c r="C4567">
        <v>14</v>
      </c>
      <c r="D4567" s="3">
        <v>2016</v>
      </c>
      <c r="E4567" t="s">
        <v>4</v>
      </c>
      <c r="F4567" t="s">
        <v>14</v>
      </c>
      <c r="G4567" t="s">
        <v>17</v>
      </c>
      <c r="H4567">
        <v>188</v>
      </c>
    </row>
    <row r="4568" spans="1:8" x14ac:dyDescent="0.3">
      <c r="A4568" t="s">
        <v>21</v>
      </c>
      <c r="B4568" t="s">
        <v>13</v>
      </c>
      <c r="C4568">
        <v>15</v>
      </c>
      <c r="D4568" s="3">
        <v>2016</v>
      </c>
      <c r="E4568" t="s">
        <v>4</v>
      </c>
      <c r="F4568" t="s">
        <v>14</v>
      </c>
      <c r="G4568" t="s">
        <v>17</v>
      </c>
      <c r="H4568">
        <v>234</v>
      </c>
    </row>
    <row r="4569" spans="1:8" x14ac:dyDescent="0.3">
      <c r="A4569" t="s">
        <v>22</v>
      </c>
      <c r="B4569" t="s">
        <v>13</v>
      </c>
      <c r="C4569">
        <v>15</v>
      </c>
      <c r="D4569" s="3">
        <v>2016</v>
      </c>
      <c r="E4569" t="s">
        <v>4</v>
      </c>
      <c r="F4569" t="s">
        <v>14</v>
      </c>
      <c r="G4569" t="s">
        <v>17</v>
      </c>
      <c r="H4569">
        <v>168</v>
      </c>
    </row>
    <row r="4570" spans="1:8" x14ac:dyDescent="0.3">
      <c r="A4570" t="s">
        <v>21</v>
      </c>
      <c r="B4570" t="s">
        <v>13</v>
      </c>
      <c r="C4570">
        <v>16</v>
      </c>
      <c r="D4570" s="3">
        <v>2016</v>
      </c>
      <c r="E4570" t="s">
        <v>4</v>
      </c>
      <c r="F4570" t="s">
        <v>14</v>
      </c>
      <c r="G4570" t="s">
        <v>17</v>
      </c>
      <c r="H4570">
        <v>273</v>
      </c>
    </row>
    <row r="4571" spans="1:8" x14ac:dyDescent="0.3">
      <c r="A4571" t="s">
        <v>22</v>
      </c>
      <c r="B4571" t="s">
        <v>13</v>
      </c>
      <c r="C4571">
        <v>16</v>
      </c>
      <c r="D4571" s="3">
        <v>2016</v>
      </c>
      <c r="E4571" t="s">
        <v>4</v>
      </c>
      <c r="F4571" t="s">
        <v>14</v>
      </c>
      <c r="G4571" t="s">
        <v>17</v>
      </c>
      <c r="H4571">
        <v>252</v>
      </c>
    </row>
    <row r="4572" spans="1:8" x14ac:dyDescent="0.3">
      <c r="A4572" t="s">
        <v>21</v>
      </c>
      <c r="B4572" t="s">
        <v>13</v>
      </c>
      <c r="C4572">
        <v>17</v>
      </c>
      <c r="D4572" s="3">
        <v>2016</v>
      </c>
      <c r="E4572" t="s">
        <v>4</v>
      </c>
      <c r="F4572" t="s">
        <v>14</v>
      </c>
      <c r="G4572" t="s">
        <v>17</v>
      </c>
      <c r="H4572">
        <v>273</v>
      </c>
    </row>
    <row r="4573" spans="1:8" x14ac:dyDescent="0.3">
      <c r="A4573" t="s">
        <v>22</v>
      </c>
      <c r="B4573" t="s">
        <v>13</v>
      </c>
      <c r="C4573">
        <v>17</v>
      </c>
      <c r="D4573" s="3">
        <v>2016</v>
      </c>
      <c r="E4573" t="s">
        <v>4</v>
      </c>
      <c r="F4573" t="s">
        <v>14</v>
      </c>
      <c r="G4573" t="s">
        <v>17</v>
      </c>
      <c r="H4573">
        <v>219</v>
      </c>
    </row>
    <row r="4574" spans="1:8" x14ac:dyDescent="0.3">
      <c r="A4574" t="s">
        <v>21</v>
      </c>
      <c r="B4574" t="s">
        <v>13</v>
      </c>
      <c r="C4574">
        <v>18</v>
      </c>
      <c r="D4574" s="3">
        <v>2016</v>
      </c>
      <c r="E4574" t="s">
        <v>4</v>
      </c>
      <c r="F4574" t="s">
        <v>14</v>
      </c>
      <c r="G4574" t="s">
        <v>17</v>
      </c>
      <c r="H4574">
        <v>239</v>
      </c>
    </row>
    <row r="4575" spans="1:8" x14ac:dyDescent="0.3">
      <c r="A4575" t="s">
        <v>22</v>
      </c>
      <c r="B4575" t="s">
        <v>13</v>
      </c>
      <c r="C4575">
        <v>18</v>
      </c>
      <c r="D4575" s="3">
        <v>2016</v>
      </c>
      <c r="E4575" t="s">
        <v>4</v>
      </c>
      <c r="F4575" t="s">
        <v>14</v>
      </c>
      <c r="G4575" t="s">
        <v>17</v>
      </c>
      <c r="H4575">
        <v>265</v>
      </c>
    </row>
    <row r="4576" spans="1:8" x14ac:dyDescent="0.3">
      <c r="A4576" t="s">
        <v>21</v>
      </c>
      <c r="B4576" t="s">
        <v>13</v>
      </c>
      <c r="C4576">
        <v>19</v>
      </c>
      <c r="D4576" s="3">
        <v>2016</v>
      </c>
      <c r="E4576" t="s">
        <v>4</v>
      </c>
      <c r="F4576" t="s">
        <v>14</v>
      </c>
      <c r="G4576" t="s">
        <v>17</v>
      </c>
      <c r="H4576">
        <v>223</v>
      </c>
    </row>
    <row r="4577" spans="1:8" x14ac:dyDescent="0.3">
      <c r="A4577" t="s">
        <v>22</v>
      </c>
      <c r="B4577" t="s">
        <v>13</v>
      </c>
      <c r="C4577">
        <v>19</v>
      </c>
      <c r="D4577" s="3">
        <v>2016</v>
      </c>
      <c r="E4577" t="s">
        <v>4</v>
      </c>
      <c r="F4577" t="s">
        <v>14</v>
      </c>
      <c r="G4577" t="s">
        <v>17</v>
      </c>
      <c r="H4577">
        <v>241</v>
      </c>
    </row>
    <row r="4578" spans="1:8" x14ac:dyDescent="0.3">
      <c r="A4578" t="s">
        <v>21</v>
      </c>
      <c r="B4578" t="s">
        <v>13</v>
      </c>
      <c r="C4578">
        <v>20</v>
      </c>
      <c r="D4578" s="3">
        <v>2016</v>
      </c>
      <c r="E4578" t="s">
        <v>4</v>
      </c>
      <c r="F4578" t="s">
        <v>14</v>
      </c>
      <c r="G4578" t="s">
        <v>17</v>
      </c>
      <c r="H4578">
        <v>203</v>
      </c>
    </row>
    <row r="4579" spans="1:8" x14ac:dyDescent="0.3">
      <c r="A4579" t="s">
        <v>22</v>
      </c>
      <c r="B4579" t="s">
        <v>13</v>
      </c>
      <c r="C4579">
        <v>20</v>
      </c>
      <c r="D4579" s="3">
        <v>2016</v>
      </c>
      <c r="E4579" t="s">
        <v>4</v>
      </c>
      <c r="F4579" t="s">
        <v>14</v>
      </c>
      <c r="G4579" t="s">
        <v>17</v>
      </c>
      <c r="H4579">
        <v>159</v>
      </c>
    </row>
    <row r="4580" spans="1:8" x14ac:dyDescent="0.3">
      <c r="A4580" t="s">
        <v>21</v>
      </c>
      <c r="B4580" t="s">
        <v>13</v>
      </c>
      <c r="C4580">
        <v>21</v>
      </c>
      <c r="D4580" s="3">
        <v>2016</v>
      </c>
      <c r="E4580" t="s">
        <v>4</v>
      </c>
      <c r="F4580" t="s">
        <v>14</v>
      </c>
      <c r="G4580" t="s">
        <v>17</v>
      </c>
      <c r="H4580">
        <v>208</v>
      </c>
    </row>
    <row r="4581" spans="1:8" x14ac:dyDescent="0.3">
      <c r="A4581" t="s">
        <v>22</v>
      </c>
      <c r="B4581" t="s">
        <v>13</v>
      </c>
      <c r="C4581">
        <v>21</v>
      </c>
      <c r="D4581" s="3">
        <v>2016</v>
      </c>
      <c r="E4581" t="s">
        <v>4</v>
      </c>
      <c r="F4581" t="s">
        <v>14</v>
      </c>
      <c r="G4581" t="s">
        <v>17</v>
      </c>
      <c r="H4581">
        <v>179</v>
      </c>
    </row>
    <row r="4582" spans="1:8" x14ac:dyDescent="0.3">
      <c r="A4582" t="s">
        <v>21</v>
      </c>
      <c r="B4582" t="s">
        <v>13</v>
      </c>
      <c r="C4582">
        <v>22</v>
      </c>
      <c r="D4582" s="3">
        <v>2016</v>
      </c>
      <c r="E4582" t="s">
        <v>4</v>
      </c>
      <c r="F4582" t="s">
        <v>14</v>
      </c>
      <c r="G4582" t="s">
        <v>17</v>
      </c>
      <c r="H4582">
        <v>245</v>
      </c>
    </row>
    <row r="4583" spans="1:8" x14ac:dyDescent="0.3">
      <c r="A4583" t="s">
        <v>22</v>
      </c>
      <c r="B4583" t="s">
        <v>13</v>
      </c>
      <c r="C4583">
        <v>22</v>
      </c>
      <c r="D4583" s="3">
        <v>2016</v>
      </c>
      <c r="E4583" t="s">
        <v>4</v>
      </c>
      <c r="F4583" t="s">
        <v>14</v>
      </c>
      <c r="G4583" t="s">
        <v>17</v>
      </c>
      <c r="H4583">
        <v>263</v>
      </c>
    </row>
    <row r="4584" spans="1:8" x14ac:dyDescent="0.3">
      <c r="A4584" t="s">
        <v>21</v>
      </c>
      <c r="B4584" t="s">
        <v>13</v>
      </c>
      <c r="C4584">
        <v>23</v>
      </c>
      <c r="D4584" s="3">
        <v>2016</v>
      </c>
      <c r="E4584" t="s">
        <v>4</v>
      </c>
      <c r="F4584" t="s">
        <v>14</v>
      </c>
      <c r="G4584" t="s">
        <v>17</v>
      </c>
      <c r="H4584">
        <v>259</v>
      </c>
    </row>
    <row r="4585" spans="1:8" x14ac:dyDescent="0.3">
      <c r="A4585" t="s">
        <v>22</v>
      </c>
      <c r="B4585" t="s">
        <v>13</v>
      </c>
      <c r="C4585">
        <v>23</v>
      </c>
      <c r="D4585" s="3">
        <v>2016</v>
      </c>
      <c r="E4585" t="s">
        <v>4</v>
      </c>
      <c r="F4585" t="s">
        <v>14</v>
      </c>
      <c r="G4585" t="s">
        <v>17</v>
      </c>
      <c r="H4585">
        <v>249</v>
      </c>
    </row>
    <row r="4586" spans="1:8" x14ac:dyDescent="0.3">
      <c r="A4586" t="s">
        <v>21</v>
      </c>
      <c r="B4586" t="s">
        <v>13</v>
      </c>
      <c r="C4586">
        <v>24</v>
      </c>
      <c r="D4586" s="3">
        <v>2016</v>
      </c>
      <c r="E4586" t="s">
        <v>4</v>
      </c>
      <c r="F4586" t="s">
        <v>14</v>
      </c>
      <c r="G4586" t="s">
        <v>17</v>
      </c>
      <c r="H4586">
        <v>285</v>
      </c>
    </row>
    <row r="4587" spans="1:8" x14ac:dyDescent="0.3">
      <c r="A4587" t="s">
        <v>22</v>
      </c>
      <c r="B4587" t="s">
        <v>13</v>
      </c>
      <c r="C4587">
        <v>24</v>
      </c>
      <c r="D4587" s="3">
        <v>2016</v>
      </c>
      <c r="E4587" t="s">
        <v>4</v>
      </c>
      <c r="F4587" t="s">
        <v>14</v>
      </c>
      <c r="G4587" t="s">
        <v>17</v>
      </c>
      <c r="H4587">
        <v>224</v>
      </c>
    </row>
    <row r="4588" spans="1:8" x14ac:dyDescent="0.3">
      <c r="A4588" t="s">
        <v>21</v>
      </c>
      <c r="B4588" t="s">
        <v>13</v>
      </c>
      <c r="C4588">
        <v>25</v>
      </c>
      <c r="D4588" s="3">
        <v>2016</v>
      </c>
      <c r="E4588" t="s">
        <v>4</v>
      </c>
      <c r="F4588" t="s">
        <v>14</v>
      </c>
      <c r="G4588" t="s">
        <v>17</v>
      </c>
      <c r="H4588">
        <v>230</v>
      </c>
    </row>
    <row r="4589" spans="1:8" x14ac:dyDescent="0.3">
      <c r="A4589" t="s">
        <v>22</v>
      </c>
      <c r="B4589" t="s">
        <v>13</v>
      </c>
      <c r="C4589">
        <v>25</v>
      </c>
      <c r="D4589" s="3">
        <v>2016</v>
      </c>
      <c r="E4589" t="s">
        <v>4</v>
      </c>
      <c r="F4589" t="s">
        <v>14</v>
      </c>
      <c r="G4589" t="s">
        <v>17</v>
      </c>
      <c r="H4589">
        <v>216</v>
      </c>
    </row>
    <row r="4590" spans="1:8" x14ac:dyDescent="0.3">
      <c r="A4590" t="s">
        <v>21</v>
      </c>
      <c r="B4590" t="s">
        <v>13</v>
      </c>
      <c r="C4590">
        <v>26</v>
      </c>
      <c r="D4590" s="3">
        <v>2016</v>
      </c>
      <c r="E4590" t="s">
        <v>4</v>
      </c>
      <c r="F4590" t="s">
        <v>14</v>
      </c>
      <c r="G4590" t="s">
        <v>17</v>
      </c>
      <c r="H4590">
        <v>211</v>
      </c>
    </row>
    <row r="4591" spans="1:8" x14ac:dyDescent="0.3">
      <c r="A4591" t="s">
        <v>22</v>
      </c>
      <c r="B4591" t="s">
        <v>13</v>
      </c>
      <c r="C4591">
        <v>26</v>
      </c>
      <c r="D4591" s="3">
        <v>2016</v>
      </c>
      <c r="E4591" t="s">
        <v>4</v>
      </c>
      <c r="F4591" t="s">
        <v>14</v>
      </c>
      <c r="G4591" t="s">
        <v>17</v>
      </c>
      <c r="H4591">
        <v>213</v>
      </c>
    </row>
    <row r="4592" spans="1:8" x14ac:dyDescent="0.3">
      <c r="A4592" t="s">
        <v>21</v>
      </c>
      <c r="B4592" s="1" t="s">
        <v>13</v>
      </c>
      <c r="C4592">
        <v>27</v>
      </c>
      <c r="D4592" s="3">
        <v>2016</v>
      </c>
      <c r="E4592" t="s">
        <v>4</v>
      </c>
      <c r="F4592" t="s">
        <v>14</v>
      </c>
      <c r="G4592" t="s">
        <v>17</v>
      </c>
      <c r="H4592" s="1">
        <v>195</v>
      </c>
    </row>
    <row r="4593" spans="1:8" x14ac:dyDescent="0.3">
      <c r="A4593" t="s">
        <v>22</v>
      </c>
      <c r="B4593" s="1" t="s">
        <v>13</v>
      </c>
      <c r="C4593">
        <v>27</v>
      </c>
      <c r="D4593" s="3">
        <v>2016</v>
      </c>
      <c r="E4593" t="s">
        <v>4</v>
      </c>
      <c r="F4593" t="s">
        <v>14</v>
      </c>
      <c r="G4593" t="s">
        <v>17</v>
      </c>
      <c r="H4593" s="1">
        <v>159</v>
      </c>
    </row>
    <row r="4594" spans="1:8" x14ac:dyDescent="0.3">
      <c r="A4594" t="s">
        <v>21</v>
      </c>
      <c r="B4594" s="1" t="s">
        <v>13</v>
      </c>
      <c r="C4594">
        <v>28</v>
      </c>
      <c r="D4594" s="3">
        <v>2016</v>
      </c>
      <c r="E4594" t="s">
        <v>4</v>
      </c>
      <c r="F4594" t="s">
        <v>14</v>
      </c>
      <c r="G4594" t="s">
        <v>17</v>
      </c>
      <c r="H4594" s="1">
        <v>174</v>
      </c>
    </row>
    <row r="4595" spans="1:8" x14ac:dyDescent="0.3">
      <c r="A4595" t="s">
        <v>22</v>
      </c>
      <c r="B4595" s="1" t="s">
        <v>13</v>
      </c>
      <c r="C4595">
        <v>28</v>
      </c>
      <c r="D4595" s="3">
        <v>2016</v>
      </c>
      <c r="E4595" t="s">
        <v>4</v>
      </c>
      <c r="F4595" t="s">
        <v>14</v>
      </c>
      <c r="G4595" t="s">
        <v>17</v>
      </c>
      <c r="H4595" s="1">
        <v>179</v>
      </c>
    </row>
    <row r="4596" spans="1:8" x14ac:dyDescent="0.3">
      <c r="A4596" t="s">
        <v>21</v>
      </c>
      <c r="B4596" s="1" t="s">
        <v>13</v>
      </c>
      <c r="C4596">
        <v>29</v>
      </c>
      <c r="D4596" s="3">
        <v>2016</v>
      </c>
      <c r="E4596" t="s">
        <v>4</v>
      </c>
      <c r="F4596" t="s">
        <v>14</v>
      </c>
      <c r="G4596" t="s">
        <v>17</v>
      </c>
      <c r="H4596" s="1">
        <v>182</v>
      </c>
    </row>
    <row r="4597" spans="1:8" x14ac:dyDescent="0.3">
      <c r="A4597" t="s">
        <v>22</v>
      </c>
      <c r="B4597" s="1" t="s">
        <v>13</v>
      </c>
      <c r="C4597">
        <v>29</v>
      </c>
      <c r="D4597" s="3">
        <v>2016</v>
      </c>
      <c r="E4597" t="s">
        <v>4</v>
      </c>
      <c r="F4597" t="s">
        <v>14</v>
      </c>
      <c r="G4597" t="s">
        <v>17</v>
      </c>
      <c r="H4597" s="1">
        <v>219</v>
      </c>
    </row>
    <row r="4598" spans="1:8" x14ac:dyDescent="0.3">
      <c r="A4598" t="s">
        <v>21</v>
      </c>
      <c r="B4598" s="1" t="s">
        <v>13</v>
      </c>
      <c r="C4598">
        <v>30</v>
      </c>
      <c r="D4598" s="3">
        <v>2016</v>
      </c>
      <c r="E4598" t="s">
        <v>4</v>
      </c>
      <c r="F4598" t="s">
        <v>14</v>
      </c>
      <c r="G4598" t="s">
        <v>17</v>
      </c>
      <c r="H4598" s="1">
        <v>286</v>
      </c>
    </row>
    <row r="4599" spans="1:8" x14ac:dyDescent="0.3">
      <c r="A4599" t="s">
        <v>22</v>
      </c>
      <c r="B4599" s="1" t="s">
        <v>13</v>
      </c>
      <c r="C4599">
        <v>30</v>
      </c>
      <c r="D4599" s="3">
        <v>2016</v>
      </c>
      <c r="E4599" t="s">
        <v>4</v>
      </c>
      <c r="F4599" t="s">
        <v>14</v>
      </c>
      <c r="G4599" t="s">
        <v>17</v>
      </c>
      <c r="H4599" s="1">
        <v>236</v>
      </c>
    </row>
    <row r="4600" spans="1:8" x14ac:dyDescent="0.3">
      <c r="A4600" t="s">
        <v>21</v>
      </c>
      <c r="B4600" s="1" t="s">
        <v>13</v>
      </c>
      <c r="C4600">
        <v>31</v>
      </c>
      <c r="D4600" s="3">
        <v>2016</v>
      </c>
      <c r="E4600" t="s">
        <v>4</v>
      </c>
      <c r="F4600" t="s">
        <v>14</v>
      </c>
      <c r="G4600" t="s">
        <v>17</v>
      </c>
      <c r="H4600" s="1">
        <v>240</v>
      </c>
    </row>
    <row r="4601" spans="1:8" x14ac:dyDescent="0.3">
      <c r="A4601" t="s">
        <v>22</v>
      </c>
      <c r="B4601" s="1" t="s">
        <v>13</v>
      </c>
      <c r="C4601">
        <v>31</v>
      </c>
      <c r="D4601" s="3">
        <v>2016</v>
      </c>
      <c r="E4601" t="s">
        <v>4</v>
      </c>
      <c r="F4601" t="s">
        <v>14</v>
      </c>
      <c r="G4601" t="s">
        <v>17</v>
      </c>
      <c r="H4601" s="1">
        <v>221</v>
      </c>
    </row>
    <row r="4602" spans="1:8" x14ac:dyDescent="0.3">
      <c r="A4602" t="s">
        <v>21</v>
      </c>
      <c r="B4602" s="1" t="s">
        <v>20</v>
      </c>
      <c r="C4602">
        <v>1</v>
      </c>
      <c r="D4602" s="3">
        <v>2017</v>
      </c>
      <c r="E4602" t="s">
        <v>4</v>
      </c>
      <c r="F4602" t="s">
        <v>14</v>
      </c>
      <c r="G4602" t="s">
        <v>17</v>
      </c>
      <c r="H4602" s="1">
        <v>358</v>
      </c>
    </row>
    <row r="4603" spans="1:8" x14ac:dyDescent="0.3">
      <c r="A4603" t="s">
        <v>22</v>
      </c>
      <c r="B4603" s="1" t="s">
        <v>20</v>
      </c>
      <c r="C4603">
        <v>1</v>
      </c>
      <c r="D4603" s="3">
        <v>2017</v>
      </c>
      <c r="E4603" t="s">
        <v>4</v>
      </c>
      <c r="F4603" t="s">
        <v>14</v>
      </c>
      <c r="G4603" t="s">
        <v>17</v>
      </c>
      <c r="H4603" s="1">
        <v>153</v>
      </c>
    </row>
    <row r="4604" spans="1:8" x14ac:dyDescent="0.3">
      <c r="A4604" t="s">
        <v>21</v>
      </c>
      <c r="B4604" s="1" t="s">
        <v>20</v>
      </c>
      <c r="C4604">
        <v>2</v>
      </c>
      <c r="D4604" s="3">
        <v>2017</v>
      </c>
      <c r="E4604" t="s">
        <v>4</v>
      </c>
      <c r="F4604" t="s">
        <v>14</v>
      </c>
      <c r="G4604" t="s">
        <v>17</v>
      </c>
      <c r="H4604" s="1">
        <v>412</v>
      </c>
    </row>
    <row r="4605" spans="1:8" x14ac:dyDescent="0.3">
      <c r="A4605" t="s">
        <v>22</v>
      </c>
      <c r="B4605" s="1" t="s">
        <v>20</v>
      </c>
      <c r="C4605">
        <v>2</v>
      </c>
      <c r="D4605" s="3">
        <v>2017</v>
      </c>
      <c r="E4605" t="s">
        <v>4</v>
      </c>
      <c r="F4605" t="s">
        <v>14</v>
      </c>
      <c r="G4605" t="s">
        <v>17</v>
      </c>
      <c r="H4605" s="1">
        <v>259</v>
      </c>
    </row>
    <row r="4606" spans="1:8" x14ac:dyDescent="0.3">
      <c r="A4606" t="s">
        <v>21</v>
      </c>
      <c r="B4606" t="s">
        <v>20</v>
      </c>
      <c r="C4606">
        <v>3</v>
      </c>
      <c r="D4606" s="3">
        <v>2017</v>
      </c>
      <c r="E4606" t="s">
        <v>4</v>
      </c>
      <c r="F4606" t="s">
        <v>14</v>
      </c>
      <c r="G4606" t="s">
        <v>17</v>
      </c>
      <c r="H4606">
        <v>412</v>
      </c>
    </row>
    <row r="4607" spans="1:8" x14ac:dyDescent="0.3">
      <c r="A4607" t="s">
        <v>22</v>
      </c>
      <c r="B4607" t="s">
        <v>20</v>
      </c>
      <c r="C4607">
        <v>3</v>
      </c>
      <c r="D4607" s="3">
        <v>2017</v>
      </c>
      <c r="E4607" t="s">
        <v>4</v>
      </c>
      <c r="F4607" t="s">
        <v>14</v>
      </c>
      <c r="G4607" t="s">
        <v>17</v>
      </c>
      <c r="H4607">
        <v>235</v>
      </c>
    </row>
    <row r="4608" spans="1:8" x14ac:dyDescent="0.3">
      <c r="A4608" t="s">
        <v>21</v>
      </c>
      <c r="B4608" t="s">
        <v>20</v>
      </c>
      <c r="C4608">
        <v>4</v>
      </c>
      <c r="D4608" s="3">
        <v>2017</v>
      </c>
      <c r="E4608" t="s">
        <v>4</v>
      </c>
      <c r="F4608" t="s">
        <v>14</v>
      </c>
      <c r="G4608" t="s">
        <v>17</v>
      </c>
      <c r="H4608">
        <v>418</v>
      </c>
    </row>
    <row r="4609" spans="1:8" x14ac:dyDescent="0.3">
      <c r="A4609" t="s">
        <v>22</v>
      </c>
      <c r="B4609" t="s">
        <v>20</v>
      </c>
      <c r="C4609">
        <v>4</v>
      </c>
      <c r="D4609" s="3">
        <v>2017</v>
      </c>
      <c r="E4609" t="s">
        <v>4</v>
      </c>
      <c r="F4609" t="s">
        <v>14</v>
      </c>
      <c r="G4609" t="s">
        <v>17</v>
      </c>
      <c r="H4609">
        <v>189</v>
      </c>
    </row>
    <row r="4610" spans="1:8" x14ac:dyDescent="0.3">
      <c r="A4610" t="s">
        <v>21</v>
      </c>
      <c r="B4610" t="s">
        <v>20</v>
      </c>
      <c r="C4610">
        <v>5</v>
      </c>
      <c r="D4610" s="3">
        <v>2017</v>
      </c>
      <c r="E4610" t="s">
        <v>4</v>
      </c>
      <c r="F4610" t="s">
        <v>14</v>
      </c>
      <c r="G4610" t="s">
        <v>17</v>
      </c>
      <c r="H4610">
        <v>427</v>
      </c>
    </row>
    <row r="4611" spans="1:8" x14ac:dyDescent="0.3">
      <c r="A4611" t="s">
        <v>22</v>
      </c>
      <c r="B4611" t="s">
        <v>20</v>
      </c>
      <c r="C4611">
        <v>5</v>
      </c>
      <c r="D4611" s="3">
        <v>2017</v>
      </c>
      <c r="E4611" t="s">
        <v>4</v>
      </c>
      <c r="F4611" t="s">
        <v>14</v>
      </c>
      <c r="G4611" t="s">
        <v>17</v>
      </c>
      <c r="H4611">
        <v>196</v>
      </c>
    </row>
    <row r="4612" spans="1:8" x14ac:dyDescent="0.3">
      <c r="A4612" t="s">
        <v>21</v>
      </c>
      <c r="B4612" t="s">
        <v>20</v>
      </c>
      <c r="C4612">
        <v>6</v>
      </c>
      <c r="D4612" s="3">
        <v>2017</v>
      </c>
      <c r="E4612" t="s">
        <v>4</v>
      </c>
      <c r="F4612" t="s">
        <v>14</v>
      </c>
      <c r="G4612" t="s">
        <v>17</v>
      </c>
      <c r="H4612">
        <v>358</v>
      </c>
    </row>
    <row r="4613" spans="1:8" x14ac:dyDescent="0.3">
      <c r="A4613" t="s">
        <v>22</v>
      </c>
      <c r="B4613" t="s">
        <v>20</v>
      </c>
      <c r="C4613">
        <v>6</v>
      </c>
      <c r="D4613" s="3">
        <v>2017</v>
      </c>
      <c r="E4613" t="s">
        <v>4</v>
      </c>
      <c r="F4613" t="s">
        <v>14</v>
      </c>
      <c r="G4613" t="s">
        <v>17</v>
      </c>
      <c r="H4613">
        <v>208</v>
      </c>
    </row>
    <row r="4614" spans="1:8" x14ac:dyDescent="0.3">
      <c r="A4614" t="s">
        <v>21</v>
      </c>
      <c r="B4614" t="s">
        <v>20</v>
      </c>
      <c r="C4614">
        <v>7</v>
      </c>
      <c r="D4614" s="3">
        <v>2017</v>
      </c>
      <c r="E4614" t="s">
        <v>4</v>
      </c>
      <c r="F4614" t="s">
        <v>14</v>
      </c>
      <c r="G4614" t="s">
        <v>17</v>
      </c>
      <c r="H4614">
        <v>314</v>
      </c>
    </row>
    <row r="4615" spans="1:8" x14ac:dyDescent="0.3">
      <c r="A4615" t="s">
        <v>22</v>
      </c>
      <c r="B4615" t="s">
        <v>20</v>
      </c>
      <c r="C4615">
        <v>7</v>
      </c>
      <c r="D4615" s="3">
        <v>2017</v>
      </c>
      <c r="E4615" t="s">
        <v>4</v>
      </c>
      <c r="F4615" t="s">
        <v>14</v>
      </c>
      <c r="G4615" t="s">
        <v>17</v>
      </c>
      <c r="H4615">
        <v>190</v>
      </c>
    </row>
    <row r="4616" spans="1:8" x14ac:dyDescent="0.3">
      <c r="A4616" t="s">
        <v>21</v>
      </c>
      <c r="B4616" t="s">
        <v>20</v>
      </c>
      <c r="C4616">
        <v>8</v>
      </c>
      <c r="D4616" s="3">
        <v>2017</v>
      </c>
      <c r="E4616" t="s">
        <v>4</v>
      </c>
      <c r="F4616" t="s">
        <v>14</v>
      </c>
      <c r="G4616" t="s">
        <v>17</v>
      </c>
      <c r="H4616">
        <v>325</v>
      </c>
    </row>
    <row r="4617" spans="1:8" x14ac:dyDescent="0.3">
      <c r="A4617" t="s">
        <v>22</v>
      </c>
      <c r="B4617" t="s">
        <v>20</v>
      </c>
      <c r="C4617">
        <v>8</v>
      </c>
      <c r="D4617" s="3">
        <v>2017</v>
      </c>
      <c r="E4617" t="s">
        <v>4</v>
      </c>
      <c r="F4617" t="s">
        <v>14</v>
      </c>
      <c r="G4617" t="s">
        <v>17</v>
      </c>
      <c r="H4617">
        <v>164</v>
      </c>
    </row>
    <row r="4618" spans="1:8" x14ac:dyDescent="0.3">
      <c r="A4618" t="s">
        <v>21</v>
      </c>
      <c r="B4618" t="s">
        <v>20</v>
      </c>
      <c r="C4618">
        <v>9</v>
      </c>
      <c r="D4618" s="3">
        <v>2017</v>
      </c>
      <c r="E4618" t="s">
        <v>4</v>
      </c>
      <c r="F4618" t="s">
        <v>14</v>
      </c>
      <c r="G4618" t="s">
        <v>17</v>
      </c>
      <c r="H4618">
        <v>432</v>
      </c>
    </row>
    <row r="4619" spans="1:8" x14ac:dyDescent="0.3">
      <c r="A4619" t="s">
        <v>22</v>
      </c>
      <c r="B4619" t="s">
        <v>20</v>
      </c>
      <c r="C4619">
        <v>9</v>
      </c>
      <c r="D4619" s="3">
        <v>2017</v>
      </c>
      <c r="E4619" t="s">
        <v>4</v>
      </c>
      <c r="F4619" t="s">
        <v>14</v>
      </c>
      <c r="G4619" t="s">
        <v>17</v>
      </c>
      <c r="H4619">
        <v>200</v>
      </c>
    </row>
    <row r="4620" spans="1:8" x14ac:dyDescent="0.3">
      <c r="A4620" t="s">
        <v>21</v>
      </c>
      <c r="B4620" t="s">
        <v>20</v>
      </c>
      <c r="C4620">
        <v>10</v>
      </c>
      <c r="D4620" s="3">
        <v>2017</v>
      </c>
      <c r="E4620" t="s">
        <v>4</v>
      </c>
      <c r="F4620" t="s">
        <v>14</v>
      </c>
      <c r="G4620" t="s">
        <v>17</v>
      </c>
      <c r="H4620">
        <v>399</v>
      </c>
    </row>
    <row r="4621" spans="1:8" x14ac:dyDescent="0.3">
      <c r="A4621" t="s">
        <v>22</v>
      </c>
      <c r="B4621" t="s">
        <v>20</v>
      </c>
      <c r="C4621">
        <v>10</v>
      </c>
      <c r="D4621" s="3">
        <v>2017</v>
      </c>
      <c r="E4621" t="s">
        <v>4</v>
      </c>
      <c r="F4621" t="s">
        <v>14</v>
      </c>
      <c r="G4621" t="s">
        <v>17</v>
      </c>
      <c r="H4621">
        <v>261</v>
      </c>
    </row>
    <row r="4622" spans="1:8" x14ac:dyDescent="0.3">
      <c r="A4622" t="s">
        <v>21</v>
      </c>
      <c r="B4622" t="s">
        <v>20</v>
      </c>
      <c r="C4622">
        <v>11</v>
      </c>
      <c r="D4622" s="3">
        <v>2017</v>
      </c>
      <c r="E4622" t="s">
        <v>4</v>
      </c>
      <c r="F4622" t="s">
        <v>14</v>
      </c>
      <c r="G4622" t="s">
        <v>17</v>
      </c>
      <c r="H4622">
        <v>418</v>
      </c>
    </row>
    <row r="4623" spans="1:8" x14ac:dyDescent="0.3">
      <c r="A4623" t="s">
        <v>22</v>
      </c>
      <c r="B4623" t="s">
        <v>20</v>
      </c>
      <c r="C4623">
        <v>11</v>
      </c>
      <c r="D4623" s="3">
        <v>2017</v>
      </c>
      <c r="E4623" t="s">
        <v>4</v>
      </c>
      <c r="F4623" t="s">
        <v>14</v>
      </c>
      <c r="G4623" t="s">
        <v>17</v>
      </c>
      <c r="H4623">
        <v>214</v>
      </c>
    </row>
    <row r="4624" spans="1:8" x14ac:dyDescent="0.3">
      <c r="A4624" t="s">
        <v>21</v>
      </c>
      <c r="B4624" t="s">
        <v>20</v>
      </c>
      <c r="C4624">
        <v>12</v>
      </c>
      <c r="D4624" s="3">
        <v>2017</v>
      </c>
      <c r="E4624" t="s">
        <v>4</v>
      </c>
      <c r="F4624" t="s">
        <v>14</v>
      </c>
      <c r="G4624" t="s">
        <v>17</v>
      </c>
      <c r="H4624">
        <v>394</v>
      </c>
    </row>
    <row r="4625" spans="1:8" x14ac:dyDescent="0.3">
      <c r="A4625" t="s">
        <v>22</v>
      </c>
      <c r="B4625" t="s">
        <v>20</v>
      </c>
      <c r="C4625">
        <v>12</v>
      </c>
      <c r="D4625" s="3">
        <v>2017</v>
      </c>
      <c r="E4625" t="s">
        <v>4</v>
      </c>
      <c r="F4625" t="s">
        <v>14</v>
      </c>
      <c r="G4625" t="s">
        <v>17</v>
      </c>
      <c r="H4625">
        <v>215</v>
      </c>
    </row>
    <row r="4626" spans="1:8" x14ac:dyDescent="0.3">
      <c r="A4626" t="s">
        <v>21</v>
      </c>
      <c r="B4626" t="s">
        <v>20</v>
      </c>
      <c r="C4626">
        <v>13</v>
      </c>
      <c r="D4626" s="3">
        <v>2017</v>
      </c>
      <c r="E4626" t="s">
        <v>4</v>
      </c>
      <c r="F4626" t="s">
        <v>14</v>
      </c>
      <c r="G4626" t="s">
        <v>17</v>
      </c>
      <c r="H4626">
        <v>330</v>
      </c>
    </row>
    <row r="4627" spans="1:8" x14ac:dyDescent="0.3">
      <c r="A4627" t="s">
        <v>22</v>
      </c>
      <c r="B4627" t="s">
        <v>20</v>
      </c>
      <c r="C4627">
        <v>13</v>
      </c>
      <c r="D4627" s="3">
        <v>2017</v>
      </c>
      <c r="E4627" t="s">
        <v>4</v>
      </c>
      <c r="F4627" t="s">
        <v>14</v>
      </c>
      <c r="G4627" t="s">
        <v>17</v>
      </c>
      <c r="H4627">
        <v>186</v>
      </c>
    </row>
    <row r="4628" spans="1:8" x14ac:dyDescent="0.3">
      <c r="A4628" t="s">
        <v>21</v>
      </c>
      <c r="B4628" t="s">
        <v>20</v>
      </c>
      <c r="C4628">
        <v>14</v>
      </c>
      <c r="D4628" s="3">
        <v>2017</v>
      </c>
      <c r="E4628" t="s">
        <v>4</v>
      </c>
      <c r="F4628" t="s">
        <v>14</v>
      </c>
      <c r="G4628" t="s">
        <v>17</v>
      </c>
      <c r="H4628">
        <v>331</v>
      </c>
    </row>
    <row r="4629" spans="1:8" x14ac:dyDescent="0.3">
      <c r="A4629" t="s">
        <v>22</v>
      </c>
      <c r="B4629" t="s">
        <v>20</v>
      </c>
      <c r="C4629">
        <v>14</v>
      </c>
      <c r="D4629" s="3">
        <v>2017</v>
      </c>
      <c r="E4629" t="s">
        <v>4</v>
      </c>
      <c r="F4629" t="s">
        <v>14</v>
      </c>
      <c r="G4629" t="s">
        <v>17</v>
      </c>
      <c r="H4629">
        <v>166</v>
      </c>
    </row>
    <row r="4630" spans="1:8" x14ac:dyDescent="0.3">
      <c r="A4630" t="s">
        <v>21</v>
      </c>
      <c r="B4630" t="s">
        <v>20</v>
      </c>
      <c r="C4630">
        <v>15</v>
      </c>
      <c r="D4630" s="3">
        <v>2017</v>
      </c>
      <c r="E4630" t="s">
        <v>4</v>
      </c>
      <c r="F4630" t="s">
        <v>14</v>
      </c>
      <c r="G4630" t="s">
        <v>17</v>
      </c>
      <c r="H4630">
        <v>312</v>
      </c>
    </row>
    <row r="4631" spans="1:8" x14ac:dyDescent="0.3">
      <c r="A4631" t="s">
        <v>22</v>
      </c>
      <c r="B4631" t="s">
        <v>20</v>
      </c>
      <c r="C4631">
        <v>15</v>
      </c>
      <c r="D4631" s="3">
        <v>2017</v>
      </c>
      <c r="E4631" t="s">
        <v>4</v>
      </c>
      <c r="F4631" t="s">
        <v>14</v>
      </c>
      <c r="G4631" t="s">
        <v>17</v>
      </c>
      <c r="H4631">
        <v>131</v>
      </c>
    </row>
    <row r="4632" spans="1:8" x14ac:dyDescent="0.3">
      <c r="A4632" t="s">
        <v>21</v>
      </c>
      <c r="B4632" t="s">
        <v>20</v>
      </c>
      <c r="C4632">
        <v>16</v>
      </c>
      <c r="D4632" s="3">
        <v>2017</v>
      </c>
      <c r="E4632" t="s">
        <v>4</v>
      </c>
      <c r="F4632" t="s">
        <v>14</v>
      </c>
      <c r="G4632" t="s">
        <v>17</v>
      </c>
      <c r="H4632">
        <v>413</v>
      </c>
    </row>
    <row r="4633" spans="1:8" x14ac:dyDescent="0.3">
      <c r="A4633" t="s">
        <v>22</v>
      </c>
      <c r="B4633" t="s">
        <v>20</v>
      </c>
      <c r="C4633">
        <v>16</v>
      </c>
      <c r="D4633" s="3">
        <v>2017</v>
      </c>
      <c r="E4633" t="s">
        <v>4</v>
      </c>
      <c r="F4633" t="s">
        <v>14</v>
      </c>
      <c r="G4633" t="s">
        <v>17</v>
      </c>
      <c r="H4633">
        <v>164</v>
      </c>
    </row>
    <row r="4634" spans="1:8" x14ac:dyDescent="0.3">
      <c r="A4634" t="s">
        <v>21</v>
      </c>
      <c r="B4634" t="s">
        <v>20</v>
      </c>
      <c r="C4634">
        <v>17</v>
      </c>
      <c r="D4634" s="3">
        <v>2017</v>
      </c>
      <c r="E4634" t="s">
        <v>4</v>
      </c>
      <c r="F4634" t="s">
        <v>14</v>
      </c>
      <c r="G4634" t="s">
        <v>17</v>
      </c>
      <c r="H4634">
        <v>350</v>
      </c>
    </row>
    <row r="4635" spans="1:8" x14ac:dyDescent="0.3">
      <c r="A4635" t="s">
        <v>22</v>
      </c>
      <c r="B4635" t="s">
        <v>20</v>
      </c>
      <c r="C4635">
        <v>17</v>
      </c>
      <c r="D4635" s="3">
        <v>2017</v>
      </c>
      <c r="E4635" t="s">
        <v>4</v>
      </c>
      <c r="F4635" t="s">
        <v>14</v>
      </c>
      <c r="G4635" t="s">
        <v>17</v>
      </c>
      <c r="H4635">
        <v>165</v>
      </c>
    </row>
    <row r="4636" spans="1:8" x14ac:dyDescent="0.3">
      <c r="A4636" t="s">
        <v>21</v>
      </c>
      <c r="B4636" t="s">
        <v>20</v>
      </c>
      <c r="C4636">
        <v>18</v>
      </c>
      <c r="D4636" s="3">
        <v>2017</v>
      </c>
      <c r="E4636" t="s">
        <v>4</v>
      </c>
      <c r="F4636" t="s">
        <v>14</v>
      </c>
      <c r="G4636" t="s">
        <v>17</v>
      </c>
      <c r="H4636">
        <v>378</v>
      </c>
    </row>
    <row r="4637" spans="1:8" x14ac:dyDescent="0.3">
      <c r="A4637" t="s">
        <v>22</v>
      </c>
      <c r="B4637" t="s">
        <v>20</v>
      </c>
      <c r="C4637">
        <v>18</v>
      </c>
      <c r="D4637" s="3">
        <v>2017</v>
      </c>
      <c r="E4637" t="s">
        <v>4</v>
      </c>
      <c r="F4637" t="s">
        <v>14</v>
      </c>
      <c r="G4637" t="s">
        <v>17</v>
      </c>
      <c r="H4637">
        <v>199</v>
      </c>
    </row>
    <row r="4638" spans="1:8" x14ac:dyDescent="0.3">
      <c r="A4638" t="s">
        <v>21</v>
      </c>
      <c r="B4638" t="s">
        <v>20</v>
      </c>
      <c r="C4638">
        <v>19</v>
      </c>
      <c r="D4638" s="3">
        <v>2017</v>
      </c>
      <c r="E4638" t="s">
        <v>4</v>
      </c>
      <c r="F4638" t="s">
        <v>14</v>
      </c>
      <c r="G4638" t="s">
        <v>17</v>
      </c>
      <c r="H4638">
        <v>356</v>
      </c>
    </row>
    <row r="4639" spans="1:8" x14ac:dyDescent="0.3">
      <c r="A4639" t="s">
        <v>22</v>
      </c>
      <c r="B4639" t="s">
        <v>20</v>
      </c>
      <c r="C4639">
        <v>19</v>
      </c>
      <c r="D4639" s="3">
        <v>2017</v>
      </c>
      <c r="E4639" t="s">
        <v>4</v>
      </c>
      <c r="F4639" t="s">
        <v>14</v>
      </c>
      <c r="G4639" t="s">
        <v>17</v>
      </c>
      <c r="H4639">
        <v>181</v>
      </c>
    </row>
    <row r="4640" spans="1:8" x14ac:dyDescent="0.3">
      <c r="A4640" t="s">
        <v>21</v>
      </c>
      <c r="B4640" t="s">
        <v>20</v>
      </c>
      <c r="C4640">
        <v>20</v>
      </c>
      <c r="D4640" s="3">
        <v>2017</v>
      </c>
      <c r="E4640" t="s">
        <v>4</v>
      </c>
      <c r="F4640" t="s">
        <v>14</v>
      </c>
      <c r="G4640" t="s">
        <v>17</v>
      </c>
      <c r="H4640">
        <v>332</v>
      </c>
    </row>
    <row r="4641" spans="1:8" x14ac:dyDescent="0.3">
      <c r="A4641" t="s">
        <v>22</v>
      </c>
      <c r="B4641" t="s">
        <v>20</v>
      </c>
      <c r="C4641">
        <v>20</v>
      </c>
      <c r="D4641" s="3">
        <v>2017</v>
      </c>
      <c r="E4641" t="s">
        <v>4</v>
      </c>
      <c r="F4641" t="s">
        <v>14</v>
      </c>
      <c r="G4641" t="s">
        <v>17</v>
      </c>
      <c r="H4641">
        <v>194</v>
      </c>
    </row>
    <row r="4642" spans="1:8" x14ac:dyDescent="0.3">
      <c r="A4642" t="s">
        <v>21</v>
      </c>
      <c r="B4642" t="s">
        <v>20</v>
      </c>
      <c r="C4642">
        <v>21</v>
      </c>
      <c r="D4642" s="3">
        <v>2017</v>
      </c>
      <c r="E4642" t="s">
        <v>4</v>
      </c>
      <c r="F4642" t="s">
        <v>14</v>
      </c>
      <c r="G4642" t="s">
        <v>17</v>
      </c>
      <c r="H4642">
        <v>342</v>
      </c>
    </row>
    <row r="4643" spans="1:8" x14ac:dyDescent="0.3">
      <c r="A4643" t="s">
        <v>22</v>
      </c>
      <c r="B4643" t="s">
        <v>20</v>
      </c>
      <c r="C4643">
        <v>21</v>
      </c>
      <c r="D4643" s="3">
        <v>2017</v>
      </c>
      <c r="E4643" t="s">
        <v>4</v>
      </c>
      <c r="F4643" t="s">
        <v>14</v>
      </c>
      <c r="G4643" t="s">
        <v>17</v>
      </c>
      <c r="H4643">
        <v>175</v>
      </c>
    </row>
    <row r="4644" spans="1:8" x14ac:dyDescent="0.3">
      <c r="A4644" t="s">
        <v>21</v>
      </c>
      <c r="B4644" t="s">
        <v>20</v>
      </c>
      <c r="C4644">
        <v>22</v>
      </c>
      <c r="D4644" s="3">
        <v>2017</v>
      </c>
      <c r="E4644" t="s">
        <v>4</v>
      </c>
      <c r="F4644" t="s">
        <v>14</v>
      </c>
      <c r="G4644" t="s">
        <v>17</v>
      </c>
      <c r="H4644">
        <v>347</v>
      </c>
    </row>
    <row r="4645" spans="1:8" x14ac:dyDescent="0.3">
      <c r="A4645" t="s">
        <v>22</v>
      </c>
      <c r="B4645" t="s">
        <v>20</v>
      </c>
      <c r="C4645">
        <v>22</v>
      </c>
      <c r="D4645" s="3">
        <v>2017</v>
      </c>
      <c r="E4645" t="s">
        <v>4</v>
      </c>
      <c r="F4645" t="s">
        <v>14</v>
      </c>
      <c r="G4645" t="s">
        <v>17</v>
      </c>
      <c r="H4645">
        <v>171</v>
      </c>
    </row>
    <row r="4646" spans="1:8" x14ac:dyDescent="0.3">
      <c r="A4646" t="s">
        <v>21</v>
      </c>
      <c r="B4646" t="s">
        <v>20</v>
      </c>
      <c r="C4646">
        <v>23</v>
      </c>
      <c r="D4646" s="3">
        <v>2017</v>
      </c>
      <c r="E4646" t="s">
        <v>4</v>
      </c>
      <c r="F4646" t="s">
        <v>14</v>
      </c>
      <c r="G4646" t="s">
        <v>17</v>
      </c>
      <c r="H4646">
        <v>452</v>
      </c>
    </row>
    <row r="4647" spans="1:8" x14ac:dyDescent="0.3">
      <c r="A4647" t="s">
        <v>22</v>
      </c>
      <c r="B4647" t="s">
        <v>20</v>
      </c>
      <c r="C4647">
        <v>23</v>
      </c>
      <c r="D4647" s="3">
        <v>2017</v>
      </c>
      <c r="E4647" t="s">
        <v>4</v>
      </c>
      <c r="F4647" t="s">
        <v>14</v>
      </c>
      <c r="G4647" t="s">
        <v>17</v>
      </c>
      <c r="H4647">
        <v>177</v>
      </c>
    </row>
    <row r="4648" spans="1:8" x14ac:dyDescent="0.3">
      <c r="A4648" t="s">
        <v>21</v>
      </c>
      <c r="B4648" t="s">
        <v>20</v>
      </c>
      <c r="C4648">
        <v>24</v>
      </c>
      <c r="D4648" s="3">
        <v>2017</v>
      </c>
      <c r="E4648" t="s">
        <v>4</v>
      </c>
      <c r="F4648" t="s">
        <v>14</v>
      </c>
      <c r="G4648" t="s">
        <v>17</v>
      </c>
      <c r="H4648">
        <v>404</v>
      </c>
    </row>
    <row r="4649" spans="1:8" x14ac:dyDescent="0.3">
      <c r="A4649" t="s">
        <v>22</v>
      </c>
      <c r="B4649" t="s">
        <v>20</v>
      </c>
      <c r="C4649">
        <v>24</v>
      </c>
      <c r="D4649" s="3">
        <v>2017</v>
      </c>
      <c r="E4649" t="s">
        <v>4</v>
      </c>
      <c r="F4649" t="s">
        <v>14</v>
      </c>
      <c r="G4649" t="s">
        <v>17</v>
      </c>
      <c r="H4649">
        <v>212</v>
      </c>
    </row>
    <row r="4650" spans="1:8" x14ac:dyDescent="0.3">
      <c r="A4650" t="s">
        <v>21</v>
      </c>
      <c r="B4650" t="s">
        <v>20</v>
      </c>
      <c r="C4650">
        <v>25</v>
      </c>
      <c r="D4650" s="3">
        <v>2017</v>
      </c>
      <c r="E4650" t="s">
        <v>4</v>
      </c>
      <c r="F4650" t="s">
        <v>14</v>
      </c>
      <c r="G4650" t="s">
        <v>17</v>
      </c>
      <c r="H4650">
        <v>372</v>
      </c>
    </row>
    <row r="4651" spans="1:8" x14ac:dyDescent="0.3">
      <c r="A4651" t="s">
        <v>22</v>
      </c>
      <c r="B4651" t="s">
        <v>20</v>
      </c>
      <c r="C4651">
        <v>25</v>
      </c>
      <c r="D4651" s="3">
        <v>2017</v>
      </c>
      <c r="E4651" t="s">
        <v>4</v>
      </c>
      <c r="F4651" t="s">
        <v>14</v>
      </c>
      <c r="G4651" t="s">
        <v>17</v>
      </c>
      <c r="H4651">
        <v>225</v>
      </c>
    </row>
    <row r="4652" spans="1:8" x14ac:dyDescent="0.3">
      <c r="A4652" t="s">
        <v>21</v>
      </c>
      <c r="B4652" t="s">
        <v>20</v>
      </c>
      <c r="C4652">
        <v>26</v>
      </c>
      <c r="D4652" s="3">
        <v>2017</v>
      </c>
      <c r="E4652" t="s">
        <v>4</v>
      </c>
      <c r="F4652" t="s">
        <v>14</v>
      </c>
      <c r="G4652" t="s">
        <v>17</v>
      </c>
      <c r="H4652">
        <v>368</v>
      </c>
    </row>
    <row r="4653" spans="1:8" x14ac:dyDescent="0.3">
      <c r="A4653" t="s">
        <v>22</v>
      </c>
      <c r="B4653" t="s">
        <v>20</v>
      </c>
      <c r="C4653">
        <v>26</v>
      </c>
      <c r="D4653" s="3">
        <v>2017</v>
      </c>
      <c r="E4653" t="s">
        <v>4</v>
      </c>
      <c r="F4653" t="s">
        <v>14</v>
      </c>
      <c r="G4653" t="s">
        <v>17</v>
      </c>
      <c r="H4653">
        <v>192</v>
      </c>
    </row>
    <row r="4654" spans="1:8" x14ac:dyDescent="0.3">
      <c r="A4654" t="s">
        <v>21</v>
      </c>
      <c r="B4654" t="s">
        <v>20</v>
      </c>
      <c r="C4654">
        <v>27</v>
      </c>
      <c r="D4654" s="3">
        <v>2017</v>
      </c>
      <c r="E4654" t="s">
        <v>4</v>
      </c>
      <c r="F4654" t="s">
        <v>14</v>
      </c>
      <c r="G4654" t="s">
        <v>17</v>
      </c>
      <c r="H4654">
        <v>357</v>
      </c>
    </row>
    <row r="4655" spans="1:8" x14ac:dyDescent="0.3">
      <c r="A4655" t="s">
        <v>22</v>
      </c>
      <c r="B4655" t="s">
        <v>20</v>
      </c>
      <c r="C4655">
        <v>27</v>
      </c>
      <c r="D4655" s="3">
        <v>2017</v>
      </c>
      <c r="E4655" t="s">
        <v>4</v>
      </c>
      <c r="F4655" t="s">
        <v>14</v>
      </c>
      <c r="G4655" t="s">
        <v>17</v>
      </c>
      <c r="H4655">
        <v>152</v>
      </c>
    </row>
    <row r="4656" spans="1:8" x14ac:dyDescent="0.3">
      <c r="A4656" t="s">
        <v>21</v>
      </c>
      <c r="B4656" t="s">
        <v>20</v>
      </c>
      <c r="C4656">
        <v>28</v>
      </c>
      <c r="D4656" s="3">
        <v>2017</v>
      </c>
      <c r="E4656" t="s">
        <v>4</v>
      </c>
      <c r="F4656" t="s">
        <v>14</v>
      </c>
      <c r="G4656" t="s">
        <v>17</v>
      </c>
      <c r="H4656">
        <v>358</v>
      </c>
    </row>
    <row r="4657" spans="1:8" x14ac:dyDescent="0.3">
      <c r="A4657" t="s">
        <v>22</v>
      </c>
      <c r="B4657" t="s">
        <v>20</v>
      </c>
      <c r="C4657">
        <v>28</v>
      </c>
      <c r="D4657" s="3">
        <v>2017</v>
      </c>
      <c r="E4657" t="s">
        <v>4</v>
      </c>
      <c r="F4657" t="s">
        <v>14</v>
      </c>
      <c r="G4657" t="s">
        <v>17</v>
      </c>
      <c r="H4657">
        <v>161</v>
      </c>
    </row>
    <row r="4658" spans="1:8" x14ac:dyDescent="0.3">
      <c r="A4658" t="s">
        <v>21</v>
      </c>
      <c r="B4658" t="s">
        <v>20</v>
      </c>
      <c r="C4658">
        <v>29</v>
      </c>
      <c r="D4658" s="3">
        <v>2017</v>
      </c>
      <c r="E4658" t="s">
        <v>4</v>
      </c>
      <c r="F4658" t="s">
        <v>14</v>
      </c>
      <c r="G4658" t="s">
        <v>17</v>
      </c>
      <c r="H4658">
        <v>346</v>
      </c>
    </row>
    <row r="4659" spans="1:8" x14ac:dyDescent="0.3">
      <c r="A4659" t="s">
        <v>22</v>
      </c>
      <c r="B4659" t="s">
        <v>20</v>
      </c>
      <c r="C4659">
        <v>29</v>
      </c>
      <c r="D4659" s="3">
        <v>2017</v>
      </c>
      <c r="E4659" t="s">
        <v>4</v>
      </c>
      <c r="F4659" t="s">
        <v>14</v>
      </c>
      <c r="G4659" t="s">
        <v>17</v>
      </c>
      <c r="H4659">
        <v>122</v>
      </c>
    </row>
    <row r="4660" spans="1:8" x14ac:dyDescent="0.3">
      <c r="A4660" t="s">
        <v>21</v>
      </c>
      <c r="B4660" t="s">
        <v>20</v>
      </c>
      <c r="C4660">
        <v>30</v>
      </c>
      <c r="D4660" s="3">
        <v>2017</v>
      </c>
      <c r="E4660" t="s">
        <v>4</v>
      </c>
      <c r="F4660" t="s">
        <v>14</v>
      </c>
      <c r="G4660" t="s">
        <v>17</v>
      </c>
      <c r="H4660">
        <v>400</v>
      </c>
    </row>
    <row r="4661" spans="1:8" x14ac:dyDescent="0.3">
      <c r="A4661" t="s">
        <v>22</v>
      </c>
      <c r="B4661" t="s">
        <v>20</v>
      </c>
      <c r="C4661">
        <v>30</v>
      </c>
      <c r="D4661" s="3">
        <v>2017</v>
      </c>
      <c r="E4661" t="s">
        <v>4</v>
      </c>
      <c r="F4661" t="s">
        <v>14</v>
      </c>
      <c r="G4661" t="s">
        <v>17</v>
      </c>
      <c r="H4661">
        <v>178</v>
      </c>
    </row>
    <row r="4662" spans="1:8" x14ac:dyDescent="0.3">
      <c r="A4662" t="s">
        <v>21</v>
      </c>
      <c r="B4662" t="s">
        <v>20</v>
      </c>
      <c r="C4662">
        <v>31</v>
      </c>
      <c r="D4662" s="3">
        <v>2017</v>
      </c>
      <c r="E4662" t="s">
        <v>4</v>
      </c>
      <c r="F4662" t="s">
        <v>14</v>
      </c>
      <c r="G4662" t="s">
        <v>17</v>
      </c>
      <c r="H4662">
        <v>394</v>
      </c>
    </row>
    <row r="4663" spans="1:8" x14ac:dyDescent="0.3">
      <c r="A4663" t="s">
        <v>22</v>
      </c>
      <c r="B4663" t="s">
        <v>20</v>
      </c>
      <c r="C4663">
        <v>31</v>
      </c>
      <c r="D4663" s="3">
        <v>2017</v>
      </c>
      <c r="E4663" t="s">
        <v>4</v>
      </c>
      <c r="F4663" t="s">
        <v>14</v>
      </c>
      <c r="G4663" t="s">
        <v>17</v>
      </c>
      <c r="H4663">
        <v>194</v>
      </c>
    </row>
    <row r="4664" spans="1:8" x14ac:dyDescent="0.3">
      <c r="A4664" t="s">
        <v>21</v>
      </c>
      <c r="B4664" t="s">
        <v>19</v>
      </c>
      <c r="C4664">
        <v>1</v>
      </c>
      <c r="D4664" s="3">
        <v>2017</v>
      </c>
      <c r="E4664" t="s">
        <v>4</v>
      </c>
      <c r="F4664" t="s">
        <v>14</v>
      </c>
      <c r="G4664" t="s">
        <v>17</v>
      </c>
      <c r="H4664">
        <v>293</v>
      </c>
    </row>
    <row r="4665" spans="1:8" x14ac:dyDescent="0.3">
      <c r="A4665" t="s">
        <v>22</v>
      </c>
      <c r="B4665" t="s">
        <v>19</v>
      </c>
      <c r="C4665">
        <v>1</v>
      </c>
      <c r="D4665" s="3">
        <v>2017</v>
      </c>
      <c r="E4665" t="s">
        <v>4</v>
      </c>
      <c r="F4665" t="s">
        <v>14</v>
      </c>
      <c r="G4665" t="s">
        <v>17</v>
      </c>
      <c r="H4665">
        <v>181</v>
      </c>
    </row>
    <row r="4666" spans="1:8" x14ac:dyDescent="0.3">
      <c r="A4666" t="s">
        <v>21</v>
      </c>
      <c r="B4666" t="s">
        <v>19</v>
      </c>
      <c r="C4666">
        <v>2</v>
      </c>
      <c r="D4666" s="3">
        <v>2017</v>
      </c>
      <c r="E4666" t="s">
        <v>4</v>
      </c>
      <c r="F4666" t="s">
        <v>14</v>
      </c>
      <c r="G4666" t="s">
        <v>17</v>
      </c>
      <c r="H4666">
        <v>270</v>
      </c>
    </row>
    <row r="4667" spans="1:8" x14ac:dyDescent="0.3">
      <c r="A4667" t="s">
        <v>22</v>
      </c>
      <c r="B4667" t="s">
        <v>19</v>
      </c>
      <c r="C4667">
        <v>2</v>
      </c>
      <c r="D4667" s="3">
        <v>2017</v>
      </c>
      <c r="E4667" t="s">
        <v>4</v>
      </c>
      <c r="F4667" t="s">
        <v>14</v>
      </c>
      <c r="G4667" t="s">
        <v>17</v>
      </c>
      <c r="H4667">
        <v>153</v>
      </c>
    </row>
    <row r="4668" spans="1:8" x14ac:dyDescent="0.3">
      <c r="A4668" t="s">
        <v>21</v>
      </c>
      <c r="B4668" t="s">
        <v>19</v>
      </c>
      <c r="C4668">
        <v>3</v>
      </c>
      <c r="D4668" s="3">
        <v>2017</v>
      </c>
      <c r="E4668" t="s">
        <v>4</v>
      </c>
      <c r="F4668" t="s">
        <v>14</v>
      </c>
      <c r="G4668" t="s">
        <v>17</v>
      </c>
      <c r="H4668">
        <v>282</v>
      </c>
    </row>
    <row r="4669" spans="1:8" x14ac:dyDescent="0.3">
      <c r="A4669" t="s">
        <v>22</v>
      </c>
      <c r="B4669" t="s">
        <v>19</v>
      </c>
      <c r="C4669">
        <v>3</v>
      </c>
      <c r="D4669" s="3">
        <v>2017</v>
      </c>
      <c r="E4669" t="s">
        <v>4</v>
      </c>
      <c r="F4669" t="s">
        <v>14</v>
      </c>
      <c r="G4669" t="s">
        <v>17</v>
      </c>
      <c r="H4669">
        <v>165</v>
      </c>
    </row>
    <row r="4670" spans="1:8" x14ac:dyDescent="0.3">
      <c r="A4670" t="s">
        <v>21</v>
      </c>
      <c r="B4670" t="s">
        <v>19</v>
      </c>
      <c r="C4670">
        <v>4</v>
      </c>
      <c r="D4670" s="3">
        <v>2017</v>
      </c>
      <c r="E4670" t="s">
        <v>4</v>
      </c>
      <c r="F4670" t="s">
        <v>14</v>
      </c>
      <c r="G4670" t="s">
        <v>17</v>
      </c>
      <c r="H4670">
        <v>323</v>
      </c>
    </row>
    <row r="4671" spans="1:8" x14ac:dyDescent="0.3">
      <c r="A4671" t="s">
        <v>22</v>
      </c>
      <c r="B4671" t="s">
        <v>19</v>
      </c>
      <c r="C4671">
        <v>4</v>
      </c>
      <c r="D4671" s="3">
        <v>2017</v>
      </c>
      <c r="E4671" t="s">
        <v>4</v>
      </c>
      <c r="F4671" t="s">
        <v>14</v>
      </c>
      <c r="G4671" t="s">
        <v>17</v>
      </c>
      <c r="H4671">
        <v>164</v>
      </c>
    </row>
    <row r="4672" spans="1:8" x14ac:dyDescent="0.3">
      <c r="A4672" t="s">
        <v>21</v>
      </c>
      <c r="B4672" t="s">
        <v>19</v>
      </c>
      <c r="C4672">
        <v>5</v>
      </c>
      <c r="D4672" s="3">
        <v>2017</v>
      </c>
      <c r="E4672" t="s">
        <v>4</v>
      </c>
      <c r="F4672" t="s">
        <v>14</v>
      </c>
      <c r="G4672" t="s">
        <v>17</v>
      </c>
      <c r="H4672">
        <v>366</v>
      </c>
    </row>
    <row r="4673" spans="1:8" x14ac:dyDescent="0.3">
      <c r="A4673" t="s">
        <v>22</v>
      </c>
      <c r="B4673" t="s">
        <v>19</v>
      </c>
      <c r="C4673">
        <v>5</v>
      </c>
      <c r="D4673" s="3">
        <v>2017</v>
      </c>
      <c r="E4673" t="s">
        <v>4</v>
      </c>
      <c r="F4673" t="s">
        <v>14</v>
      </c>
      <c r="G4673" t="s">
        <v>17</v>
      </c>
      <c r="H4673">
        <v>255</v>
      </c>
    </row>
    <row r="4674" spans="1:8" x14ac:dyDescent="0.3">
      <c r="A4674" t="s">
        <v>21</v>
      </c>
      <c r="B4674" t="s">
        <v>19</v>
      </c>
      <c r="C4674">
        <v>6</v>
      </c>
      <c r="D4674" s="3">
        <v>2017</v>
      </c>
      <c r="E4674" t="s">
        <v>4</v>
      </c>
      <c r="F4674" t="s">
        <v>14</v>
      </c>
      <c r="G4674" t="s">
        <v>17</v>
      </c>
      <c r="H4674">
        <v>362</v>
      </c>
    </row>
    <row r="4675" spans="1:8" x14ac:dyDescent="0.3">
      <c r="A4675" t="s">
        <v>22</v>
      </c>
      <c r="B4675" t="s">
        <v>19</v>
      </c>
      <c r="C4675">
        <v>6</v>
      </c>
      <c r="D4675" s="3">
        <v>2017</v>
      </c>
      <c r="E4675" t="s">
        <v>4</v>
      </c>
      <c r="F4675" t="s">
        <v>14</v>
      </c>
      <c r="G4675" t="s">
        <v>17</v>
      </c>
      <c r="H4675">
        <v>231</v>
      </c>
    </row>
    <row r="4676" spans="1:8" x14ac:dyDescent="0.3">
      <c r="A4676" t="s">
        <v>21</v>
      </c>
      <c r="B4676" t="s">
        <v>19</v>
      </c>
      <c r="C4676">
        <v>7</v>
      </c>
      <c r="D4676" s="3">
        <v>2017</v>
      </c>
      <c r="E4676" t="s">
        <v>4</v>
      </c>
      <c r="F4676" t="s">
        <v>14</v>
      </c>
      <c r="G4676" t="s">
        <v>17</v>
      </c>
      <c r="H4676">
        <v>338</v>
      </c>
    </row>
    <row r="4677" spans="1:8" x14ac:dyDescent="0.3">
      <c r="A4677" t="s">
        <v>22</v>
      </c>
      <c r="B4677" t="s">
        <v>19</v>
      </c>
      <c r="C4677">
        <v>7</v>
      </c>
      <c r="D4677" s="3">
        <v>2017</v>
      </c>
      <c r="E4677" t="s">
        <v>4</v>
      </c>
      <c r="F4677" t="s">
        <v>14</v>
      </c>
      <c r="G4677" t="s">
        <v>17</v>
      </c>
      <c r="H4677">
        <v>202</v>
      </c>
    </row>
    <row r="4678" spans="1:8" x14ac:dyDescent="0.3">
      <c r="A4678" t="s">
        <v>21</v>
      </c>
      <c r="B4678" t="s">
        <v>19</v>
      </c>
      <c r="C4678">
        <v>8</v>
      </c>
      <c r="D4678" s="3">
        <v>2017</v>
      </c>
      <c r="E4678" t="s">
        <v>4</v>
      </c>
      <c r="F4678" t="s">
        <v>14</v>
      </c>
      <c r="G4678" t="s">
        <v>17</v>
      </c>
      <c r="H4678">
        <v>312</v>
      </c>
    </row>
    <row r="4679" spans="1:8" x14ac:dyDescent="0.3">
      <c r="A4679" t="s">
        <v>22</v>
      </c>
      <c r="B4679" t="s">
        <v>19</v>
      </c>
      <c r="C4679">
        <v>8</v>
      </c>
      <c r="D4679" s="3">
        <v>2017</v>
      </c>
      <c r="E4679" t="s">
        <v>4</v>
      </c>
      <c r="F4679" t="s">
        <v>14</v>
      </c>
      <c r="G4679" t="s">
        <v>17</v>
      </c>
      <c r="H4679">
        <v>220</v>
      </c>
    </row>
    <row r="4680" spans="1:8" x14ac:dyDescent="0.3">
      <c r="A4680" t="s">
        <v>21</v>
      </c>
      <c r="B4680" t="s">
        <v>19</v>
      </c>
      <c r="C4680">
        <v>9</v>
      </c>
      <c r="D4680" s="3">
        <v>2017</v>
      </c>
      <c r="E4680" t="s">
        <v>4</v>
      </c>
      <c r="F4680" t="s">
        <v>14</v>
      </c>
      <c r="G4680" t="s">
        <v>17</v>
      </c>
      <c r="H4680">
        <v>276</v>
      </c>
    </row>
    <row r="4681" spans="1:8" x14ac:dyDescent="0.3">
      <c r="A4681" t="s">
        <v>22</v>
      </c>
      <c r="B4681" t="s">
        <v>19</v>
      </c>
      <c r="C4681">
        <v>9</v>
      </c>
      <c r="D4681" s="3">
        <v>2017</v>
      </c>
      <c r="E4681" t="s">
        <v>4</v>
      </c>
      <c r="F4681" t="s">
        <v>14</v>
      </c>
      <c r="G4681" t="s">
        <v>17</v>
      </c>
      <c r="H4681">
        <v>155</v>
      </c>
    </row>
    <row r="4682" spans="1:8" x14ac:dyDescent="0.3">
      <c r="A4682" t="s">
        <v>21</v>
      </c>
      <c r="B4682" t="s">
        <v>19</v>
      </c>
      <c r="C4682">
        <v>10</v>
      </c>
      <c r="D4682" s="3">
        <v>2017</v>
      </c>
      <c r="E4682" t="s">
        <v>4</v>
      </c>
      <c r="F4682" t="s">
        <v>14</v>
      </c>
      <c r="G4682" t="s">
        <v>17</v>
      </c>
      <c r="H4682">
        <v>293</v>
      </c>
    </row>
    <row r="4683" spans="1:8" x14ac:dyDescent="0.3">
      <c r="A4683" t="s">
        <v>22</v>
      </c>
      <c r="B4683" t="s">
        <v>19</v>
      </c>
      <c r="C4683">
        <v>10</v>
      </c>
      <c r="D4683" s="3">
        <v>2017</v>
      </c>
      <c r="E4683" t="s">
        <v>4</v>
      </c>
      <c r="F4683" t="s">
        <v>14</v>
      </c>
      <c r="G4683" t="s">
        <v>17</v>
      </c>
      <c r="H4683">
        <v>162</v>
      </c>
    </row>
    <row r="4684" spans="1:8" x14ac:dyDescent="0.3">
      <c r="A4684" t="s">
        <v>21</v>
      </c>
      <c r="B4684" t="s">
        <v>19</v>
      </c>
      <c r="C4684">
        <v>11</v>
      </c>
      <c r="D4684" s="3">
        <v>2017</v>
      </c>
      <c r="E4684" t="s">
        <v>4</v>
      </c>
      <c r="F4684" t="s">
        <v>14</v>
      </c>
      <c r="G4684" t="s">
        <v>17</v>
      </c>
      <c r="H4684">
        <v>369</v>
      </c>
    </row>
    <row r="4685" spans="1:8" x14ac:dyDescent="0.3">
      <c r="A4685" t="s">
        <v>22</v>
      </c>
      <c r="B4685" t="s">
        <v>19</v>
      </c>
      <c r="C4685">
        <v>11</v>
      </c>
      <c r="D4685" s="3">
        <v>2017</v>
      </c>
      <c r="E4685" t="s">
        <v>4</v>
      </c>
      <c r="F4685" t="s">
        <v>14</v>
      </c>
      <c r="G4685" t="s">
        <v>17</v>
      </c>
      <c r="H4685">
        <v>202</v>
      </c>
    </row>
    <row r="4686" spans="1:8" x14ac:dyDescent="0.3">
      <c r="A4686" t="s">
        <v>21</v>
      </c>
      <c r="B4686" t="s">
        <v>19</v>
      </c>
      <c r="C4686">
        <v>12</v>
      </c>
      <c r="D4686" s="3">
        <v>2017</v>
      </c>
      <c r="E4686" t="s">
        <v>4</v>
      </c>
      <c r="F4686" t="s">
        <v>14</v>
      </c>
      <c r="G4686" t="s">
        <v>17</v>
      </c>
      <c r="H4686">
        <v>384</v>
      </c>
    </row>
    <row r="4687" spans="1:8" x14ac:dyDescent="0.3">
      <c r="A4687" t="s">
        <v>22</v>
      </c>
      <c r="B4687" t="s">
        <v>19</v>
      </c>
      <c r="C4687">
        <v>12</v>
      </c>
      <c r="D4687" s="3">
        <v>2017</v>
      </c>
      <c r="E4687" t="s">
        <v>4</v>
      </c>
      <c r="F4687" t="s">
        <v>14</v>
      </c>
      <c r="G4687" t="s">
        <v>17</v>
      </c>
      <c r="H4687">
        <v>208</v>
      </c>
    </row>
    <row r="4688" spans="1:8" x14ac:dyDescent="0.3">
      <c r="A4688" t="s">
        <v>21</v>
      </c>
      <c r="B4688" t="s">
        <v>19</v>
      </c>
      <c r="C4688">
        <v>13</v>
      </c>
      <c r="D4688" s="3">
        <v>2017</v>
      </c>
      <c r="E4688" t="s">
        <v>4</v>
      </c>
      <c r="F4688" t="s">
        <v>14</v>
      </c>
      <c r="G4688" t="s">
        <v>17</v>
      </c>
      <c r="H4688">
        <v>371</v>
      </c>
    </row>
    <row r="4689" spans="1:8" x14ac:dyDescent="0.3">
      <c r="A4689" t="s">
        <v>22</v>
      </c>
      <c r="B4689" t="s">
        <v>19</v>
      </c>
      <c r="C4689">
        <v>13</v>
      </c>
      <c r="D4689" s="3">
        <v>2017</v>
      </c>
      <c r="E4689" t="s">
        <v>4</v>
      </c>
      <c r="F4689" t="s">
        <v>14</v>
      </c>
      <c r="G4689" t="s">
        <v>17</v>
      </c>
      <c r="H4689">
        <v>201</v>
      </c>
    </row>
    <row r="4690" spans="1:8" x14ac:dyDescent="0.3">
      <c r="A4690" t="s">
        <v>21</v>
      </c>
      <c r="B4690" t="s">
        <v>19</v>
      </c>
      <c r="C4690">
        <v>14</v>
      </c>
      <c r="D4690" s="3">
        <v>2017</v>
      </c>
      <c r="E4690" t="s">
        <v>4</v>
      </c>
      <c r="F4690" t="s">
        <v>14</v>
      </c>
      <c r="G4690" t="s">
        <v>17</v>
      </c>
      <c r="H4690">
        <v>374</v>
      </c>
    </row>
    <row r="4691" spans="1:8" x14ac:dyDescent="0.3">
      <c r="A4691" t="s">
        <v>22</v>
      </c>
      <c r="B4691" t="s">
        <v>19</v>
      </c>
      <c r="C4691">
        <v>14</v>
      </c>
      <c r="D4691" s="3">
        <v>2017</v>
      </c>
      <c r="E4691" t="s">
        <v>4</v>
      </c>
      <c r="F4691" t="s">
        <v>14</v>
      </c>
      <c r="G4691" t="s">
        <v>17</v>
      </c>
      <c r="H4691">
        <v>196</v>
      </c>
    </row>
    <row r="4692" spans="1:8" x14ac:dyDescent="0.3">
      <c r="A4692" t="s">
        <v>21</v>
      </c>
      <c r="B4692" t="s">
        <v>19</v>
      </c>
      <c r="C4692">
        <v>15</v>
      </c>
      <c r="D4692" s="3">
        <v>2017</v>
      </c>
      <c r="E4692" t="s">
        <v>4</v>
      </c>
      <c r="F4692" t="s">
        <v>14</v>
      </c>
      <c r="G4692" t="s">
        <v>17</v>
      </c>
      <c r="H4692">
        <v>309</v>
      </c>
    </row>
    <row r="4693" spans="1:8" x14ac:dyDescent="0.3">
      <c r="A4693" t="s">
        <v>22</v>
      </c>
      <c r="B4693" t="s">
        <v>19</v>
      </c>
      <c r="C4693">
        <v>15</v>
      </c>
      <c r="D4693" s="3">
        <v>2017</v>
      </c>
      <c r="E4693" t="s">
        <v>4</v>
      </c>
      <c r="F4693" t="s">
        <v>14</v>
      </c>
      <c r="G4693" t="s">
        <v>17</v>
      </c>
      <c r="H4693">
        <v>180</v>
      </c>
    </row>
    <row r="4694" spans="1:8" x14ac:dyDescent="0.3">
      <c r="A4694" t="s">
        <v>21</v>
      </c>
      <c r="B4694" t="s">
        <v>19</v>
      </c>
      <c r="C4694">
        <v>16</v>
      </c>
      <c r="D4694" s="3">
        <v>2017</v>
      </c>
      <c r="E4694" t="s">
        <v>4</v>
      </c>
      <c r="F4694" t="s">
        <v>14</v>
      </c>
      <c r="G4694" t="s">
        <v>17</v>
      </c>
      <c r="H4694">
        <v>302</v>
      </c>
    </row>
    <row r="4695" spans="1:8" x14ac:dyDescent="0.3">
      <c r="A4695" t="s">
        <v>22</v>
      </c>
      <c r="B4695" t="s">
        <v>19</v>
      </c>
      <c r="C4695">
        <v>16</v>
      </c>
      <c r="D4695" s="3">
        <v>2017</v>
      </c>
      <c r="E4695" t="s">
        <v>4</v>
      </c>
      <c r="F4695" t="s">
        <v>14</v>
      </c>
      <c r="G4695" t="s">
        <v>17</v>
      </c>
      <c r="H4695">
        <v>154</v>
      </c>
    </row>
    <row r="4696" spans="1:8" x14ac:dyDescent="0.3">
      <c r="A4696" t="s">
        <v>21</v>
      </c>
      <c r="B4696" t="s">
        <v>19</v>
      </c>
      <c r="C4696">
        <v>17</v>
      </c>
      <c r="D4696" s="3">
        <v>2017</v>
      </c>
      <c r="E4696" t="s">
        <v>4</v>
      </c>
      <c r="F4696" t="s">
        <v>14</v>
      </c>
      <c r="G4696" t="s">
        <v>17</v>
      </c>
      <c r="H4696">
        <v>253</v>
      </c>
    </row>
    <row r="4697" spans="1:8" x14ac:dyDescent="0.3">
      <c r="A4697" t="s">
        <v>22</v>
      </c>
      <c r="B4697" t="s">
        <v>19</v>
      </c>
      <c r="C4697">
        <v>17</v>
      </c>
      <c r="D4697" s="3">
        <v>2017</v>
      </c>
      <c r="E4697" t="s">
        <v>4</v>
      </c>
      <c r="F4697" t="s">
        <v>14</v>
      </c>
      <c r="G4697" t="s">
        <v>17</v>
      </c>
      <c r="H4697">
        <v>155</v>
      </c>
    </row>
    <row r="4698" spans="1:8" x14ac:dyDescent="0.3">
      <c r="A4698" t="s">
        <v>21</v>
      </c>
      <c r="B4698" t="s">
        <v>19</v>
      </c>
      <c r="C4698">
        <v>18</v>
      </c>
      <c r="D4698" s="3">
        <v>2017</v>
      </c>
      <c r="E4698" t="s">
        <v>4</v>
      </c>
      <c r="F4698" t="s">
        <v>14</v>
      </c>
      <c r="G4698" t="s">
        <v>17</v>
      </c>
      <c r="H4698">
        <v>351</v>
      </c>
    </row>
    <row r="4699" spans="1:8" x14ac:dyDescent="0.3">
      <c r="A4699" t="s">
        <v>22</v>
      </c>
      <c r="B4699" t="s">
        <v>19</v>
      </c>
      <c r="C4699">
        <v>18</v>
      </c>
      <c r="D4699" s="3">
        <v>2017</v>
      </c>
      <c r="E4699" t="s">
        <v>4</v>
      </c>
      <c r="F4699" t="s">
        <v>14</v>
      </c>
      <c r="G4699" t="s">
        <v>17</v>
      </c>
      <c r="H4699">
        <v>192</v>
      </c>
    </row>
    <row r="4700" spans="1:8" x14ac:dyDescent="0.3">
      <c r="A4700" t="s">
        <v>21</v>
      </c>
      <c r="B4700" t="s">
        <v>19</v>
      </c>
      <c r="C4700">
        <v>19</v>
      </c>
      <c r="D4700" s="3">
        <v>2017</v>
      </c>
      <c r="E4700" t="s">
        <v>4</v>
      </c>
      <c r="F4700" t="s">
        <v>14</v>
      </c>
      <c r="G4700" t="s">
        <v>17</v>
      </c>
      <c r="H4700">
        <v>339</v>
      </c>
    </row>
    <row r="4701" spans="1:8" x14ac:dyDescent="0.3">
      <c r="A4701" t="s">
        <v>22</v>
      </c>
      <c r="B4701" t="s">
        <v>19</v>
      </c>
      <c r="C4701">
        <v>19</v>
      </c>
      <c r="D4701" s="3">
        <v>2017</v>
      </c>
      <c r="E4701" t="s">
        <v>4</v>
      </c>
      <c r="F4701" t="s">
        <v>14</v>
      </c>
      <c r="G4701" t="s">
        <v>17</v>
      </c>
      <c r="H4701">
        <v>201</v>
      </c>
    </row>
    <row r="4702" spans="1:8" x14ac:dyDescent="0.3">
      <c r="A4702" t="s">
        <v>21</v>
      </c>
      <c r="B4702" t="s">
        <v>19</v>
      </c>
      <c r="C4702">
        <v>20</v>
      </c>
      <c r="D4702" s="3">
        <v>2017</v>
      </c>
      <c r="E4702" t="s">
        <v>4</v>
      </c>
      <c r="F4702" t="s">
        <v>14</v>
      </c>
      <c r="G4702" t="s">
        <v>17</v>
      </c>
      <c r="H4702">
        <v>332</v>
      </c>
    </row>
    <row r="4703" spans="1:8" x14ac:dyDescent="0.3">
      <c r="A4703" t="s">
        <v>22</v>
      </c>
      <c r="B4703" t="s">
        <v>19</v>
      </c>
      <c r="C4703">
        <v>20</v>
      </c>
      <c r="D4703" s="3">
        <v>2017</v>
      </c>
      <c r="E4703" t="s">
        <v>4</v>
      </c>
      <c r="F4703" t="s">
        <v>14</v>
      </c>
      <c r="G4703" t="s">
        <v>17</v>
      </c>
      <c r="H4703">
        <v>193</v>
      </c>
    </row>
    <row r="4704" spans="1:8" x14ac:dyDescent="0.3">
      <c r="A4704" t="s">
        <v>21</v>
      </c>
      <c r="B4704" t="s">
        <v>19</v>
      </c>
      <c r="C4704">
        <v>21</v>
      </c>
      <c r="D4704" s="3">
        <v>2017</v>
      </c>
      <c r="E4704" t="s">
        <v>4</v>
      </c>
      <c r="F4704" t="s">
        <v>14</v>
      </c>
      <c r="G4704" t="s">
        <v>17</v>
      </c>
      <c r="H4704">
        <v>344</v>
      </c>
    </row>
    <row r="4705" spans="1:8" x14ac:dyDescent="0.3">
      <c r="A4705" t="s">
        <v>22</v>
      </c>
      <c r="B4705" t="s">
        <v>19</v>
      </c>
      <c r="C4705">
        <v>21</v>
      </c>
      <c r="D4705" s="3">
        <v>2017</v>
      </c>
      <c r="E4705" t="s">
        <v>4</v>
      </c>
      <c r="F4705" t="s">
        <v>14</v>
      </c>
      <c r="G4705" t="s">
        <v>17</v>
      </c>
      <c r="H4705">
        <v>191</v>
      </c>
    </row>
    <row r="4706" spans="1:8" x14ac:dyDescent="0.3">
      <c r="A4706" t="s">
        <v>21</v>
      </c>
      <c r="B4706" t="s">
        <v>19</v>
      </c>
      <c r="C4706">
        <v>22</v>
      </c>
      <c r="D4706" s="3">
        <v>2017</v>
      </c>
      <c r="E4706" t="s">
        <v>4</v>
      </c>
      <c r="F4706" t="s">
        <v>14</v>
      </c>
      <c r="G4706" t="s">
        <v>17</v>
      </c>
      <c r="H4706">
        <v>350</v>
      </c>
    </row>
    <row r="4707" spans="1:8" x14ac:dyDescent="0.3">
      <c r="A4707" t="s">
        <v>22</v>
      </c>
      <c r="B4707" t="s">
        <v>19</v>
      </c>
      <c r="C4707">
        <v>22</v>
      </c>
      <c r="D4707" s="3">
        <v>2017</v>
      </c>
      <c r="E4707" t="s">
        <v>4</v>
      </c>
      <c r="F4707" t="s">
        <v>14</v>
      </c>
      <c r="G4707" t="s">
        <v>17</v>
      </c>
      <c r="H4707">
        <v>195</v>
      </c>
    </row>
    <row r="4708" spans="1:8" x14ac:dyDescent="0.3">
      <c r="A4708" t="s">
        <v>21</v>
      </c>
      <c r="B4708" t="s">
        <v>19</v>
      </c>
      <c r="C4708">
        <v>23</v>
      </c>
      <c r="D4708" s="3">
        <v>2017</v>
      </c>
      <c r="E4708" t="s">
        <v>4</v>
      </c>
      <c r="F4708" t="s">
        <v>14</v>
      </c>
      <c r="G4708" t="s">
        <v>17</v>
      </c>
      <c r="H4708">
        <v>348</v>
      </c>
    </row>
    <row r="4709" spans="1:8" x14ac:dyDescent="0.3">
      <c r="A4709" t="s">
        <v>22</v>
      </c>
      <c r="B4709" t="s">
        <v>19</v>
      </c>
      <c r="C4709">
        <v>23</v>
      </c>
      <c r="D4709" s="3">
        <v>2017</v>
      </c>
      <c r="E4709" t="s">
        <v>4</v>
      </c>
      <c r="F4709" t="s">
        <v>14</v>
      </c>
      <c r="G4709" t="s">
        <v>17</v>
      </c>
      <c r="H4709">
        <v>131</v>
      </c>
    </row>
    <row r="4710" spans="1:8" x14ac:dyDescent="0.3">
      <c r="A4710" t="s">
        <v>21</v>
      </c>
      <c r="B4710" t="s">
        <v>19</v>
      </c>
      <c r="C4710">
        <v>24</v>
      </c>
      <c r="D4710" s="3">
        <v>2017</v>
      </c>
      <c r="E4710" t="s">
        <v>4</v>
      </c>
      <c r="F4710" t="s">
        <v>14</v>
      </c>
      <c r="G4710" t="s">
        <v>17</v>
      </c>
      <c r="H4710">
        <v>302</v>
      </c>
    </row>
    <row r="4711" spans="1:8" x14ac:dyDescent="0.3">
      <c r="A4711" t="s">
        <v>22</v>
      </c>
      <c r="B4711" t="s">
        <v>19</v>
      </c>
      <c r="C4711">
        <v>24</v>
      </c>
      <c r="D4711" s="3">
        <v>2017</v>
      </c>
      <c r="E4711" t="s">
        <v>4</v>
      </c>
      <c r="F4711" t="s">
        <v>14</v>
      </c>
      <c r="G4711" t="s">
        <v>17</v>
      </c>
      <c r="H4711">
        <v>126</v>
      </c>
    </row>
    <row r="4712" spans="1:8" x14ac:dyDescent="0.3">
      <c r="A4712" t="s">
        <v>21</v>
      </c>
      <c r="B4712" t="s">
        <v>19</v>
      </c>
      <c r="C4712">
        <v>25</v>
      </c>
      <c r="D4712" s="3">
        <v>2017</v>
      </c>
      <c r="E4712" t="s">
        <v>4</v>
      </c>
      <c r="F4712" t="s">
        <v>14</v>
      </c>
      <c r="G4712" t="s">
        <v>17</v>
      </c>
      <c r="H4712">
        <v>447</v>
      </c>
    </row>
    <row r="4713" spans="1:8" x14ac:dyDescent="0.3">
      <c r="A4713" t="s">
        <v>22</v>
      </c>
      <c r="B4713" t="s">
        <v>19</v>
      </c>
      <c r="C4713">
        <v>25</v>
      </c>
      <c r="D4713" s="3">
        <v>2017</v>
      </c>
      <c r="E4713" t="s">
        <v>4</v>
      </c>
      <c r="F4713" t="s">
        <v>14</v>
      </c>
      <c r="G4713" t="s">
        <v>17</v>
      </c>
      <c r="H4713">
        <v>178</v>
      </c>
    </row>
    <row r="4714" spans="1:8" x14ac:dyDescent="0.3">
      <c r="A4714" t="s">
        <v>21</v>
      </c>
      <c r="B4714" t="s">
        <v>19</v>
      </c>
      <c r="C4714">
        <v>26</v>
      </c>
      <c r="D4714" s="3">
        <v>2017</v>
      </c>
      <c r="E4714" t="s">
        <v>4</v>
      </c>
      <c r="F4714" t="s">
        <v>14</v>
      </c>
      <c r="G4714" t="s">
        <v>17</v>
      </c>
      <c r="H4714">
        <v>402</v>
      </c>
    </row>
    <row r="4715" spans="1:8" x14ac:dyDescent="0.3">
      <c r="A4715" t="s">
        <v>22</v>
      </c>
      <c r="B4715" t="s">
        <v>19</v>
      </c>
      <c r="C4715">
        <v>26</v>
      </c>
      <c r="D4715" s="3">
        <v>2017</v>
      </c>
      <c r="E4715" t="s">
        <v>4</v>
      </c>
      <c r="F4715" t="s">
        <v>14</v>
      </c>
      <c r="G4715" t="s">
        <v>17</v>
      </c>
      <c r="H4715">
        <v>237</v>
      </c>
    </row>
    <row r="4716" spans="1:8" x14ac:dyDescent="0.3">
      <c r="A4716" t="s">
        <v>21</v>
      </c>
      <c r="B4716" t="s">
        <v>19</v>
      </c>
      <c r="C4716">
        <v>27</v>
      </c>
      <c r="D4716" s="3">
        <v>2017</v>
      </c>
      <c r="E4716" t="s">
        <v>4</v>
      </c>
      <c r="F4716" t="s">
        <v>14</v>
      </c>
      <c r="G4716" t="s">
        <v>17</v>
      </c>
      <c r="H4716">
        <v>398</v>
      </c>
    </row>
    <row r="4717" spans="1:8" x14ac:dyDescent="0.3">
      <c r="A4717" t="s">
        <v>22</v>
      </c>
      <c r="B4717" t="s">
        <v>19</v>
      </c>
      <c r="C4717">
        <v>27</v>
      </c>
      <c r="D4717" s="3">
        <v>2017</v>
      </c>
      <c r="E4717" t="s">
        <v>4</v>
      </c>
      <c r="F4717" t="s">
        <v>14</v>
      </c>
      <c r="G4717" t="s">
        <v>17</v>
      </c>
      <c r="H4717">
        <v>218</v>
      </c>
    </row>
    <row r="4718" spans="1:8" x14ac:dyDescent="0.3">
      <c r="A4718" t="s">
        <v>21</v>
      </c>
      <c r="B4718" t="s">
        <v>19</v>
      </c>
      <c r="C4718">
        <v>28</v>
      </c>
      <c r="D4718" s="3">
        <v>2017</v>
      </c>
      <c r="E4718" t="s">
        <v>4</v>
      </c>
      <c r="F4718" t="s">
        <v>14</v>
      </c>
      <c r="G4718" t="s">
        <v>17</v>
      </c>
      <c r="H4718">
        <v>413</v>
      </c>
    </row>
    <row r="4719" spans="1:8" x14ac:dyDescent="0.3">
      <c r="A4719" t="s">
        <v>22</v>
      </c>
      <c r="B4719" t="s">
        <v>19</v>
      </c>
      <c r="C4719">
        <v>28</v>
      </c>
      <c r="D4719" s="3">
        <v>2017</v>
      </c>
      <c r="E4719" t="s">
        <v>4</v>
      </c>
      <c r="F4719" t="s">
        <v>14</v>
      </c>
      <c r="G4719" t="s">
        <v>17</v>
      </c>
      <c r="H4719">
        <v>212</v>
      </c>
    </row>
    <row r="4720" spans="1:8" x14ac:dyDescent="0.3">
      <c r="A4720" t="s">
        <v>21</v>
      </c>
      <c r="B4720" t="s">
        <v>19</v>
      </c>
      <c r="C4720">
        <v>29</v>
      </c>
      <c r="D4720" s="3">
        <v>2017</v>
      </c>
      <c r="E4720" t="s">
        <v>4</v>
      </c>
      <c r="F4720" t="s">
        <v>14</v>
      </c>
      <c r="G4720" t="s">
        <v>17</v>
      </c>
      <c r="H4720">
        <v>354</v>
      </c>
    </row>
    <row r="4721" spans="1:8" x14ac:dyDescent="0.3">
      <c r="A4721" t="s">
        <v>22</v>
      </c>
      <c r="B4721" t="s">
        <v>19</v>
      </c>
      <c r="C4721">
        <v>29</v>
      </c>
      <c r="D4721" s="3">
        <v>2017</v>
      </c>
      <c r="E4721" t="s">
        <v>4</v>
      </c>
      <c r="F4721" t="s">
        <v>14</v>
      </c>
      <c r="G4721" t="s">
        <v>17</v>
      </c>
      <c r="H4721">
        <v>196</v>
      </c>
    </row>
    <row r="4722" spans="1:8" x14ac:dyDescent="0.3">
      <c r="A4722" t="s">
        <v>21</v>
      </c>
      <c r="B4722" t="s">
        <v>19</v>
      </c>
      <c r="C4722">
        <v>30</v>
      </c>
      <c r="D4722" s="3">
        <v>2017</v>
      </c>
      <c r="E4722" t="s">
        <v>4</v>
      </c>
      <c r="F4722" t="s">
        <v>14</v>
      </c>
      <c r="G4722" t="s">
        <v>17</v>
      </c>
      <c r="H4722">
        <v>365</v>
      </c>
    </row>
    <row r="4723" spans="1:8" x14ac:dyDescent="0.3">
      <c r="A4723" t="s">
        <v>22</v>
      </c>
      <c r="B4723" t="s">
        <v>19</v>
      </c>
      <c r="C4723">
        <v>30</v>
      </c>
      <c r="D4723" s="3">
        <v>2017</v>
      </c>
      <c r="E4723" t="s">
        <v>4</v>
      </c>
      <c r="F4723" t="s">
        <v>14</v>
      </c>
      <c r="G4723" t="s">
        <v>17</v>
      </c>
      <c r="H4723">
        <v>140</v>
      </c>
    </row>
    <row r="4724" spans="1:8" x14ac:dyDescent="0.3">
      <c r="A4724" t="s">
        <v>21</v>
      </c>
      <c r="B4724" t="s">
        <v>13</v>
      </c>
      <c r="C4724">
        <v>1</v>
      </c>
      <c r="D4724" s="3">
        <v>2017</v>
      </c>
      <c r="E4724" t="s">
        <v>4</v>
      </c>
      <c r="F4724" t="s">
        <v>14</v>
      </c>
      <c r="G4724" t="s">
        <v>17</v>
      </c>
      <c r="H4724">
        <v>438</v>
      </c>
    </row>
    <row r="4725" spans="1:8" x14ac:dyDescent="0.3">
      <c r="A4725" t="s">
        <v>22</v>
      </c>
      <c r="B4725" t="s">
        <v>13</v>
      </c>
      <c r="C4725">
        <v>1</v>
      </c>
      <c r="D4725" s="3">
        <v>2017</v>
      </c>
      <c r="E4725" t="s">
        <v>4</v>
      </c>
      <c r="F4725" t="s">
        <v>14</v>
      </c>
      <c r="G4725" t="s">
        <v>17</v>
      </c>
      <c r="H4725">
        <v>297</v>
      </c>
    </row>
    <row r="4726" spans="1:8" x14ac:dyDescent="0.3">
      <c r="A4726" t="s">
        <v>21</v>
      </c>
      <c r="B4726" t="s">
        <v>13</v>
      </c>
      <c r="C4726">
        <v>2</v>
      </c>
      <c r="D4726" s="3">
        <v>2017</v>
      </c>
      <c r="E4726" t="s">
        <v>4</v>
      </c>
      <c r="F4726" t="s">
        <v>14</v>
      </c>
      <c r="G4726" t="s">
        <v>17</v>
      </c>
      <c r="H4726">
        <v>418</v>
      </c>
    </row>
    <row r="4727" spans="1:8" x14ac:dyDescent="0.3">
      <c r="A4727" t="s">
        <v>22</v>
      </c>
      <c r="B4727" t="s">
        <v>13</v>
      </c>
      <c r="C4727">
        <v>2</v>
      </c>
      <c r="D4727" s="3">
        <v>2017</v>
      </c>
      <c r="E4727" t="s">
        <v>4</v>
      </c>
      <c r="F4727" t="s">
        <v>14</v>
      </c>
      <c r="G4727" t="s">
        <v>17</v>
      </c>
      <c r="H4727">
        <v>245</v>
      </c>
    </row>
    <row r="4728" spans="1:8" x14ac:dyDescent="0.3">
      <c r="A4728" t="s">
        <v>21</v>
      </c>
      <c r="B4728" t="s">
        <v>13</v>
      </c>
      <c r="C4728">
        <v>3</v>
      </c>
      <c r="D4728" s="3">
        <v>2017</v>
      </c>
      <c r="E4728" t="s">
        <v>4</v>
      </c>
      <c r="F4728" t="s">
        <v>14</v>
      </c>
      <c r="G4728" t="s">
        <v>17</v>
      </c>
      <c r="H4728">
        <v>395</v>
      </c>
    </row>
    <row r="4729" spans="1:8" x14ac:dyDescent="0.3">
      <c r="A4729" t="s">
        <v>22</v>
      </c>
      <c r="B4729" t="s">
        <v>13</v>
      </c>
      <c r="C4729">
        <v>3</v>
      </c>
      <c r="D4729" s="3">
        <v>2017</v>
      </c>
      <c r="E4729" t="s">
        <v>4</v>
      </c>
      <c r="F4729" t="s">
        <v>14</v>
      </c>
      <c r="G4729" t="s">
        <v>17</v>
      </c>
      <c r="H4729">
        <v>206</v>
      </c>
    </row>
    <row r="4730" spans="1:8" x14ac:dyDescent="0.3">
      <c r="A4730" t="s">
        <v>21</v>
      </c>
      <c r="B4730" t="s">
        <v>13</v>
      </c>
      <c r="C4730">
        <v>4</v>
      </c>
      <c r="D4730" s="3">
        <v>2017</v>
      </c>
      <c r="E4730" t="s">
        <v>4</v>
      </c>
      <c r="F4730" t="s">
        <v>14</v>
      </c>
      <c r="G4730" t="s">
        <v>17</v>
      </c>
      <c r="H4730">
        <v>361</v>
      </c>
    </row>
    <row r="4731" spans="1:8" x14ac:dyDescent="0.3">
      <c r="A4731" t="s">
        <v>22</v>
      </c>
      <c r="B4731" t="s">
        <v>13</v>
      </c>
      <c r="C4731">
        <v>4</v>
      </c>
      <c r="D4731" s="3">
        <v>2017</v>
      </c>
      <c r="E4731" t="s">
        <v>4</v>
      </c>
      <c r="F4731" t="s">
        <v>14</v>
      </c>
      <c r="G4731" t="s">
        <v>17</v>
      </c>
      <c r="H4731">
        <v>223</v>
      </c>
    </row>
    <row r="4732" spans="1:8" x14ac:dyDescent="0.3">
      <c r="A4732" t="s">
        <v>21</v>
      </c>
      <c r="B4732" t="s">
        <v>13</v>
      </c>
      <c r="C4732">
        <v>5</v>
      </c>
      <c r="D4732" s="3">
        <v>2017</v>
      </c>
      <c r="E4732" t="s">
        <v>4</v>
      </c>
      <c r="F4732" t="s">
        <v>14</v>
      </c>
      <c r="G4732" t="s">
        <v>17</v>
      </c>
      <c r="H4732">
        <v>352</v>
      </c>
    </row>
    <row r="4733" spans="1:8" x14ac:dyDescent="0.3">
      <c r="A4733" t="s">
        <v>22</v>
      </c>
      <c r="B4733" t="s">
        <v>13</v>
      </c>
      <c r="C4733">
        <v>5</v>
      </c>
      <c r="D4733" s="3">
        <v>2017</v>
      </c>
      <c r="E4733" t="s">
        <v>4</v>
      </c>
      <c r="F4733" t="s">
        <v>14</v>
      </c>
      <c r="G4733" t="s">
        <v>17</v>
      </c>
      <c r="H4733">
        <v>174</v>
      </c>
    </row>
    <row r="4734" spans="1:8" x14ac:dyDescent="0.3">
      <c r="A4734" t="s">
        <v>21</v>
      </c>
      <c r="B4734" t="s">
        <v>13</v>
      </c>
      <c r="C4734">
        <v>6</v>
      </c>
      <c r="D4734" s="3">
        <v>2017</v>
      </c>
      <c r="E4734" t="s">
        <v>4</v>
      </c>
      <c r="F4734" t="s">
        <v>14</v>
      </c>
      <c r="G4734" t="s">
        <v>17</v>
      </c>
      <c r="H4734">
        <v>317</v>
      </c>
    </row>
    <row r="4735" spans="1:8" x14ac:dyDescent="0.3">
      <c r="A4735" t="s">
        <v>22</v>
      </c>
      <c r="B4735" t="s">
        <v>13</v>
      </c>
      <c r="C4735">
        <v>6</v>
      </c>
      <c r="D4735" s="3">
        <v>2017</v>
      </c>
      <c r="E4735" t="s">
        <v>4</v>
      </c>
      <c r="F4735" t="s">
        <v>14</v>
      </c>
      <c r="G4735" t="s">
        <v>17</v>
      </c>
      <c r="H4735">
        <v>191</v>
      </c>
    </row>
    <row r="4736" spans="1:8" x14ac:dyDescent="0.3">
      <c r="A4736" t="s">
        <v>21</v>
      </c>
      <c r="B4736" t="s">
        <v>13</v>
      </c>
      <c r="C4736">
        <v>7</v>
      </c>
      <c r="D4736" s="3">
        <v>2017</v>
      </c>
      <c r="E4736" t="s">
        <v>4</v>
      </c>
      <c r="F4736" t="s">
        <v>14</v>
      </c>
      <c r="G4736" t="s">
        <v>17</v>
      </c>
      <c r="H4736">
        <v>405</v>
      </c>
    </row>
    <row r="4737" spans="1:8" x14ac:dyDescent="0.3">
      <c r="A4737" t="s">
        <v>22</v>
      </c>
      <c r="B4737" t="s">
        <v>13</v>
      </c>
      <c r="C4737">
        <v>7</v>
      </c>
      <c r="D4737" s="3">
        <v>2017</v>
      </c>
      <c r="E4737" t="s">
        <v>4</v>
      </c>
      <c r="F4737" t="s">
        <v>14</v>
      </c>
      <c r="G4737" t="s">
        <v>17</v>
      </c>
      <c r="H4737">
        <v>193</v>
      </c>
    </row>
    <row r="4738" spans="1:8" x14ac:dyDescent="0.3">
      <c r="A4738" t="s">
        <v>21</v>
      </c>
      <c r="B4738" t="s">
        <v>13</v>
      </c>
      <c r="C4738">
        <v>8</v>
      </c>
      <c r="D4738" s="3">
        <v>2017</v>
      </c>
      <c r="E4738" t="s">
        <v>4</v>
      </c>
      <c r="F4738" t="s">
        <v>14</v>
      </c>
      <c r="G4738" t="s">
        <v>17</v>
      </c>
      <c r="H4738">
        <v>451</v>
      </c>
    </row>
    <row r="4739" spans="1:8" x14ac:dyDescent="0.3">
      <c r="A4739" t="s">
        <v>22</v>
      </c>
      <c r="B4739" t="s">
        <v>13</v>
      </c>
      <c r="C4739">
        <v>8</v>
      </c>
      <c r="D4739" s="3">
        <v>2017</v>
      </c>
      <c r="E4739" t="s">
        <v>4</v>
      </c>
      <c r="F4739" t="s">
        <v>14</v>
      </c>
      <c r="G4739" t="s">
        <v>17</v>
      </c>
      <c r="H4739">
        <v>279</v>
      </c>
    </row>
    <row r="4740" spans="1:8" x14ac:dyDescent="0.3">
      <c r="A4740" t="s">
        <v>21</v>
      </c>
      <c r="B4740" t="s">
        <v>13</v>
      </c>
      <c r="C4740">
        <v>9</v>
      </c>
      <c r="D4740" s="3">
        <v>2017</v>
      </c>
      <c r="E4740" t="s">
        <v>4</v>
      </c>
      <c r="F4740" t="s">
        <v>14</v>
      </c>
      <c r="G4740" t="s">
        <v>17</v>
      </c>
      <c r="H4740">
        <v>387</v>
      </c>
    </row>
    <row r="4741" spans="1:8" x14ac:dyDescent="0.3">
      <c r="A4741" t="s">
        <v>22</v>
      </c>
      <c r="B4741" t="s">
        <v>13</v>
      </c>
      <c r="C4741">
        <v>9</v>
      </c>
      <c r="D4741" s="3">
        <v>2017</v>
      </c>
      <c r="E4741" t="s">
        <v>4</v>
      </c>
      <c r="F4741" t="s">
        <v>14</v>
      </c>
      <c r="G4741" t="s">
        <v>17</v>
      </c>
      <c r="H4741">
        <v>232</v>
      </c>
    </row>
    <row r="4742" spans="1:8" x14ac:dyDescent="0.3">
      <c r="A4742" t="s">
        <v>21</v>
      </c>
      <c r="B4742" t="s">
        <v>13</v>
      </c>
      <c r="C4742">
        <v>10</v>
      </c>
      <c r="D4742" s="3">
        <v>2017</v>
      </c>
      <c r="E4742" t="s">
        <v>4</v>
      </c>
      <c r="F4742" t="s">
        <v>14</v>
      </c>
      <c r="G4742" t="s">
        <v>17</v>
      </c>
      <c r="H4742">
        <v>388</v>
      </c>
    </row>
    <row r="4743" spans="1:8" x14ac:dyDescent="0.3">
      <c r="A4743" t="s">
        <v>22</v>
      </c>
      <c r="B4743" t="s">
        <v>13</v>
      </c>
      <c r="C4743">
        <v>10</v>
      </c>
      <c r="D4743" s="3">
        <v>2017</v>
      </c>
      <c r="E4743" t="s">
        <v>4</v>
      </c>
      <c r="F4743" t="s">
        <v>14</v>
      </c>
      <c r="G4743" t="s">
        <v>17</v>
      </c>
      <c r="H4743">
        <v>195</v>
      </c>
    </row>
    <row r="4744" spans="1:8" x14ac:dyDescent="0.3">
      <c r="A4744" t="s">
        <v>21</v>
      </c>
      <c r="B4744" t="s">
        <v>13</v>
      </c>
      <c r="C4744">
        <v>11</v>
      </c>
      <c r="D4744" s="3">
        <v>2017</v>
      </c>
      <c r="E4744" t="s">
        <v>4</v>
      </c>
      <c r="F4744" t="s">
        <v>14</v>
      </c>
      <c r="G4744" t="s">
        <v>17</v>
      </c>
      <c r="H4744">
        <v>363</v>
      </c>
    </row>
    <row r="4745" spans="1:8" x14ac:dyDescent="0.3">
      <c r="A4745" t="s">
        <v>22</v>
      </c>
      <c r="B4745" t="s">
        <v>13</v>
      </c>
      <c r="C4745">
        <v>11</v>
      </c>
      <c r="D4745" s="3">
        <v>2017</v>
      </c>
      <c r="E4745" t="s">
        <v>4</v>
      </c>
      <c r="F4745" t="s">
        <v>14</v>
      </c>
      <c r="G4745" t="s">
        <v>17</v>
      </c>
      <c r="H4745">
        <v>174</v>
      </c>
    </row>
    <row r="4746" spans="1:8" x14ac:dyDescent="0.3">
      <c r="A4746" t="s">
        <v>21</v>
      </c>
      <c r="B4746" t="s">
        <v>13</v>
      </c>
      <c r="C4746">
        <v>12</v>
      </c>
      <c r="D4746" s="3">
        <v>2017</v>
      </c>
      <c r="E4746" t="s">
        <v>4</v>
      </c>
      <c r="F4746" t="s">
        <v>14</v>
      </c>
      <c r="G4746" t="s">
        <v>17</v>
      </c>
      <c r="H4746">
        <v>266</v>
      </c>
    </row>
    <row r="4747" spans="1:8" x14ac:dyDescent="0.3">
      <c r="A4747" t="s">
        <v>22</v>
      </c>
      <c r="B4747" t="s">
        <v>13</v>
      </c>
      <c r="C4747">
        <v>12</v>
      </c>
      <c r="D4747" s="3">
        <v>2017</v>
      </c>
      <c r="E4747" t="s">
        <v>4</v>
      </c>
      <c r="F4747" t="s">
        <v>14</v>
      </c>
      <c r="G4747" t="s">
        <v>17</v>
      </c>
      <c r="H4747">
        <v>169</v>
      </c>
    </row>
    <row r="4748" spans="1:8" x14ac:dyDescent="0.3">
      <c r="A4748" t="s">
        <v>21</v>
      </c>
      <c r="B4748" t="s">
        <v>13</v>
      </c>
      <c r="C4748">
        <v>13</v>
      </c>
      <c r="D4748" s="3">
        <v>2017</v>
      </c>
      <c r="E4748" t="s">
        <v>4</v>
      </c>
      <c r="F4748" t="s">
        <v>14</v>
      </c>
      <c r="G4748" t="s">
        <v>17</v>
      </c>
      <c r="H4748">
        <v>290</v>
      </c>
    </row>
    <row r="4749" spans="1:8" x14ac:dyDescent="0.3">
      <c r="A4749" t="s">
        <v>22</v>
      </c>
      <c r="B4749" t="s">
        <v>13</v>
      </c>
      <c r="C4749">
        <v>13</v>
      </c>
      <c r="D4749" s="3">
        <v>2017</v>
      </c>
      <c r="E4749" t="s">
        <v>4</v>
      </c>
      <c r="F4749" t="s">
        <v>14</v>
      </c>
      <c r="G4749" t="s">
        <v>17</v>
      </c>
      <c r="H4749">
        <v>150</v>
      </c>
    </row>
    <row r="4750" spans="1:8" x14ac:dyDescent="0.3">
      <c r="A4750" t="s">
        <v>21</v>
      </c>
      <c r="B4750" t="s">
        <v>13</v>
      </c>
      <c r="C4750">
        <v>14</v>
      </c>
      <c r="D4750" s="3">
        <v>2017</v>
      </c>
      <c r="E4750" t="s">
        <v>4</v>
      </c>
      <c r="F4750" t="s">
        <v>14</v>
      </c>
      <c r="G4750" t="s">
        <v>17</v>
      </c>
      <c r="H4750">
        <v>374</v>
      </c>
    </row>
    <row r="4751" spans="1:8" x14ac:dyDescent="0.3">
      <c r="A4751" t="s">
        <v>22</v>
      </c>
      <c r="B4751" t="s">
        <v>13</v>
      </c>
      <c r="C4751">
        <v>14</v>
      </c>
      <c r="D4751" s="3">
        <v>2017</v>
      </c>
      <c r="E4751" t="s">
        <v>4</v>
      </c>
      <c r="F4751" t="s">
        <v>14</v>
      </c>
      <c r="G4751" t="s">
        <v>17</v>
      </c>
      <c r="H4751">
        <v>196</v>
      </c>
    </row>
    <row r="4752" spans="1:8" x14ac:dyDescent="0.3">
      <c r="A4752" t="s">
        <v>21</v>
      </c>
      <c r="B4752" t="s">
        <v>13</v>
      </c>
      <c r="C4752">
        <v>15</v>
      </c>
      <c r="D4752" s="3">
        <v>2017</v>
      </c>
      <c r="E4752" t="s">
        <v>4</v>
      </c>
      <c r="F4752" t="s">
        <v>14</v>
      </c>
      <c r="G4752" t="s">
        <v>17</v>
      </c>
      <c r="H4752">
        <v>349</v>
      </c>
    </row>
    <row r="4753" spans="1:8" x14ac:dyDescent="0.3">
      <c r="A4753" t="s">
        <v>22</v>
      </c>
      <c r="B4753" t="s">
        <v>13</v>
      </c>
      <c r="C4753">
        <v>15</v>
      </c>
      <c r="D4753" s="3">
        <v>2017</v>
      </c>
      <c r="E4753" t="s">
        <v>4</v>
      </c>
      <c r="F4753" t="s">
        <v>14</v>
      </c>
      <c r="G4753" t="s">
        <v>17</v>
      </c>
      <c r="H4753">
        <v>205</v>
      </c>
    </row>
    <row r="4754" spans="1:8" x14ac:dyDescent="0.3">
      <c r="A4754" t="s">
        <v>21</v>
      </c>
      <c r="B4754" t="s">
        <v>13</v>
      </c>
      <c r="C4754">
        <v>16</v>
      </c>
      <c r="D4754" s="3">
        <v>2017</v>
      </c>
      <c r="E4754" t="s">
        <v>4</v>
      </c>
      <c r="F4754" t="s">
        <v>14</v>
      </c>
      <c r="G4754" t="s">
        <v>17</v>
      </c>
      <c r="H4754">
        <v>356</v>
      </c>
    </row>
    <row r="4755" spans="1:8" x14ac:dyDescent="0.3">
      <c r="A4755" t="s">
        <v>22</v>
      </c>
      <c r="B4755" t="s">
        <v>13</v>
      </c>
      <c r="C4755">
        <v>16</v>
      </c>
      <c r="D4755" s="3">
        <v>2017</v>
      </c>
      <c r="E4755" t="s">
        <v>4</v>
      </c>
      <c r="F4755" t="s">
        <v>14</v>
      </c>
      <c r="G4755" t="s">
        <v>17</v>
      </c>
      <c r="H4755">
        <v>195</v>
      </c>
    </row>
    <row r="4756" spans="1:8" x14ac:dyDescent="0.3">
      <c r="A4756" t="s">
        <v>21</v>
      </c>
      <c r="B4756" t="s">
        <v>13</v>
      </c>
      <c r="C4756">
        <v>17</v>
      </c>
      <c r="D4756" s="3">
        <v>2017</v>
      </c>
      <c r="E4756" t="s">
        <v>4</v>
      </c>
      <c r="F4756" t="s">
        <v>14</v>
      </c>
      <c r="G4756" t="s">
        <v>17</v>
      </c>
      <c r="H4756">
        <v>315</v>
      </c>
    </row>
    <row r="4757" spans="1:8" x14ac:dyDescent="0.3">
      <c r="A4757" t="s">
        <v>22</v>
      </c>
      <c r="B4757" t="s">
        <v>13</v>
      </c>
      <c r="C4757">
        <v>17</v>
      </c>
      <c r="D4757" s="3">
        <v>2017</v>
      </c>
      <c r="E4757" t="s">
        <v>4</v>
      </c>
      <c r="F4757" t="s">
        <v>14</v>
      </c>
      <c r="G4757" t="s">
        <v>17</v>
      </c>
      <c r="H4757">
        <v>181</v>
      </c>
    </row>
    <row r="4758" spans="1:8" x14ac:dyDescent="0.3">
      <c r="A4758" t="s">
        <v>21</v>
      </c>
      <c r="B4758" t="s">
        <v>13</v>
      </c>
      <c r="C4758">
        <v>18</v>
      </c>
      <c r="D4758" s="3">
        <v>2017</v>
      </c>
      <c r="E4758" t="s">
        <v>4</v>
      </c>
      <c r="F4758" t="s">
        <v>14</v>
      </c>
      <c r="G4758" t="s">
        <v>17</v>
      </c>
      <c r="H4758">
        <v>317</v>
      </c>
    </row>
    <row r="4759" spans="1:8" x14ac:dyDescent="0.3">
      <c r="A4759" t="s">
        <v>22</v>
      </c>
      <c r="B4759" t="s">
        <v>13</v>
      </c>
      <c r="C4759">
        <v>18</v>
      </c>
      <c r="D4759" s="3">
        <v>2017</v>
      </c>
      <c r="E4759" t="s">
        <v>4</v>
      </c>
      <c r="F4759" t="s">
        <v>14</v>
      </c>
      <c r="G4759" t="s">
        <v>17</v>
      </c>
      <c r="H4759">
        <v>182</v>
      </c>
    </row>
    <row r="4760" spans="1:8" x14ac:dyDescent="0.3">
      <c r="A4760" t="s">
        <v>21</v>
      </c>
      <c r="B4760" t="s">
        <v>13</v>
      </c>
      <c r="C4760">
        <v>19</v>
      </c>
      <c r="D4760" s="3">
        <v>2017</v>
      </c>
      <c r="E4760" t="s">
        <v>4</v>
      </c>
      <c r="F4760" t="s">
        <v>14</v>
      </c>
      <c r="G4760" t="s">
        <v>17</v>
      </c>
      <c r="H4760">
        <v>279</v>
      </c>
    </row>
    <row r="4761" spans="1:8" x14ac:dyDescent="0.3">
      <c r="A4761" t="s">
        <v>22</v>
      </c>
      <c r="B4761" t="s">
        <v>13</v>
      </c>
      <c r="C4761">
        <v>19</v>
      </c>
      <c r="D4761" s="3">
        <v>2017</v>
      </c>
      <c r="E4761" t="s">
        <v>4</v>
      </c>
      <c r="F4761" t="s">
        <v>14</v>
      </c>
      <c r="G4761" t="s">
        <v>17</v>
      </c>
      <c r="H4761">
        <v>159</v>
      </c>
    </row>
    <row r="4762" spans="1:8" x14ac:dyDescent="0.3">
      <c r="A4762" t="s">
        <v>21</v>
      </c>
      <c r="B4762" t="s">
        <v>13</v>
      </c>
      <c r="C4762">
        <v>20</v>
      </c>
      <c r="D4762" s="3">
        <v>2017</v>
      </c>
      <c r="E4762" t="s">
        <v>4</v>
      </c>
      <c r="F4762" t="s">
        <v>14</v>
      </c>
      <c r="G4762" t="s">
        <v>17</v>
      </c>
      <c r="H4762">
        <v>270</v>
      </c>
    </row>
    <row r="4763" spans="1:8" x14ac:dyDescent="0.3">
      <c r="A4763" t="s">
        <v>22</v>
      </c>
      <c r="B4763" t="s">
        <v>13</v>
      </c>
      <c r="C4763">
        <v>20</v>
      </c>
      <c r="D4763" s="3">
        <v>2017</v>
      </c>
      <c r="E4763" t="s">
        <v>4</v>
      </c>
      <c r="F4763" t="s">
        <v>14</v>
      </c>
      <c r="G4763" t="s">
        <v>17</v>
      </c>
      <c r="H4763">
        <v>163</v>
      </c>
    </row>
    <row r="4764" spans="1:8" x14ac:dyDescent="0.3">
      <c r="A4764" t="s">
        <v>21</v>
      </c>
      <c r="B4764" t="s">
        <v>13</v>
      </c>
      <c r="C4764">
        <v>21</v>
      </c>
      <c r="D4764" s="3">
        <v>2017</v>
      </c>
      <c r="E4764" t="s">
        <v>4</v>
      </c>
      <c r="F4764" t="s">
        <v>14</v>
      </c>
      <c r="G4764" t="s">
        <v>17</v>
      </c>
      <c r="H4764">
        <v>309</v>
      </c>
    </row>
    <row r="4765" spans="1:8" x14ac:dyDescent="0.3">
      <c r="A4765" t="s">
        <v>22</v>
      </c>
      <c r="B4765" t="s">
        <v>13</v>
      </c>
      <c r="C4765">
        <v>21</v>
      </c>
      <c r="D4765" s="3">
        <v>2017</v>
      </c>
      <c r="E4765" t="s">
        <v>4</v>
      </c>
      <c r="F4765" t="s">
        <v>14</v>
      </c>
      <c r="G4765" t="s">
        <v>17</v>
      </c>
      <c r="H4765">
        <v>199</v>
      </c>
    </row>
    <row r="4766" spans="1:8" x14ac:dyDescent="0.3">
      <c r="A4766" t="s">
        <v>21</v>
      </c>
      <c r="B4766" t="s">
        <v>13</v>
      </c>
      <c r="C4766">
        <v>22</v>
      </c>
      <c r="D4766" s="3">
        <v>2017</v>
      </c>
      <c r="E4766" t="s">
        <v>4</v>
      </c>
      <c r="F4766" t="s">
        <v>14</v>
      </c>
      <c r="G4766" t="s">
        <v>17</v>
      </c>
      <c r="H4766">
        <v>305</v>
      </c>
    </row>
    <row r="4767" spans="1:8" x14ac:dyDescent="0.3">
      <c r="A4767" t="s">
        <v>22</v>
      </c>
      <c r="B4767" t="s">
        <v>13</v>
      </c>
      <c r="C4767">
        <v>22</v>
      </c>
      <c r="D4767" s="3">
        <v>2017</v>
      </c>
      <c r="E4767" t="s">
        <v>4</v>
      </c>
      <c r="F4767" t="s">
        <v>14</v>
      </c>
      <c r="G4767" t="s">
        <v>17</v>
      </c>
      <c r="H4767">
        <v>203</v>
      </c>
    </row>
    <row r="4768" spans="1:8" x14ac:dyDescent="0.3">
      <c r="A4768" t="s">
        <v>21</v>
      </c>
      <c r="B4768" t="s">
        <v>13</v>
      </c>
      <c r="C4768">
        <v>23</v>
      </c>
      <c r="D4768" s="3">
        <v>2017</v>
      </c>
      <c r="E4768" t="s">
        <v>4</v>
      </c>
      <c r="F4768" t="s">
        <v>14</v>
      </c>
      <c r="G4768" t="s">
        <v>17</v>
      </c>
      <c r="H4768">
        <v>305</v>
      </c>
    </row>
    <row r="4769" spans="1:8" x14ac:dyDescent="0.3">
      <c r="A4769" t="s">
        <v>22</v>
      </c>
      <c r="B4769" t="s">
        <v>13</v>
      </c>
      <c r="C4769">
        <v>23</v>
      </c>
      <c r="D4769" s="3">
        <v>2017</v>
      </c>
      <c r="E4769" t="s">
        <v>4</v>
      </c>
      <c r="F4769" t="s">
        <v>14</v>
      </c>
      <c r="G4769" t="s">
        <v>17</v>
      </c>
      <c r="H4769">
        <v>215</v>
      </c>
    </row>
    <row r="4770" spans="1:8" x14ac:dyDescent="0.3">
      <c r="A4770" t="s">
        <v>21</v>
      </c>
      <c r="B4770" t="s">
        <v>13</v>
      </c>
      <c r="C4770">
        <v>24</v>
      </c>
      <c r="D4770" s="3">
        <v>2017</v>
      </c>
      <c r="E4770" t="s">
        <v>4</v>
      </c>
      <c r="F4770" t="s">
        <v>14</v>
      </c>
      <c r="G4770" t="s">
        <v>17</v>
      </c>
      <c r="H4770">
        <v>264</v>
      </c>
    </row>
    <row r="4771" spans="1:8" x14ac:dyDescent="0.3">
      <c r="A4771" t="s">
        <v>22</v>
      </c>
      <c r="B4771" t="s">
        <v>13</v>
      </c>
      <c r="C4771">
        <v>24</v>
      </c>
      <c r="D4771" s="3">
        <v>2017</v>
      </c>
      <c r="E4771" t="s">
        <v>4</v>
      </c>
      <c r="F4771" t="s">
        <v>14</v>
      </c>
      <c r="G4771" t="s">
        <v>17</v>
      </c>
      <c r="H4771">
        <v>185</v>
      </c>
    </row>
    <row r="4772" spans="1:8" x14ac:dyDescent="0.3">
      <c r="A4772" t="s">
        <v>21</v>
      </c>
      <c r="B4772" t="s">
        <v>13</v>
      </c>
      <c r="C4772">
        <v>25</v>
      </c>
      <c r="D4772" s="3">
        <v>2017</v>
      </c>
      <c r="E4772" t="s">
        <v>4</v>
      </c>
      <c r="F4772" t="s">
        <v>14</v>
      </c>
      <c r="G4772" t="s">
        <v>17</v>
      </c>
      <c r="H4772">
        <v>298</v>
      </c>
    </row>
    <row r="4773" spans="1:8" x14ac:dyDescent="0.3">
      <c r="A4773" t="s">
        <v>22</v>
      </c>
      <c r="B4773" t="s">
        <v>13</v>
      </c>
      <c r="C4773">
        <v>25</v>
      </c>
      <c r="D4773" s="3">
        <v>2017</v>
      </c>
      <c r="E4773" t="s">
        <v>4</v>
      </c>
      <c r="F4773" t="s">
        <v>14</v>
      </c>
      <c r="G4773" t="s">
        <v>17</v>
      </c>
      <c r="H4773">
        <v>149</v>
      </c>
    </row>
    <row r="4774" spans="1:8" x14ac:dyDescent="0.3">
      <c r="A4774" t="s">
        <v>21</v>
      </c>
      <c r="B4774" t="s">
        <v>13</v>
      </c>
      <c r="C4774">
        <v>26</v>
      </c>
      <c r="D4774" s="3">
        <v>2017</v>
      </c>
      <c r="E4774" t="s">
        <v>4</v>
      </c>
      <c r="F4774" t="s">
        <v>14</v>
      </c>
      <c r="G4774" t="s">
        <v>17</v>
      </c>
      <c r="H4774">
        <v>232</v>
      </c>
    </row>
    <row r="4775" spans="1:8" x14ac:dyDescent="0.3">
      <c r="A4775" t="s">
        <v>22</v>
      </c>
      <c r="B4775" t="s">
        <v>13</v>
      </c>
      <c r="C4775">
        <v>26</v>
      </c>
      <c r="D4775" s="3">
        <v>2017</v>
      </c>
      <c r="E4775" t="s">
        <v>4</v>
      </c>
      <c r="F4775" t="s">
        <v>14</v>
      </c>
      <c r="G4775" t="s">
        <v>17</v>
      </c>
      <c r="H4775">
        <v>133</v>
      </c>
    </row>
    <row r="4776" spans="1:8" x14ac:dyDescent="0.3">
      <c r="A4776" t="s">
        <v>21</v>
      </c>
      <c r="B4776" t="s">
        <v>13</v>
      </c>
      <c r="C4776">
        <v>27</v>
      </c>
      <c r="D4776" s="3">
        <v>2017</v>
      </c>
      <c r="E4776" t="s">
        <v>4</v>
      </c>
      <c r="F4776" t="s">
        <v>14</v>
      </c>
      <c r="G4776" t="s">
        <v>17</v>
      </c>
      <c r="H4776">
        <v>228</v>
      </c>
    </row>
    <row r="4777" spans="1:8" x14ac:dyDescent="0.3">
      <c r="A4777" t="s">
        <v>22</v>
      </c>
      <c r="B4777" t="s">
        <v>13</v>
      </c>
      <c r="C4777">
        <v>27</v>
      </c>
      <c r="D4777" s="3">
        <v>2017</v>
      </c>
      <c r="E4777" t="s">
        <v>4</v>
      </c>
      <c r="F4777" t="s">
        <v>14</v>
      </c>
      <c r="G4777" t="s">
        <v>17</v>
      </c>
      <c r="H4777">
        <v>106</v>
      </c>
    </row>
    <row r="4778" spans="1:8" x14ac:dyDescent="0.3">
      <c r="A4778" t="s">
        <v>21</v>
      </c>
      <c r="B4778" t="s">
        <v>13</v>
      </c>
      <c r="C4778">
        <v>28</v>
      </c>
      <c r="D4778" s="3">
        <v>2017</v>
      </c>
      <c r="E4778" t="s">
        <v>4</v>
      </c>
      <c r="F4778" t="s">
        <v>14</v>
      </c>
      <c r="G4778" t="s">
        <v>17</v>
      </c>
      <c r="H4778">
        <v>243</v>
      </c>
    </row>
    <row r="4779" spans="1:8" x14ac:dyDescent="0.3">
      <c r="A4779" t="s">
        <v>22</v>
      </c>
      <c r="B4779" t="s">
        <v>13</v>
      </c>
      <c r="C4779">
        <v>28</v>
      </c>
      <c r="D4779" s="3">
        <v>2017</v>
      </c>
      <c r="E4779" t="s">
        <v>4</v>
      </c>
      <c r="F4779" t="s">
        <v>14</v>
      </c>
      <c r="G4779" t="s">
        <v>17</v>
      </c>
      <c r="H4779">
        <v>161</v>
      </c>
    </row>
    <row r="4780" spans="1:8" x14ac:dyDescent="0.3">
      <c r="A4780" t="s">
        <v>21</v>
      </c>
      <c r="B4780" t="s">
        <v>13</v>
      </c>
      <c r="C4780">
        <v>29</v>
      </c>
      <c r="D4780" s="3">
        <v>2017</v>
      </c>
      <c r="E4780" t="s">
        <v>4</v>
      </c>
      <c r="F4780" t="s">
        <v>14</v>
      </c>
      <c r="G4780" t="s">
        <v>17</v>
      </c>
      <c r="H4780">
        <v>324</v>
      </c>
    </row>
    <row r="4781" spans="1:8" x14ac:dyDescent="0.3">
      <c r="A4781" t="s">
        <v>22</v>
      </c>
      <c r="B4781" t="s">
        <v>13</v>
      </c>
      <c r="C4781">
        <v>29</v>
      </c>
      <c r="D4781" s="3">
        <v>2017</v>
      </c>
      <c r="E4781" t="s">
        <v>4</v>
      </c>
      <c r="F4781" t="s">
        <v>14</v>
      </c>
      <c r="G4781" t="s">
        <v>17</v>
      </c>
      <c r="H4781">
        <v>193</v>
      </c>
    </row>
    <row r="4782" spans="1:8" x14ac:dyDescent="0.3">
      <c r="A4782" t="s">
        <v>21</v>
      </c>
      <c r="B4782" t="s">
        <v>13</v>
      </c>
      <c r="C4782">
        <v>30</v>
      </c>
      <c r="D4782" s="3">
        <v>2017</v>
      </c>
      <c r="E4782" t="s">
        <v>4</v>
      </c>
      <c r="F4782" t="s">
        <v>14</v>
      </c>
      <c r="G4782" t="s">
        <v>17</v>
      </c>
      <c r="H4782">
        <v>313</v>
      </c>
    </row>
    <row r="4783" spans="1:8" x14ac:dyDescent="0.3">
      <c r="A4783" t="s">
        <v>22</v>
      </c>
      <c r="B4783" t="s">
        <v>13</v>
      </c>
      <c r="C4783">
        <v>30</v>
      </c>
      <c r="D4783" s="3">
        <v>2017</v>
      </c>
      <c r="E4783" t="s">
        <v>4</v>
      </c>
      <c r="F4783" t="s">
        <v>14</v>
      </c>
      <c r="G4783" t="s">
        <v>17</v>
      </c>
      <c r="H4783">
        <v>162</v>
      </c>
    </row>
    <row r="4784" spans="1:8" x14ac:dyDescent="0.3">
      <c r="A4784" t="s">
        <v>21</v>
      </c>
      <c r="B4784" t="s">
        <v>13</v>
      </c>
      <c r="C4784">
        <v>31</v>
      </c>
      <c r="D4784" s="3">
        <v>2017</v>
      </c>
      <c r="E4784" t="s">
        <v>4</v>
      </c>
      <c r="F4784" t="s">
        <v>14</v>
      </c>
      <c r="G4784" t="s">
        <v>17</v>
      </c>
      <c r="H4784">
        <v>299</v>
      </c>
    </row>
    <row r="4785" spans="1:8" x14ac:dyDescent="0.3">
      <c r="A4785" t="s">
        <v>22</v>
      </c>
      <c r="B4785" t="s">
        <v>13</v>
      </c>
      <c r="C4785">
        <v>31</v>
      </c>
      <c r="D4785" s="3">
        <v>2017</v>
      </c>
      <c r="E4785" t="s">
        <v>4</v>
      </c>
      <c r="F4785" t="s">
        <v>14</v>
      </c>
      <c r="G4785" t="s">
        <v>17</v>
      </c>
      <c r="H4785">
        <v>175</v>
      </c>
    </row>
    <row r="4786" spans="1:8" x14ac:dyDescent="0.3">
      <c r="A4786" t="s">
        <v>21</v>
      </c>
      <c r="B4786" t="s">
        <v>20</v>
      </c>
      <c r="C4786">
        <v>1</v>
      </c>
      <c r="D4786" s="3">
        <v>2016</v>
      </c>
      <c r="E4786" t="s">
        <v>4</v>
      </c>
      <c r="F4786" t="s">
        <v>18</v>
      </c>
      <c r="G4786" t="s">
        <v>23</v>
      </c>
      <c r="H4786">
        <v>70</v>
      </c>
    </row>
    <row r="4787" spans="1:8" x14ac:dyDescent="0.3">
      <c r="A4787" t="s">
        <v>22</v>
      </c>
      <c r="B4787" t="s">
        <v>20</v>
      </c>
      <c r="C4787">
        <v>1</v>
      </c>
      <c r="D4787" s="3">
        <v>2016</v>
      </c>
      <c r="E4787" t="s">
        <v>4</v>
      </c>
      <c r="F4787" t="s">
        <v>18</v>
      </c>
      <c r="G4787" t="s">
        <v>23</v>
      </c>
      <c r="H4787">
        <v>28</v>
      </c>
    </row>
    <row r="4788" spans="1:8" x14ac:dyDescent="0.3">
      <c r="A4788" t="s">
        <v>21</v>
      </c>
      <c r="B4788" t="s">
        <v>20</v>
      </c>
      <c r="C4788">
        <v>2</v>
      </c>
      <c r="D4788" s="3">
        <v>2016</v>
      </c>
      <c r="E4788" t="s">
        <v>4</v>
      </c>
      <c r="F4788" t="s">
        <v>18</v>
      </c>
      <c r="G4788" t="s">
        <v>23</v>
      </c>
      <c r="H4788">
        <v>69</v>
      </c>
    </row>
    <row r="4789" spans="1:8" x14ac:dyDescent="0.3">
      <c r="A4789" t="s">
        <v>22</v>
      </c>
      <c r="B4789" t="s">
        <v>20</v>
      </c>
      <c r="C4789">
        <v>2</v>
      </c>
      <c r="D4789" s="3">
        <v>2016</v>
      </c>
      <c r="E4789" t="s">
        <v>4</v>
      </c>
      <c r="F4789" t="s">
        <v>18</v>
      </c>
      <c r="G4789" t="s">
        <v>23</v>
      </c>
      <c r="H4789">
        <v>25</v>
      </c>
    </row>
    <row r="4790" spans="1:8" x14ac:dyDescent="0.3">
      <c r="A4790" t="s">
        <v>21</v>
      </c>
      <c r="B4790" t="s">
        <v>20</v>
      </c>
      <c r="C4790">
        <v>3</v>
      </c>
      <c r="D4790" s="3">
        <v>2016</v>
      </c>
      <c r="E4790" t="s">
        <v>4</v>
      </c>
      <c r="F4790" t="s">
        <v>18</v>
      </c>
      <c r="G4790" t="s">
        <v>23</v>
      </c>
      <c r="H4790">
        <v>69</v>
      </c>
    </row>
    <row r="4791" spans="1:8" x14ac:dyDescent="0.3">
      <c r="A4791" t="s">
        <v>22</v>
      </c>
      <c r="B4791" t="s">
        <v>20</v>
      </c>
      <c r="C4791">
        <v>3</v>
      </c>
      <c r="D4791" s="3">
        <v>2016</v>
      </c>
      <c r="E4791" t="s">
        <v>4</v>
      </c>
      <c r="F4791" t="s">
        <v>18</v>
      </c>
      <c r="G4791" t="s">
        <v>23</v>
      </c>
      <c r="H4791">
        <v>32</v>
      </c>
    </row>
    <row r="4792" spans="1:8" x14ac:dyDescent="0.3">
      <c r="A4792" t="s">
        <v>21</v>
      </c>
      <c r="B4792" t="s">
        <v>20</v>
      </c>
      <c r="C4792">
        <v>4</v>
      </c>
      <c r="D4792" s="3">
        <v>2016</v>
      </c>
      <c r="E4792" t="s">
        <v>4</v>
      </c>
      <c r="F4792" t="s">
        <v>18</v>
      </c>
      <c r="G4792" t="s">
        <v>23</v>
      </c>
      <c r="H4792">
        <v>63</v>
      </c>
    </row>
    <row r="4793" spans="1:8" x14ac:dyDescent="0.3">
      <c r="A4793" t="s">
        <v>22</v>
      </c>
      <c r="B4793" t="s">
        <v>20</v>
      </c>
      <c r="C4793">
        <v>4</v>
      </c>
      <c r="D4793" s="3">
        <v>2016</v>
      </c>
      <c r="E4793" t="s">
        <v>4</v>
      </c>
      <c r="F4793" t="s">
        <v>18</v>
      </c>
      <c r="G4793" t="s">
        <v>23</v>
      </c>
      <c r="H4793">
        <v>32</v>
      </c>
    </row>
    <row r="4794" spans="1:8" x14ac:dyDescent="0.3">
      <c r="A4794" t="s">
        <v>21</v>
      </c>
      <c r="B4794" t="s">
        <v>20</v>
      </c>
      <c r="C4794">
        <v>5</v>
      </c>
      <c r="D4794" s="3">
        <v>2016</v>
      </c>
      <c r="E4794" t="s">
        <v>4</v>
      </c>
      <c r="F4794" t="s">
        <v>18</v>
      </c>
      <c r="G4794" t="s">
        <v>23</v>
      </c>
      <c r="H4794">
        <v>61</v>
      </c>
    </row>
    <row r="4795" spans="1:8" x14ac:dyDescent="0.3">
      <c r="A4795" t="s">
        <v>22</v>
      </c>
      <c r="B4795" t="s">
        <v>20</v>
      </c>
      <c r="C4795">
        <v>5</v>
      </c>
      <c r="D4795" s="3">
        <v>2016</v>
      </c>
      <c r="E4795" t="s">
        <v>4</v>
      </c>
      <c r="F4795" t="s">
        <v>18</v>
      </c>
      <c r="G4795" t="s">
        <v>23</v>
      </c>
      <c r="H4795">
        <v>24</v>
      </c>
    </row>
    <row r="4796" spans="1:8" x14ac:dyDescent="0.3">
      <c r="A4796" t="s">
        <v>21</v>
      </c>
      <c r="B4796" t="s">
        <v>20</v>
      </c>
      <c r="C4796">
        <v>6</v>
      </c>
      <c r="D4796" s="3">
        <v>2016</v>
      </c>
      <c r="E4796" t="s">
        <v>4</v>
      </c>
      <c r="F4796" t="s">
        <v>18</v>
      </c>
      <c r="G4796" t="s">
        <v>23</v>
      </c>
      <c r="H4796">
        <v>72</v>
      </c>
    </row>
    <row r="4797" spans="1:8" x14ac:dyDescent="0.3">
      <c r="A4797" t="s">
        <v>22</v>
      </c>
      <c r="B4797" t="s">
        <v>20</v>
      </c>
      <c r="C4797">
        <v>6</v>
      </c>
      <c r="D4797" s="3">
        <v>2016</v>
      </c>
      <c r="E4797" t="s">
        <v>4</v>
      </c>
      <c r="F4797" t="s">
        <v>18</v>
      </c>
      <c r="G4797" t="s">
        <v>23</v>
      </c>
      <c r="H4797">
        <v>36</v>
      </c>
    </row>
    <row r="4798" spans="1:8" x14ac:dyDescent="0.3">
      <c r="A4798" t="s">
        <v>21</v>
      </c>
      <c r="B4798" t="s">
        <v>20</v>
      </c>
      <c r="C4798">
        <v>7</v>
      </c>
      <c r="D4798" s="3">
        <v>2016</v>
      </c>
      <c r="E4798" t="s">
        <v>4</v>
      </c>
      <c r="F4798" t="s">
        <v>18</v>
      </c>
      <c r="G4798" t="s">
        <v>23</v>
      </c>
      <c r="H4798">
        <v>87</v>
      </c>
    </row>
    <row r="4799" spans="1:8" x14ac:dyDescent="0.3">
      <c r="A4799" t="s">
        <v>22</v>
      </c>
      <c r="B4799" t="s">
        <v>20</v>
      </c>
      <c r="C4799">
        <v>7</v>
      </c>
      <c r="D4799" s="3">
        <v>2016</v>
      </c>
      <c r="E4799" t="s">
        <v>4</v>
      </c>
      <c r="F4799" t="s">
        <v>18</v>
      </c>
      <c r="G4799" t="s">
        <v>23</v>
      </c>
      <c r="H4799">
        <v>27</v>
      </c>
    </row>
    <row r="4800" spans="1:8" x14ac:dyDescent="0.3">
      <c r="A4800" t="s">
        <v>21</v>
      </c>
      <c r="B4800" t="s">
        <v>20</v>
      </c>
      <c r="C4800">
        <v>8</v>
      </c>
      <c r="D4800" s="3">
        <v>2016</v>
      </c>
      <c r="E4800" t="s">
        <v>4</v>
      </c>
      <c r="F4800" t="s">
        <v>18</v>
      </c>
      <c r="G4800" t="s">
        <v>23</v>
      </c>
      <c r="H4800">
        <v>98</v>
      </c>
    </row>
    <row r="4801" spans="1:8" x14ac:dyDescent="0.3">
      <c r="A4801" t="s">
        <v>22</v>
      </c>
      <c r="B4801" t="s">
        <v>20</v>
      </c>
      <c r="C4801">
        <v>8</v>
      </c>
      <c r="D4801" s="3">
        <v>2016</v>
      </c>
      <c r="E4801" t="s">
        <v>4</v>
      </c>
      <c r="F4801" t="s">
        <v>18</v>
      </c>
      <c r="G4801" t="s">
        <v>23</v>
      </c>
      <c r="H4801">
        <v>27</v>
      </c>
    </row>
    <row r="4802" spans="1:8" x14ac:dyDescent="0.3">
      <c r="A4802" t="s">
        <v>21</v>
      </c>
      <c r="B4802" t="s">
        <v>20</v>
      </c>
      <c r="C4802">
        <v>9</v>
      </c>
      <c r="D4802" s="3">
        <v>2016</v>
      </c>
      <c r="E4802" t="s">
        <v>4</v>
      </c>
      <c r="F4802" t="s">
        <v>18</v>
      </c>
      <c r="G4802" t="s">
        <v>23</v>
      </c>
      <c r="H4802">
        <v>64</v>
      </c>
    </row>
    <row r="4803" spans="1:8" x14ac:dyDescent="0.3">
      <c r="A4803" t="s">
        <v>22</v>
      </c>
      <c r="B4803" t="s">
        <v>20</v>
      </c>
      <c r="C4803">
        <v>9</v>
      </c>
      <c r="D4803" s="3">
        <v>2016</v>
      </c>
      <c r="E4803" t="s">
        <v>4</v>
      </c>
      <c r="F4803" t="s">
        <v>18</v>
      </c>
      <c r="G4803" t="s">
        <v>23</v>
      </c>
      <c r="H4803">
        <v>20</v>
      </c>
    </row>
    <row r="4804" spans="1:8" x14ac:dyDescent="0.3">
      <c r="A4804" t="s">
        <v>21</v>
      </c>
      <c r="B4804" t="s">
        <v>20</v>
      </c>
      <c r="C4804">
        <v>10</v>
      </c>
      <c r="D4804" s="3">
        <v>2016</v>
      </c>
      <c r="E4804" t="s">
        <v>4</v>
      </c>
      <c r="F4804" t="s">
        <v>18</v>
      </c>
      <c r="G4804" t="s">
        <v>23</v>
      </c>
      <c r="H4804">
        <v>48</v>
      </c>
    </row>
    <row r="4805" spans="1:8" x14ac:dyDescent="0.3">
      <c r="A4805" t="s">
        <v>22</v>
      </c>
      <c r="B4805" t="s">
        <v>20</v>
      </c>
      <c r="C4805">
        <v>10</v>
      </c>
      <c r="D4805" s="3">
        <v>2016</v>
      </c>
      <c r="E4805" t="s">
        <v>4</v>
      </c>
      <c r="F4805" t="s">
        <v>18</v>
      </c>
      <c r="G4805" t="s">
        <v>23</v>
      </c>
      <c r="H4805">
        <v>18</v>
      </c>
    </row>
    <row r="4806" spans="1:8" x14ac:dyDescent="0.3">
      <c r="A4806" t="s">
        <v>21</v>
      </c>
      <c r="B4806" t="s">
        <v>20</v>
      </c>
      <c r="C4806">
        <v>11</v>
      </c>
      <c r="D4806" s="3">
        <v>2016</v>
      </c>
      <c r="E4806" t="s">
        <v>4</v>
      </c>
      <c r="F4806" t="s">
        <v>18</v>
      </c>
      <c r="G4806" t="s">
        <v>23</v>
      </c>
      <c r="H4806">
        <v>96</v>
      </c>
    </row>
    <row r="4807" spans="1:8" x14ac:dyDescent="0.3">
      <c r="A4807" t="s">
        <v>22</v>
      </c>
      <c r="B4807" t="s">
        <v>20</v>
      </c>
      <c r="C4807">
        <v>11</v>
      </c>
      <c r="D4807" s="3">
        <v>2016</v>
      </c>
      <c r="E4807" t="s">
        <v>4</v>
      </c>
      <c r="F4807" t="s">
        <v>18</v>
      </c>
      <c r="G4807" t="s">
        <v>23</v>
      </c>
      <c r="H4807">
        <v>26</v>
      </c>
    </row>
    <row r="4808" spans="1:8" x14ac:dyDescent="0.3">
      <c r="A4808" t="s">
        <v>21</v>
      </c>
      <c r="B4808" t="s">
        <v>20</v>
      </c>
      <c r="C4808">
        <v>12</v>
      </c>
      <c r="D4808" s="3">
        <v>2016</v>
      </c>
      <c r="E4808" t="s">
        <v>4</v>
      </c>
      <c r="F4808" t="s">
        <v>18</v>
      </c>
      <c r="G4808" t="s">
        <v>23</v>
      </c>
      <c r="H4808">
        <v>60</v>
      </c>
    </row>
    <row r="4809" spans="1:8" x14ac:dyDescent="0.3">
      <c r="A4809" t="s">
        <v>22</v>
      </c>
      <c r="B4809" t="s">
        <v>20</v>
      </c>
      <c r="C4809">
        <v>12</v>
      </c>
      <c r="D4809" s="3">
        <v>2016</v>
      </c>
      <c r="E4809" t="s">
        <v>4</v>
      </c>
      <c r="F4809" t="s">
        <v>18</v>
      </c>
      <c r="G4809" t="s">
        <v>23</v>
      </c>
      <c r="H4809">
        <v>29</v>
      </c>
    </row>
    <row r="4810" spans="1:8" x14ac:dyDescent="0.3">
      <c r="A4810" t="s">
        <v>21</v>
      </c>
      <c r="B4810" t="s">
        <v>20</v>
      </c>
      <c r="C4810">
        <v>13</v>
      </c>
      <c r="D4810" s="3">
        <v>2016</v>
      </c>
      <c r="E4810" t="s">
        <v>4</v>
      </c>
      <c r="F4810" t="s">
        <v>18</v>
      </c>
      <c r="G4810" t="s">
        <v>23</v>
      </c>
      <c r="H4810">
        <v>78</v>
      </c>
    </row>
    <row r="4811" spans="1:8" x14ac:dyDescent="0.3">
      <c r="A4811" t="s">
        <v>22</v>
      </c>
      <c r="B4811" t="s">
        <v>20</v>
      </c>
      <c r="C4811">
        <v>13</v>
      </c>
      <c r="D4811" s="3">
        <v>2016</v>
      </c>
      <c r="E4811" t="s">
        <v>4</v>
      </c>
      <c r="F4811" t="s">
        <v>18</v>
      </c>
      <c r="G4811" t="s">
        <v>23</v>
      </c>
      <c r="H4811">
        <v>28</v>
      </c>
    </row>
    <row r="4812" spans="1:8" x14ac:dyDescent="0.3">
      <c r="A4812" t="s">
        <v>21</v>
      </c>
      <c r="B4812" t="s">
        <v>20</v>
      </c>
      <c r="C4812">
        <v>14</v>
      </c>
      <c r="D4812" s="3">
        <v>2016</v>
      </c>
      <c r="E4812" t="s">
        <v>4</v>
      </c>
      <c r="F4812" t="s">
        <v>18</v>
      </c>
      <c r="G4812" t="s">
        <v>23</v>
      </c>
      <c r="H4812">
        <v>57</v>
      </c>
    </row>
    <row r="4813" spans="1:8" x14ac:dyDescent="0.3">
      <c r="A4813" t="s">
        <v>22</v>
      </c>
      <c r="B4813" t="s">
        <v>20</v>
      </c>
      <c r="C4813">
        <v>14</v>
      </c>
      <c r="D4813" s="3">
        <v>2016</v>
      </c>
      <c r="E4813" t="s">
        <v>4</v>
      </c>
      <c r="F4813" t="s">
        <v>18</v>
      </c>
      <c r="G4813" t="s">
        <v>23</v>
      </c>
      <c r="H4813">
        <v>27</v>
      </c>
    </row>
    <row r="4814" spans="1:8" x14ac:dyDescent="0.3">
      <c r="A4814" t="s">
        <v>21</v>
      </c>
      <c r="B4814" t="s">
        <v>20</v>
      </c>
      <c r="C4814">
        <v>15</v>
      </c>
      <c r="D4814" s="3">
        <v>2016</v>
      </c>
      <c r="E4814" t="s">
        <v>4</v>
      </c>
      <c r="F4814" t="s">
        <v>18</v>
      </c>
      <c r="G4814" t="s">
        <v>23</v>
      </c>
      <c r="H4814">
        <v>64</v>
      </c>
    </row>
    <row r="4815" spans="1:8" x14ac:dyDescent="0.3">
      <c r="A4815" t="s">
        <v>22</v>
      </c>
      <c r="B4815" t="s">
        <v>20</v>
      </c>
      <c r="C4815">
        <v>15</v>
      </c>
      <c r="D4815" s="3">
        <v>2016</v>
      </c>
      <c r="E4815" t="s">
        <v>4</v>
      </c>
      <c r="F4815" t="s">
        <v>18</v>
      </c>
      <c r="G4815" t="s">
        <v>23</v>
      </c>
      <c r="H4815">
        <v>31</v>
      </c>
    </row>
    <row r="4816" spans="1:8" x14ac:dyDescent="0.3">
      <c r="A4816" t="s">
        <v>21</v>
      </c>
      <c r="B4816" t="s">
        <v>20</v>
      </c>
      <c r="C4816">
        <v>16</v>
      </c>
      <c r="D4816" s="3">
        <v>2016</v>
      </c>
      <c r="E4816" t="s">
        <v>4</v>
      </c>
      <c r="F4816" t="s">
        <v>18</v>
      </c>
      <c r="G4816" t="s">
        <v>23</v>
      </c>
      <c r="H4816">
        <v>44</v>
      </c>
    </row>
    <row r="4817" spans="1:8" x14ac:dyDescent="0.3">
      <c r="A4817" t="s">
        <v>22</v>
      </c>
      <c r="B4817" t="s">
        <v>20</v>
      </c>
      <c r="C4817">
        <v>16</v>
      </c>
      <c r="D4817" s="3">
        <v>2016</v>
      </c>
      <c r="E4817" t="s">
        <v>4</v>
      </c>
      <c r="F4817" t="s">
        <v>18</v>
      </c>
      <c r="G4817" t="s">
        <v>23</v>
      </c>
      <c r="H4817">
        <v>18</v>
      </c>
    </row>
    <row r="4818" spans="1:8" x14ac:dyDescent="0.3">
      <c r="A4818" t="s">
        <v>21</v>
      </c>
      <c r="B4818" t="s">
        <v>20</v>
      </c>
      <c r="C4818">
        <v>17</v>
      </c>
      <c r="D4818" s="3">
        <v>2016</v>
      </c>
      <c r="E4818" t="s">
        <v>4</v>
      </c>
      <c r="F4818" t="s">
        <v>18</v>
      </c>
      <c r="G4818" t="s">
        <v>23</v>
      </c>
      <c r="H4818">
        <v>55</v>
      </c>
    </row>
    <row r="4819" spans="1:8" x14ac:dyDescent="0.3">
      <c r="A4819" t="s">
        <v>22</v>
      </c>
      <c r="B4819" t="s">
        <v>20</v>
      </c>
      <c r="C4819">
        <v>17</v>
      </c>
      <c r="D4819" s="3">
        <v>2016</v>
      </c>
      <c r="E4819" t="s">
        <v>4</v>
      </c>
      <c r="F4819" t="s">
        <v>18</v>
      </c>
      <c r="G4819" t="s">
        <v>23</v>
      </c>
      <c r="H4819">
        <v>21</v>
      </c>
    </row>
    <row r="4820" spans="1:8" x14ac:dyDescent="0.3">
      <c r="A4820" t="s">
        <v>21</v>
      </c>
      <c r="B4820" t="s">
        <v>20</v>
      </c>
      <c r="C4820">
        <v>18</v>
      </c>
      <c r="D4820" s="3">
        <v>2016</v>
      </c>
      <c r="E4820" t="s">
        <v>4</v>
      </c>
      <c r="F4820" t="s">
        <v>18</v>
      </c>
      <c r="G4820" t="s">
        <v>23</v>
      </c>
      <c r="H4820">
        <v>72</v>
      </c>
    </row>
    <row r="4821" spans="1:8" x14ac:dyDescent="0.3">
      <c r="A4821" t="s">
        <v>22</v>
      </c>
      <c r="B4821" t="s">
        <v>20</v>
      </c>
      <c r="C4821">
        <v>18</v>
      </c>
      <c r="D4821" s="3">
        <v>2016</v>
      </c>
      <c r="E4821" t="s">
        <v>4</v>
      </c>
      <c r="F4821" t="s">
        <v>18</v>
      </c>
      <c r="G4821" t="s">
        <v>23</v>
      </c>
      <c r="H4821">
        <v>42</v>
      </c>
    </row>
    <row r="4822" spans="1:8" x14ac:dyDescent="0.3">
      <c r="A4822" t="s">
        <v>21</v>
      </c>
      <c r="B4822" t="s">
        <v>20</v>
      </c>
      <c r="C4822">
        <v>19</v>
      </c>
      <c r="D4822" s="3">
        <v>2016</v>
      </c>
      <c r="E4822" t="s">
        <v>4</v>
      </c>
      <c r="F4822" t="s">
        <v>18</v>
      </c>
      <c r="G4822" t="s">
        <v>23</v>
      </c>
      <c r="H4822">
        <v>90</v>
      </c>
    </row>
    <row r="4823" spans="1:8" x14ac:dyDescent="0.3">
      <c r="A4823" t="s">
        <v>22</v>
      </c>
      <c r="B4823" t="s">
        <v>20</v>
      </c>
      <c r="C4823">
        <v>19</v>
      </c>
      <c r="D4823" s="3">
        <v>2016</v>
      </c>
      <c r="E4823" t="s">
        <v>4</v>
      </c>
      <c r="F4823" t="s">
        <v>18</v>
      </c>
      <c r="G4823" t="s">
        <v>23</v>
      </c>
      <c r="H4823">
        <v>35</v>
      </c>
    </row>
    <row r="4824" spans="1:8" x14ac:dyDescent="0.3">
      <c r="A4824" t="s">
        <v>21</v>
      </c>
      <c r="B4824" t="s">
        <v>20</v>
      </c>
      <c r="C4824">
        <v>20</v>
      </c>
      <c r="D4824" s="3">
        <v>2016</v>
      </c>
      <c r="E4824" t="s">
        <v>4</v>
      </c>
      <c r="F4824" t="s">
        <v>18</v>
      </c>
      <c r="G4824" t="s">
        <v>23</v>
      </c>
      <c r="H4824">
        <v>63</v>
      </c>
    </row>
    <row r="4825" spans="1:8" x14ac:dyDescent="0.3">
      <c r="A4825" t="s">
        <v>22</v>
      </c>
      <c r="B4825" t="s">
        <v>20</v>
      </c>
      <c r="C4825">
        <v>20</v>
      </c>
      <c r="D4825" s="3">
        <v>2016</v>
      </c>
      <c r="E4825" t="s">
        <v>4</v>
      </c>
      <c r="F4825" t="s">
        <v>18</v>
      </c>
      <c r="G4825" t="s">
        <v>23</v>
      </c>
      <c r="H4825">
        <v>20</v>
      </c>
    </row>
    <row r="4826" spans="1:8" x14ac:dyDescent="0.3">
      <c r="A4826" t="s">
        <v>21</v>
      </c>
      <c r="B4826" t="s">
        <v>20</v>
      </c>
      <c r="C4826">
        <v>21</v>
      </c>
      <c r="D4826" s="3">
        <v>2016</v>
      </c>
      <c r="E4826" t="s">
        <v>4</v>
      </c>
      <c r="F4826" t="s">
        <v>18</v>
      </c>
      <c r="G4826" t="s">
        <v>23</v>
      </c>
      <c r="H4826">
        <v>66</v>
      </c>
    </row>
    <row r="4827" spans="1:8" x14ac:dyDescent="0.3">
      <c r="A4827" t="s">
        <v>22</v>
      </c>
      <c r="B4827" t="s">
        <v>20</v>
      </c>
      <c r="C4827">
        <v>21</v>
      </c>
      <c r="D4827" s="3">
        <v>2016</v>
      </c>
      <c r="E4827" t="s">
        <v>4</v>
      </c>
      <c r="F4827" t="s">
        <v>18</v>
      </c>
      <c r="G4827" t="s">
        <v>23</v>
      </c>
      <c r="H4827">
        <v>53</v>
      </c>
    </row>
    <row r="4828" spans="1:8" x14ac:dyDescent="0.3">
      <c r="A4828" t="s">
        <v>21</v>
      </c>
      <c r="B4828" t="s">
        <v>20</v>
      </c>
      <c r="C4828">
        <v>22</v>
      </c>
      <c r="D4828" s="3">
        <v>2016</v>
      </c>
      <c r="E4828" t="s">
        <v>4</v>
      </c>
      <c r="F4828" t="s">
        <v>18</v>
      </c>
      <c r="G4828" t="s">
        <v>23</v>
      </c>
      <c r="H4828">
        <v>65</v>
      </c>
    </row>
    <row r="4829" spans="1:8" x14ac:dyDescent="0.3">
      <c r="A4829" t="s">
        <v>22</v>
      </c>
      <c r="B4829" t="s">
        <v>20</v>
      </c>
      <c r="C4829">
        <v>22</v>
      </c>
      <c r="D4829" s="3">
        <v>2016</v>
      </c>
      <c r="E4829" t="s">
        <v>4</v>
      </c>
      <c r="F4829" t="s">
        <v>18</v>
      </c>
      <c r="G4829" t="s">
        <v>23</v>
      </c>
      <c r="H4829">
        <v>36</v>
      </c>
    </row>
    <row r="4830" spans="1:8" x14ac:dyDescent="0.3">
      <c r="A4830" t="s">
        <v>21</v>
      </c>
      <c r="B4830" t="s">
        <v>20</v>
      </c>
      <c r="C4830">
        <v>23</v>
      </c>
      <c r="D4830" s="3">
        <v>2016</v>
      </c>
      <c r="E4830" t="s">
        <v>4</v>
      </c>
      <c r="F4830" t="s">
        <v>18</v>
      </c>
      <c r="G4830" t="s">
        <v>23</v>
      </c>
      <c r="H4830">
        <v>49</v>
      </c>
    </row>
    <row r="4831" spans="1:8" x14ac:dyDescent="0.3">
      <c r="A4831" t="s">
        <v>22</v>
      </c>
      <c r="B4831" t="s">
        <v>20</v>
      </c>
      <c r="C4831">
        <v>23</v>
      </c>
      <c r="D4831" s="3">
        <v>2016</v>
      </c>
      <c r="E4831" t="s">
        <v>4</v>
      </c>
      <c r="F4831" t="s">
        <v>18</v>
      </c>
      <c r="G4831" t="s">
        <v>23</v>
      </c>
      <c r="H4831">
        <v>11</v>
      </c>
    </row>
    <row r="4832" spans="1:8" x14ac:dyDescent="0.3">
      <c r="A4832" t="s">
        <v>21</v>
      </c>
      <c r="B4832" t="s">
        <v>20</v>
      </c>
      <c r="C4832">
        <v>24</v>
      </c>
      <c r="D4832" s="3">
        <v>2016</v>
      </c>
      <c r="E4832" t="s">
        <v>4</v>
      </c>
      <c r="F4832" t="s">
        <v>18</v>
      </c>
      <c r="G4832" t="s">
        <v>23</v>
      </c>
      <c r="H4832">
        <v>65</v>
      </c>
    </row>
    <row r="4833" spans="1:8" x14ac:dyDescent="0.3">
      <c r="A4833" t="s">
        <v>22</v>
      </c>
      <c r="B4833" t="s">
        <v>20</v>
      </c>
      <c r="C4833">
        <v>24</v>
      </c>
      <c r="D4833" s="3">
        <v>2016</v>
      </c>
      <c r="E4833" t="s">
        <v>4</v>
      </c>
      <c r="F4833" t="s">
        <v>18</v>
      </c>
      <c r="G4833" t="s">
        <v>23</v>
      </c>
      <c r="H4833">
        <v>10</v>
      </c>
    </row>
    <row r="4834" spans="1:8" x14ac:dyDescent="0.3">
      <c r="A4834" t="s">
        <v>21</v>
      </c>
      <c r="B4834" t="s">
        <v>20</v>
      </c>
      <c r="C4834">
        <v>25</v>
      </c>
      <c r="D4834" s="3">
        <v>2016</v>
      </c>
      <c r="E4834" t="s">
        <v>4</v>
      </c>
      <c r="F4834" t="s">
        <v>18</v>
      </c>
      <c r="G4834" t="s">
        <v>23</v>
      </c>
      <c r="H4834">
        <v>59</v>
      </c>
    </row>
    <row r="4835" spans="1:8" x14ac:dyDescent="0.3">
      <c r="A4835" t="s">
        <v>22</v>
      </c>
      <c r="B4835" t="s">
        <v>20</v>
      </c>
      <c r="C4835">
        <v>25</v>
      </c>
      <c r="D4835" s="3">
        <v>2016</v>
      </c>
      <c r="E4835" t="s">
        <v>4</v>
      </c>
      <c r="F4835" t="s">
        <v>18</v>
      </c>
      <c r="G4835" t="s">
        <v>23</v>
      </c>
      <c r="H4835">
        <v>36</v>
      </c>
    </row>
    <row r="4836" spans="1:8" x14ac:dyDescent="0.3">
      <c r="A4836" t="s">
        <v>21</v>
      </c>
      <c r="B4836" t="s">
        <v>20</v>
      </c>
      <c r="C4836">
        <v>26</v>
      </c>
      <c r="D4836" s="3">
        <v>2016</v>
      </c>
      <c r="E4836" t="s">
        <v>4</v>
      </c>
      <c r="F4836" t="s">
        <v>18</v>
      </c>
      <c r="G4836" t="s">
        <v>23</v>
      </c>
      <c r="H4836">
        <v>49</v>
      </c>
    </row>
    <row r="4837" spans="1:8" x14ac:dyDescent="0.3">
      <c r="A4837" t="s">
        <v>22</v>
      </c>
      <c r="B4837" t="s">
        <v>20</v>
      </c>
      <c r="C4837">
        <v>26</v>
      </c>
      <c r="D4837" s="3">
        <v>2016</v>
      </c>
      <c r="E4837" t="s">
        <v>4</v>
      </c>
      <c r="F4837" t="s">
        <v>18</v>
      </c>
      <c r="G4837" t="s">
        <v>23</v>
      </c>
      <c r="H4837">
        <v>35</v>
      </c>
    </row>
    <row r="4838" spans="1:8" x14ac:dyDescent="0.3">
      <c r="A4838" t="s">
        <v>21</v>
      </c>
      <c r="B4838" t="s">
        <v>20</v>
      </c>
      <c r="C4838">
        <v>27</v>
      </c>
      <c r="D4838" s="3">
        <v>2016</v>
      </c>
      <c r="E4838" t="s">
        <v>4</v>
      </c>
      <c r="F4838" t="s">
        <v>18</v>
      </c>
      <c r="G4838" t="s">
        <v>23</v>
      </c>
      <c r="H4838">
        <v>73</v>
      </c>
    </row>
    <row r="4839" spans="1:8" x14ac:dyDescent="0.3">
      <c r="A4839" t="s">
        <v>22</v>
      </c>
      <c r="B4839" t="s">
        <v>20</v>
      </c>
      <c r="C4839">
        <v>27</v>
      </c>
      <c r="D4839" s="3">
        <v>2016</v>
      </c>
      <c r="E4839" t="s">
        <v>4</v>
      </c>
      <c r="F4839" t="s">
        <v>18</v>
      </c>
      <c r="G4839" t="s">
        <v>23</v>
      </c>
      <c r="H4839">
        <v>41</v>
      </c>
    </row>
    <row r="4840" spans="1:8" x14ac:dyDescent="0.3">
      <c r="A4840" t="s">
        <v>21</v>
      </c>
      <c r="B4840" t="s">
        <v>20</v>
      </c>
      <c r="C4840">
        <v>28</v>
      </c>
      <c r="D4840" s="3">
        <v>2016</v>
      </c>
      <c r="E4840" t="s">
        <v>4</v>
      </c>
      <c r="F4840" t="s">
        <v>18</v>
      </c>
      <c r="G4840" t="s">
        <v>23</v>
      </c>
      <c r="H4840">
        <v>79</v>
      </c>
    </row>
    <row r="4841" spans="1:8" x14ac:dyDescent="0.3">
      <c r="A4841" t="s">
        <v>22</v>
      </c>
      <c r="B4841" t="s">
        <v>20</v>
      </c>
      <c r="C4841">
        <v>28</v>
      </c>
      <c r="D4841" s="3">
        <v>2016</v>
      </c>
      <c r="E4841" t="s">
        <v>4</v>
      </c>
      <c r="F4841" t="s">
        <v>18</v>
      </c>
      <c r="G4841" t="s">
        <v>23</v>
      </c>
      <c r="H4841">
        <v>27</v>
      </c>
    </row>
    <row r="4842" spans="1:8" x14ac:dyDescent="0.3">
      <c r="A4842" t="s">
        <v>21</v>
      </c>
      <c r="B4842" t="s">
        <v>20</v>
      </c>
      <c r="C4842">
        <v>29</v>
      </c>
      <c r="D4842" s="3">
        <v>2016</v>
      </c>
      <c r="E4842" t="s">
        <v>4</v>
      </c>
      <c r="F4842" t="s">
        <v>18</v>
      </c>
      <c r="G4842" t="s">
        <v>23</v>
      </c>
      <c r="H4842">
        <v>52</v>
      </c>
    </row>
    <row r="4843" spans="1:8" x14ac:dyDescent="0.3">
      <c r="A4843" t="s">
        <v>22</v>
      </c>
      <c r="B4843" t="s">
        <v>20</v>
      </c>
      <c r="C4843">
        <v>29</v>
      </c>
      <c r="D4843" s="3">
        <v>2016</v>
      </c>
      <c r="E4843" t="s">
        <v>4</v>
      </c>
      <c r="F4843" t="s">
        <v>18</v>
      </c>
      <c r="G4843" t="s">
        <v>23</v>
      </c>
      <c r="H4843">
        <v>31</v>
      </c>
    </row>
    <row r="4844" spans="1:8" x14ac:dyDescent="0.3">
      <c r="A4844" t="s">
        <v>21</v>
      </c>
      <c r="B4844" t="s">
        <v>20</v>
      </c>
      <c r="C4844">
        <v>30</v>
      </c>
      <c r="D4844" s="3">
        <v>2016</v>
      </c>
      <c r="E4844" t="s">
        <v>4</v>
      </c>
      <c r="F4844" t="s">
        <v>18</v>
      </c>
      <c r="G4844" t="s">
        <v>23</v>
      </c>
      <c r="H4844">
        <v>40</v>
      </c>
    </row>
    <row r="4845" spans="1:8" x14ac:dyDescent="0.3">
      <c r="A4845" t="s">
        <v>22</v>
      </c>
      <c r="B4845" t="s">
        <v>20</v>
      </c>
      <c r="C4845">
        <v>30</v>
      </c>
      <c r="D4845" s="3">
        <v>2016</v>
      </c>
      <c r="E4845" t="s">
        <v>4</v>
      </c>
      <c r="F4845" t="s">
        <v>18</v>
      </c>
      <c r="G4845" t="s">
        <v>23</v>
      </c>
      <c r="H4845">
        <v>23</v>
      </c>
    </row>
    <row r="4846" spans="1:8" x14ac:dyDescent="0.3">
      <c r="A4846" t="s">
        <v>21</v>
      </c>
      <c r="B4846" t="s">
        <v>20</v>
      </c>
      <c r="C4846">
        <v>31</v>
      </c>
      <c r="D4846" s="3">
        <v>2016</v>
      </c>
      <c r="E4846" t="s">
        <v>4</v>
      </c>
      <c r="F4846" t="s">
        <v>18</v>
      </c>
      <c r="G4846" t="s">
        <v>23</v>
      </c>
      <c r="H4846">
        <v>54</v>
      </c>
    </row>
    <row r="4847" spans="1:8" x14ac:dyDescent="0.3">
      <c r="A4847" t="s">
        <v>22</v>
      </c>
      <c r="B4847" t="s">
        <v>20</v>
      </c>
      <c r="C4847">
        <v>31</v>
      </c>
      <c r="D4847" s="3">
        <v>2016</v>
      </c>
      <c r="E4847" t="s">
        <v>4</v>
      </c>
      <c r="F4847" t="s">
        <v>18</v>
      </c>
      <c r="G4847" t="s">
        <v>23</v>
      </c>
      <c r="H4847">
        <v>19</v>
      </c>
    </row>
    <row r="4848" spans="1:8" x14ac:dyDescent="0.3">
      <c r="A4848" t="s">
        <v>21</v>
      </c>
      <c r="B4848" t="s">
        <v>19</v>
      </c>
      <c r="C4848">
        <v>1</v>
      </c>
      <c r="D4848" s="3">
        <v>2016</v>
      </c>
      <c r="E4848" t="s">
        <v>4</v>
      </c>
      <c r="F4848" t="s">
        <v>18</v>
      </c>
      <c r="G4848" t="s">
        <v>23</v>
      </c>
      <c r="H4848">
        <v>65</v>
      </c>
    </row>
    <row r="4849" spans="1:8" x14ac:dyDescent="0.3">
      <c r="A4849" t="s">
        <v>22</v>
      </c>
      <c r="B4849" t="s">
        <v>19</v>
      </c>
      <c r="C4849">
        <v>1</v>
      </c>
      <c r="D4849" s="3">
        <v>2016</v>
      </c>
      <c r="E4849" t="s">
        <v>4</v>
      </c>
      <c r="F4849" t="s">
        <v>18</v>
      </c>
      <c r="G4849" t="s">
        <v>23</v>
      </c>
      <c r="H4849">
        <v>42</v>
      </c>
    </row>
    <row r="4850" spans="1:8" x14ac:dyDescent="0.3">
      <c r="A4850" t="s">
        <v>21</v>
      </c>
      <c r="B4850" t="s">
        <v>19</v>
      </c>
      <c r="C4850">
        <v>2</v>
      </c>
      <c r="D4850" s="3">
        <v>2016</v>
      </c>
      <c r="E4850" t="s">
        <v>4</v>
      </c>
      <c r="F4850" t="s">
        <v>18</v>
      </c>
      <c r="G4850" t="s">
        <v>23</v>
      </c>
      <c r="H4850">
        <v>84</v>
      </c>
    </row>
    <row r="4851" spans="1:8" x14ac:dyDescent="0.3">
      <c r="A4851" t="s">
        <v>22</v>
      </c>
      <c r="B4851" t="s">
        <v>19</v>
      </c>
      <c r="C4851">
        <v>2</v>
      </c>
      <c r="D4851" s="3">
        <v>2016</v>
      </c>
      <c r="E4851" t="s">
        <v>4</v>
      </c>
      <c r="F4851" t="s">
        <v>18</v>
      </c>
      <c r="G4851" t="s">
        <v>23</v>
      </c>
      <c r="H4851">
        <v>59</v>
      </c>
    </row>
    <row r="4852" spans="1:8" x14ac:dyDescent="0.3">
      <c r="A4852" t="s">
        <v>21</v>
      </c>
      <c r="B4852" t="s">
        <v>19</v>
      </c>
      <c r="C4852">
        <v>3</v>
      </c>
      <c r="D4852" s="3">
        <v>2016</v>
      </c>
      <c r="E4852" t="s">
        <v>4</v>
      </c>
      <c r="F4852" t="s">
        <v>18</v>
      </c>
      <c r="G4852" t="s">
        <v>23</v>
      </c>
      <c r="H4852">
        <v>57</v>
      </c>
    </row>
    <row r="4853" spans="1:8" x14ac:dyDescent="0.3">
      <c r="A4853" t="s">
        <v>22</v>
      </c>
      <c r="B4853" t="s">
        <v>19</v>
      </c>
      <c r="C4853">
        <v>3</v>
      </c>
      <c r="D4853" s="3">
        <v>2016</v>
      </c>
      <c r="E4853" t="s">
        <v>4</v>
      </c>
      <c r="F4853" t="s">
        <v>18</v>
      </c>
      <c r="G4853" t="s">
        <v>23</v>
      </c>
      <c r="H4853">
        <v>36</v>
      </c>
    </row>
    <row r="4854" spans="1:8" x14ac:dyDescent="0.3">
      <c r="A4854" t="s">
        <v>21</v>
      </c>
      <c r="B4854" t="s">
        <v>19</v>
      </c>
      <c r="C4854">
        <v>4</v>
      </c>
      <c r="D4854" s="3">
        <v>2016</v>
      </c>
      <c r="E4854" t="s">
        <v>4</v>
      </c>
      <c r="F4854" t="s">
        <v>18</v>
      </c>
      <c r="G4854" t="s">
        <v>23</v>
      </c>
      <c r="H4854">
        <v>71</v>
      </c>
    </row>
    <row r="4855" spans="1:8" x14ac:dyDescent="0.3">
      <c r="A4855" t="s">
        <v>22</v>
      </c>
      <c r="B4855" t="s">
        <v>19</v>
      </c>
      <c r="C4855">
        <v>4</v>
      </c>
      <c r="D4855" s="3">
        <v>2016</v>
      </c>
      <c r="E4855" t="s">
        <v>4</v>
      </c>
      <c r="F4855" t="s">
        <v>18</v>
      </c>
      <c r="G4855" t="s">
        <v>23</v>
      </c>
      <c r="H4855">
        <v>45</v>
      </c>
    </row>
    <row r="4856" spans="1:8" x14ac:dyDescent="0.3">
      <c r="A4856" t="s">
        <v>21</v>
      </c>
      <c r="B4856" t="s">
        <v>19</v>
      </c>
      <c r="C4856">
        <v>5</v>
      </c>
      <c r="D4856" s="3">
        <v>2016</v>
      </c>
      <c r="E4856" t="s">
        <v>4</v>
      </c>
      <c r="F4856" t="s">
        <v>18</v>
      </c>
      <c r="G4856" t="s">
        <v>23</v>
      </c>
      <c r="H4856">
        <v>60</v>
      </c>
    </row>
    <row r="4857" spans="1:8" x14ac:dyDescent="0.3">
      <c r="A4857" t="s">
        <v>22</v>
      </c>
      <c r="B4857" t="s">
        <v>19</v>
      </c>
      <c r="C4857">
        <v>5</v>
      </c>
      <c r="D4857" s="3">
        <v>2016</v>
      </c>
      <c r="E4857" t="s">
        <v>4</v>
      </c>
      <c r="F4857" t="s">
        <v>18</v>
      </c>
      <c r="G4857" t="s">
        <v>23</v>
      </c>
      <c r="H4857">
        <v>59</v>
      </c>
    </row>
    <row r="4858" spans="1:8" x14ac:dyDescent="0.3">
      <c r="A4858" t="s">
        <v>21</v>
      </c>
      <c r="B4858" t="s">
        <v>19</v>
      </c>
      <c r="C4858">
        <v>6</v>
      </c>
      <c r="D4858" s="3">
        <v>2016</v>
      </c>
      <c r="E4858" t="s">
        <v>4</v>
      </c>
      <c r="F4858" t="s">
        <v>18</v>
      </c>
      <c r="G4858" t="s">
        <v>23</v>
      </c>
      <c r="H4858">
        <v>92</v>
      </c>
    </row>
    <row r="4859" spans="1:8" x14ac:dyDescent="0.3">
      <c r="A4859" t="s">
        <v>22</v>
      </c>
      <c r="B4859" t="s">
        <v>19</v>
      </c>
      <c r="C4859">
        <v>6</v>
      </c>
      <c r="D4859" s="3">
        <v>2016</v>
      </c>
      <c r="E4859" t="s">
        <v>4</v>
      </c>
      <c r="F4859" t="s">
        <v>18</v>
      </c>
      <c r="G4859" t="s">
        <v>23</v>
      </c>
      <c r="H4859">
        <v>45</v>
      </c>
    </row>
    <row r="4860" spans="1:8" x14ac:dyDescent="0.3">
      <c r="A4860" t="s">
        <v>21</v>
      </c>
      <c r="B4860" t="s">
        <v>19</v>
      </c>
      <c r="C4860">
        <v>7</v>
      </c>
      <c r="D4860" s="3">
        <v>2016</v>
      </c>
      <c r="E4860" t="s">
        <v>4</v>
      </c>
      <c r="F4860" t="s">
        <v>18</v>
      </c>
      <c r="G4860" t="s">
        <v>23</v>
      </c>
      <c r="H4860">
        <v>70</v>
      </c>
    </row>
    <row r="4861" spans="1:8" x14ac:dyDescent="0.3">
      <c r="A4861" t="s">
        <v>22</v>
      </c>
      <c r="B4861" t="s">
        <v>19</v>
      </c>
      <c r="C4861">
        <v>7</v>
      </c>
      <c r="D4861" s="3">
        <v>2016</v>
      </c>
      <c r="E4861" t="s">
        <v>4</v>
      </c>
      <c r="F4861" t="s">
        <v>18</v>
      </c>
      <c r="G4861" t="s">
        <v>23</v>
      </c>
      <c r="H4861">
        <v>43</v>
      </c>
    </row>
    <row r="4862" spans="1:8" x14ac:dyDescent="0.3">
      <c r="A4862" t="s">
        <v>21</v>
      </c>
      <c r="B4862" t="s">
        <v>19</v>
      </c>
      <c r="C4862">
        <v>8</v>
      </c>
      <c r="D4862" s="3">
        <v>2016</v>
      </c>
      <c r="E4862" t="s">
        <v>4</v>
      </c>
      <c r="F4862" t="s">
        <v>18</v>
      </c>
      <c r="G4862" t="s">
        <v>23</v>
      </c>
      <c r="H4862">
        <v>66</v>
      </c>
    </row>
    <row r="4863" spans="1:8" x14ac:dyDescent="0.3">
      <c r="A4863" t="s">
        <v>22</v>
      </c>
      <c r="B4863" t="s">
        <v>19</v>
      </c>
      <c r="C4863">
        <v>8</v>
      </c>
      <c r="D4863" s="3">
        <v>2016</v>
      </c>
      <c r="E4863" t="s">
        <v>4</v>
      </c>
      <c r="F4863" t="s">
        <v>18</v>
      </c>
      <c r="G4863" t="s">
        <v>23</v>
      </c>
      <c r="H4863">
        <v>57</v>
      </c>
    </row>
    <row r="4864" spans="1:8" x14ac:dyDescent="0.3">
      <c r="A4864" t="s">
        <v>21</v>
      </c>
      <c r="B4864" t="s">
        <v>19</v>
      </c>
      <c r="C4864">
        <v>9</v>
      </c>
      <c r="D4864" s="3">
        <v>2016</v>
      </c>
      <c r="E4864" t="s">
        <v>4</v>
      </c>
      <c r="F4864" t="s">
        <v>18</v>
      </c>
      <c r="G4864" t="s">
        <v>23</v>
      </c>
      <c r="H4864">
        <v>67</v>
      </c>
    </row>
    <row r="4865" spans="1:8" x14ac:dyDescent="0.3">
      <c r="A4865" t="s">
        <v>22</v>
      </c>
      <c r="B4865" t="s">
        <v>19</v>
      </c>
      <c r="C4865">
        <v>9</v>
      </c>
      <c r="D4865" s="3">
        <v>2016</v>
      </c>
      <c r="E4865" t="s">
        <v>4</v>
      </c>
      <c r="F4865" t="s">
        <v>18</v>
      </c>
      <c r="G4865" t="s">
        <v>23</v>
      </c>
      <c r="H4865">
        <v>40</v>
      </c>
    </row>
    <row r="4866" spans="1:8" x14ac:dyDescent="0.3">
      <c r="A4866" t="s">
        <v>21</v>
      </c>
      <c r="B4866" t="s">
        <v>19</v>
      </c>
      <c r="C4866">
        <v>10</v>
      </c>
      <c r="D4866" s="3">
        <v>2016</v>
      </c>
      <c r="E4866" t="s">
        <v>4</v>
      </c>
      <c r="F4866" t="s">
        <v>18</v>
      </c>
      <c r="G4866" t="s">
        <v>23</v>
      </c>
      <c r="H4866">
        <v>85</v>
      </c>
    </row>
    <row r="4867" spans="1:8" x14ac:dyDescent="0.3">
      <c r="A4867" t="s">
        <v>22</v>
      </c>
      <c r="B4867" t="s">
        <v>19</v>
      </c>
      <c r="C4867">
        <v>10</v>
      </c>
      <c r="D4867" s="3">
        <v>2016</v>
      </c>
      <c r="E4867" t="s">
        <v>4</v>
      </c>
      <c r="F4867" t="s">
        <v>18</v>
      </c>
      <c r="G4867" t="s">
        <v>23</v>
      </c>
      <c r="H4867">
        <v>25</v>
      </c>
    </row>
    <row r="4868" spans="1:8" x14ac:dyDescent="0.3">
      <c r="A4868" t="s">
        <v>21</v>
      </c>
      <c r="B4868" t="s">
        <v>19</v>
      </c>
      <c r="C4868">
        <v>11</v>
      </c>
      <c r="D4868" s="3">
        <v>2016</v>
      </c>
      <c r="E4868" t="s">
        <v>4</v>
      </c>
      <c r="F4868" t="s">
        <v>18</v>
      </c>
      <c r="G4868" t="s">
        <v>23</v>
      </c>
      <c r="H4868">
        <v>60</v>
      </c>
    </row>
    <row r="4869" spans="1:8" x14ac:dyDescent="0.3">
      <c r="A4869" t="s">
        <v>22</v>
      </c>
      <c r="B4869" t="s">
        <v>19</v>
      </c>
      <c r="C4869">
        <v>11</v>
      </c>
      <c r="D4869" s="3">
        <v>2016</v>
      </c>
      <c r="E4869" t="s">
        <v>4</v>
      </c>
      <c r="F4869" t="s">
        <v>18</v>
      </c>
      <c r="G4869" t="s">
        <v>23</v>
      </c>
      <c r="H4869">
        <v>42</v>
      </c>
    </row>
    <row r="4870" spans="1:8" x14ac:dyDescent="0.3">
      <c r="A4870" t="s">
        <v>21</v>
      </c>
      <c r="B4870" t="s">
        <v>19</v>
      </c>
      <c r="C4870">
        <v>12</v>
      </c>
      <c r="D4870" s="3">
        <v>2016</v>
      </c>
      <c r="E4870" t="s">
        <v>4</v>
      </c>
      <c r="F4870" t="s">
        <v>18</v>
      </c>
      <c r="G4870" t="s">
        <v>23</v>
      </c>
      <c r="H4870">
        <v>62</v>
      </c>
    </row>
    <row r="4871" spans="1:8" x14ac:dyDescent="0.3">
      <c r="A4871" t="s">
        <v>22</v>
      </c>
      <c r="B4871" t="s">
        <v>19</v>
      </c>
      <c r="C4871">
        <v>12</v>
      </c>
      <c r="D4871" s="3">
        <v>2016</v>
      </c>
      <c r="E4871" t="s">
        <v>4</v>
      </c>
      <c r="F4871" t="s">
        <v>18</v>
      </c>
      <c r="G4871" t="s">
        <v>23</v>
      </c>
      <c r="H4871">
        <v>41</v>
      </c>
    </row>
    <row r="4872" spans="1:8" x14ac:dyDescent="0.3">
      <c r="A4872" t="s">
        <v>21</v>
      </c>
      <c r="B4872" t="s">
        <v>19</v>
      </c>
      <c r="C4872">
        <v>13</v>
      </c>
      <c r="D4872" s="3">
        <v>2016</v>
      </c>
      <c r="E4872" t="s">
        <v>4</v>
      </c>
      <c r="F4872" t="s">
        <v>18</v>
      </c>
      <c r="G4872" t="s">
        <v>23</v>
      </c>
      <c r="H4872">
        <v>79</v>
      </c>
    </row>
    <row r="4873" spans="1:8" x14ac:dyDescent="0.3">
      <c r="A4873" t="s">
        <v>22</v>
      </c>
      <c r="B4873" t="s">
        <v>19</v>
      </c>
      <c r="C4873">
        <v>13</v>
      </c>
      <c r="D4873" s="3">
        <v>2016</v>
      </c>
      <c r="E4873" t="s">
        <v>4</v>
      </c>
      <c r="F4873" t="s">
        <v>18</v>
      </c>
      <c r="G4873" t="s">
        <v>23</v>
      </c>
      <c r="H4873">
        <v>54</v>
      </c>
    </row>
    <row r="4874" spans="1:8" x14ac:dyDescent="0.3">
      <c r="A4874" t="s">
        <v>21</v>
      </c>
      <c r="B4874" t="s">
        <v>19</v>
      </c>
      <c r="C4874">
        <v>14</v>
      </c>
      <c r="D4874" s="3">
        <v>2016</v>
      </c>
      <c r="E4874" t="s">
        <v>4</v>
      </c>
      <c r="F4874" t="s">
        <v>18</v>
      </c>
      <c r="G4874" t="s">
        <v>23</v>
      </c>
      <c r="H4874">
        <v>98</v>
      </c>
    </row>
    <row r="4875" spans="1:8" x14ac:dyDescent="0.3">
      <c r="A4875" t="s">
        <v>22</v>
      </c>
      <c r="B4875" t="s">
        <v>19</v>
      </c>
      <c r="C4875">
        <v>14</v>
      </c>
      <c r="D4875" s="3">
        <v>2016</v>
      </c>
      <c r="E4875" t="s">
        <v>4</v>
      </c>
      <c r="F4875" t="s">
        <v>18</v>
      </c>
      <c r="G4875" t="s">
        <v>23</v>
      </c>
      <c r="H4875">
        <v>61</v>
      </c>
    </row>
    <row r="4876" spans="1:8" x14ac:dyDescent="0.3">
      <c r="A4876" t="s">
        <v>21</v>
      </c>
      <c r="B4876" t="s">
        <v>19</v>
      </c>
      <c r="C4876">
        <v>15</v>
      </c>
      <c r="D4876" s="3">
        <v>2016</v>
      </c>
      <c r="E4876" t="s">
        <v>4</v>
      </c>
      <c r="F4876" t="s">
        <v>18</v>
      </c>
      <c r="G4876" t="s">
        <v>23</v>
      </c>
      <c r="H4876">
        <v>55</v>
      </c>
    </row>
    <row r="4877" spans="1:8" x14ac:dyDescent="0.3">
      <c r="A4877" t="s">
        <v>22</v>
      </c>
      <c r="B4877" t="s">
        <v>19</v>
      </c>
      <c r="C4877">
        <v>15</v>
      </c>
      <c r="D4877" s="3">
        <v>2016</v>
      </c>
      <c r="E4877" t="s">
        <v>4</v>
      </c>
      <c r="F4877" t="s">
        <v>18</v>
      </c>
      <c r="G4877" t="s">
        <v>23</v>
      </c>
      <c r="H4877">
        <v>30</v>
      </c>
    </row>
    <row r="4878" spans="1:8" x14ac:dyDescent="0.3">
      <c r="A4878" t="s">
        <v>21</v>
      </c>
      <c r="B4878" t="s">
        <v>19</v>
      </c>
      <c r="C4878">
        <v>16</v>
      </c>
      <c r="D4878" s="3">
        <v>2016</v>
      </c>
      <c r="E4878" t="s">
        <v>4</v>
      </c>
      <c r="F4878" t="s">
        <v>18</v>
      </c>
      <c r="G4878" t="s">
        <v>23</v>
      </c>
      <c r="H4878">
        <v>66</v>
      </c>
    </row>
    <row r="4879" spans="1:8" x14ac:dyDescent="0.3">
      <c r="A4879" t="s">
        <v>22</v>
      </c>
      <c r="B4879" t="s">
        <v>19</v>
      </c>
      <c r="C4879">
        <v>16</v>
      </c>
      <c r="D4879" s="3">
        <v>2016</v>
      </c>
      <c r="E4879" t="s">
        <v>4</v>
      </c>
      <c r="F4879" t="s">
        <v>18</v>
      </c>
      <c r="G4879" t="s">
        <v>23</v>
      </c>
      <c r="H4879">
        <v>30</v>
      </c>
    </row>
    <row r="4880" spans="1:8" x14ac:dyDescent="0.3">
      <c r="A4880" t="s">
        <v>21</v>
      </c>
      <c r="B4880" t="s">
        <v>19</v>
      </c>
      <c r="C4880">
        <v>17</v>
      </c>
      <c r="D4880" s="3">
        <v>2016</v>
      </c>
      <c r="E4880" t="s">
        <v>4</v>
      </c>
      <c r="F4880" t="s">
        <v>18</v>
      </c>
      <c r="G4880" t="s">
        <v>23</v>
      </c>
      <c r="H4880">
        <v>54</v>
      </c>
    </row>
    <row r="4881" spans="1:8" x14ac:dyDescent="0.3">
      <c r="A4881" t="s">
        <v>22</v>
      </c>
      <c r="B4881" t="s">
        <v>19</v>
      </c>
      <c r="C4881">
        <v>17</v>
      </c>
      <c r="D4881" s="3">
        <v>2016</v>
      </c>
      <c r="E4881" t="s">
        <v>4</v>
      </c>
      <c r="F4881" t="s">
        <v>18</v>
      </c>
      <c r="G4881" t="s">
        <v>23</v>
      </c>
      <c r="H4881">
        <v>28</v>
      </c>
    </row>
    <row r="4882" spans="1:8" x14ac:dyDescent="0.3">
      <c r="A4882" t="s">
        <v>21</v>
      </c>
      <c r="B4882" t="s">
        <v>19</v>
      </c>
      <c r="C4882">
        <v>18</v>
      </c>
      <c r="D4882" s="3">
        <v>2016</v>
      </c>
      <c r="E4882" t="s">
        <v>4</v>
      </c>
      <c r="F4882" t="s">
        <v>18</v>
      </c>
      <c r="G4882" t="s">
        <v>23</v>
      </c>
      <c r="H4882">
        <v>58</v>
      </c>
    </row>
    <row r="4883" spans="1:8" x14ac:dyDescent="0.3">
      <c r="A4883" t="s">
        <v>22</v>
      </c>
      <c r="B4883" t="s">
        <v>19</v>
      </c>
      <c r="C4883">
        <v>18</v>
      </c>
      <c r="D4883" s="3">
        <v>2016</v>
      </c>
      <c r="E4883" t="s">
        <v>4</v>
      </c>
      <c r="F4883" t="s">
        <v>18</v>
      </c>
      <c r="G4883" t="s">
        <v>23</v>
      </c>
      <c r="H4883">
        <v>32</v>
      </c>
    </row>
    <row r="4884" spans="1:8" x14ac:dyDescent="0.3">
      <c r="A4884" t="s">
        <v>21</v>
      </c>
      <c r="B4884" t="s">
        <v>19</v>
      </c>
      <c r="C4884">
        <v>19</v>
      </c>
      <c r="D4884" s="3">
        <v>2016</v>
      </c>
      <c r="E4884" t="s">
        <v>4</v>
      </c>
      <c r="F4884" t="s">
        <v>18</v>
      </c>
      <c r="G4884" t="s">
        <v>23</v>
      </c>
      <c r="H4884">
        <v>58</v>
      </c>
    </row>
    <row r="4885" spans="1:8" x14ac:dyDescent="0.3">
      <c r="A4885" t="s">
        <v>22</v>
      </c>
      <c r="B4885" t="s">
        <v>19</v>
      </c>
      <c r="C4885">
        <v>19</v>
      </c>
      <c r="D4885" s="3">
        <v>2016</v>
      </c>
      <c r="E4885" t="s">
        <v>4</v>
      </c>
      <c r="F4885" t="s">
        <v>18</v>
      </c>
      <c r="G4885" t="s">
        <v>23</v>
      </c>
      <c r="H4885">
        <v>19</v>
      </c>
    </row>
    <row r="4886" spans="1:8" x14ac:dyDescent="0.3">
      <c r="A4886" t="s">
        <v>21</v>
      </c>
      <c r="B4886" t="s">
        <v>19</v>
      </c>
      <c r="C4886">
        <v>20</v>
      </c>
      <c r="D4886" s="3">
        <v>2016</v>
      </c>
      <c r="E4886" t="s">
        <v>4</v>
      </c>
      <c r="F4886" t="s">
        <v>18</v>
      </c>
      <c r="G4886" t="s">
        <v>23</v>
      </c>
      <c r="H4886">
        <v>68</v>
      </c>
    </row>
    <row r="4887" spans="1:8" x14ac:dyDescent="0.3">
      <c r="A4887" t="s">
        <v>22</v>
      </c>
      <c r="B4887" t="s">
        <v>19</v>
      </c>
      <c r="C4887">
        <v>20</v>
      </c>
      <c r="D4887" s="3">
        <v>2016</v>
      </c>
      <c r="E4887" t="s">
        <v>4</v>
      </c>
      <c r="F4887" t="s">
        <v>18</v>
      </c>
      <c r="G4887" t="s">
        <v>23</v>
      </c>
      <c r="H4887">
        <v>37</v>
      </c>
    </row>
    <row r="4888" spans="1:8" x14ac:dyDescent="0.3">
      <c r="A4888" t="s">
        <v>21</v>
      </c>
      <c r="B4888" t="s">
        <v>19</v>
      </c>
      <c r="C4888">
        <v>21</v>
      </c>
      <c r="D4888" s="3">
        <v>2016</v>
      </c>
      <c r="E4888" t="s">
        <v>4</v>
      </c>
      <c r="F4888" t="s">
        <v>18</v>
      </c>
      <c r="G4888" t="s">
        <v>23</v>
      </c>
      <c r="H4888">
        <v>100</v>
      </c>
    </row>
    <row r="4889" spans="1:8" x14ac:dyDescent="0.3">
      <c r="A4889" t="s">
        <v>22</v>
      </c>
      <c r="B4889" t="s">
        <v>19</v>
      </c>
      <c r="C4889">
        <v>21</v>
      </c>
      <c r="D4889" s="3">
        <v>2016</v>
      </c>
      <c r="E4889" t="s">
        <v>4</v>
      </c>
      <c r="F4889" t="s">
        <v>18</v>
      </c>
      <c r="G4889" t="s">
        <v>23</v>
      </c>
      <c r="H4889">
        <v>31</v>
      </c>
    </row>
    <row r="4890" spans="1:8" x14ac:dyDescent="0.3">
      <c r="A4890" t="s">
        <v>21</v>
      </c>
      <c r="B4890" t="s">
        <v>19</v>
      </c>
      <c r="C4890">
        <v>22</v>
      </c>
      <c r="D4890" s="3">
        <v>2016</v>
      </c>
      <c r="E4890" t="s">
        <v>4</v>
      </c>
      <c r="F4890" t="s">
        <v>18</v>
      </c>
      <c r="G4890" t="s">
        <v>23</v>
      </c>
      <c r="H4890">
        <v>58</v>
      </c>
    </row>
    <row r="4891" spans="1:8" x14ac:dyDescent="0.3">
      <c r="A4891" t="s">
        <v>22</v>
      </c>
      <c r="B4891" t="s">
        <v>19</v>
      </c>
      <c r="C4891">
        <v>22</v>
      </c>
      <c r="D4891" s="3">
        <v>2016</v>
      </c>
      <c r="E4891" t="s">
        <v>4</v>
      </c>
      <c r="F4891" t="s">
        <v>18</v>
      </c>
      <c r="G4891" t="s">
        <v>23</v>
      </c>
      <c r="H4891">
        <v>35</v>
      </c>
    </row>
    <row r="4892" spans="1:8" x14ac:dyDescent="0.3">
      <c r="A4892" t="s">
        <v>21</v>
      </c>
      <c r="B4892" t="s">
        <v>19</v>
      </c>
      <c r="C4892">
        <v>23</v>
      </c>
      <c r="D4892" s="3">
        <v>2016</v>
      </c>
      <c r="E4892" t="s">
        <v>4</v>
      </c>
      <c r="F4892" t="s">
        <v>18</v>
      </c>
      <c r="G4892" t="s">
        <v>23</v>
      </c>
      <c r="H4892">
        <v>77</v>
      </c>
    </row>
    <row r="4893" spans="1:8" x14ac:dyDescent="0.3">
      <c r="A4893" t="s">
        <v>22</v>
      </c>
      <c r="B4893" t="s">
        <v>19</v>
      </c>
      <c r="C4893">
        <v>23</v>
      </c>
      <c r="D4893" s="3">
        <v>2016</v>
      </c>
      <c r="E4893" t="s">
        <v>4</v>
      </c>
      <c r="F4893" t="s">
        <v>18</v>
      </c>
      <c r="G4893" t="s">
        <v>23</v>
      </c>
      <c r="H4893">
        <v>33</v>
      </c>
    </row>
    <row r="4894" spans="1:8" x14ac:dyDescent="0.3">
      <c r="A4894" t="s">
        <v>21</v>
      </c>
      <c r="B4894" t="s">
        <v>19</v>
      </c>
      <c r="C4894">
        <v>24</v>
      </c>
      <c r="D4894" s="3">
        <v>2016</v>
      </c>
      <c r="E4894" t="s">
        <v>4</v>
      </c>
      <c r="F4894" t="s">
        <v>18</v>
      </c>
      <c r="G4894" t="s">
        <v>23</v>
      </c>
      <c r="H4894">
        <v>42</v>
      </c>
    </row>
    <row r="4895" spans="1:8" x14ac:dyDescent="0.3">
      <c r="A4895" t="s">
        <v>22</v>
      </c>
      <c r="B4895" t="s">
        <v>19</v>
      </c>
      <c r="C4895">
        <v>24</v>
      </c>
      <c r="D4895" s="3">
        <v>2016</v>
      </c>
      <c r="E4895" t="s">
        <v>4</v>
      </c>
      <c r="F4895" t="s">
        <v>18</v>
      </c>
      <c r="G4895" t="s">
        <v>23</v>
      </c>
      <c r="H4895">
        <v>28</v>
      </c>
    </row>
    <row r="4896" spans="1:8" x14ac:dyDescent="0.3">
      <c r="A4896" t="s">
        <v>21</v>
      </c>
      <c r="B4896" t="s">
        <v>19</v>
      </c>
      <c r="C4896">
        <v>25</v>
      </c>
      <c r="D4896" s="3">
        <v>2016</v>
      </c>
      <c r="E4896" t="s">
        <v>4</v>
      </c>
      <c r="F4896" t="s">
        <v>18</v>
      </c>
      <c r="G4896" t="s">
        <v>23</v>
      </c>
      <c r="H4896">
        <v>42</v>
      </c>
    </row>
    <row r="4897" spans="1:8" x14ac:dyDescent="0.3">
      <c r="A4897" t="s">
        <v>22</v>
      </c>
      <c r="B4897" t="s">
        <v>19</v>
      </c>
      <c r="C4897">
        <v>25</v>
      </c>
      <c r="D4897" s="3">
        <v>2016</v>
      </c>
      <c r="E4897" t="s">
        <v>4</v>
      </c>
      <c r="F4897" t="s">
        <v>18</v>
      </c>
      <c r="G4897" t="s">
        <v>23</v>
      </c>
      <c r="H4897">
        <v>22</v>
      </c>
    </row>
    <row r="4898" spans="1:8" x14ac:dyDescent="0.3">
      <c r="A4898" t="s">
        <v>21</v>
      </c>
      <c r="B4898" s="1" t="s">
        <v>19</v>
      </c>
      <c r="C4898">
        <v>26</v>
      </c>
      <c r="D4898" s="3">
        <v>2016</v>
      </c>
      <c r="E4898" t="s">
        <v>4</v>
      </c>
      <c r="F4898" t="s">
        <v>18</v>
      </c>
      <c r="G4898" t="s">
        <v>23</v>
      </c>
      <c r="H4898" s="1">
        <v>54</v>
      </c>
    </row>
    <row r="4899" spans="1:8" x14ac:dyDescent="0.3">
      <c r="A4899" t="s">
        <v>22</v>
      </c>
      <c r="B4899" s="1" t="s">
        <v>19</v>
      </c>
      <c r="C4899">
        <v>26</v>
      </c>
      <c r="D4899" s="3">
        <v>2016</v>
      </c>
      <c r="E4899" t="s">
        <v>4</v>
      </c>
      <c r="F4899" t="s">
        <v>18</v>
      </c>
      <c r="G4899" t="s">
        <v>23</v>
      </c>
      <c r="H4899" s="1">
        <v>23</v>
      </c>
    </row>
    <row r="4900" spans="1:8" x14ac:dyDescent="0.3">
      <c r="A4900" t="s">
        <v>21</v>
      </c>
      <c r="B4900" s="1" t="s">
        <v>19</v>
      </c>
      <c r="C4900">
        <v>27</v>
      </c>
      <c r="D4900" s="3">
        <v>2016</v>
      </c>
      <c r="E4900" t="s">
        <v>4</v>
      </c>
      <c r="F4900" t="s">
        <v>18</v>
      </c>
      <c r="G4900" t="s">
        <v>23</v>
      </c>
      <c r="H4900" s="1">
        <v>60</v>
      </c>
    </row>
    <row r="4901" spans="1:8" x14ac:dyDescent="0.3">
      <c r="A4901" t="s">
        <v>22</v>
      </c>
      <c r="B4901" s="1" t="s">
        <v>19</v>
      </c>
      <c r="C4901">
        <v>27</v>
      </c>
      <c r="D4901" s="3">
        <v>2016</v>
      </c>
      <c r="E4901" t="s">
        <v>4</v>
      </c>
      <c r="F4901" t="s">
        <v>18</v>
      </c>
      <c r="G4901" t="s">
        <v>23</v>
      </c>
      <c r="H4901" s="1">
        <v>42</v>
      </c>
    </row>
    <row r="4902" spans="1:8" x14ac:dyDescent="0.3">
      <c r="A4902" t="s">
        <v>21</v>
      </c>
      <c r="B4902" s="1" t="s">
        <v>19</v>
      </c>
      <c r="C4902">
        <v>28</v>
      </c>
      <c r="D4902" s="3">
        <v>2016</v>
      </c>
      <c r="E4902" t="s">
        <v>4</v>
      </c>
      <c r="F4902" t="s">
        <v>18</v>
      </c>
      <c r="G4902" t="s">
        <v>23</v>
      </c>
      <c r="H4902" s="1">
        <v>57</v>
      </c>
    </row>
    <row r="4903" spans="1:8" x14ac:dyDescent="0.3">
      <c r="A4903" t="s">
        <v>22</v>
      </c>
      <c r="B4903" s="1" t="s">
        <v>19</v>
      </c>
      <c r="C4903">
        <v>28</v>
      </c>
      <c r="D4903" s="3">
        <v>2016</v>
      </c>
      <c r="E4903" t="s">
        <v>4</v>
      </c>
      <c r="F4903" t="s">
        <v>18</v>
      </c>
      <c r="G4903" t="s">
        <v>23</v>
      </c>
      <c r="H4903" s="1">
        <v>38</v>
      </c>
    </row>
    <row r="4904" spans="1:8" x14ac:dyDescent="0.3">
      <c r="A4904" t="s">
        <v>21</v>
      </c>
      <c r="B4904" s="1" t="s">
        <v>19</v>
      </c>
      <c r="C4904">
        <v>29</v>
      </c>
      <c r="D4904" s="3">
        <v>2016</v>
      </c>
      <c r="E4904" t="s">
        <v>4</v>
      </c>
      <c r="F4904" t="s">
        <v>18</v>
      </c>
      <c r="G4904" t="s">
        <v>23</v>
      </c>
      <c r="H4904" s="1">
        <v>63</v>
      </c>
    </row>
    <row r="4905" spans="1:8" x14ac:dyDescent="0.3">
      <c r="A4905" t="s">
        <v>22</v>
      </c>
      <c r="B4905" s="1" t="s">
        <v>19</v>
      </c>
      <c r="C4905">
        <v>29</v>
      </c>
      <c r="D4905" s="3">
        <v>2016</v>
      </c>
      <c r="E4905" t="s">
        <v>4</v>
      </c>
      <c r="F4905" t="s">
        <v>18</v>
      </c>
      <c r="G4905" t="s">
        <v>23</v>
      </c>
      <c r="H4905" s="1">
        <v>43</v>
      </c>
    </row>
    <row r="4906" spans="1:8" x14ac:dyDescent="0.3">
      <c r="A4906" t="s">
        <v>21</v>
      </c>
      <c r="B4906" s="1" t="s">
        <v>19</v>
      </c>
      <c r="C4906">
        <v>30</v>
      </c>
      <c r="D4906" s="3">
        <v>2016</v>
      </c>
      <c r="E4906" t="s">
        <v>4</v>
      </c>
      <c r="F4906" t="s">
        <v>18</v>
      </c>
      <c r="G4906" t="s">
        <v>23</v>
      </c>
      <c r="H4906" s="1">
        <v>78</v>
      </c>
    </row>
    <row r="4907" spans="1:8" x14ac:dyDescent="0.3">
      <c r="A4907" t="s">
        <v>22</v>
      </c>
      <c r="B4907" s="1" t="s">
        <v>19</v>
      </c>
      <c r="C4907">
        <v>30</v>
      </c>
      <c r="D4907" s="3">
        <v>2016</v>
      </c>
      <c r="E4907" t="s">
        <v>4</v>
      </c>
      <c r="F4907" t="s">
        <v>18</v>
      </c>
      <c r="G4907" t="s">
        <v>23</v>
      </c>
      <c r="H4907" s="1">
        <v>49</v>
      </c>
    </row>
    <row r="4908" spans="1:8" x14ac:dyDescent="0.3">
      <c r="A4908" t="s">
        <v>21</v>
      </c>
      <c r="B4908" s="1" t="s">
        <v>13</v>
      </c>
      <c r="C4908">
        <v>1</v>
      </c>
      <c r="D4908" s="3">
        <v>2016</v>
      </c>
      <c r="E4908" t="s">
        <v>4</v>
      </c>
      <c r="F4908" t="s">
        <v>18</v>
      </c>
      <c r="G4908" t="s">
        <v>23</v>
      </c>
      <c r="H4908" s="1">
        <v>46</v>
      </c>
    </row>
    <row r="4909" spans="1:8" x14ac:dyDescent="0.3">
      <c r="A4909" t="s">
        <v>22</v>
      </c>
      <c r="B4909" s="1" t="s">
        <v>13</v>
      </c>
      <c r="C4909">
        <v>1</v>
      </c>
      <c r="D4909" s="3">
        <v>2016</v>
      </c>
      <c r="E4909" t="s">
        <v>4</v>
      </c>
      <c r="F4909" t="s">
        <v>18</v>
      </c>
      <c r="G4909" t="s">
        <v>23</v>
      </c>
      <c r="H4909" s="1">
        <v>48</v>
      </c>
    </row>
    <row r="4910" spans="1:8" x14ac:dyDescent="0.3">
      <c r="A4910" t="s">
        <v>21</v>
      </c>
      <c r="B4910" t="s">
        <v>13</v>
      </c>
      <c r="C4910">
        <v>2</v>
      </c>
      <c r="D4910" s="3">
        <v>2016</v>
      </c>
      <c r="E4910" t="s">
        <v>4</v>
      </c>
      <c r="F4910" t="s">
        <v>18</v>
      </c>
      <c r="G4910" t="s">
        <v>23</v>
      </c>
      <c r="H4910">
        <v>94</v>
      </c>
    </row>
    <row r="4911" spans="1:8" x14ac:dyDescent="0.3">
      <c r="A4911" t="s">
        <v>22</v>
      </c>
      <c r="B4911" t="s">
        <v>13</v>
      </c>
      <c r="C4911">
        <v>2</v>
      </c>
      <c r="D4911" s="3">
        <v>2016</v>
      </c>
      <c r="E4911" t="s">
        <v>4</v>
      </c>
      <c r="F4911" t="s">
        <v>18</v>
      </c>
      <c r="G4911" t="s">
        <v>23</v>
      </c>
      <c r="H4911">
        <v>45</v>
      </c>
    </row>
    <row r="4912" spans="1:8" x14ac:dyDescent="0.3">
      <c r="A4912" t="s">
        <v>21</v>
      </c>
      <c r="B4912" t="s">
        <v>13</v>
      </c>
      <c r="C4912">
        <v>3</v>
      </c>
      <c r="D4912" s="3">
        <v>2016</v>
      </c>
      <c r="E4912" t="s">
        <v>4</v>
      </c>
      <c r="F4912" t="s">
        <v>18</v>
      </c>
      <c r="G4912" t="s">
        <v>23</v>
      </c>
      <c r="H4912">
        <v>99</v>
      </c>
    </row>
    <row r="4913" spans="1:8" x14ac:dyDescent="0.3">
      <c r="A4913" t="s">
        <v>22</v>
      </c>
      <c r="B4913" t="s">
        <v>13</v>
      </c>
      <c r="C4913">
        <v>3</v>
      </c>
      <c r="D4913" s="3">
        <v>2016</v>
      </c>
      <c r="E4913" t="s">
        <v>4</v>
      </c>
      <c r="F4913" t="s">
        <v>18</v>
      </c>
      <c r="G4913" t="s">
        <v>23</v>
      </c>
      <c r="H4913">
        <v>48</v>
      </c>
    </row>
    <row r="4914" spans="1:8" x14ac:dyDescent="0.3">
      <c r="A4914" t="s">
        <v>21</v>
      </c>
      <c r="B4914" t="s">
        <v>13</v>
      </c>
      <c r="C4914">
        <v>4</v>
      </c>
      <c r="D4914" s="3">
        <v>2016</v>
      </c>
      <c r="E4914" t="s">
        <v>4</v>
      </c>
      <c r="F4914" t="s">
        <v>18</v>
      </c>
      <c r="G4914" t="s">
        <v>23</v>
      </c>
      <c r="H4914">
        <v>85</v>
      </c>
    </row>
    <row r="4915" spans="1:8" x14ac:dyDescent="0.3">
      <c r="A4915" t="s">
        <v>22</v>
      </c>
      <c r="B4915" t="s">
        <v>13</v>
      </c>
      <c r="C4915">
        <v>4</v>
      </c>
      <c r="D4915" s="3">
        <v>2016</v>
      </c>
      <c r="E4915" t="s">
        <v>4</v>
      </c>
      <c r="F4915" t="s">
        <v>18</v>
      </c>
      <c r="G4915" t="s">
        <v>23</v>
      </c>
      <c r="H4915">
        <v>30</v>
      </c>
    </row>
    <row r="4916" spans="1:8" x14ac:dyDescent="0.3">
      <c r="A4916" t="s">
        <v>21</v>
      </c>
      <c r="B4916" t="s">
        <v>13</v>
      </c>
      <c r="C4916">
        <v>5</v>
      </c>
      <c r="D4916" s="3">
        <v>2016</v>
      </c>
      <c r="E4916" t="s">
        <v>4</v>
      </c>
      <c r="F4916" t="s">
        <v>18</v>
      </c>
      <c r="G4916" t="s">
        <v>23</v>
      </c>
      <c r="H4916">
        <v>63</v>
      </c>
    </row>
    <row r="4917" spans="1:8" x14ac:dyDescent="0.3">
      <c r="A4917" t="s">
        <v>22</v>
      </c>
      <c r="B4917" t="s">
        <v>13</v>
      </c>
      <c r="C4917">
        <v>5</v>
      </c>
      <c r="D4917" s="3">
        <v>2016</v>
      </c>
      <c r="E4917" t="s">
        <v>4</v>
      </c>
      <c r="F4917" t="s">
        <v>18</v>
      </c>
      <c r="G4917" t="s">
        <v>23</v>
      </c>
      <c r="H4917">
        <v>47</v>
      </c>
    </row>
    <row r="4918" spans="1:8" x14ac:dyDescent="0.3">
      <c r="A4918" t="s">
        <v>21</v>
      </c>
      <c r="B4918" t="s">
        <v>13</v>
      </c>
      <c r="C4918">
        <v>6</v>
      </c>
      <c r="D4918" s="3">
        <v>2016</v>
      </c>
      <c r="E4918" t="s">
        <v>4</v>
      </c>
      <c r="F4918" t="s">
        <v>18</v>
      </c>
      <c r="G4918" t="s">
        <v>23</v>
      </c>
      <c r="H4918">
        <v>61</v>
      </c>
    </row>
    <row r="4919" spans="1:8" x14ac:dyDescent="0.3">
      <c r="A4919" t="s">
        <v>22</v>
      </c>
      <c r="B4919" t="s">
        <v>13</v>
      </c>
      <c r="C4919">
        <v>6</v>
      </c>
      <c r="D4919" s="3">
        <v>2016</v>
      </c>
      <c r="E4919" t="s">
        <v>4</v>
      </c>
      <c r="F4919" t="s">
        <v>18</v>
      </c>
      <c r="G4919" t="s">
        <v>23</v>
      </c>
      <c r="H4919">
        <v>42</v>
      </c>
    </row>
    <row r="4920" spans="1:8" x14ac:dyDescent="0.3">
      <c r="A4920" t="s">
        <v>21</v>
      </c>
      <c r="B4920" t="s">
        <v>13</v>
      </c>
      <c r="C4920">
        <v>7</v>
      </c>
      <c r="D4920" s="3">
        <v>2016</v>
      </c>
      <c r="E4920" t="s">
        <v>4</v>
      </c>
      <c r="F4920" t="s">
        <v>18</v>
      </c>
      <c r="G4920" t="s">
        <v>23</v>
      </c>
      <c r="H4920">
        <v>43</v>
      </c>
    </row>
    <row r="4921" spans="1:8" x14ac:dyDescent="0.3">
      <c r="A4921" t="s">
        <v>22</v>
      </c>
      <c r="B4921" t="s">
        <v>13</v>
      </c>
      <c r="C4921">
        <v>7</v>
      </c>
      <c r="D4921" s="3">
        <v>2016</v>
      </c>
      <c r="E4921" t="s">
        <v>4</v>
      </c>
      <c r="F4921" t="s">
        <v>18</v>
      </c>
      <c r="G4921" t="s">
        <v>23</v>
      </c>
      <c r="H4921">
        <v>24</v>
      </c>
    </row>
    <row r="4922" spans="1:8" x14ac:dyDescent="0.3">
      <c r="A4922" t="s">
        <v>21</v>
      </c>
      <c r="B4922" t="s">
        <v>13</v>
      </c>
      <c r="C4922">
        <v>8</v>
      </c>
      <c r="D4922" s="3">
        <v>2016</v>
      </c>
      <c r="E4922" t="s">
        <v>4</v>
      </c>
      <c r="F4922" t="s">
        <v>18</v>
      </c>
      <c r="G4922" t="s">
        <v>23</v>
      </c>
      <c r="H4922">
        <v>62</v>
      </c>
    </row>
    <row r="4923" spans="1:8" x14ac:dyDescent="0.3">
      <c r="A4923" t="s">
        <v>22</v>
      </c>
      <c r="B4923" t="s">
        <v>13</v>
      </c>
      <c r="C4923">
        <v>8</v>
      </c>
      <c r="D4923" s="3">
        <v>2016</v>
      </c>
      <c r="E4923" t="s">
        <v>4</v>
      </c>
      <c r="F4923" t="s">
        <v>18</v>
      </c>
      <c r="G4923" t="s">
        <v>23</v>
      </c>
      <c r="H4923">
        <v>36</v>
      </c>
    </row>
    <row r="4924" spans="1:8" x14ac:dyDescent="0.3">
      <c r="A4924" t="s">
        <v>21</v>
      </c>
      <c r="B4924" t="s">
        <v>13</v>
      </c>
      <c r="C4924">
        <v>9</v>
      </c>
      <c r="D4924" s="3">
        <v>2016</v>
      </c>
      <c r="E4924" t="s">
        <v>4</v>
      </c>
      <c r="F4924" t="s">
        <v>18</v>
      </c>
      <c r="G4924" t="s">
        <v>23</v>
      </c>
      <c r="H4924">
        <v>75</v>
      </c>
    </row>
    <row r="4925" spans="1:8" x14ac:dyDescent="0.3">
      <c r="A4925" t="s">
        <v>22</v>
      </c>
      <c r="B4925" t="s">
        <v>13</v>
      </c>
      <c r="C4925">
        <v>9</v>
      </c>
      <c r="D4925" s="3">
        <v>2016</v>
      </c>
      <c r="E4925" t="s">
        <v>4</v>
      </c>
      <c r="F4925" t="s">
        <v>18</v>
      </c>
      <c r="G4925" t="s">
        <v>23</v>
      </c>
      <c r="H4925">
        <v>44</v>
      </c>
    </row>
    <row r="4926" spans="1:8" x14ac:dyDescent="0.3">
      <c r="A4926" t="s">
        <v>21</v>
      </c>
      <c r="B4926" t="s">
        <v>13</v>
      </c>
      <c r="C4926">
        <v>10</v>
      </c>
      <c r="D4926" s="3">
        <v>2016</v>
      </c>
      <c r="E4926" t="s">
        <v>4</v>
      </c>
      <c r="F4926" t="s">
        <v>18</v>
      </c>
      <c r="G4926" t="s">
        <v>23</v>
      </c>
      <c r="H4926">
        <v>72</v>
      </c>
    </row>
    <row r="4927" spans="1:8" x14ac:dyDescent="0.3">
      <c r="A4927" t="s">
        <v>22</v>
      </c>
      <c r="B4927" t="s">
        <v>13</v>
      </c>
      <c r="C4927">
        <v>10</v>
      </c>
      <c r="D4927" s="3">
        <v>2016</v>
      </c>
      <c r="E4927" t="s">
        <v>4</v>
      </c>
      <c r="F4927" t="s">
        <v>18</v>
      </c>
      <c r="G4927" t="s">
        <v>23</v>
      </c>
      <c r="H4927">
        <v>41</v>
      </c>
    </row>
    <row r="4928" spans="1:8" x14ac:dyDescent="0.3">
      <c r="A4928" t="s">
        <v>21</v>
      </c>
      <c r="B4928" t="s">
        <v>13</v>
      </c>
      <c r="C4928">
        <v>11</v>
      </c>
      <c r="D4928" s="3">
        <v>2016</v>
      </c>
      <c r="E4928" t="s">
        <v>4</v>
      </c>
      <c r="F4928" t="s">
        <v>18</v>
      </c>
      <c r="G4928" t="s">
        <v>23</v>
      </c>
      <c r="H4928">
        <v>118</v>
      </c>
    </row>
    <row r="4929" spans="1:8" x14ac:dyDescent="0.3">
      <c r="A4929" t="s">
        <v>22</v>
      </c>
      <c r="B4929" t="s">
        <v>13</v>
      </c>
      <c r="C4929">
        <v>11</v>
      </c>
      <c r="D4929" s="3">
        <v>2016</v>
      </c>
      <c r="E4929" t="s">
        <v>4</v>
      </c>
      <c r="F4929" t="s">
        <v>18</v>
      </c>
      <c r="G4929" t="s">
        <v>23</v>
      </c>
      <c r="H4929">
        <v>59</v>
      </c>
    </row>
    <row r="4930" spans="1:8" x14ac:dyDescent="0.3">
      <c r="A4930" t="s">
        <v>21</v>
      </c>
      <c r="B4930" t="s">
        <v>13</v>
      </c>
      <c r="C4930">
        <v>12</v>
      </c>
      <c r="D4930" s="3">
        <v>2016</v>
      </c>
      <c r="E4930" t="s">
        <v>4</v>
      </c>
      <c r="F4930" t="s">
        <v>18</v>
      </c>
      <c r="G4930" t="s">
        <v>23</v>
      </c>
      <c r="H4930">
        <v>102</v>
      </c>
    </row>
    <row r="4931" spans="1:8" x14ac:dyDescent="0.3">
      <c r="A4931" t="s">
        <v>22</v>
      </c>
      <c r="B4931" t="s">
        <v>13</v>
      </c>
      <c r="C4931">
        <v>12</v>
      </c>
      <c r="D4931" s="3">
        <v>2016</v>
      </c>
      <c r="E4931" t="s">
        <v>4</v>
      </c>
      <c r="F4931" t="s">
        <v>18</v>
      </c>
      <c r="G4931" t="s">
        <v>23</v>
      </c>
      <c r="H4931">
        <v>53</v>
      </c>
    </row>
    <row r="4932" spans="1:8" x14ac:dyDescent="0.3">
      <c r="A4932" t="s">
        <v>21</v>
      </c>
      <c r="B4932" t="s">
        <v>13</v>
      </c>
      <c r="C4932">
        <v>13</v>
      </c>
      <c r="D4932" s="3">
        <v>2016</v>
      </c>
      <c r="E4932" t="s">
        <v>4</v>
      </c>
      <c r="F4932" t="s">
        <v>18</v>
      </c>
      <c r="G4932" t="s">
        <v>23</v>
      </c>
      <c r="H4932">
        <v>95</v>
      </c>
    </row>
    <row r="4933" spans="1:8" x14ac:dyDescent="0.3">
      <c r="A4933" t="s">
        <v>22</v>
      </c>
      <c r="B4933" t="s">
        <v>13</v>
      </c>
      <c r="C4933">
        <v>13</v>
      </c>
      <c r="D4933" s="3">
        <v>2016</v>
      </c>
      <c r="E4933" t="s">
        <v>4</v>
      </c>
      <c r="F4933" t="s">
        <v>18</v>
      </c>
      <c r="G4933" t="s">
        <v>23</v>
      </c>
      <c r="H4933">
        <v>47</v>
      </c>
    </row>
    <row r="4934" spans="1:8" x14ac:dyDescent="0.3">
      <c r="A4934" t="s">
        <v>21</v>
      </c>
      <c r="B4934" t="s">
        <v>13</v>
      </c>
      <c r="C4934">
        <v>14</v>
      </c>
      <c r="D4934" s="3">
        <v>2016</v>
      </c>
      <c r="E4934" t="s">
        <v>4</v>
      </c>
      <c r="F4934" t="s">
        <v>18</v>
      </c>
      <c r="G4934" t="s">
        <v>23</v>
      </c>
      <c r="H4934">
        <v>66</v>
      </c>
    </row>
    <row r="4935" spans="1:8" x14ac:dyDescent="0.3">
      <c r="A4935" t="s">
        <v>22</v>
      </c>
      <c r="B4935" t="s">
        <v>13</v>
      </c>
      <c r="C4935">
        <v>14</v>
      </c>
      <c r="D4935" s="3">
        <v>2016</v>
      </c>
      <c r="E4935" t="s">
        <v>4</v>
      </c>
      <c r="F4935" t="s">
        <v>18</v>
      </c>
      <c r="G4935" t="s">
        <v>23</v>
      </c>
      <c r="H4935">
        <v>30</v>
      </c>
    </row>
    <row r="4936" spans="1:8" x14ac:dyDescent="0.3">
      <c r="A4936" t="s">
        <v>21</v>
      </c>
      <c r="B4936" t="s">
        <v>13</v>
      </c>
      <c r="C4936">
        <v>15</v>
      </c>
      <c r="D4936" s="3">
        <v>2016</v>
      </c>
      <c r="E4936" t="s">
        <v>4</v>
      </c>
      <c r="F4936" t="s">
        <v>18</v>
      </c>
      <c r="G4936" t="s">
        <v>23</v>
      </c>
      <c r="H4936">
        <v>72</v>
      </c>
    </row>
    <row r="4937" spans="1:8" x14ac:dyDescent="0.3">
      <c r="A4937" t="s">
        <v>22</v>
      </c>
      <c r="B4937" t="s">
        <v>13</v>
      </c>
      <c r="C4937">
        <v>15</v>
      </c>
      <c r="D4937" s="3">
        <v>2016</v>
      </c>
      <c r="E4937" t="s">
        <v>4</v>
      </c>
      <c r="F4937" t="s">
        <v>18</v>
      </c>
      <c r="G4937" t="s">
        <v>23</v>
      </c>
      <c r="H4937">
        <v>38</v>
      </c>
    </row>
    <row r="4938" spans="1:8" x14ac:dyDescent="0.3">
      <c r="A4938" t="s">
        <v>21</v>
      </c>
      <c r="B4938" t="s">
        <v>13</v>
      </c>
      <c r="C4938">
        <v>16</v>
      </c>
      <c r="D4938" s="3">
        <v>2016</v>
      </c>
      <c r="E4938" t="s">
        <v>4</v>
      </c>
      <c r="F4938" t="s">
        <v>18</v>
      </c>
      <c r="G4938" t="s">
        <v>23</v>
      </c>
      <c r="H4938">
        <v>72</v>
      </c>
    </row>
    <row r="4939" spans="1:8" x14ac:dyDescent="0.3">
      <c r="A4939" t="s">
        <v>22</v>
      </c>
      <c r="B4939" t="s">
        <v>13</v>
      </c>
      <c r="C4939">
        <v>16</v>
      </c>
      <c r="D4939" s="3">
        <v>2016</v>
      </c>
      <c r="E4939" t="s">
        <v>4</v>
      </c>
      <c r="F4939" t="s">
        <v>18</v>
      </c>
      <c r="G4939" t="s">
        <v>23</v>
      </c>
      <c r="H4939">
        <v>46</v>
      </c>
    </row>
    <row r="4940" spans="1:8" x14ac:dyDescent="0.3">
      <c r="A4940" t="s">
        <v>21</v>
      </c>
      <c r="B4940" t="s">
        <v>13</v>
      </c>
      <c r="C4940">
        <v>17</v>
      </c>
      <c r="D4940" s="3">
        <v>2016</v>
      </c>
      <c r="E4940" t="s">
        <v>4</v>
      </c>
      <c r="F4940" t="s">
        <v>18</v>
      </c>
      <c r="G4940" t="s">
        <v>23</v>
      </c>
      <c r="H4940">
        <v>103</v>
      </c>
    </row>
    <row r="4941" spans="1:8" x14ac:dyDescent="0.3">
      <c r="A4941" t="s">
        <v>22</v>
      </c>
      <c r="B4941" t="s">
        <v>13</v>
      </c>
      <c r="C4941">
        <v>17</v>
      </c>
      <c r="D4941" s="3">
        <v>2016</v>
      </c>
      <c r="E4941" t="s">
        <v>4</v>
      </c>
      <c r="F4941" t="s">
        <v>18</v>
      </c>
      <c r="G4941" t="s">
        <v>23</v>
      </c>
      <c r="H4941">
        <v>58</v>
      </c>
    </row>
    <row r="4942" spans="1:8" x14ac:dyDescent="0.3">
      <c r="A4942" t="s">
        <v>21</v>
      </c>
      <c r="B4942" t="s">
        <v>13</v>
      </c>
      <c r="C4942">
        <v>18</v>
      </c>
      <c r="D4942" s="3">
        <v>2016</v>
      </c>
      <c r="E4942" t="s">
        <v>4</v>
      </c>
      <c r="F4942" t="s">
        <v>18</v>
      </c>
      <c r="G4942" t="s">
        <v>23</v>
      </c>
      <c r="H4942">
        <v>73</v>
      </c>
    </row>
    <row r="4943" spans="1:8" x14ac:dyDescent="0.3">
      <c r="A4943" t="s">
        <v>22</v>
      </c>
      <c r="B4943" t="s">
        <v>13</v>
      </c>
      <c r="C4943">
        <v>18</v>
      </c>
      <c r="D4943" s="3">
        <v>2016</v>
      </c>
      <c r="E4943" t="s">
        <v>4</v>
      </c>
      <c r="F4943" t="s">
        <v>18</v>
      </c>
      <c r="G4943" t="s">
        <v>23</v>
      </c>
      <c r="H4943">
        <v>54</v>
      </c>
    </row>
    <row r="4944" spans="1:8" x14ac:dyDescent="0.3">
      <c r="A4944" t="s">
        <v>21</v>
      </c>
      <c r="B4944" t="s">
        <v>13</v>
      </c>
      <c r="C4944">
        <v>19</v>
      </c>
      <c r="D4944" s="3">
        <v>2016</v>
      </c>
      <c r="E4944" t="s">
        <v>4</v>
      </c>
      <c r="F4944" t="s">
        <v>18</v>
      </c>
      <c r="G4944" t="s">
        <v>23</v>
      </c>
      <c r="H4944">
        <v>97</v>
      </c>
    </row>
    <row r="4945" spans="1:8" x14ac:dyDescent="0.3">
      <c r="A4945" t="s">
        <v>22</v>
      </c>
      <c r="B4945" t="s">
        <v>13</v>
      </c>
      <c r="C4945">
        <v>19</v>
      </c>
      <c r="D4945" s="3">
        <v>2016</v>
      </c>
      <c r="E4945" t="s">
        <v>4</v>
      </c>
      <c r="F4945" t="s">
        <v>18</v>
      </c>
      <c r="G4945" t="s">
        <v>23</v>
      </c>
      <c r="H4945">
        <v>58</v>
      </c>
    </row>
    <row r="4946" spans="1:8" x14ac:dyDescent="0.3">
      <c r="A4946" t="s">
        <v>21</v>
      </c>
      <c r="B4946" t="s">
        <v>13</v>
      </c>
      <c r="C4946">
        <v>20</v>
      </c>
      <c r="D4946" s="3">
        <v>2016</v>
      </c>
      <c r="E4946" t="s">
        <v>4</v>
      </c>
      <c r="F4946" t="s">
        <v>18</v>
      </c>
      <c r="G4946" t="s">
        <v>23</v>
      </c>
      <c r="H4946">
        <v>64</v>
      </c>
    </row>
    <row r="4947" spans="1:8" x14ac:dyDescent="0.3">
      <c r="A4947" t="s">
        <v>22</v>
      </c>
      <c r="B4947" t="s">
        <v>13</v>
      </c>
      <c r="C4947">
        <v>20</v>
      </c>
      <c r="D4947" s="3">
        <v>2016</v>
      </c>
      <c r="E4947" t="s">
        <v>4</v>
      </c>
      <c r="F4947" t="s">
        <v>18</v>
      </c>
      <c r="G4947" t="s">
        <v>23</v>
      </c>
      <c r="H4947">
        <v>43</v>
      </c>
    </row>
    <row r="4948" spans="1:8" x14ac:dyDescent="0.3">
      <c r="A4948" t="s">
        <v>21</v>
      </c>
      <c r="B4948" t="s">
        <v>13</v>
      </c>
      <c r="C4948">
        <v>21</v>
      </c>
      <c r="D4948" s="3">
        <v>2016</v>
      </c>
      <c r="E4948" t="s">
        <v>4</v>
      </c>
      <c r="F4948" t="s">
        <v>18</v>
      </c>
      <c r="G4948" t="s">
        <v>23</v>
      </c>
      <c r="H4948">
        <v>85</v>
      </c>
    </row>
    <row r="4949" spans="1:8" x14ac:dyDescent="0.3">
      <c r="A4949" t="s">
        <v>22</v>
      </c>
      <c r="B4949" t="s">
        <v>13</v>
      </c>
      <c r="C4949">
        <v>21</v>
      </c>
      <c r="D4949" s="3">
        <v>2016</v>
      </c>
      <c r="E4949" t="s">
        <v>4</v>
      </c>
      <c r="F4949" t="s">
        <v>18</v>
      </c>
      <c r="G4949" t="s">
        <v>23</v>
      </c>
      <c r="H4949">
        <v>41</v>
      </c>
    </row>
    <row r="4950" spans="1:8" x14ac:dyDescent="0.3">
      <c r="A4950" t="s">
        <v>21</v>
      </c>
      <c r="B4950" t="s">
        <v>13</v>
      </c>
      <c r="C4950">
        <v>22</v>
      </c>
      <c r="D4950" s="3">
        <v>2016</v>
      </c>
      <c r="E4950" t="s">
        <v>4</v>
      </c>
      <c r="F4950" t="s">
        <v>18</v>
      </c>
      <c r="G4950" t="s">
        <v>23</v>
      </c>
      <c r="H4950">
        <v>85</v>
      </c>
    </row>
    <row r="4951" spans="1:8" x14ac:dyDescent="0.3">
      <c r="A4951" t="s">
        <v>22</v>
      </c>
      <c r="B4951" t="s">
        <v>13</v>
      </c>
      <c r="C4951">
        <v>22</v>
      </c>
      <c r="D4951" s="3">
        <v>2016</v>
      </c>
      <c r="E4951" t="s">
        <v>4</v>
      </c>
      <c r="F4951" t="s">
        <v>18</v>
      </c>
      <c r="G4951" t="s">
        <v>23</v>
      </c>
      <c r="H4951">
        <v>63</v>
      </c>
    </row>
    <row r="4952" spans="1:8" x14ac:dyDescent="0.3">
      <c r="A4952" t="s">
        <v>21</v>
      </c>
      <c r="B4952" t="s">
        <v>13</v>
      </c>
      <c r="C4952">
        <v>23</v>
      </c>
      <c r="D4952" s="3">
        <v>2016</v>
      </c>
      <c r="E4952" t="s">
        <v>4</v>
      </c>
      <c r="F4952" t="s">
        <v>18</v>
      </c>
      <c r="G4952" t="s">
        <v>23</v>
      </c>
      <c r="H4952">
        <v>412</v>
      </c>
    </row>
    <row r="4953" spans="1:8" x14ac:dyDescent="0.3">
      <c r="A4953" t="s">
        <v>22</v>
      </c>
      <c r="B4953" t="s">
        <v>13</v>
      </c>
      <c r="C4953">
        <v>23</v>
      </c>
      <c r="D4953" s="3">
        <v>2016</v>
      </c>
      <c r="E4953" t="s">
        <v>4</v>
      </c>
      <c r="F4953" t="s">
        <v>18</v>
      </c>
      <c r="G4953" t="s">
        <v>23</v>
      </c>
      <c r="H4953">
        <v>47</v>
      </c>
    </row>
    <row r="4954" spans="1:8" x14ac:dyDescent="0.3">
      <c r="A4954" t="s">
        <v>21</v>
      </c>
      <c r="B4954" t="s">
        <v>13</v>
      </c>
      <c r="C4954">
        <v>24</v>
      </c>
      <c r="D4954" s="3">
        <v>2016</v>
      </c>
      <c r="E4954" t="s">
        <v>4</v>
      </c>
      <c r="F4954" t="s">
        <v>18</v>
      </c>
      <c r="G4954" t="s">
        <v>23</v>
      </c>
      <c r="H4954">
        <v>106</v>
      </c>
    </row>
    <row r="4955" spans="1:8" x14ac:dyDescent="0.3">
      <c r="A4955" t="s">
        <v>22</v>
      </c>
      <c r="B4955" t="s">
        <v>13</v>
      </c>
      <c r="C4955">
        <v>24</v>
      </c>
      <c r="D4955" s="3">
        <v>2016</v>
      </c>
      <c r="E4955" t="s">
        <v>4</v>
      </c>
      <c r="F4955" t="s">
        <v>18</v>
      </c>
      <c r="G4955" t="s">
        <v>23</v>
      </c>
      <c r="H4955">
        <v>45</v>
      </c>
    </row>
    <row r="4956" spans="1:8" x14ac:dyDescent="0.3">
      <c r="A4956" t="s">
        <v>21</v>
      </c>
      <c r="B4956" t="s">
        <v>13</v>
      </c>
      <c r="C4956">
        <v>25</v>
      </c>
      <c r="D4956" s="3">
        <v>2016</v>
      </c>
      <c r="E4956" t="s">
        <v>4</v>
      </c>
      <c r="F4956" t="s">
        <v>18</v>
      </c>
      <c r="G4956" t="s">
        <v>23</v>
      </c>
      <c r="H4956">
        <v>88</v>
      </c>
    </row>
    <row r="4957" spans="1:8" x14ac:dyDescent="0.3">
      <c r="A4957" t="s">
        <v>22</v>
      </c>
      <c r="B4957" t="s">
        <v>13</v>
      </c>
      <c r="C4957">
        <v>25</v>
      </c>
      <c r="D4957" s="3">
        <v>2016</v>
      </c>
      <c r="E4957" t="s">
        <v>4</v>
      </c>
      <c r="F4957" t="s">
        <v>18</v>
      </c>
      <c r="G4957" t="s">
        <v>23</v>
      </c>
      <c r="H4957">
        <v>35</v>
      </c>
    </row>
    <row r="4958" spans="1:8" x14ac:dyDescent="0.3">
      <c r="A4958" t="s">
        <v>21</v>
      </c>
      <c r="B4958" t="s">
        <v>13</v>
      </c>
      <c r="C4958">
        <v>26</v>
      </c>
      <c r="D4958" s="3">
        <v>2016</v>
      </c>
      <c r="E4958" t="s">
        <v>4</v>
      </c>
      <c r="F4958" t="s">
        <v>18</v>
      </c>
      <c r="G4958" t="s">
        <v>23</v>
      </c>
      <c r="H4958">
        <v>103</v>
      </c>
    </row>
    <row r="4959" spans="1:8" x14ac:dyDescent="0.3">
      <c r="A4959" t="s">
        <v>22</v>
      </c>
      <c r="B4959" t="s">
        <v>13</v>
      </c>
      <c r="C4959">
        <v>26</v>
      </c>
      <c r="D4959" s="3">
        <v>2016</v>
      </c>
      <c r="E4959" t="s">
        <v>4</v>
      </c>
      <c r="F4959" t="s">
        <v>18</v>
      </c>
      <c r="G4959" t="s">
        <v>23</v>
      </c>
      <c r="H4959">
        <v>37</v>
      </c>
    </row>
    <row r="4960" spans="1:8" x14ac:dyDescent="0.3">
      <c r="A4960" t="s">
        <v>21</v>
      </c>
      <c r="B4960" t="s">
        <v>13</v>
      </c>
      <c r="C4960">
        <v>27</v>
      </c>
      <c r="D4960" s="3">
        <v>2016</v>
      </c>
      <c r="E4960" t="s">
        <v>4</v>
      </c>
      <c r="F4960" t="s">
        <v>18</v>
      </c>
      <c r="G4960" t="s">
        <v>23</v>
      </c>
      <c r="H4960">
        <v>79</v>
      </c>
    </row>
    <row r="4961" spans="1:8" x14ac:dyDescent="0.3">
      <c r="A4961" t="s">
        <v>22</v>
      </c>
      <c r="B4961" t="s">
        <v>13</v>
      </c>
      <c r="C4961">
        <v>27</v>
      </c>
      <c r="D4961" s="3">
        <v>2016</v>
      </c>
      <c r="E4961" t="s">
        <v>4</v>
      </c>
      <c r="F4961" t="s">
        <v>18</v>
      </c>
      <c r="G4961" t="s">
        <v>23</v>
      </c>
      <c r="H4961">
        <v>29</v>
      </c>
    </row>
    <row r="4962" spans="1:8" x14ac:dyDescent="0.3">
      <c r="A4962" t="s">
        <v>21</v>
      </c>
      <c r="B4962" t="s">
        <v>13</v>
      </c>
      <c r="C4962">
        <v>28</v>
      </c>
      <c r="D4962" s="3">
        <v>2016</v>
      </c>
      <c r="E4962" t="s">
        <v>4</v>
      </c>
      <c r="F4962" t="s">
        <v>18</v>
      </c>
      <c r="G4962" t="s">
        <v>23</v>
      </c>
      <c r="H4962">
        <v>70</v>
      </c>
    </row>
    <row r="4963" spans="1:8" x14ac:dyDescent="0.3">
      <c r="A4963" t="s">
        <v>22</v>
      </c>
      <c r="B4963" t="s">
        <v>13</v>
      </c>
      <c r="C4963">
        <v>28</v>
      </c>
      <c r="D4963" s="3">
        <v>2016</v>
      </c>
      <c r="E4963" t="s">
        <v>4</v>
      </c>
      <c r="F4963" t="s">
        <v>18</v>
      </c>
      <c r="G4963" t="s">
        <v>23</v>
      </c>
      <c r="H4963">
        <v>39</v>
      </c>
    </row>
    <row r="4964" spans="1:8" x14ac:dyDescent="0.3">
      <c r="A4964" t="s">
        <v>21</v>
      </c>
      <c r="B4964" t="s">
        <v>13</v>
      </c>
      <c r="C4964">
        <v>29</v>
      </c>
      <c r="D4964" s="3">
        <v>2016</v>
      </c>
      <c r="E4964" t="s">
        <v>4</v>
      </c>
      <c r="F4964" t="s">
        <v>18</v>
      </c>
      <c r="G4964" t="s">
        <v>23</v>
      </c>
      <c r="H4964">
        <v>67</v>
      </c>
    </row>
    <row r="4965" spans="1:8" x14ac:dyDescent="0.3">
      <c r="A4965" t="s">
        <v>22</v>
      </c>
      <c r="B4965" t="s">
        <v>13</v>
      </c>
      <c r="C4965">
        <v>29</v>
      </c>
      <c r="D4965" s="3">
        <v>2016</v>
      </c>
      <c r="E4965" t="s">
        <v>4</v>
      </c>
      <c r="F4965" t="s">
        <v>18</v>
      </c>
      <c r="G4965" t="s">
        <v>23</v>
      </c>
      <c r="H4965">
        <v>43</v>
      </c>
    </row>
    <row r="4966" spans="1:8" x14ac:dyDescent="0.3">
      <c r="A4966" t="s">
        <v>21</v>
      </c>
      <c r="B4966" t="s">
        <v>13</v>
      </c>
      <c r="C4966">
        <v>30</v>
      </c>
      <c r="D4966" s="3">
        <v>2016</v>
      </c>
      <c r="E4966" t="s">
        <v>4</v>
      </c>
      <c r="F4966" t="s">
        <v>18</v>
      </c>
      <c r="G4966" t="s">
        <v>23</v>
      </c>
      <c r="H4966">
        <v>107</v>
      </c>
    </row>
    <row r="4967" spans="1:8" x14ac:dyDescent="0.3">
      <c r="A4967" t="s">
        <v>22</v>
      </c>
      <c r="B4967" t="s">
        <v>13</v>
      </c>
      <c r="C4967">
        <v>30</v>
      </c>
      <c r="D4967" s="3">
        <v>2016</v>
      </c>
      <c r="E4967" t="s">
        <v>4</v>
      </c>
      <c r="F4967" t="s">
        <v>18</v>
      </c>
      <c r="G4967" t="s">
        <v>23</v>
      </c>
      <c r="H4967">
        <v>59</v>
      </c>
    </row>
    <row r="4968" spans="1:8" x14ac:dyDescent="0.3">
      <c r="A4968" t="s">
        <v>21</v>
      </c>
      <c r="B4968" t="s">
        <v>13</v>
      </c>
      <c r="C4968">
        <v>31</v>
      </c>
      <c r="D4968" s="3">
        <v>2016</v>
      </c>
      <c r="E4968" t="s">
        <v>4</v>
      </c>
      <c r="F4968" t="s">
        <v>18</v>
      </c>
      <c r="G4968" t="s">
        <v>23</v>
      </c>
      <c r="H4968">
        <v>65</v>
      </c>
    </row>
    <row r="4969" spans="1:8" x14ac:dyDescent="0.3">
      <c r="A4969" t="s">
        <v>22</v>
      </c>
      <c r="B4969" t="s">
        <v>13</v>
      </c>
      <c r="C4969">
        <v>31</v>
      </c>
      <c r="D4969" s="3">
        <v>2016</v>
      </c>
      <c r="E4969" t="s">
        <v>4</v>
      </c>
      <c r="F4969" t="s">
        <v>18</v>
      </c>
      <c r="G4969" t="s">
        <v>23</v>
      </c>
      <c r="H4969">
        <v>46</v>
      </c>
    </row>
    <row r="4970" spans="1:8" x14ac:dyDescent="0.3">
      <c r="A4970" t="s">
        <v>21</v>
      </c>
      <c r="B4970" t="s">
        <v>20</v>
      </c>
      <c r="C4970">
        <v>1</v>
      </c>
      <c r="D4970" s="3">
        <v>2017</v>
      </c>
      <c r="E4970" t="s">
        <v>4</v>
      </c>
      <c r="F4970" t="s">
        <v>18</v>
      </c>
      <c r="G4970" t="s">
        <v>23</v>
      </c>
      <c r="H4970">
        <v>98</v>
      </c>
    </row>
    <row r="4971" spans="1:8" x14ac:dyDescent="0.3">
      <c r="A4971" t="s">
        <v>22</v>
      </c>
      <c r="B4971" t="s">
        <v>20</v>
      </c>
      <c r="C4971">
        <v>1</v>
      </c>
      <c r="D4971" s="3">
        <v>2017</v>
      </c>
      <c r="E4971" t="s">
        <v>4</v>
      </c>
      <c r="F4971" t="s">
        <v>18</v>
      </c>
      <c r="G4971" t="s">
        <v>23</v>
      </c>
      <c r="H4971">
        <v>28</v>
      </c>
    </row>
    <row r="4972" spans="1:8" x14ac:dyDescent="0.3">
      <c r="A4972" t="s">
        <v>21</v>
      </c>
      <c r="B4972" t="s">
        <v>20</v>
      </c>
      <c r="C4972">
        <v>2</v>
      </c>
      <c r="D4972" s="3">
        <v>2017</v>
      </c>
      <c r="E4972" t="s">
        <v>4</v>
      </c>
      <c r="F4972" t="s">
        <v>18</v>
      </c>
      <c r="G4972" t="s">
        <v>23</v>
      </c>
      <c r="H4972">
        <v>95</v>
      </c>
    </row>
    <row r="4973" spans="1:8" x14ac:dyDescent="0.3">
      <c r="A4973" t="s">
        <v>22</v>
      </c>
      <c r="B4973" t="s">
        <v>20</v>
      </c>
      <c r="C4973">
        <v>2</v>
      </c>
      <c r="D4973" s="3">
        <v>2017</v>
      </c>
      <c r="E4973" t="s">
        <v>4</v>
      </c>
      <c r="F4973" t="s">
        <v>18</v>
      </c>
      <c r="G4973" t="s">
        <v>23</v>
      </c>
      <c r="H4973">
        <v>54</v>
      </c>
    </row>
    <row r="4974" spans="1:8" x14ac:dyDescent="0.3">
      <c r="A4974" t="s">
        <v>21</v>
      </c>
      <c r="B4974" t="s">
        <v>20</v>
      </c>
      <c r="C4974">
        <v>3</v>
      </c>
      <c r="D4974" s="3">
        <v>2017</v>
      </c>
      <c r="E4974" t="s">
        <v>4</v>
      </c>
      <c r="F4974" t="s">
        <v>18</v>
      </c>
      <c r="G4974" t="s">
        <v>23</v>
      </c>
      <c r="H4974">
        <v>108</v>
      </c>
    </row>
    <row r="4975" spans="1:8" x14ac:dyDescent="0.3">
      <c r="A4975" t="s">
        <v>22</v>
      </c>
      <c r="B4975" t="s">
        <v>20</v>
      </c>
      <c r="C4975">
        <v>3</v>
      </c>
      <c r="D4975" s="3">
        <v>2017</v>
      </c>
      <c r="E4975" t="s">
        <v>4</v>
      </c>
      <c r="F4975" t="s">
        <v>18</v>
      </c>
      <c r="G4975" t="s">
        <v>23</v>
      </c>
      <c r="H4975">
        <v>41</v>
      </c>
    </row>
    <row r="4976" spans="1:8" x14ac:dyDescent="0.3">
      <c r="A4976" t="s">
        <v>21</v>
      </c>
      <c r="B4976" t="s">
        <v>20</v>
      </c>
      <c r="C4976">
        <v>4</v>
      </c>
      <c r="D4976" s="3">
        <v>2017</v>
      </c>
      <c r="E4976" t="s">
        <v>4</v>
      </c>
      <c r="F4976" t="s">
        <v>18</v>
      </c>
      <c r="G4976" t="s">
        <v>23</v>
      </c>
      <c r="H4976">
        <v>101</v>
      </c>
    </row>
    <row r="4977" spans="1:8" x14ac:dyDescent="0.3">
      <c r="A4977" t="s">
        <v>22</v>
      </c>
      <c r="B4977" t="s">
        <v>20</v>
      </c>
      <c r="C4977">
        <v>4</v>
      </c>
      <c r="D4977" s="3">
        <v>2017</v>
      </c>
      <c r="E4977" t="s">
        <v>4</v>
      </c>
      <c r="F4977" t="s">
        <v>18</v>
      </c>
      <c r="G4977" t="s">
        <v>23</v>
      </c>
      <c r="H4977">
        <v>36</v>
      </c>
    </row>
    <row r="4978" spans="1:8" x14ac:dyDescent="0.3">
      <c r="A4978" t="s">
        <v>21</v>
      </c>
      <c r="B4978" t="s">
        <v>20</v>
      </c>
      <c r="C4978">
        <v>5</v>
      </c>
      <c r="D4978" s="3">
        <v>2017</v>
      </c>
      <c r="E4978" t="s">
        <v>4</v>
      </c>
      <c r="F4978" t="s">
        <v>18</v>
      </c>
      <c r="G4978" t="s">
        <v>23</v>
      </c>
      <c r="H4978">
        <v>96</v>
      </c>
    </row>
    <row r="4979" spans="1:8" x14ac:dyDescent="0.3">
      <c r="A4979" t="s">
        <v>22</v>
      </c>
      <c r="B4979" t="s">
        <v>20</v>
      </c>
      <c r="C4979">
        <v>5</v>
      </c>
      <c r="D4979" s="3">
        <v>2017</v>
      </c>
      <c r="E4979" t="s">
        <v>4</v>
      </c>
      <c r="F4979" t="s">
        <v>18</v>
      </c>
      <c r="G4979" t="s">
        <v>23</v>
      </c>
      <c r="H4979">
        <v>24</v>
      </c>
    </row>
    <row r="4980" spans="1:8" x14ac:dyDescent="0.3">
      <c r="A4980" t="s">
        <v>21</v>
      </c>
      <c r="B4980" t="s">
        <v>20</v>
      </c>
      <c r="C4980">
        <v>6</v>
      </c>
      <c r="D4980" s="3">
        <v>2017</v>
      </c>
      <c r="E4980" t="s">
        <v>4</v>
      </c>
      <c r="F4980" t="s">
        <v>18</v>
      </c>
      <c r="G4980" t="s">
        <v>23</v>
      </c>
      <c r="H4980">
        <v>99</v>
      </c>
    </row>
    <row r="4981" spans="1:8" x14ac:dyDescent="0.3">
      <c r="A4981" t="s">
        <v>22</v>
      </c>
      <c r="B4981" t="s">
        <v>20</v>
      </c>
      <c r="C4981">
        <v>6</v>
      </c>
      <c r="D4981" s="3">
        <v>2017</v>
      </c>
      <c r="E4981" t="s">
        <v>4</v>
      </c>
      <c r="F4981" t="s">
        <v>18</v>
      </c>
      <c r="G4981" t="s">
        <v>23</v>
      </c>
      <c r="H4981">
        <v>33</v>
      </c>
    </row>
    <row r="4982" spans="1:8" x14ac:dyDescent="0.3">
      <c r="A4982" t="s">
        <v>21</v>
      </c>
      <c r="B4982" t="s">
        <v>20</v>
      </c>
      <c r="C4982">
        <v>7</v>
      </c>
      <c r="D4982" s="3">
        <v>2017</v>
      </c>
      <c r="E4982" t="s">
        <v>4</v>
      </c>
      <c r="F4982" t="s">
        <v>18</v>
      </c>
      <c r="G4982" t="s">
        <v>23</v>
      </c>
      <c r="H4982">
        <v>77</v>
      </c>
    </row>
    <row r="4983" spans="1:8" x14ac:dyDescent="0.3">
      <c r="A4983" t="s">
        <v>22</v>
      </c>
      <c r="B4983" t="s">
        <v>20</v>
      </c>
      <c r="C4983">
        <v>7</v>
      </c>
      <c r="D4983" s="3">
        <v>2017</v>
      </c>
      <c r="E4983" t="s">
        <v>4</v>
      </c>
      <c r="F4983" t="s">
        <v>18</v>
      </c>
      <c r="G4983" t="s">
        <v>23</v>
      </c>
      <c r="H4983">
        <v>24</v>
      </c>
    </row>
    <row r="4984" spans="1:8" x14ac:dyDescent="0.3">
      <c r="A4984" t="s">
        <v>21</v>
      </c>
      <c r="B4984" t="s">
        <v>20</v>
      </c>
      <c r="C4984">
        <v>8</v>
      </c>
      <c r="D4984" s="3">
        <v>2017</v>
      </c>
      <c r="E4984" t="s">
        <v>4</v>
      </c>
      <c r="F4984" t="s">
        <v>18</v>
      </c>
      <c r="G4984" t="s">
        <v>23</v>
      </c>
      <c r="H4984">
        <v>94</v>
      </c>
    </row>
    <row r="4985" spans="1:8" x14ac:dyDescent="0.3">
      <c r="A4985" t="s">
        <v>22</v>
      </c>
      <c r="B4985" t="s">
        <v>20</v>
      </c>
      <c r="C4985">
        <v>8</v>
      </c>
      <c r="D4985" s="3">
        <v>2017</v>
      </c>
      <c r="E4985" t="s">
        <v>4</v>
      </c>
      <c r="F4985" t="s">
        <v>18</v>
      </c>
      <c r="G4985" t="s">
        <v>23</v>
      </c>
      <c r="H4985">
        <v>30</v>
      </c>
    </row>
    <row r="4986" spans="1:8" x14ac:dyDescent="0.3">
      <c r="A4986" t="s">
        <v>21</v>
      </c>
      <c r="B4986" t="s">
        <v>20</v>
      </c>
      <c r="C4986">
        <v>9</v>
      </c>
      <c r="D4986" s="3">
        <v>2017</v>
      </c>
      <c r="E4986" t="s">
        <v>4</v>
      </c>
      <c r="F4986" t="s">
        <v>18</v>
      </c>
      <c r="G4986" t="s">
        <v>23</v>
      </c>
      <c r="H4986">
        <v>86</v>
      </c>
    </row>
    <row r="4987" spans="1:8" x14ac:dyDescent="0.3">
      <c r="A4987" t="s">
        <v>22</v>
      </c>
      <c r="B4987" t="s">
        <v>20</v>
      </c>
      <c r="C4987">
        <v>9</v>
      </c>
      <c r="D4987" s="3">
        <v>2017</v>
      </c>
      <c r="E4987" t="s">
        <v>4</v>
      </c>
      <c r="F4987" t="s">
        <v>18</v>
      </c>
      <c r="G4987" t="s">
        <v>23</v>
      </c>
      <c r="H4987">
        <v>33</v>
      </c>
    </row>
    <row r="4988" spans="1:8" x14ac:dyDescent="0.3">
      <c r="A4988" t="s">
        <v>21</v>
      </c>
      <c r="B4988" t="s">
        <v>20</v>
      </c>
      <c r="C4988">
        <v>10</v>
      </c>
      <c r="D4988" s="3">
        <v>2017</v>
      </c>
      <c r="E4988" t="s">
        <v>4</v>
      </c>
      <c r="F4988" t="s">
        <v>18</v>
      </c>
      <c r="G4988" t="s">
        <v>23</v>
      </c>
      <c r="H4988">
        <v>104</v>
      </c>
    </row>
    <row r="4989" spans="1:8" x14ac:dyDescent="0.3">
      <c r="A4989" t="s">
        <v>22</v>
      </c>
      <c r="B4989" t="s">
        <v>20</v>
      </c>
      <c r="C4989">
        <v>10</v>
      </c>
      <c r="D4989" s="3">
        <v>2017</v>
      </c>
      <c r="E4989" t="s">
        <v>4</v>
      </c>
      <c r="F4989" t="s">
        <v>18</v>
      </c>
      <c r="G4989" t="s">
        <v>23</v>
      </c>
      <c r="H4989">
        <v>36</v>
      </c>
    </row>
    <row r="4990" spans="1:8" x14ac:dyDescent="0.3">
      <c r="A4990" t="s">
        <v>21</v>
      </c>
      <c r="B4990" t="s">
        <v>20</v>
      </c>
      <c r="C4990">
        <v>11</v>
      </c>
      <c r="D4990" s="3">
        <v>2017</v>
      </c>
      <c r="E4990" t="s">
        <v>4</v>
      </c>
      <c r="F4990" t="s">
        <v>18</v>
      </c>
      <c r="G4990" t="s">
        <v>23</v>
      </c>
      <c r="H4990">
        <v>99</v>
      </c>
    </row>
    <row r="4991" spans="1:8" x14ac:dyDescent="0.3">
      <c r="A4991" t="s">
        <v>22</v>
      </c>
      <c r="B4991" t="s">
        <v>20</v>
      </c>
      <c r="C4991">
        <v>11</v>
      </c>
      <c r="D4991" s="3">
        <v>2017</v>
      </c>
      <c r="E4991" t="s">
        <v>4</v>
      </c>
      <c r="F4991" t="s">
        <v>18</v>
      </c>
      <c r="G4991" t="s">
        <v>23</v>
      </c>
      <c r="H4991">
        <v>35</v>
      </c>
    </row>
    <row r="4992" spans="1:8" x14ac:dyDescent="0.3">
      <c r="A4992" t="s">
        <v>21</v>
      </c>
      <c r="B4992" t="s">
        <v>20</v>
      </c>
      <c r="C4992">
        <v>12</v>
      </c>
      <c r="D4992" s="3">
        <v>2017</v>
      </c>
      <c r="E4992" t="s">
        <v>4</v>
      </c>
      <c r="F4992" t="s">
        <v>18</v>
      </c>
      <c r="G4992" t="s">
        <v>23</v>
      </c>
      <c r="H4992">
        <v>82</v>
      </c>
    </row>
    <row r="4993" spans="1:8" x14ac:dyDescent="0.3">
      <c r="A4993" t="s">
        <v>22</v>
      </c>
      <c r="B4993" t="s">
        <v>20</v>
      </c>
      <c r="C4993">
        <v>12</v>
      </c>
      <c r="D4993" s="3">
        <v>2017</v>
      </c>
      <c r="E4993" t="s">
        <v>4</v>
      </c>
      <c r="F4993" t="s">
        <v>18</v>
      </c>
      <c r="G4993" t="s">
        <v>23</v>
      </c>
      <c r="H4993">
        <v>37</v>
      </c>
    </row>
    <row r="4994" spans="1:8" x14ac:dyDescent="0.3">
      <c r="A4994" t="s">
        <v>21</v>
      </c>
      <c r="B4994" t="s">
        <v>20</v>
      </c>
      <c r="C4994">
        <v>13</v>
      </c>
      <c r="D4994" s="3">
        <v>2017</v>
      </c>
      <c r="E4994" t="s">
        <v>4</v>
      </c>
      <c r="F4994" t="s">
        <v>18</v>
      </c>
      <c r="G4994" t="s">
        <v>23</v>
      </c>
      <c r="H4994">
        <v>138</v>
      </c>
    </row>
    <row r="4995" spans="1:8" x14ac:dyDescent="0.3">
      <c r="A4995" t="s">
        <v>22</v>
      </c>
      <c r="B4995" t="s">
        <v>20</v>
      </c>
      <c r="C4995">
        <v>13</v>
      </c>
      <c r="D4995" s="3">
        <v>2017</v>
      </c>
      <c r="E4995" t="s">
        <v>4</v>
      </c>
      <c r="F4995" t="s">
        <v>18</v>
      </c>
      <c r="G4995" t="s">
        <v>23</v>
      </c>
      <c r="H4995">
        <v>45</v>
      </c>
    </row>
    <row r="4996" spans="1:8" x14ac:dyDescent="0.3">
      <c r="A4996" t="s">
        <v>21</v>
      </c>
      <c r="B4996" t="s">
        <v>20</v>
      </c>
      <c r="C4996">
        <v>14</v>
      </c>
      <c r="D4996" s="3">
        <v>2017</v>
      </c>
      <c r="E4996" t="s">
        <v>4</v>
      </c>
      <c r="F4996" t="s">
        <v>18</v>
      </c>
      <c r="G4996" t="s">
        <v>23</v>
      </c>
      <c r="H4996">
        <v>108</v>
      </c>
    </row>
    <row r="4997" spans="1:8" x14ac:dyDescent="0.3">
      <c r="A4997" t="s">
        <v>22</v>
      </c>
      <c r="B4997" t="s">
        <v>20</v>
      </c>
      <c r="C4997">
        <v>14</v>
      </c>
      <c r="D4997" s="3">
        <v>2017</v>
      </c>
      <c r="E4997" t="s">
        <v>4</v>
      </c>
      <c r="F4997" t="s">
        <v>18</v>
      </c>
      <c r="G4997" t="s">
        <v>23</v>
      </c>
      <c r="H4997">
        <v>33</v>
      </c>
    </row>
    <row r="4998" spans="1:8" x14ac:dyDescent="0.3">
      <c r="A4998" t="s">
        <v>21</v>
      </c>
      <c r="B4998" t="s">
        <v>20</v>
      </c>
      <c r="C4998">
        <v>15</v>
      </c>
      <c r="D4998" s="3">
        <v>2017</v>
      </c>
      <c r="E4998" t="s">
        <v>4</v>
      </c>
      <c r="F4998" t="s">
        <v>18</v>
      </c>
      <c r="G4998" t="s">
        <v>23</v>
      </c>
      <c r="H4998">
        <v>83</v>
      </c>
    </row>
    <row r="4999" spans="1:8" x14ac:dyDescent="0.3">
      <c r="A4999" t="s">
        <v>22</v>
      </c>
      <c r="B4999" t="s">
        <v>20</v>
      </c>
      <c r="C4999">
        <v>15</v>
      </c>
      <c r="D4999" s="3">
        <v>2017</v>
      </c>
      <c r="E4999" t="s">
        <v>4</v>
      </c>
      <c r="F4999" t="s">
        <v>18</v>
      </c>
      <c r="G4999" t="s">
        <v>23</v>
      </c>
      <c r="H4999">
        <v>22</v>
      </c>
    </row>
    <row r="5000" spans="1:8" x14ac:dyDescent="0.3">
      <c r="A5000" t="s">
        <v>21</v>
      </c>
      <c r="B5000" t="s">
        <v>20</v>
      </c>
      <c r="C5000">
        <v>16</v>
      </c>
      <c r="D5000" s="3">
        <v>2017</v>
      </c>
      <c r="E5000" t="s">
        <v>4</v>
      </c>
      <c r="F5000" t="s">
        <v>18</v>
      </c>
      <c r="G5000" t="s">
        <v>23</v>
      </c>
      <c r="H5000">
        <v>82</v>
      </c>
    </row>
    <row r="5001" spans="1:8" x14ac:dyDescent="0.3">
      <c r="A5001" t="s">
        <v>22</v>
      </c>
      <c r="B5001" t="s">
        <v>20</v>
      </c>
      <c r="C5001">
        <v>16</v>
      </c>
      <c r="D5001" s="3">
        <v>2017</v>
      </c>
      <c r="E5001" t="s">
        <v>4</v>
      </c>
      <c r="F5001" t="s">
        <v>18</v>
      </c>
      <c r="G5001" t="s">
        <v>23</v>
      </c>
      <c r="H5001">
        <v>52</v>
      </c>
    </row>
    <row r="5002" spans="1:8" x14ac:dyDescent="0.3">
      <c r="A5002" t="s">
        <v>21</v>
      </c>
      <c r="B5002" t="s">
        <v>20</v>
      </c>
      <c r="C5002">
        <v>17</v>
      </c>
      <c r="D5002" s="3">
        <v>2017</v>
      </c>
      <c r="E5002" t="s">
        <v>4</v>
      </c>
      <c r="F5002" t="s">
        <v>18</v>
      </c>
      <c r="G5002" t="s">
        <v>23</v>
      </c>
      <c r="H5002">
        <v>169</v>
      </c>
    </row>
    <row r="5003" spans="1:8" x14ac:dyDescent="0.3">
      <c r="A5003" t="s">
        <v>22</v>
      </c>
      <c r="B5003" t="s">
        <v>20</v>
      </c>
      <c r="C5003">
        <v>17</v>
      </c>
      <c r="D5003" s="3">
        <v>2017</v>
      </c>
      <c r="E5003" t="s">
        <v>4</v>
      </c>
      <c r="F5003" t="s">
        <v>18</v>
      </c>
      <c r="G5003" t="s">
        <v>23</v>
      </c>
      <c r="H5003">
        <v>42</v>
      </c>
    </row>
    <row r="5004" spans="1:8" x14ac:dyDescent="0.3">
      <c r="A5004" t="s">
        <v>21</v>
      </c>
      <c r="B5004" t="s">
        <v>20</v>
      </c>
      <c r="C5004">
        <v>18</v>
      </c>
      <c r="D5004" s="3">
        <v>2017</v>
      </c>
      <c r="E5004" t="s">
        <v>4</v>
      </c>
      <c r="F5004" t="s">
        <v>18</v>
      </c>
      <c r="G5004" t="s">
        <v>23</v>
      </c>
      <c r="H5004">
        <v>119</v>
      </c>
    </row>
    <row r="5005" spans="1:8" x14ac:dyDescent="0.3">
      <c r="A5005" t="s">
        <v>22</v>
      </c>
      <c r="B5005" t="s">
        <v>20</v>
      </c>
      <c r="C5005">
        <v>18</v>
      </c>
      <c r="D5005" s="3">
        <v>2017</v>
      </c>
      <c r="E5005" t="s">
        <v>4</v>
      </c>
      <c r="F5005" t="s">
        <v>18</v>
      </c>
      <c r="G5005" t="s">
        <v>23</v>
      </c>
      <c r="H5005">
        <v>43</v>
      </c>
    </row>
    <row r="5006" spans="1:8" x14ac:dyDescent="0.3">
      <c r="A5006" t="s">
        <v>21</v>
      </c>
      <c r="B5006" t="s">
        <v>20</v>
      </c>
      <c r="C5006">
        <v>19</v>
      </c>
      <c r="D5006" s="3">
        <v>2017</v>
      </c>
      <c r="E5006" t="s">
        <v>4</v>
      </c>
      <c r="F5006" t="s">
        <v>18</v>
      </c>
      <c r="G5006" t="s">
        <v>23</v>
      </c>
      <c r="H5006">
        <v>96</v>
      </c>
    </row>
    <row r="5007" spans="1:8" x14ac:dyDescent="0.3">
      <c r="A5007" t="s">
        <v>22</v>
      </c>
      <c r="B5007" t="s">
        <v>20</v>
      </c>
      <c r="C5007">
        <v>19</v>
      </c>
      <c r="D5007" s="3">
        <v>2017</v>
      </c>
      <c r="E5007" t="s">
        <v>4</v>
      </c>
      <c r="F5007" t="s">
        <v>18</v>
      </c>
      <c r="G5007" t="s">
        <v>23</v>
      </c>
      <c r="H5007">
        <v>40</v>
      </c>
    </row>
    <row r="5008" spans="1:8" x14ac:dyDescent="0.3">
      <c r="A5008" t="s">
        <v>21</v>
      </c>
      <c r="B5008" t="s">
        <v>20</v>
      </c>
      <c r="C5008">
        <v>20</v>
      </c>
      <c r="D5008" s="3">
        <v>2017</v>
      </c>
      <c r="E5008" t="s">
        <v>4</v>
      </c>
      <c r="F5008" t="s">
        <v>18</v>
      </c>
      <c r="G5008" t="s">
        <v>23</v>
      </c>
      <c r="H5008">
        <v>100</v>
      </c>
    </row>
    <row r="5009" spans="1:8" x14ac:dyDescent="0.3">
      <c r="A5009" t="s">
        <v>22</v>
      </c>
      <c r="B5009" t="s">
        <v>20</v>
      </c>
      <c r="C5009">
        <v>20</v>
      </c>
      <c r="D5009" s="3">
        <v>2017</v>
      </c>
      <c r="E5009" t="s">
        <v>4</v>
      </c>
      <c r="F5009" t="s">
        <v>18</v>
      </c>
      <c r="G5009" t="s">
        <v>23</v>
      </c>
      <c r="H5009">
        <v>47</v>
      </c>
    </row>
    <row r="5010" spans="1:8" x14ac:dyDescent="0.3">
      <c r="A5010" t="s">
        <v>21</v>
      </c>
      <c r="B5010" t="s">
        <v>20</v>
      </c>
      <c r="C5010">
        <v>21</v>
      </c>
      <c r="D5010" s="3">
        <v>2017</v>
      </c>
      <c r="E5010" t="s">
        <v>4</v>
      </c>
      <c r="F5010" t="s">
        <v>18</v>
      </c>
      <c r="G5010" t="s">
        <v>23</v>
      </c>
      <c r="H5010">
        <v>69</v>
      </c>
    </row>
    <row r="5011" spans="1:8" x14ac:dyDescent="0.3">
      <c r="A5011" t="s">
        <v>22</v>
      </c>
      <c r="B5011" t="s">
        <v>20</v>
      </c>
      <c r="C5011">
        <v>21</v>
      </c>
      <c r="D5011" s="3">
        <v>2017</v>
      </c>
      <c r="E5011" t="s">
        <v>4</v>
      </c>
      <c r="F5011" t="s">
        <v>18</v>
      </c>
      <c r="G5011" t="s">
        <v>23</v>
      </c>
      <c r="H5011">
        <v>34</v>
      </c>
    </row>
    <row r="5012" spans="1:8" x14ac:dyDescent="0.3">
      <c r="A5012" t="s">
        <v>21</v>
      </c>
      <c r="B5012" t="s">
        <v>20</v>
      </c>
      <c r="C5012">
        <v>22</v>
      </c>
      <c r="D5012" s="3">
        <v>2017</v>
      </c>
      <c r="E5012" t="s">
        <v>4</v>
      </c>
      <c r="F5012" t="s">
        <v>18</v>
      </c>
      <c r="G5012" t="s">
        <v>23</v>
      </c>
      <c r="H5012">
        <v>99</v>
      </c>
    </row>
    <row r="5013" spans="1:8" x14ac:dyDescent="0.3">
      <c r="A5013" t="s">
        <v>22</v>
      </c>
      <c r="B5013" t="s">
        <v>20</v>
      </c>
      <c r="C5013">
        <v>22</v>
      </c>
      <c r="D5013" s="3">
        <v>2017</v>
      </c>
      <c r="E5013" t="s">
        <v>4</v>
      </c>
      <c r="F5013" t="s">
        <v>18</v>
      </c>
      <c r="G5013" t="s">
        <v>23</v>
      </c>
      <c r="H5013">
        <v>24</v>
      </c>
    </row>
    <row r="5014" spans="1:8" x14ac:dyDescent="0.3">
      <c r="A5014" t="s">
        <v>21</v>
      </c>
      <c r="B5014" t="s">
        <v>20</v>
      </c>
      <c r="C5014">
        <v>23</v>
      </c>
      <c r="D5014" s="3">
        <v>2017</v>
      </c>
      <c r="E5014" t="s">
        <v>4</v>
      </c>
      <c r="F5014" t="s">
        <v>18</v>
      </c>
      <c r="G5014" t="s">
        <v>23</v>
      </c>
      <c r="H5014">
        <v>98</v>
      </c>
    </row>
    <row r="5015" spans="1:8" x14ac:dyDescent="0.3">
      <c r="A5015" t="s">
        <v>22</v>
      </c>
      <c r="B5015" t="s">
        <v>20</v>
      </c>
      <c r="C5015">
        <v>23</v>
      </c>
      <c r="D5015" s="3">
        <v>2017</v>
      </c>
      <c r="E5015" t="s">
        <v>4</v>
      </c>
      <c r="F5015" t="s">
        <v>18</v>
      </c>
      <c r="G5015" t="s">
        <v>23</v>
      </c>
      <c r="H5015">
        <v>36</v>
      </c>
    </row>
    <row r="5016" spans="1:8" x14ac:dyDescent="0.3">
      <c r="A5016" t="s">
        <v>21</v>
      </c>
      <c r="B5016" t="s">
        <v>20</v>
      </c>
      <c r="C5016">
        <v>24</v>
      </c>
      <c r="D5016" s="3">
        <v>2017</v>
      </c>
      <c r="E5016" t="s">
        <v>4</v>
      </c>
      <c r="F5016" t="s">
        <v>18</v>
      </c>
      <c r="G5016" t="s">
        <v>23</v>
      </c>
      <c r="H5016">
        <v>123</v>
      </c>
    </row>
    <row r="5017" spans="1:8" x14ac:dyDescent="0.3">
      <c r="A5017" t="s">
        <v>22</v>
      </c>
      <c r="B5017" t="s">
        <v>20</v>
      </c>
      <c r="C5017">
        <v>24</v>
      </c>
      <c r="D5017" s="3">
        <v>2017</v>
      </c>
      <c r="E5017" t="s">
        <v>4</v>
      </c>
      <c r="F5017" t="s">
        <v>18</v>
      </c>
      <c r="G5017" t="s">
        <v>23</v>
      </c>
      <c r="H5017">
        <v>51</v>
      </c>
    </row>
    <row r="5018" spans="1:8" x14ac:dyDescent="0.3">
      <c r="A5018" t="s">
        <v>21</v>
      </c>
      <c r="B5018" t="s">
        <v>20</v>
      </c>
      <c r="C5018">
        <v>25</v>
      </c>
      <c r="D5018" s="3">
        <v>2017</v>
      </c>
      <c r="E5018" t="s">
        <v>4</v>
      </c>
      <c r="F5018" t="s">
        <v>18</v>
      </c>
      <c r="G5018" t="s">
        <v>23</v>
      </c>
      <c r="H5018">
        <v>82</v>
      </c>
    </row>
    <row r="5019" spans="1:8" x14ac:dyDescent="0.3">
      <c r="A5019" t="s">
        <v>22</v>
      </c>
      <c r="B5019" t="s">
        <v>20</v>
      </c>
      <c r="C5019">
        <v>25</v>
      </c>
      <c r="D5019" s="3">
        <v>2017</v>
      </c>
      <c r="E5019" t="s">
        <v>4</v>
      </c>
      <c r="F5019" t="s">
        <v>18</v>
      </c>
      <c r="G5019" t="s">
        <v>23</v>
      </c>
      <c r="H5019">
        <v>30</v>
      </c>
    </row>
    <row r="5020" spans="1:8" x14ac:dyDescent="0.3">
      <c r="A5020" t="s">
        <v>21</v>
      </c>
      <c r="B5020" t="s">
        <v>20</v>
      </c>
      <c r="C5020">
        <v>26</v>
      </c>
      <c r="D5020" s="3">
        <v>2017</v>
      </c>
      <c r="E5020" t="s">
        <v>4</v>
      </c>
      <c r="F5020" t="s">
        <v>18</v>
      </c>
      <c r="G5020" t="s">
        <v>23</v>
      </c>
      <c r="H5020">
        <v>96</v>
      </c>
    </row>
    <row r="5021" spans="1:8" x14ac:dyDescent="0.3">
      <c r="A5021" t="s">
        <v>22</v>
      </c>
      <c r="B5021" t="s">
        <v>20</v>
      </c>
      <c r="C5021">
        <v>26</v>
      </c>
      <c r="D5021" s="3">
        <v>2017</v>
      </c>
      <c r="E5021" t="s">
        <v>4</v>
      </c>
      <c r="F5021" t="s">
        <v>18</v>
      </c>
      <c r="G5021" t="s">
        <v>23</v>
      </c>
      <c r="H5021">
        <v>42</v>
      </c>
    </row>
    <row r="5022" spans="1:8" x14ac:dyDescent="0.3">
      <c r="A5022" t="s">
        <v>21</v>
      </c>
      <c r="B5022" t="s">
        <v>20</v>
      </c>
      <c r="C5022">
        <v>27</v>
      </c>
      <c r="D5022" s="3">
        <v>2017</v>
      </c>
      <c r="E5022" t="s">
        <v>4</v>
      </c>
      <c r="F5022" t="s">
        <v>18</v>
      </c>
      <c r="G5022" t="s">
        <v>23</v>
      </c>
      <c r="H5022">
        <v>108</v>
      </c>
    </row>
    <row r="5023" spans="1:8" x14ac:dyDescent="0.3">
      <c r="A5023" t="s">
        <v>22</v>
      </c>
      <c r="B5023" t="s">
        <v>20</v>
      </c>
      <c r="C5023">
        <v>27</v>
      </c>
      <c r="D5023" s="3">
        <v>2017</v>
      </c>
      <c r="E5023" t="s">
        <v>4</v>
      </c>
      <c r="F5023" t="s">
        <v>18</v>
      </c>
      <c r="G5023" t="s">
        <v>23</v>
      </c>
      <c r="H5023">
        <v>60</v>
      </c>
    </row>
    <row r="5024" spans="1:8" x14ac:dyDescent="0.3">
      <c r="A5024" t="s">
        <v>21</v>
      </c>
      <c r="B5024" t="s">
        <v>20</v>
      </c>
      <c r="C5024">
        <v>28</v>
      </c>
      <c r="D5024" s="3">
        <v>2017</v>
      </c>
      <c r="E5024" t="s">
        <v>4</v>
      </c>
      <c r="F5024" t="s">
        <v>18</v>
      </c>
      <c r="G5024" t="s">
        <v>23</v>
      </c>
      <c r="H5024">
        <v>94</v>
      </c>
    </row>
    <row r="5025" spans="1:8" x14ac:dyDescent="0.3">
      <c r="A5025" t="s">
        <v>22</v>
      </c>
      <c r="B5025" t="s">
        <v>20</v>
      </c>
      <c r="C5025">
        <v>28</v>
      </c>
      <c r="D5025" s="3">
        <v>2017</v>
      </c>
      <c r="E5025" t="s">
        <v>4</v>
      </c>
      <c r="F5025" t="s">
        <v>18</v>
      </c>
      <c r="G5025" t="s">
        <v>23</v>
      </c>
      <c r="H5025">
        <v>43</v>
      </c>
    </row>
    <row r="5026" spans="1:8" x14ac:dyDescent="0.3">
      <c r="A5026" t="s">
        <v>21</v>
      </c>
      <c r="B5026" t="s">
        <v>20</v>
      </c>
      <c r="C5026">
        <v>29</v>
      </c>
      <c r="D5026" s="3">
        <v>2017</v>
      </c>
      <c r="E5026" t="s">
        <v>4</v>
      </c>
      <c r="F5026" t="s">
        <v>18</v>
      </c>
      <c r="G5026" t="s">
        <v>23</v>
      </c>
      <c r="H5026">
        <v>95</v>
      </c>
    </row>
    <row r="5027" spans="1:8" x14ac:dyDescent="0.3">
      <c r="A5027" t="s">
        <v>22</v>
      </c>
      <c r="B5027" t="s">
        <v>20</v>
      </c>
      <c r="C5027">
        <v>29</v>
      </c>
      <c r="D5027" s="3">
        <v>2017</v>
      </c>
      <c r="E5027" t="s">
        <v>4</v>
      </c>
      <c r="F5027" t="s">
        <v>18</v>
      </c>
      <c r="G5027" t="s">
        <v>23</v>
      </c>
      <c r="H5027">
        <v>30</v>
      </c>
    </row>
    <row r="5028" spans="1:8" x14ac:dyDescent="0.3">
      <c r="A5028" t="s">
        <v>21</v>
      </c>
      <c r="B5028" t="s">
        <v>20</v>
      </c>
      <c r="C5028">
        <v>30</v>
      </c>
      <c r="D5028" s="3">
        <v>2017</v>
      </c>
      <c r="E5028" t="s">
        <v>4</v>
      </c>
      <c r="F5028" t="s">
        <v>18</v>
      </c>
      <c r="G5028" t="s">
        <v>23</v>
      </c>
      <c r="H5028">
        <v>98</v>
      </c>
    </row>
    <row r="5029" spans="1:8" x14ac:dyDescent="0.3">
      <c r="A5029" t="s">
        <v>22</v>
      </c>
      <c r="B5029" t="s">
        <v>20</v>
      </c>
      <c r="C5029">
        <v>30</v>
      </c>
      <c r="D5029" s="3">
        <v>2017</v>
      </c>
      <c r="E5029" t="s">
        <v>4</v>
      </c>
      <c r="F5029" t="s">
        <v>18</v>
      </c>
      <c r="G5029" t="s">
        <v>23</v>
      </c>
      <c r="H5029">
        <v>30</v>
      </c>
    </row>
    <row r="5030" spans="1:8" x14ac:dyDescent="0.3">
      <c r="A5030" t="s">
        <v>21</v>
      </c>
      <c r="B5030" t="s">
        <v>20</v>
      </c>
      <c r="C5030">
        <v>31</v>
      </c>
      <c r="D5030" s="3">
        <v>2017</v>
      </c>
      <c r="E5030" t="s">
        <v>4</v>
      </c>
      <c r="F5030" t="s">
        <v>18</v>
      </c>
      <c r="G5030" t="s">
        <v>23</v>
      </c>
      <c r="H5030">
        <v>101</v>
      </c>
    </row>
    <row r="5031" spans="1:8" x14ac:dyDescent="0.3">
      <c r="A5031" t="s">
        <v>22</v>
      </c>
      <c r="B5031" t="s">
        <v>20</v>
      </c>
      <c r="C5031">
        <v>31</v>
      </c>
      <c r="D5031" s="3">
        <v>2017</v>
      </c>
      <c r="E5031" t="s">
        <v>4</v>
      </c>
      <c r="F5031" t="s">
        <v>18</v>
      </c>
      <c r="G5031" t="s">
        <v>23</v>
      </c>
      <c r="H5031">
        <v>71</v>
      </c>
    </row>
    <row r="5032" spans="1:8" x14ac:dyDescent="0.3">
      <c r="A5032" t="s">
        <v>21</v>
      </c>
      <c r="B5032" t="s">
        <v>19</v>
      </c>
      <c r="C5032">
        <v>1</v>
      </c>
      <c r="D5032" s="3">
        <v>2017</v>
      </c>
      <c r="E5032" t="s">
        <v>4</v>
      </c>
      <c r="F5032" t="s">
        <v>18</v>
      </c>
      <c r="G5032" t="s">
        <v>23</v>
      </c>
      <c r="H5032">
        <v>81</v>
      </c>
    </row>
    <row r="5033" spans="1:8" x14ac:dyDescent="0.3">
      <c r="A5033" t="s">
        <v>22</v>
      </c>
      <c r="B5033" t="s">
        <v>19</v>
      </c>
      <c r="C5033">
        <v>1</v>
      </c>
      <c r="D5033" s="3">
        <v>2017</v>
      </c>
      <c r="E5033" t="s">
        <v>4</v>
      </c>
      <c r="F5033" t="s">
        <v>18</v>
      </c>
      <c r="G5033" t="s">
        <v>23</v>
      </c>
      <c r="H5033">
        <v>25</v>
      </c>
    </row>
    <row r="5034" spans="1:8" x14ac:dyDescent="0.3">
      <c r="A5034" t="s">
        <v>21</v>
      </c>
      <c r="B5034" t="s">
        <v>19</v>
      </c>
      <c r="C5034">
        <v>2</v>
      </c>
      <c r="D5034" s="3">
        <v>2017</v>
      </c>
      <c r="E5034" t="s">
        <v>4</v>
      </c>
      <c r="F5034" t="s">
        <v>18</v>
      </c>
      <c r="G5034" t="s">
        <v>23</v>
      </c>
      <c r="H5034">
        <v>58</v>
      </c>
    </row>
    <row r="5035" spans="1:8" x14ac:dyDescent="0.3">
      <c r="A5035" t="s">
        <v>22</v>
      </c>
      <c r="B5035" t="s">
        <v>19</v>
      </c>
      <c r="C5035">
        <v>2</v>
      </c>
      <c r="D5035" s="3">
        <v>2017</v>
      </c>
      <c r="E5035" t="s">
        <v>4</v>
      </c>
      <c r="F5035" t="s">
        <v>18</v>
      </c>
      <c r="G5035" t="s">
        <v>23</v>
      </c>
      <c r="H5035">
        <v>30</v>
      </c>
    </row>
    <row r="5036" spans="1:8" x14ac:dyDescent="0.3">
      <c r="A5036" t="s">
        <v>21</v>
      </c>
      <c r="B5036" t="s">
        <v>19</v>
      </c>
      <c r="C5036">
        <v>3</v>
      </c>
      <c r="D5036" s="3">
        <v>2017</v>
      </c>
      <c r="E5036" t="s">
        <v>4</v>
      </c>
      <c r="F5036" t="s">
        <v>18</v>
      </c>
      <c r="G5036" t="s">
        <v>23</v>
      </c>
      <c r="H5036">
        <v>68</v>
      </c>
    </row>
    <row r="5037" spans="1:8" x14ac:dyDescent="0.3">
      <c r="A5037" t="s">
        <v>22</v>
      </c>
      <c r="B5037" t="s">
        <v>19</v>
      </c>
      <c r="C5037">
        <v>3</v>
      </c>
      <c r="D5037" s="3">
        <v>2017</v>
      </c>
      <c r="E5037" t="s">
        <v>4</v>
      </c>
      <c r="F5037" t="s">
        <v>18</v>
      </c>
      <c r="G5037" t="s">
        <v>23</v>
      </c>
      <c r="H5037">
        <v>21</v>
      </c>
    </row>
    <row r="5038" spans="1:8" x14ac:dyDescent="0.3">
      <c r="A5038" t="s">
        <v>21</v>
      </c>
      <c r="B5038" t="s">
        <v>19</v>
      </c>
      <c r="C5038">
        <v>4</v>
      </c>
      <c r="D5038" s="3">
        <v>2017</v>
      </c>
      <c r="E5038" t="s">
        <v>4</v>
      </c>
      <c r="F5038" t="s">
        <v>18</v>
      </c>
      <c r="G5038" t="s">
        <v>23</v>
      </c>
      <c r="H5038">
        <v>84</v>
      </c>
    </row>
    <row r="5039" spans="1:8" x14ac:dyDescent="0.3">
      <c r="A5039" t="s">
        <v>22</v>
      </c>
      <c r="B5039" t="s">
        <v>19</v>
      </c>
      <c r="C5039">
        <v>4</v>
      </c>
      <c r="D5039" s="3">
        <v>2017</v>
      </c>
      <c r="E5039" t="s">
        <v>4</v>
      </c>
      <c r="F5039" t="s">
        <v>18</v>
      </c>
      <c r="G5039" t="s">
        <v>23</v>
      </c>
      <c r="H5039">
        <v>25</v>
      </c>
    </row>
    <row r="5040" spans="1:8" x14ac:dyDescent="0.3">
      <c r="A5040" t="s">
        <v>21</v>
      </c>
      <c r="B5040" t="s">
        <v>19</v>
      </c>
      <c r="C5040">
        <v>5</v>
      </c>
      <c r="D5040" s="3">
        <v>2017</v>
      </c>
      <c r="E5040" t="s">
        <v>4</v>
      </c>
      <c r="F5040" t="s">
        <v>18</v>
      </c>
      <c r="G5040" t="s">
        <v>23</v>
      </c>
      <c r="H5040">
        <v>82</v>
      </c>
    </row>
    <row r="5041" spans="1:8" x14ac:dyDescent="0.3">
      <c r="A5041" t="s">
        <v>22</v>
      </c>
      <c r="B5041" t="s">
        <v>19</v>
      </c>
      <c r="C5041">
        <v>5</v>
      </c>
      <c r="D5041" s="3">
        <v>2017</v>
      </c>
      <c r="E5041" t="s">
        <v>4</v>
      </c>
      <c r="F5041" t="s">
        <v>18</v>
      </c>
      <c r="G5041" t="s">
        <v>23</v>
      </c>
      <c r="H5041">
        <v>39</v>
      </c>
    </row>
    <row r="5042" spans="1:8" x14ac:dyDescent="0.3">
      <c r="A5042" t="s">
        <v>21</v>
      </c>
      <c r="B5042" t="s">
        <v>19</v>
      </c>
      <c r="C5042">
        <v>6</v>
      </c>
      <c r="D5042" s="3">
        <v>2017</v>
      </c>
      <c r="E5042" t="s">
        <v>4</v>
      </c>
      <c r="F5042" t="s">
        <v>18</v>
      </c>
      <c r="G5042" t="s">
        <v>23</v>
      </c>
      <c r="H5042">
        <v>91</v>
      </c>
    </row>
    <row r="5043" spans="1:8" x14ac:dyDescent="0.3">
      <c r="A5043" t="s">
        <v>22</v>
      </c>
      <c r="B5043" t="s">
        <v>19</v>
      </c>
      <c r="C5043">
        <v>6</v>
      </c>
      <c r="D5043" s="3">
        <v>2017</v>
      </c>
      <c r="E5043" t="s">
        <v>4</v>
      </c>
      <c r="F5043" t="s">
        <v>18</v>
      </c>
      <c r="G5043" t="s">
        <v>23</v>
      </c>
      <c r="H5043">
        <v>36</v>
      </c>
    </row>
    <row r="5044" spans="1:8" x14ac:dyDescent="0.3">
      <c r="A5044" t="s">
        <v>21</v>
      </c>
      <c r="B5044" t="s">
        <v>19</v>
      </c>
      <c r="C5044">
        <v>7</v>
      </c>
      <c r="D5044" s="3">
        <v>2017</v>
      </c>
      <c r="E5044" t="s">
        <v>4</v>
      </c>
      <c r="F5044" t="s">
        <v>18</v>
      </c>
      <c r="G5044" t="s">
        <v>23</v>
      </c>
      <c r="H5044">
        <v>75</v>
      </c>
    </row>
    <row r="5045" spans="1:8" x14ac:dyDescent="0.3">
      <c r="A5045" t="s">
        <v>22</v>
      </c>
      <c r="B5045" t="s">
        <v>19</v>
      </c>
      <c r="C5045">
        <v>7</v>
      </c>
      <c r="D5045" s="3">
        <v>2017</v>
      </c>
      <c r="E5045" t="s">
        <v>4</v>
      </c>
      <c r="F5045" t="s">
        <v>18</v>
      </c>
      <c r="G5045" t="s">
        <v>23</v>
      </c>
      <c r="H5045">
        <v>38</v>
      </c>
    </row>
    <row r="5046" spans="1:8" x14ac:dyDescent="0.3">
      <c r="A5046" t="s">
        <v>21</v>
      </c>
      <c r="B5046" t="s">
        <v>19</v>
      </c>
      <c r="C5046">
        <v>8</v>
      </c>
      <c r="D5046" s="3">
        <v>2017</v>
      </c>
      <c r="E5046" t="s">
        <v>4</v>
      </c>
      <c r="F5046" t="s">
        <v>18</v>
      </c>
      <c r="G5046" t="s">
        <v>23</v>
      </c>
      <c r="H5046">
        <v>115</v>
      </c>
    </row>
    <row r="5047" spans="1:8" x14ac:dyDescent="0.3">
      <c r="A5047" t="s">
        <v>22</v>
      </c>
      <c r="B5047" t="s">
        <v>19</v>
      </c>
      <c r="C5047">
        <v>8</v>
      </c>
      <c r="D5047" s="3">
        <v>2017</v>
      </c>
      <c r="E5047" t="s">
        <v>4</v>
      </c>
      <c r="F5047" t="s">
        <v>18</v>
      </c>
      <c r="G5047" t="s">
        <v>23</v>
      </c>
      <c r="H5047">
        <v>31</v>
      </c>
    </row>
    <row r="5048" spans="1:8" x14ac:dyDescent="0.3">
      <c r="A5048" t="s">
        <v>21</v>
      </c>
      <c r="B5048" t="s">
        <v>19</v>
      </c>
      <c r="C5048">
        <v>9</v>
      </c>
      <c r="D5048" s="3">
        <v>2017</v>
      </c>
      <c r="E5048" t="s">
        <v>4</v>
      </c>
      <c r="F5048" t="s">
        <v>18</v>
      </c>
      <c r="G5048" t="s">
        <v>23</v>
      </c>
      <c r="H5048">
        <v>99</v>
      </c>
    </row>
    <row r="5049" spans="1:8" x14ac:dyDescent="0.3">
      <c r="A5049" t="s">
        <v>22</v>
      </c>
      <c r="B5049" t="s">
        <v>19</v>
      </c>
      <c r="C5049">
        <v>9</v>
      </c>
      <c r="D5049" s="3">
        <v>2017</v>
      </c>
      <c r="E5049" t="s">
        <v>4</v>
      </c>
      <c r="F5049" t="s">
        <v>18</v>
      </c>
      <c r="G5049" t="s">
        <v>23</v>
      </c>
      <c r="H5049">
        <v>20</v>
      </c>
    </row>
    <row r="5050" spans="1:8" x14ac:dyDescent="0.3">
      <c r="A5050" t="s">
        <v>21</v>
      </c>
      <c r="B5050" t="s">
        <v>19</v>
      </c>
      <c r="C5050">
        <v>10</v>
      </c>
      <c r="D5050" s="3">
        <v>2017</v>
      </c>
      <c r="E5050" t="s">
        <v>4</v>
      </c>
      <c r="F5050" t="s">
        <v>18</v>
      </c>
      <c r="G5050" t="s">
        <v>23</v>
      </c>
      <c r="H5050">
        <v>57</v>
      </c>
    </row>
    <row r="5051" spans="1:8" x14ac:dyDescent="0.3">
      <c r="A5051" t="s">
        <v>22</v>
      </c>
      <c r="B5051" t="s">
        <v>19</v>
      </c>
      <c r="C5051">
        <v>10</v>
      </c>
      <c r="D5051" s="3">
        <v>2017</v>
      </c>
      <c r="E5051" t="s">
        <v>4</v>
      </c>
      <c r="F5051" t="s">
        <v>18</v>
      </c>
      <c r="G5051" t="s">
        <v>23</v>
      </c>
      <c r="H5051">
        <v>36</v>
      </c>
    </row>
    <row r="5052" spans="1:8" x14ac:dyDescent="0.3">
      <c r="A5052" t="s">
        <v>21</v>
      </c>
      <c r="B5052" t="s">
        <v>19</v>
      </c>
      <c r="C5052">
        <v>11</v>
      </c>
      <c r="D5052" s="3">
        <v>2017</v>
      </c>
      <c r="E5052" t="s">
        <v>4</v>
      </c>
      <c r="F5052" t="s">
        <v>18</v>
      </c>
      <c r="G5052" t="s">
        <v>23</v>
      </c>
      <c r="H5052">
        <v>78</v>
      </c>
    </row>
    <row r="5053" spans="1:8" x14ac:dyDescent="0.3">
      <c r="A5053" t="s">
        <v>22</v>
      </c>
      <c r="B5053" t="s">
        <v>19</v>
      </c>
      <c r="C5053">
        <v>11</v>
      </c>
      <c r="D5053" s="3">
        <v>2017</v>
      </c>
      <c r="E5053" t="s">
        <v>4</v>
      </c>
      <c r="F5053" t="s">
        <v>18</v>
      </c>
      <c r="G5053" t="s">
        <v>23</v>
      </c>
      <c r="H5053">
        <v>42</v>
      </c>
    </row>
    <row r="5054" spans="1:8" x14ac:dyDescent="0.3">
      <c r="A5054" t="s">
        <v>21</v>
      </c>
      <c r="B5054" t="s">
        <v>19</v>
      </c>
      <c r="C5054">
        <v>12</v>
      </c>
      <c r="D5054" s="3">
        <v>2017</v>
      </c>
      <c r="E5054" t="s">
        <v>4</v>
      </c>
      <c r="F5054" t="s">
        <v>18</v>
      </c>
      <c r="G5054" t="s">
        <v>23</v>
      </c>
      <c r="H5054">
        <v>106</v>
      </c>
    </row>
    <row r="5055" spans="1:8" x14ac:dyDescent="0.3">
      <c r="A5055" t="s">
        <v>22</v>
      </c>
      <c r="B5055" t="s">
        <v>19</v>
      </c>
      <c r="C5055">
        <v>12</v>
      </c>
      <c r="D5055" s="3">
        <v>2017</v>
      </c>
      <c r="E5055" t="s">
        <v>4</v>
      </c>
      <c r="F5055" t="s">
        <v>18</v>
      </c>
      <c r="G5055" t="s">
        <v>23</v>
      </c>
      <c r="H5055">
        <v>28</v>
      </c>
    </row>
    <row r="5056" spans="1:8" x14ac:dyDescent="0.3">
      <c r="A5056" t="s">
        <v>21</v>
      </c>
      <c r="B5056" t="s">
        <v>19</v>
      </c>
      <c r="C5056">
        <v>13</v>
      </c>
      <c r="D5056" s="3">
        <v>2017</v>
      </c>
      <c r="E5056" t="s">
        <v>4</v>
      </c>
      <c r="F5056" t="s">
        <v>18</v>
      </c>
      <c r="G5056" t="s">
        <v>23</v>
      </c>
      <c r="H5056">
        <v>77</v>
      </c>
    </row>
    <row r="5057" spans="1:8" x14ac:dyDescent="0.3">
      <c r="A5057" t="s">
        <v>22</v>
      </c>
      <c r="B5057" t="s">
        <v>19</v>
      </c>
      <c r="C5057">
        <v>13</v>
      </c>
      <c r="D5057" s="3">
        <v>2017</v>
      </c>
      <c r="E5057" t="s">
        <v>4</v>
      </c>
      <c r="F5057" t="s">
        <v>18</v>
      </c>
      <c r="G5057" t="s">
        <v>23</v>
      </c>
      <c r="H5057">
        <v>28</v>
      </c>
    </row>
    <row r="5058" spans="1:8" x14ac:dyDescent="0.3">
      <c r="A5058" t="s">
        <v>21</v>
      </c>
      <c r="B5058" t="s">
        <v>19</v>
      </c>
      <c r="C5058">
        <v>14</v>
      </c>
      <c r="D5058" s="3">
        <v>2017</v>
      </c>
      <c r="E5058" t="s">
        <v>4</v>
      </c>
      <c r="F5058" t="s">
        <v>18</v>
      </c>
      <c r="G5058" t="s">
        <v>23</v>
      </c>
      <c r="H5058">
        <v>83</v>
      </c>
    </row>
    <row r="5059" spans="1:8" x14ac:dyDescent="0.3">
      <c r="A5059" t="s">
        <v>22</v>
      </c>
      <c r="B5059" t="s">
        <v>19</v>
      </c>
      <c r="C5059">
        <v>14</v>
      </c>
      <c r="D5059" s="3">
        <v>2017</v>
      </c>
      <c r="E5059" t="s">
        <v>4</v>
      </c>
      <c r="F5059" t="s">
        <v>18</v>
      </c>
      <c r="G5059" t="s">
        <v>23</v>
      </c>
      <c r="H5059">
        <v>17</v>
      </c>
    </row>
    <row r="5060" spans="1:8" x14ac:dyDescent="0.3">
      <c r="A5060" t="s">
        <v>21</v>
      </c>
      <c r="B5060" t="s">
        <v>19</v>
      </c>
      <c r="C5060">
        <v>15</v>
      </c>
      <c r="D5060" s="3">
        <v>2017</v>
      </c>
      <c r="E5060" t="s">
        <v>4</v>
      </c>
      <c r="F5060" t="s">
        <v>18</v>
      </c>
      <c r="G5060" t="s">
        <v>23</v>
      </c>
      <c r="H5060">
        <v>104</v>
      </c>
    </row>
    <row r="5061" spans="1:8" x14ac:dyDescent="0.3">
      <c r="A5061" t="s">
        <v>22</v>
      </c>
      <c r="B5061" t="s">
        <v>19</v>
      </c>
      <c r="C5061">
        <v>15</v>
      </c>
      <c r="D5061" s="3">
        <v>2017</v>
      </c>
      <c r="E5061" t="s">
        <v>4</v>
      </c>
      <c r="F5061" t="s">
        <v>18</v>
      </c>
      <c r="G5061" t="s">
        <v>23</v>
      </c>
      <c r="H5061">
        <v>26</v>
      </c>
    </row>
    <row r="5062" spans="1:8" x14ac:dyDescent="0.3">
      <c r="A5062" t="s">
        <v>21</v>
      </c>
      <c r="B5062" t="s">
        <v>19</v>
      </c>
      <c r="C5062">
        <v>16</v>
      </c>
      <c r="D5062" s="3">
        <v>2017</v>
      </c>
      <c r="E5062" t="s">
        <v>4</v>
      </c>
      <c r="F5062" t="s">
        <v>18</v>
      </c>
      <c r="G5062" t="s">
        <v>23</v>
      </c>
      <c r="H5062">
        <v>132</v>
      </c>
    </row>
    <row r="5063" spans="1:8" x14ac:dyDescent="0.3">
      <c r="A5063" t="s">
        <v>22</v>
      </c>
      <c r="B5063" t="s">
        <v>19</v>
      </c>
      <c r="C5063">
        <v>16</v>
      </c>
      <c r="D5063" s="3">
        <v>2017</v>
      </c>
      <c r="E5063" t="s">
        <v>4</v>
      </c>
      <c r="F5063" t="s">
        <v>18</v>
      </c>
      <c r="G5063" t="s">
        <v>23</v>
      </c>
      <c r="H5063">
        <v>20</v>
      </c>
    </row>
    <row r="5064" spans="1:8" x14ac:dyDescent="0.3">
      <c r="A5064" t="s">
        <v>21</v>
      </c>
      <c r="B5064" t="s">
        <v>19</v>
      </c>
      <c r="C5064">
        <v>17</v>
      </c>
      <c r="D5064" s="3">
        <v>2017</v>
      </c>
      <c r="E5064" t="s">
        <v>4</v>
      </c>
      <c r="F5064" t="s">
        <v>18</v>
      </c>
      <c r="G5064" t="s">
        <v>23</v>
      </c>
      <c r="H5064">
        <v>74</v>
      </c>
    </row>
    <row r="5065" spans="1:8" x14ac:dyDescent="0.3">
      <c r="A5065" t="s">
        <v>22</v>
      </c>
      <c r="B5065" t="s">
        <v>19</v>
      </c>
      <c r="C5065">
        <v>17</v>
      </c>
      <c r="D5065" s="3">
        <v>2017</v>
      </c>
      <c r="E5065" t="s">
        <v>4</v>
      </c>
      <c r="F5065" t="s">
        <v>18</v>
      </c>
      <c r="G5065" t="s">
        <v>23</v>
      </c>
      <c r="H5065">
        <v>25</v>
      </c>
    </row>
    <row r="5066" spans="1:8" x14ac:dyDescent="0.3">
      <c r="A5066" t="s">
        <v>21</v>
      </c>
      <c r="B5066" t="s">
        <v>19</v>
      </c>
      <c r="C5066">
        <v>18</v>
      </c>
      <c r="D5066" s="3">
        <v>2017</v>
      </c>
      <c r="E5066" t="s">
        <v>4</v>
      </c>
      <c r="F5066" t="s">
        <v>18</v>
      </c>
      <c r="G5066" t="s">
        <v>23</v>
      </c>
      <c r="H5066">
        <v>76</v>
      </c>
    </row>
    <row r="5067" spans="1:8" x14ac:dyDescent="0.3">
      <c r="A5067" t="s">
        <v>22</v>
      </c>
      <c r="B5067" t="s">
        <v>19</v>
      </c>
      <c r="C5067">
        <v>18</v>
      </c>
      <c r="D5067" s="3">
        <v>2017</v>
      </c>
      <c r="E5067" t="s">
        <v>4</v>
      </c>
      <c r="F5067" t="s">
        <v>18</v>
      </c>
      <c r="G5067" t="s">
        <v>23</v>
      </c>
      <c r="H5067">
        <v>34</v>
      </c>
    </row>
    <row r="5068" spans="1:8" x14ac:dyDescent="0.3">
      <c r="A5068" t="s">
        <v>21</v>
      </c>
      <c r="B5068" t="s">
        <v>19</v>
      </c>
      <c r="C5068">
        <v>19</v>
      </c>
      <c r="D5068" s="3">
        <v>2017</v>
      </c>
      <c r="E5068" t="s">
        <v>4</v>
      </c>
      <c r="F5068" t="s">
        <v>18</v>
      </c>
      <c r="G5068" t="s">
        <v>23</v>
      </c>
      <c r="H5068">
        <v>130</v>
      </c>
    </row>
    <row r="5069" spans="1:8" x14ac:dyDescent="0.3">
      <c r="A5069" t="s">
        <v>22</v>
      </c>
      <c r="B5069" t="s">
        <v>19</v>
      </c>
      <c r="C5069">
        <v>19</v>
      </c>
      <c r="D5069" s="3">
        <v>2017</v>
      </c>
      <c r="E5069" t="s">
        <v>4</v>
      </c>
      <c r="F5069" t="s">
        <v>18</v>
      </c>
      <c r="G5069" t="s">
        <v>23</v>
      </c>
      <c r="H5069">
        <v>26</v>
      </c>
    </row>
    <row r="5070" spans="1:8" x14ac:dyDescent="0.3">
      <c r="A5070" t="s">
        <v>21</v>
      </c>
      <c r="B5070" t="s">
        <v>19</v>
      </c>
      <c r="C5070">
        <v>20</v>
      </c>
      <c r="D5070" s="3">
        <v>2017</v>
      </c>
      <c r="E5070" t="s">
        <v>4</v>
      </c>
      <c r="F5070" t="s">
        <v>18</v>
      </c>
      <c r="G5070" t="s">
        <v>23</v>
      </c>
      <c r="H5070">
        <v>97</v>
      </c>
    </row>
    <row r="5071" spans="1:8" x14ac:dyDescent="0.3">
      <c r="A5071" t="s">
        <v>22</v>
      </c>
      <c r="B5071" t="s">
        <v>19</v>
      </c>
      <c r="C5071">
        <v>20</v>
      </c>
      <c r="D5071" s="3">
        <v>2017</v>
      </c>
      <c r="E5071" t="s">
        <v>4</v>
      </c>
      <c r="F5071" t="s">
        <v>18</v>
      </c>
      <c r="G5071" t="s">
        <v>23</v>
      </c>
      <c r="H5071">
        <v>29</v>
      </c>
    </row>
    <row r="5072" spans="1:8" x14ac:dyDescent="0.3">
      <c r="A5072" t="s">
        <v>21</v>
      </c>
      <c r="B5072" t="s">
        <v>19</v>
      </c>
      <c r="C5072">
        <v>21</v>
      </c>
      <c r="D5072" s="3">
        <v>2017</v>
      </c>
      <c r="E5072" t="s">
        <v>4</v>
      </c>
      <c r="F5072" t="s">
        <v>18</v>
      </c>
      <c r="G5072" t="s">
        <v>23</v>
      </c>
      <c r="H5072">
        <v>87</v>
      </c>
    </row>
    <row r="5073" spans="1:8" x14ac:dyDescent="0.3">
      <c r="A5073" t="s">
        <v>22</v>
      </c>
      <c r="B5073" t="s">
        <v>19</v>
      </c>
      <c r="C5073">
        <v>21</v>
      </c>
      <c r="D5073" s="3">
        <v>2017</v>
      </c>
      <c r="E5073" t="s">
        <v>4</v>
      </c>
      <c r="F5073" t="s">
        <v>18</v>
      </c>
      <c r="G5073" t="s">
        <v>23</v>
      </c>
      <c r="H5073">
        <v>38</v>
      </c>
    </row>
    <row r="5074" spans="1:8" x14ac:dyDescent="0.3">
      <c r="A5074" t="s">
        <v>21</v>
      </c>
      <c r="B5074" t="s">
        <v>19</v>
      </c>
      <c r="C5074">
        <v>22</v>
      </c>
      <c r="D5074" s="3">
        <v>2017</v>
      </c>
      <c r="E5074" t="s">
        <v>4</v>
      </c>
      <c r="F5074" t="s">
        <v>18</v>
      </c>
      <c r="G5074" t="s">
        <v>23</v>
      </c>
      <c r="H5074">
        <v>151</v>
      </c>
    </row>
    <row r="5075" spans="1:8" x14ac:dyDescent="0.3">
      <c r="A5075" t="s">
        <v>22</v>
      </c>
      <c r="B5075" t="s">
        <v>19</v>
      </c>
      <c r="C5075">
        <v>22</v>
      </c>
      <c r="D5075" s="3">
        <v>2017</v>
      </c>
      <c r="E5075" t="s">
        <v>4</v>
      </c>
      <c r="F5075" t="s">
        <v>18</v>
      </c>
      <c r="G5075" t="s">
        <v>23</v>
      </c>
      <c r="H5075">
        <v>21</v>
      </c>
    </row>
    <row r="5076" spans="1:8" x14ac:dyDescent="0.3">
      <c r="A5076" t="s">
        <v>21</v>
      </c>
      <c r="B5076" t="s">
        <v>19</v>
      </c>
      <c r="C5076">
        <v>23</v>
      </c>
      <c r="D5076" s="3">
        <v>2017</v>
      </c>
      <c r="E5076" t="s">
        <v>4</v>
      </c>
      <c r="F5076" t="s">
        <v>18</v>
      </c>
      <c r="G5076" t="s">
        <v>23</v>
      </c>
      <c r="H5076">
        <v>95</v>
      </c>
    </row>
    <row r="5077" spans="1:8" x14ac:dyDescent="0.3">
      <c r="A5077" t="s">
        <v>22</v>
      </c>
      <c r="B5077" t="s">
        <v>19</v>
      </c>
      <c r="C5077">
        <v>23</v>
      </c>
      <c r="D5077" s="3">
        <v>2017</v>
      </c>
      <c r="E5077" t="s">
        <v>4</v>
      </c>
      <c r="F5077" t="s">
        <v>18</v>
      </c>
      <c r="G5077" t="s">
        <v>23</v>
      </c>
      <c r="H5077">
        <v>21</v>
      </c>
    </row>
    <row r="5078" spans="1:8" x14ac:dyDescent="0.3">
      <c r="A5078" t="s">
        <v>21</v>
      </c>
      <c r="B5078" t="s">
        <v>19</v>
      </c>
      <c r="C5078">
        <v>24</v>
      </c>
      <c r="D5078" s="3">
        <v>2017</v>
      </c>
      <c r="E5078" t="s">
        <v>4</v>
      </c>
      <c r="F5078" t="s">
        <v>18</v>
      </c>
      <c r="G5078" t="s">
        <v>23</v>
      </c>
      <c r="H5078">
        <v>95</v>
      </c>
    </row>
    <row r="5079" spans="1:8" x14ac:dyDescent="0.3">
      <c r="A5079" t="s">
        <v>22</v>
      </c>
      <c r="B5079" t="s">
        <v>19</v>
      </c>
      <c r="C5079">
        <v>24</v>
      </c>
      <c r="D5079" s="3">
        <v>2017</v>
      </c>
      <c r="E5079" t="s">
        <v>4</v>
      </c>
      <c r="F5079" t="s">
        <v>18</v>
      </c>
      <c r="G5079" t="s">
        <v>23</v>
      </c>
      <c r="H5079">
        <v>34</v>
      </c>
    </row>
    <row r="5080" spans="1:8" x14ac:dyDescent="0.3">
      <c r="A5080" t="s">
        <v>21</v>
      </c>
      <c r="B5080" t="s">
        <v>19</v>
      </c>
      <c r="C5080">
        <v>25</v>
      </c>
      <c r="D5080" s="3">
        <v>2017</v>
      </c>
      <c r="E5080" t="s">
        <v>4</v>
      </c>
      <c r="F5080" t="s">
        <v>18</v>
      </c>
      <c r="G5080" t="s">
        <v>23</v>
      </c>
      <c r="H5080">
        <v>128</v>
      </c>
    </row>
    <row r="5081" spans="1:8" x14ac:dyDescent="0.3">
      <c r="A5081" t="s">
        <v>22</v>
      </c>
      <c r="B5081" t="s">
        <v>19</v>
      </c>
      <c r="C5081">
        <v>25</v>
      </c>
      <c r="D5081" s="3">
        <v>2017</v>
      </c>
      <c r="E5081" t="s">
        <v>4</v>
      </c>
      <c r="F5081" t="s">
        <v>18</v>
      </c>
      <c r="G5081" t="s">
        <v>23</v>
      </c>
      <c r="H5081">
        <v>43</v>
      </c>
    </row>
    <row r="5082" spans="1:8" x14ac:dyDescent="0.3">
      <c r="A5082" t="s">
        <v>21</v>
      </c>
      <c r="B5082" t="s">
        <v>19</v>
      </c>
      <c r="C5082">
        <v>26</v>
      </c>
      <c r="D5082" s="3">
        <v>2017</v>
      </c>
      <c r="E5082" t="s">
        <v>4</v>
      </c>
      <c r="F5082" t="s">
        <v>18</v>
      </c>
      <c r="G5082" t="s">
        <v>23</v>
      </c>
      <c r="H5082">
        <v>125</v>
      </c>
    </row>
    <row r="5083" spans="1:8" x14ac:dyDescent="0.3">
      <c r="A5083" t="s">
        <v>22</v>
      </c>
      <c r="B5083" t="s">
        <v>19</v>
      </c>
      <c r="C5083">
        <v>26</v>
      </c>
      <c r="D5083" s="3">
        <v>2017</v>
      </c>
      <c r="E5083" t="s">
        <v>4</v>
      </c>
      <c r="F5083" t="s">
        <v>18</v>
      </c>
      <c r="G5083" t="s">
        <v>23</v>
      </c>
      <c r="H5083">
        <v>45</v>
      </c>
    </row>
    <row r="5084" spans="1:8" x14ac:dyDescent="0.3">
      <c r="A5084" t="s">
        <v>21</v>
      </c>
      <c r="B5084" t="s">
        <v>19</v>
      </c>
      <c r="C5084">
        <v>27</v>
      </c>
      <c r="D5084" s="3">
        <v>2017</v>
      </c>
      <c r="E5084" t="s">
        <v>4</v>
      </c>
      <c r="F5084" t="s">
        <v>18</v>
      </c>
      <c r="G5084" t="s">
        <v>23</v>
      </c>
      <c r="H5084">
        <v>109</v>
      </c>
    </row>
    <row r="5085" spans="1:8" x14ac:dyDescent="0.3">
      <c r="A5085" t="s">
        <v>22</v>
      </c>
      <c r="B5085" t="s">
        <v>19</v>
      </c>
      <c r="C5085">
        <v>27</v>
      </c>
      <c r="D5085" s="3">
        <v>2017</v>
      </c>
      <c r="E5085" t="s">
        <v>4</v>
      </c>
      <c r="F5085" t="s">
        <v>18</v>
      </c>
      <c r="G5085" t="s">
        <v>23</v>
      </c>
      <c r="H5085">
        <v>43</v>
      </c>
    </row>
    <row r="5086" spans="1:8" x14ac:dyDescent="0.3">
      <c r="A5086" t="s">
        <v>21</v>
      </c>
      <c r="B5086" t="s">
        <v>19</v>
      </c>
      <c r="C5086">
        <v>28</v>
      </c>
      <c r="D5086" s="3">
        <v>2017</v>
      </c>
      <c r="E5086" t="s">
        <v>4</v>
      </c>
      <c r="F5086" t="s">
        <v>18</v>
      </c>
      <c r="G5086" t="s">
        <v>23</v>
      </c>
      <c r="H5086">
        <v>101</v>
      </c>
    </row>
    <row r="5087" spans="1:8" x14ac:dyDescent="0.3">
      <c r="A5087" t="s">
        <v>22</v>
      </c>
      <c r="B5087" t="s">
        <v>19</v>
      </c>
      <c r="C5087">
        <v>28</v>
      </c>
      <c r="D5087" s="3">
        <v>2017</v>
      </c>
      <c r="E5087" t="s">
        <v>4</v>
      </c>
      <c r="F5087" t="s">
        <v>18</v>
      </c>
      <c r="G5087" t="s">
        <v>23</v>
      </c>
      <c r="H5087">
        <v>29</v>
      </c>
    </row>
    <row r="5088" spans="1:8" x14ac:dyDescent="0.3">
      <c r="A5088" t="s">
        <v>21</v>
      </c>
      <c r="B5088" t="s">
        <v>19</v>
      </c>
      <c r="C5088">
        <v>29</v>
      </c>
      <c r="D5088" s="3">
        <v>2017</v>
      </c>
      <c r="E5088" t="s">
        <v>4</v>
      </c>
      <c r="F5088" t="s">
        <v>18</v>
      </c>
      <c r="G5088" t="s">
        <v>23</v>
      </c>
      <c r="H5088">
        <v>99</v>
      </c>
    </row>
    <row r="5089" spans="1:8" x14ac:dyDescent="0.3">
      <c r="A5089" t="s">
        <v>22</v>
      </c>
      <c r="B5089" t="s">
        <v>19</v>
      </c>
      <c r="C5089">
        <v>29</v>
      </c>
      <c r="D5089" s="3">
        <v>2017</v>
      </c>
      <c r="E5089" t="s">
        <v>4</v>
      </c>
      <c r="F5089" t="s">
        <v>18</v>
      </c>
      <c r="G5089" t="s">
        <v>23</v>
      </c>
      <c r="H5089">
        <v>30</v>
      </c>
    </row>
    <row r="5090" spans="1:8" x14ac:dyDescent="0.3">
      <c r="A5090" t="s">
        <v>21</v>
      </c>
      <c r="B5090" t="s">
        <v>19</v>
      </c>
      <c r="C5090">
        <v>30</v>
      </c>
      <c r="D5090" s="3">
        <v>2017</v>
      </c>
      <c r="E5090" t="s">
        <v>4</v>
      </c>
      <c r="F5090" t="s">
        <v>18</v>
      </c>
      <c r="G5090" t="s">
        <v>23</v>
      </c>
      <c r="H5090">
        <v>115</v>
      </c>
    </row>
    <row r="5091" spans="1:8" x14ac:dyDescent="0.3">
      <c r="A5091" t="s">
        <v>22</v>
      </c>
      <c r="B5091" t="s">
        <v>19</v>
      </c>
      <c r="C5091">
        <v>30</v>
      </c>
      <c r="D5091" s="3">
        <v>2017</v>
      </c>
      <c r="E5091" t="s">
        <v>4</v>
      </c>
      <c r="F5091" t="s">
        <v>18</v>
      </c>
      <c r="G5091" t="s">
        <v>23</v>
      </c>
      <c r="H5091">
        <v>20</v>
      </c>
    </row>
    <row r="5092" spans="1:8" x14ac:dyDescent="0.3">
      <c r="A5092" t="s">
        <v>21</v>
      </c>
      <c r="B5092" t="s">
        <v>13</v>
      </c>
      <c r="C5092">
        <v>1</v>
      </c>
      <c r="D5092" s="3">
        <v>2017</v>
      </c>
      <c r="E5092" t="s">
        <v>4</v>
      </c>
      <c r="F5092" t="s">
        <v>18</v>
      </c>
      <c r="G5092" t="s">
        <v>23</v>
      </c>
      <c r="H5092">
        <v>126</v>
      </c>
    </row>
    <row r="5093" spans="1:8" x14ac:dyDescent="0.3">
      <c r="A5093" t="s">
        <v>22</v>
      </c>
      <c r="B5093" t="s">
        <v>13</v>
      </c>
      <c r="C5093">
        <v>1</v>
      </c>
      <c r="D5093" s="3">
        <v>2017</v>
      </c>
      <c r="E5093" t="s">
        <v>4</v>
      </c>
      <c r="F5093" t="s">
        <v>18</v>
      </c>
      <c r="G5093" t="s">
        <v>23</v>
      </c>
      <c r="H5093">
        <v>39</v>
      </c>
    </row>
    <row r="5094" spans="1:8" x14ac:dyDescent="0.3">
      <c r="A5094" t="s">
        <v>21</v>
      </c>
      <c r="B5094" t="s">
        <v>13</v>
      </c>
      <c r="C5094">
        <v>2</v>
      </c>
      <c r="D5094" s="3">
        <v>2017</v>
      </c>
      <c r="E5094" t="s">
        <v>4</v>
      </c>
      <c r="F5094" t="s">
        <v>18</v>
      </c>
      <c r="G5094" t="s">
        <v>23</v>
      </c>
      <c r="H5094">
        <v>100</v>
      </c>
    </row>
    <row r="5095" spans="1:8" x14ac:dyDescent="0.3">
      <c r="A5095" t="s">
        <v>22</v>
      </c>
      <c r="B5095" t="s">
        <v>13</v>
      </c>
      <c r="C5095">
        <v>2</v>
      </c>
      <c r="D5095" s="3">
        <v>2017</v>
      </c>
      <c r="E5095" t="s">
        <v>4</v>
      </c>
      <c r="F5095" t="s">
        <v>18</v>
      </c>
      <c r="G5095" t="s">
        <v>23</v>
      </c>
      <c r="H5095">
        <v>30</v>
      </c>
    </row>
    <row r="5096" spans="1:8" x14ac:dyDescent="0.3">
      <c r="A5096" t="s">
        <v>21</v>
      </c>
      <c r="B5096" t="s">
        <v>13</v>
      </c>
      <c r="C5096">
        <v>3</v>
      </c>
      <c r="D5096" s="3">
        <v>2017</v>
      </c>
      <c r="E5096" t="s">
        <v>4</v>
      </c>
      <c r="F5096" t="s">
        <v>18</v>
      </c>
      <c r="G5096" t="s">
        <v>23</v>
      </c>
      <c r="H5096">
        <v>92</v>
      </c>
    </row>
    <row r="5097" spans="1:8" x14ac:dyDescent="0.3">
      <c r="A5097" t="s">
        <v>22</v>
      </c>
      <c r="B5097" t="s">
        <v>13</v>
      </c>
      <c r="C5097">
        <v>3</v>
      </c>
      <c r="D5097" s="3">
        <v>2017</v>
      </c>
      <c r="E5097" t="s">
        <v>4</v>
      </c>
      <c r="F5097" t="s">
        <v>18</v>
      </c>
      <c r="G5097" t="s">
        <v>23</v>
      </c>
      <c r="H5097">
        <v>28</v>
      </c>
    </row>
    <row r="5098" spans="1:8" x14ac:dyDescent="0.3">
      <c r="A5098" t="s">
        <v>21</v>
      </c>
      <c r="B5098" t="s">
        <v>13</v>
      </c>
      <c r="C5098">
        <v>4</v>
      </c>
      <c r="D5098" s="3">
        <v>2017</v>
      </c>
      <c r="E5098" t="s">
        <v>4</v>
      </c>
      <c r="F5098" t="s">
        <v>18</v>
      </c>
      <c r="G5098" t="s">
        <v>23</v>
      </c>
      <c r="H5098">
        <v>84</v>
      </c>
    </row>
    <row r="5099" spans="1:8" x14ac:dyDescent="0.3">
      <c r="A5099" t="s">
        <v>22</v>
      </c>
      <c r="B5099" t="s">
        <v>13</v>
      </c>
      <c r="C5099">
        <v>4</v>
      </c>
      <c r="D5099" s="3">
        <v>2017</v>
      </c>
      <c r="E5099" t="s">
        <v>4</v>
      </c>
      <c r="F5099" t="s">
        <v>18</v>
      </c>
      <c r="G5099" t="s">
        <v>23</v>
      </c>
      <c r="H5099">
        <v>23</v>
      </c>
    </row>
    <row r="5100" spans="1:8" x14ac:dyDescent="0.3">
      <c r="A5100" t="s">
        <v>21</v>
      </c>
      <c r="B5100" t="s">
        <v>13</v>
      </c>
      <c r="C5100">
        <v>5</v>
      </c>
      <c r="D5100" s="3">
        <v>2017</v>
      </c>
      <c r="E5100" t="s">
        <v>4</v>
      </c>
      <c r="F5100" t="s">
        <v>18</v>
      </c>
      <c r="G5100" t="s">
        <v>23</v>
      </c>
      <c r="H5100">
        <v>78</v>
      </c>
    </row>
    <row r="5101" spans="1:8" x14ac:dyDescent="0.3">
      <c r="A5101" t="s">
        <v>22</v>
      </c>
      <c r="B5101" t="s">
        <v>13</v>
      </c>
      <c r="C5101">
        <v>5</v>
      </c>
      <c r="D5101" s="3">
        <v>2017</v>
      </c>
      <c r="E5101" t="s">
        <v>4</v>
      </c>
      <c r="F5101" t="s">
        <v>18</v>
      </c>
      <c r="G5101" t="s">
        <v>23</v>
      </c>
      <c r="H5101">
        <v>19</v>
      </c>
    </row>
    <row r="5102" spans="1:8" x14ac:dyDescent="0.3">
      <c r="A5102" t="s">
        <v>21</v>
      </c>
      <c r="B5102" t="s">
        <v>13</v>
      </c>
      <c r="C5102">
        <v>6</v>
      </c>
      <c r="D5102" s="3">
        <v>2017</v>
      </c>
      <c r="E5102" t="s">
        <v>4</v>
      </c>
      <c r="F5102" t="s">
        <v>18</v>
      </c>
      <c r="G5102" t="s">
        <v>23</v>
      </c>
      <c r="H5102">
        <v>77</v>
      </c>
    </row>
    <row r="5103" spans="1:8" x14ac:dyDescent="0.3">
      <c r="A5103" t="s">
        <v>22</v>
      </c>
      <c r="B5103" t="s">
        <v>13</v>
      </c>
      <c r="C5103">
        <v>6</v>
      </c>
      <c r="D5103" s="3">
        <v>2017</v>
      </c>
      <c r="E5103" t="s">
        <v>4</v>
      </c>
      <c r="F5103" t="s">
        <v>18</v>
      </c>
      <c r="G5103" t="s">
        <v>23</v>
      </c>
      <c r="H5103">
        <v>33</v>
      </c>
    </row>
    <row r="5104" spans="1:8" x14ac:dyDescent="0.3">
      <c r="A5104" t="s">
        <v>21</v>
      </c>
      <c r="B5104" t="s">
        <v>13</v>
      </c>
      <c r="C5104">
        <v>7</v>
      </c>
      <c r="D5104" s="3">
        <v>2017</v>
      </c>
      <c r="E5104" t="s">
        <v>4</v>
      </c>
      <c r="F5104" t="s">
        <v>18</v>
      </c>
      <c r="G5104" t="s">
        <v>23</v>
      </c>
      <c r="H5104">
        <v>90</v>
      </c>
    </row>
    <row r="5105" spans="1:8" x14ac:dyDescent="0.3">
      <c r="A5105" t="s">
        <v>22</v>
      </c>
      <c r="B5105" t="s">
        <v>13</v>
      </c>
      <c r="C5105">
        <v>7</v>
      </c>
      <c r="D5105" s="3">
        <v>2017</v>
      </c>
      <c r="E5105" t="s">
        <v>4</v>
      </c>
      <c r="F5105" t="s">
        <v>18</v>
      </c>
      <c r="G5105" t="s">
        <v>23</v>
      </c>
      <c r="H5105">
        <v>27</v>
      </c>
    </row>
    <row r="5106" spans="1:8" x14ac:dyDescent="0.3">
      <c r="A5106" t="s">
        <v>21</v>
      </c>
      <c r="B5106" t="s">
        <v>13</v>
      </c>
      <c r="C5106">
        <v>8</v>
      </c>
      <c r="D5106" s="3">
        <v>2017</v>
      </c>
      <c r="E5106" t="s">
        <v>4</v>
      </c>
      <c r="F5106" t="s">
        <v>18</v>
      </c>
      <c r="G5106" t="s">
        <v>23</v>
      </c>
      <c r="H5106">
        <v>98</v>
      </c>
    </row>
    <row r="5107" spans="1:8" x14ac:dyDescent="0.3">
      <c r="A5107" t="s">
        <v>22</v>
      </c>
      <c r="B5107" t="s">
        <v>13</v>
      </c>
      <c r="C5107">
        <v>8</v>
      </c>
      <c r="D5107" s="3">
        <v>2017</v>
      </c>
      <c r="E5107" t="s">
        <v>4</v>
      </c>
      <c r="F5107" t="s">
        <v>18</v>
      </c>
      <c r="G5107" t="s">
        <v>23</v>
      </c>
      <c r="H5107">
        <v>42</v>
      </c>
    </row>
    <row r="5108" spans="1:8" x14ac:dyDescent="0.3">
      <c r="A5108" t="s">
        <v>21</v>
      </c>
      <c r="B5108" t="s">
        <v>13</v>
      </c>
      <c r="C5108">
        <v>9</v>
      </c>
      <c r="D5108" s="3">
        <v>2017</v>
      </c>
      <c r="E5108" t="s">
        <v>4</v>
      </c>
      <c r="F5108" t="s">
        <v>18</v>
      </c>
      <c r="G5108" t="s">
        <v>23</v>
      </c>
      <c r="H5108">
        <v>95</v>
      </c>
    </row>
    <row r="5109" spans="1:8" x14ac:dyDescent="0.3">
      <c r="A5109" t="s">
        <v>22</v>
      </c>
      <c r="B5109" t="s">
        <v>13</v>
      </c>
      <c r="C5109">
        <v>9</v>
      </c>
      <c r="D5109" s="3">
        <v>2017</v>
      </c>
      <c r="E5109" t="s">
        <v>4</v>
      </c>
      <c r="F5109" t="s">
        <v>18</v>
      </c>
      <c r="G5109" t="s">
        <v>23</v>
      </c>
      <c r="H5109">
        <v>23</v>
      </c>
    </row>
    <row r="5110" spans="1:8" x14ac:dyDescent="0.3">
      <c r="A5110" t="s">
        <v>21</v>
      </c>
      <c r="B5110" t="s">
        <v>13</v>
      </c>
      <c r="C5110">
        <v>10</v>
      </c>
      <c r="D5110" s="3">
        <v>2017</v>
      </c>
      <c r="E5110" t="s">
        <v>4</v>
      </c>
      <c r="F5110" t="s">
        <v>18</v>
      </c>
      <c r="G5110" t="s">
        <v>23</v>
      </c>
      <c r="H5110">
        <v>93</v>
      </c>
    </row>
    <row r="5111" spans="1:8" x14ac:dyDescent="0.3">
      <c r="A5111" t="s">
        <v>22</v>
      </c>
      <c r="B5111" t="s">
        <v>13</v>
      </c>
      <c r="C5111">
        <v>10</v>
      </c>
      <c r="D5111" s="3">
        <v>2017</v>
      </c>
      <c r="E5111" t="s">
        <v>4</v>
      </c>
      <c r="F5111" t="s">
        <v>18</v>
      </c>
      <c r="G5111" t="s">
        <v>23</v>
      </c>
      <c r="H5111">
        <v>23</v>
      </c>
    </row>
    <row r="5112" spans="1:8" x14ac:dyDescent="0.3">
      <c r="A5112" t="s">
        <v>21</v>
      </c>
      <c r="B5112" t="s">
        <v>13</v>
      </c>
      <c r="C5112">
        <v>11</v>
      </c>
      <c r="D5112" s="3">
        <v>2017</v>
      </c>
      <c r="E5112" t="s">
        <v>4</v>
      </c>
      <c r="F5112" t="s">
        <v>18</v>
      </c>
      <c r="G5112" t="s">
        <v>23</v>
      </c>
      <c r="H5112">
        <v>97</v>
      </c>
    </row>
    <row r="5113" spans="1:8" x14ac:dyDescent="0.3">
      <c r="A5113" t="s">
        <v>22</v>
      </c>
      <c r="B5113" t="s">
        <v>13</v>
      </c>
      <c r="C5113">
        <v>11</v>
      </c>
      <c r="D5113" s="3">
        <v>2017</v>
      </c>
      <c r="E5113" t="s">
        <v>4</v>
      </c>
      <c r="F5113" t="s">
        <v>18</v>
      </c>
      <c r="G5113" t="s">
        <v>23</v>
      </c>
      <c r="H5113">
        <v>19</v>
      </c>
    </row>
    <row r="5114" spans="1:8" x14ac:dyDescent="0.3">
      <c r="A5114" t="s">
        <v>21</v>
      </c>
      <c r="B5114" t="s">
        <v>13</v>
      </c>
      <c r="C5114">
        <v>12</v>
      </c>
      <c r="D5114" s="3">
        <v>2017</v>
      </c>
      <c r="E5114" t="s">
        <v>4</v>
      </c>
      <c r="F5114" t="s">
        <v>18</v>
      </c>
      <c r="G5114" t="s">
        <v>23</v>
      </c>
      <c r="H5114">
        <v>71</v>
      </c>
    </row>
    <row r="5115" spans="1:8" x14ac:dyDescent="0.3">
      <c r="A5115" t="s">
        <v>22</v>
      </c>
      <c r="B5115" t="s">
        <v>13</v>
      </c>
      <c r="C5115">
        <v>12</v>
      </c>
      <c r="D5115" s="3">
        <v>2017</v>
      </c>
      <c r="E5115" t="s">
        <v>4</v>
      </c>
      <c r="F5115" t="s">
        <v>18</v>
      </c>
      <c r="G5115" t="s">
        <v>23</v>
      </c>
      <c r="H5115">
        <v>12</v>
      </c>
    </row>
    <row r="5116" spans="1:8" x14ac:dyDescent="0.3">
      <c r="A5116" t="s">
        <v>21</v>
      </c>
      <c r="B5116" t="s">
        <v>13</v>
      </c>
      <c r="C5116">
        <v>13</v>
      </c>
      <c r="D5116" s="3">
        <v>2017</v>
      </c>
      <c r="E5116" t="s">
        <v>4</v>
      </c>
      <c r="F5116" t="s">
        <v>18</v>
      </c>
      <c r="G5116" t="s">
        <v>23</v>
      </c>
      <c r="H5116">
        <v>78</v>
      </c>
    </row>
    <row r="5117" spans="1:8" x14ac:dyDescent="0.3">
      <c r="A5117" t="s">
        <v>22</v>
      </c>
      <c r="B5117" t="s">
        <v>13</v>
      </c>
      <c r="C5117">
        <v>13</v>
      </c>
      <c r="D5117" s="3">
        <v>2017</v>
      </c>
      <c r="E5117" t="s">
        <v>4</v>
      </c>
      <c r="F5117" t="s">
        <v>18</v>
      </c>
      <c r="G5117" t="s">
        <v>23</v>
      </c>
      <c r="H5117">
        <v>17</v>
      </c>
    </row>
    <row r="5118" spans="1:8" x14ac:dyDescent="0.3">
      <c r="A5118" t="s">
        <v>21</v>
      </c>
      <c r="B5118" t="s">
        <v>13</v>
      </c>
      <c r="C5118">
        <v>14</v>
      </c>
      <c r="D5118" s="3">
        <v>2017</v>
      </c>
      <c r="E5118" t="s">
        <v>4</v>
      </c>
      <c r="F5118" t="s">
        <v>18</v>
      </c>
      <c r="G5118" t="s">
        <v>23</v>
      </c>
      <c r="H5118">
        <v>92</v>
      </c>
    </row>
    <row r="5119" spans="1:8" x14ac:dyDescent="0.3">
      <c r="A5119" t="s">
        <v>22</v>
      </c>
      <c r="B5119" t="s">
        <v>13</v>
      </c>
      <c r="C5119">
        <v>14</v>
      </c>
      <c r="D5119" s="3">
        <v>2017</v>
      </c>
      <c r="E5119" t="s">
        <v>4</v>
      </c>
      <c r="F5119" t="s">
        <v>18</v>
      </c>
      <c r="G5119" t="s">
        <v>23</v>
      </c>
      <c r="H5119">
        <v>35</v>
      </c>
    </row>
    <row r="5120" spans="1:8" x14ac:dyDescent="0.3">
      <c r="A5120" t="s">
        <v>21</v>
      </c>
      <c r="B5120" t="s">
        <v>13</v>
      </c>
      <c r="C5120">
        <v>15</v>
      </c>
      <c r="D5120" s="3">
        <v>2017</v>
      </c>
      <c r="E5120" t="s">
        <v>4</v>
      </c>
      <c r="F5120" t="s">
        <v>18</v>
      </c>
      <c r="G5120" t="s">
        <v>23</v>
      </c>
      <c r="H5120">
        <v>74</v>
      </c>
    </row>
    <row r="5121" spans="1:8" x14ac:dyDescent="0.3">
      <c r="A5121" t="s">
        <v>22</v>
      </c>
      <c r="B5121" t="s">
        <v>13</v>
      </c>
      <c r="C5121">
        <v>15</v>
      </c>
      <c r="D5121" s="3">
        <v>2017</v>
      </c>
      <c r="E5121" t="s">
        <v>4</v>
      </c>
      <c r="F5121" t="s">
        <v>18</v>
      </c>
      <c r="G5121" t="s">
        <v>23</v>
      </c>
      <c r="H5121">
        <v>23</v>
      </c>
    </row>
    <row r="5122" spans="1:8" x14ac:dyDescent="0.3">
      <c r="A5122" t="s">
        <v>21</v>
      </c>
      <c r="B5122" t="s">
        <v>13</v>
      </c>
      <c r="C5122">
        <v>16</v>
      </c>
      <c r="D5122" s="3">
        <v>2017</v>
      </c>
      <c r="E5122" t="s">
        <v>4</v>
      </c>
      <c r="F5122" t="s">
        <v>18</v>
      </c>
      <c r="G5122" t="s">
        <v>23</v>
      </c>
      <c r="H5122">
        <v>69</v>
      </c>
    </row>
    <row r="5123" spans="1:8" x14ac:dyDescent="0.3">
      <c r="A5123" t="s">
        <v>22</v>
      </c>
      <c r="B5123" t="s">
        <v>13</v>
      </c>
      <c r="C5123">
        <v>16</v>
      </c>
      <c r="D5123" s="3">
        <v>2017</v>
      </c>
      <c r="E5123" t="s">
        <v>4</v>
      </c>
      <c r="F5123" t="s">
        <v>18</v>
      </c>
      <c r="G5123" t="s">
        <v>23</v>
      </c>
      <c r="H5123">
        <v>18</v>
      </c>
    </row>
    <row r="5124" spans="1:8" x14ac:dyDescent="0.3">
      <c r="A5124" t="s">
        <v>21</v>
      </c>
      <c r="B5124" t="s">
        <v>13</v>
      </c>
      <c r="C5124">
        <v>17</v>
      </c>
      <c r="D5124" s="3">
        <v>2017</v>
      </c>
      <c r="E5124" t="s">
        <v>4</v>
      </c>
      <c r="F5124" t="s">
        <v>18</v>
      </c>
      <c r="G5124" t="s">
        <v>23</v>
      </c>
      <c r="H5124">
        <v>112</v>
      </c>
    </row>
    <row r="5125" spans="1:8" x14ac:dyDescent="0.3">
      <c r="A5125" t="s">
        <v>22</v>
      </c>
      <c r="B5125" t="s">
        <v>13</v>
      </c>
      <c r="C5125">
        <v>17</v>
      </c>
      <c r="D5125" s="3">
        <v>2017</v>
      </c>
      <c r="E5125" t="s">
        <v>4</v>
      </c>
      <c r="F5125" t="s">
        <v>18</v>
      </c>
      <c r="G5125" t="s">
        <v>23</v>
      </c>
      <c r="H5125">
        <v>20</v>
      </c>
    </row>
    <row r="5126" spans="1:8" x14ac:dyDescent="0.3">
      <c r="A5126" t="s">
        <v>21</v>
      </c>
      <c r="B5126" t="s">
        <v>13</v>
      </c>
      <c r="C5126">
        <v>18</v>
      </c>
      <c r="D5126" s="3">
        <v>2017</v>
      </c>
      <c r="E5126" t="s">
        <v>4</v>
      </c>
      <c r="F5126" t="s">
        <v>18</v>
      </c>
      <c r="G5126" t="s">
        <v>23</v>
      </c>
      <c r="H5126">
        <v>64</v>
      </c>
    </row>
    <row r="5127" spans="1:8" x14ac:dyDescent="0.3">
      <c r="A5127" t="s">
        <v>22</v>
      </c>
      <c r="B5127" t="s">
        <v>13</v>
      </c>
      <c r="C5127">
        <v>18</v>
      </c>
      <c r="D5127" s="3">
        <v>2017</v>
      </c>
      <c r="E5127" t="s">
        <v>4</v>
      </c>
      <c r="F5127" t="s">
        <v>18</v>
      </c>
      <c r="G5127" t="s">
        <v>23</v>
      </c>
      <c r="H5127">
        <v>21</v>
      </c>
    </row>
    <row r="5128" spans="1:8" x14ac:dyDescent="0.3">
      <c r="A5128" t="s">
        <v>21</v>
      </c>
      <c r="B5128" t="s">
        <v>13</v>
      </c>
      <c r="C5128">
        <v>19</v>
      </c>
      <c r="D5128" s="3">
        <v>2017</v>
      </c>
      <c r="E5128" t="s">
        <v>4</v>
      </c>
      <c r="F5128" t="s">
        <v>18</v>
      </c>
      <c r="G5128" t="s">
        <v>23</v>
      </c>
      <c r="H5128">
        <v>61</v>
      </c>
    </row>
    <row r="5129" spans="1:8" x14ac:dyDescent="0.3">
      <c r="A5129" t="s">
        <v>22</v>
      </c>
      <c r="B5129" t="s">
        <v>13</v>
      </c>
      <c r="C5129">
        <v>19</v>
      </c>
      <c r="D5129" s="3">
        <v>2017</v>
      </c>
      <c r="E5129" t="s">
        <v>4</v>
      </c>
      <c r="F5129" t="s">
        <v>18</v>
      </c>
      <c r="G5129" t="s">
        <v>23</v>
      </c>
      <c r="H5129">
        <v>21</v>
      </c>
    </row>
    <row r="5130" spans="1:8" x14ac:dyDescent="0.3">
      <c r="A5130" t="s">
        <v>21</v>
      </c>
      <c r="B5130" t="s">
        <v>13</v>
      </c>
      <c r="C5130">
        <v>20</v>
      </c>
      <c r="D5130" s="3">
        <v>2017</v>
      </c>
      <c r="E5130" t="s">
        <v>4</v>
      </c>
      <c r="F5130" t="s">
        <v>18</v>
      </c>
      <c r="G5130" t="s">
        <v>23</v>
      </c>
      <c r="H5130">
        <v>80</v>
      </c>
    </row>
    <row r="5131" spans="1:8" x14ac:dyDescent="0.3">
      <c r="A5131" t="s">
        <v>22</v>
      </c>
      <c r="B5131" t="s">
        <v>13</v>
      </c>
      <c r="C5131">
        <v>20</v>
      </c>
      <c r="D5131" s="3">
        <v>2017</v>
      </c>
      <c r="E5131" t="s">
        <v>4</v>
      </c>
      <c r="F5131" t="s">
        <v>18</v>
      </c>
      <c r="G5131" t="s">
        <v>23</v>
      </c>
      <c r="H5131">
        <v>28</v>
      </c>
    </row>
    <row r="5132" spans="1:8" x14ac:dyDescent="0.3">
      <c r="A5132" t="s">
        <v>21</v>
      </c>
      <c r="B5132" t="s">
        <v>13</v>
      </c>
      <c r="C5132">
        <v>21</v>
      </c>
      <c r="D5132" s="3">
        <v>2017</v>
      </c>
      <c r="E5132" t="s">
        <v>4</v>
      </c>
      <c r="F5132" t="s">
        <v>18</v>
      </c>
      <c r="G5132" t="s">
        <v>23</v>
      </c>
      <c r="H5132">
        <v>85</v>
      </c>
    </row>
    <row r="5133" spans="1:8" x14ac:dyDescent="0.3">
      <c r="A5133" t="s">
        <v>22</v>
      </c>
      <c r="B5133" t="s">
        <v>13</v>
      </c>
      <c r="C5133">
        <v>21</v>
      </c>
      <c r="D5133" s="3">
        <v>2017</v>
      </c>
      <c r="E5133" t="s">
        <v>4</v>
      </c>
      <c r="F5133" t="s">
        <v>18</v>
      </c>
      <c r="G5133" t="s">
        <v>23</v>
      </c>
      <c r="H5133">
        <v>29</v>
      </c>
    </row>
    <row r="5134" spans="1:8" x14ac:dyDescent="0.3">
      <c r="A5134" t="s">
        <v>21</v>
      </c>
      <c r="B5134" t="s">
        <v>13</v>
      </c>
      <c r="C5134">
        <v>22</v>
      </c>
      <c r="D5134" s="3">
        <v>2017</v>
      </c>
      <c r="E5134" t="s">
        <v>4</v>
      </c>
      <c r="F5134" t="s">
        <v>18</v>
      </c>
      <c r="G5134" t="s">
        <v>23</v>
      </c>
      <c r="H5134">
        <v>69</v>
      </c>
    </row>
    <row r="5135" spans="1:8" x14ac:dyDescent="0.3">
      <c r="A5135" t="s">
        <v>22</v>
      </c>
      <c r="B5135" t="s">
        <v>13</v>
      </c>
      <c r="C5135">
        <v>22</v>
      </c>
      <c r="D5135" s="3">
        <v>2017</v>
      </c>
      <c r="E5135" t="s">
        <v>4</v>
      </c>
      <c r="F5135" t="s">
        <v>18</v>
      </c>
      <c r="G5135" t="s">
        <v>23</v>
      </c>
      <c r="H5135">
        <v>28</v>
      </c>
    </row>
    <row r="5136" spans="1:8" x14ac:dyDescent="0.3">
      <c r="A5136" t="s">
        <v>21</v>
      </c>
      <c r="B5136" t="s">
        <v>13</v>
      </c>
      <c r="C5136">
        <v>23</v>
      </c>
      <c r="D5136" s="3">
        <v>2017</v>
      </c>
      <c r="E5136" t="s">
        <v>4</v>
      </c>
      <c r="F5136" t="s">
        <v>18</v>
      </c>
      <c r="G5136" t="s">
        <v>23</v>
      </c>
      <c r="H5136">
        <v>82</v>
      </c>
    </row>
    <row r="5137" spans="1:8" x14ac:dyDescent="0.3">
      <c r="A5137" t="s">
        <v>22</v>
      </c>
      <c r="B5137" t="s">
        <v>13</v>
      </c>
      <c r="C5137">
        <v>23</v>
      </c>
      <c r="D5137" s="3">
        <v>2017</v>
      </c>
      <c r="E5137" t="s">
        <v>4</v>
      </c>
      <c r="F5137" t="s">
        <v>18</v>
      </c>
      <c r="G5137" t="s">
        <v>23</v>
      </c>
      <c r="H5137">
        <v>33</v>
      </c>
    </row>
    <row r="5138" spans="1:8" x14ac:dyDescent="0.3">
      <c r="A5138" t="s">
        <v>21</v>
      </c>
      <c r="B5138" t="s">
        <v>13</v>
      </c>
      <c r="C5138">
        <v>24</v>
      </c>
      <c r="D5138" s="3">
        <v>2017</v>
      </c>
      <c r="E5138" t="s">
        <v>4</v>
      </c>
      <c r="F5138" t="s">
        <v>18</v>
      </c>
      <c r="G5138" t="s">
        <v>23</v>
      </c>
      <c r="H5138">
        <v>70</v>
      </c>
    </row>
    <row r="5139" spans="1:8" x14ac:dyDescent="0.3">
      <c r="A5139" t="s">
        <v>22</v>
      </c>
      <c r="B5139" t="s">
        <v>13</v>
      </c>
      <c r="C5139">
        <v>24</v>
      </c>
      <c r="D5139" s="3">
        <v>2017</v>
      </c>
      <c r="E5139" t="s">
        <v>4</v>
      </c>
      <c r="F5139" t="s">
        <v>18</v>
      </c>
      <c r="G5139" t="s">
        <v>23</v>
      </c>
      <c r="H5139">
        <v>20</v>
      </c>
    </row>
    <row r="5140" spans="1:8" x14ac:dyDescent="0.3">
      <c r="A5140" t="s">
        <v>21</v>
      </c>
      <c r="B5140" t="s">
        <v>13</v>
      </c>
      <c r="C5140">
        <v>25</v>
      </c>
      <c r="D5140" s="3">
        <v>2017</v>
      </c>
      <c r="E5140" t="s">
        <v>4</v>
      </c>
      <c r="F5140" t="s">
        <v>18</v>
      </c>
      <c r="G5140" t="s">
        <v>23</v>
      </c>
      <c r="H5140">
        <v>69</v>
      </c>
    </row>
    <row r="5141" spans="1:8" x14ac:dyDescent="0.3">
      <c r="A5141" t="s">
        <v>22</v>
      </c>
      <c r="B5141" t="s">
        <v>13</v>
      </c>
      <c r="C5141">
        <v>25</v>
      </c>
      <c r="D5141" s="3">
        <v>2017</v>
      </c>
      <c r="E5141" t="s">
        <v>4</v>
      </c>
      <c r="F5141" t="s">
        <v>18</v>
      </c>
      <c r="G5141" t="s">
        <v>23</v>
      </c>
      <c r="H5141">
        <v>20</v>
      </c>
    </row>
    <row r="5142" spans="1:8" x14ac:dyDescent="0.3">
      <c r="A5142" t="s">
        <v>21</v>
      </c>
      <c r="B5142" t="s">
        <v>13</v>
      </c>
      <c r="C5142">
        <v>26</v>
      </c>
      <c r="D5142" s="3">
        <v>2017</v>
      </c>
      <c r="E5142" t="s">
        <v>4</v>
      </c>
      <c r="F5142" t="s">
        <v>18</v>
      </c>
      <c r="G5142" t="s">
        <v>23</v>
      </c>
      <c r="H5142">
        <v>73</v>
      </c>
    </row>
    <row r="5143" spans="1:8" x14ac:dyDescent="0.3">
      <c r="A5143" t="s">
        <v>22</v>
      </c>
      <c r="B5143" t="s">
        <v>13</v>
      </c>
      <c r="C5143">
        <v>26</v>
      </c>
      <c r="D5143" s="3">
        <v>2017</v>
      </c>
      <c r="E5143" t="s">
        <v>4</v>
      </c>
      <c r="F5143" t="s">
        <v>18</v>
      </c>
      <c r="G5143" t="s">
        <v>23</v>
      </c>
      <c r="H5143">
        <v>15</v>
      </c>
    </row>
    <row r="5144" spans="1:8" x14ac:dyDescent="0.3">
      <c r="A5144" t="s">
        <v>21</v>
      </c>
      <c r="B5144" t="s">
        <v>13</v>
      </c>
      <c r="C5144">
        <v>27</v>
      </c>
      <c r="D5144" s="3">
        <v>2017</v>
      </c>
      <c r="E5144" t="s">
        <v>4</v>
      </c>
      <c r="F5144" t="s">
        <v>18</v>
      </c>
      <c r="G5144" t="s">
        <v>23</v>
      </c>
      <c r="H5144">
        <v>64</v>
      </c>
    </row>
    <row r="5145" spans="1:8" x14ac:dyDescent="0.3">
      <c r="A5145" t="s">
        <v>22</v>
      </c>
      <c r="B5145" t="s">
        <v>13</v>
      </c>
      <c r="C5145">
        <v>27</v>
      </c>
      <c r="D5145" s="3">
        <v>2017</v>
      </c>
      <c r="E5145" t="s">
        <v>4</v>
      </c>
      <c r="F5145" t="s">
        <v>18</v>
      </c>
      <c r="G5145" t="s">
        <v>23</v>
      </c>
      <c r="H5145">
        <v>9</v>
      </c>
    </row>
    <row r="5146" spans="1:8" x14ac:dyDescent="0.3">
      <c r="A5146" t="s">
        <v>21</v>
      </c>
      <c r="B5146" t="s">
        <v>13</v>
      </c>
      <c r="C5146">
        <v>28</v>
      </c>
      <c r="D5146" s="3">
        <v>2017</v>
      </c>
      <c r="E5146" t="s">
        <v>4</v>
      </c>
      <c r="F5146" t="s">
        <v>18</v>
      </c>
      <c r="G5146" t="s">
        <v>23</v>
      </c>
      <c r="H5146">
        <v>54</v>
      </c>
    </row>
    <row r="5147" spans="1:8" x14ac:dyDescent="0.3">
      <c r="A5147" t="s">
        <v>22</v>
      </c>
      <c r="B5147" t="s">
        <v>13</v>
      </c>
      <c r="C5147">
        <v>28</v>
      </c>
      <c r="D5147" s="3">
        <v>2017</v>
      </c>
      <c r="E5147" t="s">
        <v>4</v>
      </c>
      <c r="F5147" t="s">
        <v>18</v>
      </c>
      <c r="G5147" t="s">
        <v>23</v>
      </c>
      <c r="H5147">
        <v>30</v>
      </c>
    </row>
    <row r="5148" spans="1:8" x14ac:dyDescent="0.3">
      <c r="A5148" t="s">
        <v>21</v>
      </c>
      <c r="B5148" t="s">
        <v>13</v>
      </c>
      <c r="C5148">
        <v>29</v>
      </c>
      <c r="D5148" s="3">
        <v>2017</v>
      </c>
      <c r="E5148" t="s">
        <v>4</v>
      </c>
      <c r="F5148" t="s">
        <v>18</v>
      </c>
      <c r="G5148" t="s">
        <v>23</v>
      </c>
      <c r="H5148">
        <v>90</v>
      </c>
    </row>
    <row r="5149" spans="1:8" x14ac:dyDescent="0.3">
      <c r="A5149" t="s">
        <v>22</v>
      </c>
      <c r="B5149" t="s">
        <v>13</v>
      </c>
      <c r="C5149">
        <v>29</v>
      </c>
      <c r="D5149" s="3">
        <v>2017</v>
      </c>
      <c r="E5149" t="s">
        <v>4</v>
      </c>
      <c r="F5149" t="s">
        <v>18</v>
      </c>
      <c r="G5149" t="s">
        <v>23</v>
      </c>
      <c r="H5149">
        <v>36</v>
      </c>
    </row>
    <row r="5150" spans="1:8" x14ac:dyDescent="0.3">
      <c r="A5150" t="s">
        <v>21</v>
      </c>
      <c r="B5150" t="s">
        <v>13</v>
      </c>
      <c r="C5150">
        <v>30</v>
      </c>
      <c r="D5150" s="3">
        <v>2017</v>
      </c>
      <c r="E5150" t="s">
        <v>4</v>
      </c>
      <c r="F5150" t="s">
        <v>18</v>
      </c>
      <c r="G5150" t="s">
        <v>23</v>
      </c>
      <c r="H5150">
        <v>79</v>
      </c>
    </row>
    <row r="5151" spans="1:8" x14ac:dyDescent="0.3">
      <c r="A5151" t="s">
        <v>22</v>
      </c>
      <c r="B5151" t="s">
        <v>13</v>
      </c>
      <c r="C5151">
        <v>30</v>
      </c>
      <c r="D5151" s="3">
        <v>2017</v>
      </c>
      <c r="E5151" t="s">
        <v>4</v>
      </c>
      <c r="F5151" t="s">
        <v>18</v>
      </c>
      <c r="G5151" t="s">
        <v>23</v>
      </c>
      <c r="H5151">
        <v>18</v>
      </c>
    </row>
    <row r="5152" spans="1:8" x14ac:dyDescent="0.3">
      <c r="A5152" t="s">
        <v>21</v>
      </c>
      <c r="B5152" t="s">
        <v>13</v>
      </c>
      <c r="C5152">
        <v>31</v>
      </c>
      <c r="D5152" s="3">
        <v>2017</v>
      </c>
      <c r="E5152" t="s">
        <v>4</v>
      </c>
      <c r="F5152" t="s">
        <v>18</v>
      </c>
      <c r="G5152" t="s">
        <v>23</v>
      </c>
      <c r="H5152">
        <v>81</v>
      </c>
    </row>
    <row r="5153" spans="1:8" x14ac:dyDescent="0.3">
      <c r="A5153" t="s">
        <v>22</v>
      </c>
      <c r="B5153" t="s">
        <v>13</v>
      </c>
      <c r="C5153">
        <v>31</v>
      </c>
      <c r="D5153" s="3">
        <v>2017</v>
      </c>
      <c r="E5153" t="s">
        <v>4</v>
      </c>
      <c r="F5153" t="s">
        <v>18</v>
      </c>
      <c r="G5153" t="s">
        <v>23</v>
      </c>
      <c r="H5153">
        <v>23</v>
      </c>
    </row>
    <row r="5154" spans="1:8" x14ac:dyDescent="0.3">
      <c r="A5154" t="s">
        <v>21</v>
      </c>
      <c r="B5154" t="s">
        <v>20</v>
      </c>
      <c r="C5154">
        <v>1</v>
      </c>
      <c r="D5154" s="3">
        <v>2016</v>
      </c>
      <c r="E5154" t="s">
        <v>4</v>
      </c>
      <c r="F5154" t="s">
        <v>18</v>
      </c>
      <c r="G5154" t="s">
        <v>17</v>
      </c>
      <c r="H5154">
        <v>71</v>
      </c>
    </row>
    <row r="5155" spans="1:8" x14ac:dyDescent="0.3">
      <c r="A5155" t="s">
        <v>22</v>
      </c>
      <c r="B5155" t="s">
        <v>20</v>
      </c>
      <c r="C5155">
        <v>1</v>
      </c>
      <c r="D5155" s="3">
        <v>2016</v>
      </c>
      <c r="E5155" t="s">
        <v>4</v>
      </c>
      <c r="F5155" t="s">
        <v>18</v>
      </c>
      <c r="G5155" t="s">
        <v>17</v>
      </c>
      <c r="H5155">
        <v>45</v>
      </c>
    </row>
    <row r="5156" spans="1:8" x14ac:dyDescent="0.3">
      <c r="A5156" t="s">
        <v>21</v>
      </c>
      <c r="B5156" t="s">
        <v>20</v>
      </c>
      <c r="C5156">
        <v>2</v>
      </c>
      <c r="D5156" s="3">
        <v>2016</v>
      </c>
      <c r="E5156" t="s">
        <v>4</v>
      </c>
      <c r="F5156" t="s">
        <v>18</v>
      </c>
      <c r="G5156" t="s">
        <v>17</v>
      </c>
      <c r="H5156">
        <v>80</v>
      </c>
    </row>
    <row r="5157" spans="1:8" x14ac:dyDescent="0.3">
      <c r="A5157" t="s">
        <v>22</v>
      </c>
      <c r="B5157" t="s">
        <v>20</v>
      </c>
      <c r="C5157">
        <v>2</v>
      </c>
      <c r="D5157" s="3">
        <v>2016</v>
      </c>
      <c r="E5157" t="s">
        <v>4</v>
      </c>
      <c r="F5157" t="s">
        <v>18</v>
      </c>
      <c r="G5157" t="s">
        <v>17</v>
      </c>
      <c r="H5157">
        <v>53</v>
      </c>
    </row>
    <row r="5158" spans="1:8" x14ac:dyDescent="0.3">
      <c r="A5158" t="s">
        <v>21</v>
      </c>
      <c r="B5158" t="s">
        <v>20</v>
      </c>
      <c r="C5158">
        <v>3</v>
      </c>
      <c r="D5158" s="3">
        <v>2016</v>
      </c>
      <c r="E5158" t="s">
        <v>4</v>
      </c>
      <c r="F5158" t="s">
        <v>18</v>
      </c>
      <c r="G5158" t="s">
        <v>17</v>
      </c>
      <c r="H5158">
        <v>85</v>
      </c>
    </row>
    <row r="5159" spans="1:8" x14ac:dyDescent="0.3">
      <c r="A5159" t="s">
        <v>22</v>
      </c>
      <c r="B5159" t="s">
        <v>20</v>
      </c>
      <c r="C5159">
        <v>3</v>
      </c>
      <c r="D5159" s="3">
        <v>2016</v>
      </c>
      <c r="E5159" t="s">
        <v>4</v>
      </c>
      <c r="F5159" t="s">
        <v>18</v>
      </c>
      <c r="G5159" t="s">
        <v>17</v>
      </c>
      <c r="H5159">
        <v>67</v>
      </c>
    </row>
    <row r="5160" spans="1:8" x14ac:dyDescent="0.3">
      <c r="A5160" t="s">
        <v>21</v>
      </c>
      <c r="B5160" t="s">
        <v>20</v>
      </c>
      <c r="C5160">
        <v>4</v>
      </c>
      <c r="D5160" s="3">
        <v>2016</v>
      </c>
      <c r="E5160" t="s">
        <v>4</v>
      </c>
      <c r="F5160" t="s">
        <v>18</v>
      </c>
      <c r="G5160" t="s">
        <v>17</v>
      </c>
      <c r="H5160">
        <v>98</v>
      </c>
    </row>
    <row r="5161" spans="1:8" x14ac:dyDescent="0.3">
      <c r="A5161" t="s">
        <v>22</v>
      </c>
      <c r="B5161" t="s">
        <v>20</v>
      </c>
      <c r="C5161">
        <v>4</v>
      </c>
      <c r="D5161" s="3">
        <v>2016</v>
      </c>
      <c r="E5161" t="s">
        <v>4</v>
      </c>
      <c r="F5161" t="s">
        <v>18</v>
      </c>
      <c r="G5161" t="s">
        <v>17</v>
      </c>
      <c r="H5161">
        <v>40</v>
      </c>
    </row>
    <row r="5162" spans="1:8" x14ac:dyDescent="0.3">
      <c r="A5162" t="s">
        <v>21</v>
      </c>
      <c r="B5162" t="s">
        <v>20</v>
      </c>
      <c r="C5162">
        <v>5</v>
      </c>
      <c r="D5162" s="3">
        <v>2016</v>
      </c>
      <c r="E5162" t="s">
        <v>4</v>
      </c>
      <c r="F5162" t="s">
        <v>18</v>
      </c>
      <c r="G5162" t="s">
        <v>17</v>
      </c>
      <c r="H5162">
        <v>106</v>
      </c>
    </row>
    <row r="5163" spans="1:8" x14ac:dyDescent="0.3">
      <c r="A5163" t="s">
        <v>22</v>
      </c>
      <c r="B5163" t="s">
        <v>20</v>
      </c>
      <c r="C5163">
        <v>5</v>
      </c>
      <c r="D5163" s="3">
        <v>2016</v>
      </c>
      <c r="E5163" t="s">
        <v>4</v>
      </c>
      <c r="F5163" t="s">
        <v>18</v>
      </c>
      <c r="G5163" t="s">
        <v>17</v>
      </c>
      <c r="H5163">
        <v>53</v>
      </c>
    </row>
    <row r="5164" spans="1:8" x14ac:dyDescent="0.3">
      <c r="A5164" t="s">
        <v>21</v>
      </c>
      <c r="B5164" t="s">
        <v>20</v>
      </c>
      <c r="C5164">
        <v>6</v>
      </c>
      <c r="D5164" s="3">
        <v>2016</v>
      </c>
      <c r="E5164" t="s">
        <v>4</v>
      </c>
      <c r="F5164" t="s">
        <v>18</v>
      </c>
      <c r="G5164" t="s">
        <v>17</v>
      </c>
      <c r="H5164">
        <v>77</v>
      </c>
    </row>
    <row r="5165" spans="1:8" x14ac:dyDescent="0.3">
      <c r="A5165" t="s">
        <v>22</v>
      </c>
      <c r="B5165" t="s">
        <v>20</v>
      </c>
      <c r="C5165">
        <v>6</v>
      </c>
      <c r="D5165" s="3">
        <v>2016</v>
      </c>
      <c r="E5165" t="s">
        <v>4</v>
      </c>
      <c r="F5165" t="s">
        <v>18</v>
      </c>
      <c r="G5165" t="s">
        <v>17</v>
      </c>
      <c r="H5165">
        <v>43</v>
      </c>
    </row>
    <row r="5166" spans="1:8" x14ac:dyDescent="0.3">
      <c r="A5166" t="s">
        <v>21</v>
      </c>
      <c r="B5166" t="s">
        <v>20</v>
      </c>
      <c r="C5166">
        <v>7</v>
      </c>
      <c r="D5166" s="3">
        <v>2016</v>
      </c>
      <c r="E5166" t="s">
        <v>4</v>
      </c>
      <c r="F5166" t="s">
        <v>18</v>
      </c>
      <c r="G5166" t="s">
        <v>17</v>
      </c>
      <c r="H5166">
        <v>106</v>
      </c>
    </row>
    <row r="5167" spans="1:8" x14ac:dyDescent="0.3">
      <c r="A5167" t="s">
        <v>22</v>
      </c>
      <c r="B5167" t="s">
        <v>20</v>
      </c>
      <c r="C5167">
        <v>7</v>
      </c>
      <c r="D5167" s="3">
        <v>2016</v>
      </c>
      <c r="E5167" t="s">
        <v>4</v>
      </c>
      <c r="F5167" t="s">
        <v>18</v>
      </c>
      <c r="G5167" t="s">
        <v>17</v>
      </c>
      <c r="H5167">
        <v>49</v>
      </c>
    </row>
    <row r="5168" spans="1:8" x14ac:dyDescent="0.3">
      <c r="A5168" t="s">
        <v>21</v>
      </c>
      <c r="B5168" t="s">
        <v>20</v>
      </c>
      <c r="C5168">
        <v>8</v>
      </c>
      <c r="D5168" s="3">
        <v>2016</v>
      </c>
      <c r="E5168" t="s">
        <v>4</v>
      </c>
      <c r="F5168" t="s">
        <v>18</v>
      </c>
      <c r="G5168" t="s">
        <v>17</v>
      </c>
      <c r="H5168">
        <v>76</v>
      </c>
    </row>
    <row r="5169" spans="1:8" x14ac:dyDescent="0.3">
      <c r="A5169" t="s">
        <v>22</v>
      </c>
      <c r="B5169" t="s">
        <v>20</v>
      </c>
      <c r="C5169">
        <v>8</v>
      </c>
      <c r="D5169" s="3">
        <v>2016</v>
      </c>
      <c r="E5169" t="s">
        <v>4</v>
      </c>
      <c r="F5169" t="s">
        <v>18</v>
      </c>
      <c r="G5169" t="s">
        <v>17</v>
      </c>
      <c r="H5169">
        <v>47</v>
      </c>
    </row>
    <row r="5170" spans="1:8" x14ac:dyDescent="0.3">
      <c r="A5170" t="s">
        <v>21</v>
      </c>
      <c r="B5170" t="s">
        <v>20</v>
      </c>
      <c r="C5170">
        <v>9</v>
      </c>
      <c r="D5170" s="3">
        <v>2016</v>
      </c>
      <c r="E5170" t="s">
        <v>4</v>
      </c>
      <c r="F5170" t="s">
        <v>18</v>
      </c>
      <c r="G5170" t="s">
        <v>17</v>
      </c>
      <c r="H5170">
        <v>71</v>
      </c>
    </row>
    <row r="5171" spans="1:8" x14ac:dyDescent="0.3">
      <c r="A5171" t="s">
        <v>22</v>
      </c>
      <c r="B5171" t="s">
        <v>20</v>
      </c>
      <c r="C5171">
        <v>9</v>
      </c>
      <c r="D5171" s="3">
        <v>2016</v>
      </c>
      <c r="E5171" t="s">
        <v>4</v>
      </c>
      <c r="F5171" t="s">
        <v>18</v>
      </c>
      <c r="G5171" t="s">
        <v>17</v>
      </c>
      <c r="H5171">
        <v>51</v>
      </c>
    </row>
    <row r="5172" spans="1:8" x14ac:dyDescent="0.3">
      <c r="A5172" t="s">
        <v>21</v>
      </c>
      <c r="B5172" t="s">
        <v>20</v>
      </c>
      <c r="C5172">
        <v>10</v>
      </c>
      <c r="D5172" s="3">
        <v>2016</v>
      </c>
      <c r="E5172" t="s">
        <v>4</v>
      </c>
      <c r="F5172" t="s">
        <v>18</v>
      </c>
      <c r="G5172" t="s">
        <v>17</v>
      </c>
      <c r="H5172">
        <v>104</v>
      </c>
    </row>
    <row r="5173" spans="1:8" x14ac:dyDescent="0.3">
      <c r="A5173" t="s">
        <v>22</v>
      </c>
      <c r="B5173" t="s">
        <v>20</v>
      </c>
      <c r="C5173">
        <v>10</v>
      </c>
      <c r="D5173" s="3">
        <v>2016</v>
      </c>
      <c r="E5173" t="s">
        <v>4</v>
      </c>
      <c r="F5173" t="s">
        <v>18</v>
      </c>
      <c r="G5173" t="s">
        <v>17</v>
      </c>
      <c r="H5173">
        <v>48</v>
      </c>
    </row>
    <row r="5174" spans="1:8" x14ac:dyDescent="0.3">
      <c r="A5174" t="s">
        <v>21</v>
      </c>
      <c r="B5174" t="s">
        <v>20</v>
      </c>
      <c r="C5174">
        <v>11</v>
      </c>
      <c r="D5174" s="3">
        <v>2016</v>
      </c>
      <c r="E5174" t="s">
        <v>4</v>
      </c>
      <c r="F5174" t="s">
        <v>18</v>
      </c>
      <c r="G5174" t="s">
        <v>17</v>
      </c>
      <c r="H5174">
        <v>92</v>
      </c>
    </row>
    <row r="5175" spans="1:8" x14ac:dyDescent="0.3">
      <c r="A5175" t="s">
        <v>22</v>
      </c>
      <c r="B5175" t="s">
        <v>20</v>
      </c>
      <c r="C5175">
        <v>11</v>
      </c>
      <c r="D5175" s="3">
        <v>2016</v>
      </c>
      <c r="E5175" t="s">
        <v>4</v>
      </c>
      <c r="F5175" t="s">
        <v>18</v>
      </c>
      <c r="G5175" t="s">
        <v>17</v>
      </c>
      <c r="H5175">
        <v>58</v>
      </c>
    </row>
    <row r="5176" spans="1:8" x14ac:dyDescent="0.3">
      <c r="A5176" t="s">
        <v>21</v>
      </c>
      <c r="B5176" t="s">
        <v>20</v>
      </c>
      <c r="C5176">
        <v>12</v>
      </c>
      <c r="D5176" s="3">
        <v>2016</v>
      </c>
      <c r="E5176" t="s">
        <v>4</v>
      </c>
      <c r="F5176" t="s">
        <v>18</v>
      </c>
      <c r="G5176" t="s">
        <v>17</v>
      </c>
      <c r="H5176">
        <v>89</v>
      </c>
    </row>
    <row r="5177" spans="1:8" x14ac:dyDescent="0.3">
      <c r="A5177" t="s">
        <v>22</v>
      </c>
      <c r="B5177" t="s">
        <v>20</v>
      </c>
      <c r="C5177">
        <v>12</v>
      </c>
      <c r="D5177" s="3">
        <v>2016</v>
      </c>
      <c r="E5177" t="s">
        <v>4</v>
      </c>
      <c r="F5177" t="s">
        <v>18</v>
      </c>
      <c r="G5177" t="s">
        <v>17</v>
      </c>
      <c r="H5177">
        <v>59</v>
      </c>
    </row>
    <row r="5178" spans="1:8" x14ac:dyDescent="0.3">
      <c r="A5178" t="s">
        <v>21</v>
      </c>
      <c r="B5178" t="s">
        <v>20</v>
      </c>
      <c r="C5178">
        <v>13</v>
      </c>
      <c r="D5178" s="3">
        <v>2016</v>
      </c>
      <c r="E5178" t="s">
        <v>4</v>
      </c>
      <c r="F5178" t="s">
        <v>18</v>
      </c>
      <c r="G5178" t="s">
        <v>17</v>
      </c>
      <c r="H5178">
        <v>106</v>
      </c>
    </row>
    <row r="5179" spans="1:8" x14ac:dyDescent="0.3">
      <c r="A5179" t="s">
        <v>22</v>
      </c>
      <c r="B5179" t="s">
        <v>20</v>
      </c>
      <c r="C5179">
        <v>13</v>
      </c>
      <c r="D5179" s="3">
        <v>2016</v>
      </c>
      <c r="E5179" t="s">
        <v>4</v>
      </c>
      <c r="F5179" t="s">
        <v>18</v>
      </c>
      <c r="G5179" t="s">
        <v>17</v>
      </c>
      <c r="H5179">
        <v>61</v>
      </c>
    </row>
    <row r="5180" spans="1:8" x14ac:dyDescent="0.3">
      <c r="A5180" t="s">
        <v>21</v>
      </c>
      <c r="B5180" t="s">
        <v>20</v>
      </c>
      <c r="C5180">
        <v>14</v>
      </c>
      <c r="D5180" s="3">
        <v>2016</v>
      </c>
      <c r="E5180" t="s">
        <v>4</v>
      </c>
      <c r="F5180" t="s">
        <v>18</v>
      </c>
      <c r="G5180" t="s">
        <v>17</v>
      </c>
      <c r="H5180">
        <v>117</v>
      </c>
    </row>
    <row r="5181" spans="1:8" x14ac:dyDescent="0.3">
      <c r="A5181" t="s">
        <v>22</v>
      </c>
      <c r="B5181" t="s">
        <v>20</v>
      </c>
      <c r="C5181">
        <v>14</v>
      </c>
      <c r="D5181" s="3">
        <v>2016</v>
      </c>
      <c r="E5181" t="s">
        <v>4</v>
      </c>
      <c r="F5181" t="s">
        <v>18</v>
      </c>
      <c r="G5181" t="s">
        <v>17</v>
      </c>
      <c r="H5181">
        <v>58</v>
      </c>
    </row>
    <row r="5182" spans="1:8" x14ac:dyDescent="0.3">
      <c r="A5182" t="s">
        <v>21</v>
      </c>
      <c r="B5182" t="s">
        <v>20</v>
      </c>
      <c r="C5182">
        <v>15</v>
      </c>
      <c r="D5182" s="3">
        <v>2016</v>
      </c>
      <c r="E5182" t="s">
        <v>4</v>
      </c>
      <c r="F5182" t="s">
        <v>18</v>
      </c>
      <c r="G5182" t="s">
        <v>17</v>
      </c>
      <c r="H5182">
        <v>94</v>
      </c>
    </row>
    <row r="5183" spans="1:8" x14ac:dyDescent="0.3">
      <c r="A5183" t="s">
        <v>22</v>
      </c>
      <c r="B5183" t="s">
        <v>20</v>
      </c>
      <c r="C5183">
        <v>15</v>
      </c>
      <c r="D5183" s="3">
        <v>2016</v>
      </c>
      <c r="E5183" t="s">
        <v>4</v>
      </c>
      <c r="F5183" t="s">
        <v>18</v>
      </c>
      <c r="G5183" t="s">
        <v>17</v>
      </c>
      <c r="H5183">
        <v>36</v>
      </c>
    </row>
    <row r="5184" spans="1:8" x14ac:dyDescent="0.3">
      <c r="A5184" t="s">
        <v>21</v>
      </c>
      <c r="B5184" t="s">
        <v>20</v>
      </c>
      <c r="C5184">
        <v>16</v>
      </c>
      <c r="D5184" s="3">
        <v>2016</v>
      </c>
      <c r="E5184" t="s">
        <v>4</v>
      </c>
      <c r="F5184" t="s">
        <v>18</v>
      </c>
      <c r="G5184" t="s">
        <v>17</v>
      </c>
      <c r="H5184">
        <v>63</v>
      </c>
    </row>
    <row r="5185" spans="1:8" x14ac:dyDescent="0.3">
      <c r="A5185" t="s">
        <v>22</v>
      </c>
      <c r="B5185" t="s">
        <v>20</v>
      </c>
      <c r="C5185">
        <v>16</v>
      </c>
      <c r="D5185" s="3">
        <v>2016</v>
      </c>
      <c r="E5185" t="s">
        <v>4</v>
      </c>
      <c r="F5185" t="s">
        <v>18</v>
      </c>
      <c r="G5185" t="s">
        <v>17</v>
      </c>
      <c r="H5185">
        <v>40</v>
      </c>
    </row>
    <row r="5186" spans="1:8" x14ac:dyDescent="0.3">
      <c r="A5186" t="s">
        <v>21</v>
      </c>
      <c r="B5186" t="s">
        <v>20</v>
      </c>
      <c r="C5186">
        <v>17</v>
      </c>
      <c r="D5186" s="3">
        <v>2016</v>
      </c>
      <c r="E5186" t="s">
        <v>4</v>
      </c>
      <c r="F5186" t="s">
        <v>18</v>
      </c>
      <c r="G5186" t="s">
        <v>17</v>
      </c>
      <c r="H5186">
        <v>89</v>
      </c>
    </row>
    <row r="5187" spans="1:8" x14ac:dyDescent="0.3">
      <c r="A5187" t="s">
        <v>22</v>
      </c>
      <c r="B5187" t="s">
        <v>20</v>
      </c>
      <c r="C5187">
        <v>17</v>
      </c>
      <c r="D5187" s="3">
        <v>2016</v>
      </c>
      <c r="E5187" t="s">
        <v>4</v>
      </c>
      <c r="F5187" t="s">
        <v>18</v>
      </c>
      <c r="G5187" t="s">
        <v>17</v>
      </c>
      <c r="H5187">
        <v>30</v>
      </c>
    </row>
    <row r="5188" spans="1:8" x14ac:dyDescent="0.3">
      <c r="A5188" t="s">
        <v>21</v>
      </c>
      <c r="B5188" t="s">
        <v>20</v>
      </c>
      <c r="C5188">
        <v>18</v>
      </c>
      <c r="D5188" s="3">
        <v>2016</v>
      </c>
      <c r="E5188" t="s">
        <v>4</v>
      </c>
      <c r="F5188" t="s">
        <v>18</v>
      </c>
      <c r="G5188" t="s">
        <v>17</v>
      </c>
      <c r="H5188">
        <v>90</v>
      </c>
    </row>
    <row r="5189" spans="1:8" x14ac:dyDescent="0.3">
      <c r="A5189" t="s">
        <v>22</v>
      </c>
      <c r="B5189" t="s">
        <v>20</v>
      </c>
      <c r="C5189">
        <v>18</v>
      </c>
      <c r="D5189" s="3">
        <v>2016</v>
      </c>
      <c r="E5189" t="s">
        <v>4</v>
      </c>
      <c r="F5189" t="s">
        <v>18</v>
      </c>
      <c r="G5189" t="s">
        <v>17</v>
      </c>
      <c r="H5189">
        <v>47</v>
      </c>
    </row>
    <row r="5190" spans="1:8" x14ac:dyDescent="0.3">
      <c r="A5190" t="s">
        <v>21</v>
      </c>
      <c r="B5190" t="s">
        <v>20</v>
      </c>
      <c r="C5190">
        <v>19</v>
      </c>
      <c r="D5190" s="3">
        <v>2016</v>
      </c>
      <c r="E5190" t="s">
        <v>4</v>
      </c>
      <c r="F5190" t="s">
        <v>18</v>
      </c>
      <c r="G5190" t="s">
        <v>17</v>
      </c>
      <c r="H5190">
        <v>94</v>
      </c>
    </row>
    <row r="5191" spans="1:8" x14ac:dyDescent="0.3">
      <c r="A5191" t="s">
        <v>22</v>
      </c>
      <c r="B5191" t="s">
        <v>20</v>
      </c>
      <c r="C5191">
        <v>19</v>
      </c>
      <c r="D5191" s="3">
        <v>2016</v>
      </c>
      <c r="E5191" t="s">
        <v>4</v>
      </c>
      <c r="F5191" t="s">
        <v>18</v>
      </c>
      <c r="G5191" t="s">
        <v>17</v>
      </c>
      <c r="H5191">
        <v>63</v>
      </c>
    </row>
    <row r="5192" spans="1:8" x14ac:dyDescent="0.3">
      <c r="A5192" t="s">
        <v>21</v>
      </c>
      <c r="B5192" t="s">
        <v>20</v>
      </c>
      <c r="C5192">
        <v>20</v>
      </c>
      <c r="D5192" s="3">
        <v>2016</v>
      </c>
      <c r="E5192" t="s">
        <v>4</v>
      </c>
      <c r="F5192" t="s">
        <v>18</v>
      </c>
      <c r="G5192" t="s">
        <v>17</v>
      </c>
      <c r="H5192">
        <v>98</v>
      </c>
    </row>
    <row r="5193" spans="1:8" x14ac:dyDescent="0.3">
      <c r="A5193" t="s">
        <v>22</v>
      </c>
      <c r="B5193" t="s">
        <v>20</v>
      </c>
      <c r="C5193">
        <v>20</v>
      </c>
      <c r="D5193" s="3">
        <v>2016</v>
      </c>
      <c r="E5193" t="s">
        <v>4</v>
      </c>
      <c r="F5193" t="s">
        <v>18</v>
      </c>
      <c r="G5193" t="s">
        <v>17</v>
      </c>
      <c r="H5193">
        <v>54</v>
      </c>
    </row>
    <row r="5194" spans="1:8" x14ac:dyDescent="0.3">
      <c r="A5194" t="s">
        <v>21</v>
      </c>
      <c r="B5194" t="s">
        <v>20</v>
      </c>
      <c r="C5194">
        <v>21</v>
      </c>
      <c r="D5194" s="3">
        <v>2016</v>
      </c>
      <c r="E5194" t="s">
        <v>4</v>
      </c>
      <c r="F5194" t="s">
        <v>18</v>
      </c>
      <c r="G5194" t="s">
        <v>17</v>
      </c>
      <c r="H5194">
        <v>89</v>
      </c>
    </row>
    <row r="5195" spans="1:8" x14ac:dyDescent="0.3">
      <c r="A5195" t="s">
        <v>22</v>
      </c>
      <c r="B5195" t="s">
        <v>20</v>
      </c>
      <c r="C5195">
        <v>21</v>
      </c>
      <c r="D5195" s="3">
        <v>2016</v>
      </c>
      <c r="E5195" t="s">
        <v>4</v>
      </c>
      <c r="F5195" t="s">
        <v>18</v>
      </c>
      <c r="G5195" t="s">
        <v>17</v>
      </c>
      <c r="H5195">
        <v>47</v>
      </c>
    </row>
    <row r="5196" spans="1:8" x14ac:dyDescent="0.3">
      <c r="A5196" t="s">
        <v>21</v>
      </c>
      <c r="B5196" t="s">
        <v>20</v>
      </c>
      <c r="C5196">
        <v>22</v>
      </c>
      <c r="D5196" s="3">
        <v>2016</v>
      </c>
      <c r="E5196" t="s">
        <v>4</v>
      </c>
      <c r="F5196" t="s">
        <v>18</v>
      </c>
      <c r="G5196" t="s">
        <v>17</v>
      </c>
      <c r="H5196">
        <v>102</v>
      </c>
    </row>
    <row r="5197" spans="1:8" x14ac:dyDescent="0.3">
      <c r="A5197" t="s">
        <v>22</v>
      </c>
      <c r="B5197" t="s">
        <v>20</v>
      </c>
      <c r="C5197">
        <v>22</v>
      </c>
      <c r="D5197" s="3">
        <v>2016</v>
      </c>
      <c r="E5197" t="s">
        <v>4</v>
      </c>
      <c r="F5197" t="s">
        <v>18</v>
      </c>
      <c r="G5197" t="s">
        <v>17</v>
      </c>
      <c r="H5197">
        <v>38</v>
      </c>
    </row>
    <row r="5198" spans="1:8" x14ac:dyDescent="0.3">
      <c r="A5198" t="s">
        <v>21</v>
      </c>
      <c r="B5198" t="s">
        <v>20</v>
      </c>
      <c r="C5198">
        <v>23</v>
      </c>
      <c r="D5198" s="3">
        <v>2016</v>
      </c>
      <c r="E5198" t="s">
        <v>4</v>
      </c>
      <c r="F5198" t="s">
        <v>18</v>
      </c>
      <c r="G5198" t="s">
        <v>17</v>
      </c>
      <c r="H5198">
        <v>72</v>
      </c>
    </row>
    <row r="5199" spans="1:8" x14ac:dyDescent="0.3">
      <c r="A5199" t="s">
        <v>22</v>
      </c>
      <c r="B5199" t="s">
        <v>20</v>
      </c>
      <c r="C5199">
        <v>23</v>
      </c>
      <c r="D5199" s="3">
        <v>2016</v>
      </c>
      <c r="E5199" t="s">
        <v>4</v>
      </c>
      <c r="F5199" t="s">
        <v>18</v>
      </c>
      <c r="G5199" t="s">
        <v>17</v>
      </c>
      <c r="H5199">
        <v>25</v>
      </c>
    </row>
    <row r="5200" spans="1:8" x14ac:dyDescent="0.3">
      <c r="A5200" t="s">
        <v>21</v>
      </c>
      <c r="B5200" t="s">
        <v>20</v>
      </c>
      <c r="C5200">
        <v>24</v>
      </c>
      <c r="D5200" s="3">
        <v>2016</v>
      </c>
      <c r="E5200" t="s">
        <v>4</v>
      </c>
      <c r="F5200" t="s">
        <v>18</v>
      </c>
      <c r="G5200" t="s">
        <v>17</v>
      </c>
      <c r="H5200">
        <v>81</v>
      </c>
    </row>
    <row r="5201" spans="1:8" x14ac:dyDescent="0.3">
      <c r="A5201" t="s">
        <v>22</v>
      </c>
      <c r="B5201" t="s">
        <v>20</v>
      </c>
      <c r="C5201">
        <v>24</v>
      </c>
      <c r="D5201" s="3">
        <v>2016</v>
      </c>
      <c r="E5201" t="s">
        <v>4</v>
      </c>
      <c r="F5201" t="s">
        <v>18</v>
      </c>
      <c r="G5201" t="s">
        <v>17</v>
      </c>
      <c r="H5201">
        <v>34</v>
      </c>
    </row>
    <row r="5202" spans="1:8" x14ac:dyDescent="0.3">
      <c r="A5202" t="s">
        <v>21</v>
      </c>
      <c r="B5202" t="s">
        <v>20</v>
      </c>
      <c r="C5202">
        <v>25</v>
      </c>
      <c r="D5202" s="3">
        <v>2016</v>
      </c>
      <c r="E5202" t="s">
        <v>4</v>
      </c>
      <c r="F5202" t="s">
        <v>18</v>
      </c>
      <c r="G5202" t="s">
        <v>17</v>
      </c>
      <c r="H5202">
        <v>87</v>
      </c>
    </row>
    <row r="5203" spans="1:8" x14ac:dyDescent="0.3">
      <c r="A5203" t="s">
        <v>22</v>
      </c>
      <c r="B5203" t="s">
        <v>20</v>
      </c>
      <c r="C5203">
        <v>25</v>
      </c>
      <c r="D5203" s="3">
        <v>2016</v>
      </c>
      <c r="E5203" t="s">
        <v>4</v>
      </c>
      <c r="F5203" t="s">
        <v>18</v>
      </c>
      <c r="G5203" t="s">
        <v>17</v>
      </c>
      <c r="H5203">
        <v>42</v>
      </c>
    </row>
    <row r="5204" spans="1:8" x14ac:dyDescent="0.3">
      <c r="A5204" t="s">
        <v>21</v>
      </c>
      <c r="B5204" s="1" t="s">
        <v>20</v>
      </c>
      <c r="C5204">
        <v>26</v>
      </c>
      <c r="D5204" s="3">
        <v>2016</v>
      </c>
      <c r="E5204" t="s">
        <v>4</v>
      </c>
      <c r="F5204" t="s">
        <v>18</v>
      </c>
      <c r="G5204" t="s">
        <v>17</v>
      </c>
      <c r="H5204" s="1">
        <v>102</v>
      </c>
    </row>
    <row r="5205" spans="1:8" x14ac:dyDescent="0.3">
      <c r="A5205" t="s">
        <v>22</v>
      </c>
      <c r="B5205" s="1" t="s">
        <v>20</v>
      </c>
      <c r="C5205">
        <v>26</v>
      </c>
      <c r="D5205" s="3">
        <v>2016</v>
      </c>
      <c r="E5205" t="s">
        <v>4</v>
      </c>
      <c r="F5205" t="s">
        <v>18</v>
      </c>
      <c r="G5205" t="s">
        <v>17</v>
      </c>
      <c r="H5205" s="1">
        <v>51</v>
      </c>
    </row>
    <row r="5206" spans="1:8" x14ac:dyDescent="0.3">
      <c r="A5206" t="s">
        <v>21</v>
      </c>
      <c r="B5206" s="1" t="s">
        <v>20</v>
      </c>
      <c r="C5206">
        <v>27</v>
      </c>
      <c r="D5206" s="3">
        <v>2016</v>
      </c>
      <c r="E5206" t="s">
        <v>4</v>
      </c>
      <c r="F5206" t="s">
        <v>18</v>
      </c>
      <c r="G5206" s="1" t="s">
        <v>17</v>
      </c>
      <c r="H5206" s="1">
        <v>101</v>
      </c>
    </row>
    <row r="5207" spans="1:8" x14ac:dyDescent="0.3">
      <c r="A5207" t="s">
        <v>22</v>
      </c>
      <c r="B5207" s="1" t="s">
        <v>20</v>
      </c>
      <c r="C5207">
        <v>27</v>
      </c>
      <c r="D5207" s="3">
        <v>2016</v>
      </c>
      <c r="E5207" t="s">
        <v>4</v>
      </c>
      <c r="F5207" t="s">
        <v>18</v>
      </c>
      <c r="G5207" t="s">
        <v>17</v>
      </c>
      <c r="H5207" s="1">
        <v>37</v>
      </c>
    </row>
    <row r="5208" spans="1:8" x14ac:dyDescent="0.3">
      <c r="A5208" t="s">
        <v>21</v>
      </c>
      <c r="B5208" s="1" t="s">
        <v>20</v>
      </c>
      <c r="C5208">
        <v>28</v>
      </c>
      <c r="D5208" s="3">
        <v>2016</v>
      </c>
      <c r="E5208" t="s">
        <v>4</v>
      </c>
      <c r="F5208" t="s">
        <v>18</v>
      </c>
      <c r="G5208" t="s">
        <v>17</v>
      </c>
      <c r="H5208" s="1">
        <v>92</v>
      </c>
    </row>
    <row r="5209" spans="1:8" x14ac:dyDescent="0.3">
      <c r="A5209" t="s">
        <v>22</v>
      </c>
      <c r="B5209" s="1" t="s">
        <v>20</v>
      </c>
      <c r="C5209">
        <v>28</v>
      </c>
      <c r="D5209" s="3">
        <v>2016</v>
      </c>
      <c r="E5209" t="s">
        <v>4</v>
      </c>
      <c r="F5209" t="s">
        <v>18</v>
      </c>
      <c r="G5209" t="s">
        <v>17</v>
      </c>
      <c r="H5209" s="1">
        <v>55</v>
      </c>
    </row>
    <row r="5210" spans="1:8" x14ac:dyDescent="0.3">
      <c r="A5210" t="s">
        <v>21</v>
      </c>
      <c r="B5210" s="1" t="s">
        <v>20</v>
      </c>
      <c r="C5210">
        <v>29</v>
      </c>
      <c r="D5210" s="3">
        <v>2016</v>
      </c>
      <c r="E5210" t="s">
        <v>4</v>
      </c>
      <c r="F5210" t="s">
        <v>18</v>
      </c>
      <c r="G5210" t="s">
        <v>17</v>
      </c>
      <c r="H5210" s="1">
        <v>86</v>
      </c>
    </row>
    <row r="5211" spans="1:8" x14ac:dyDescent="0.3">
      <c r="A5211" t="s">
        <v>22</v>
      </c>
      <c r="B5211" s="1" t="s">
        <v>20</v>
      </c>
      <c r="C5211">
        <v>29</v>
      </c>
      <c r="D5211" s="3">
        <v>2016</v>
      </c>
      <c r="E5211" t="s">
        <v>4</v>
      </c>
      <c r="F5211" t="s">
        <v>18</v>
      </c>
      <c r="G5211" t="s">
        <v>17</v>
      </c>
      <c r="H5211" s="1">
        <v>42</v>
      </c>
    </row>
    <row r="5212" spans="1:8" x14ac:dyDescent="0.3">
      <c r="A5212" t="s">
        <v>21</v>
      </c>
      <c r="B5212" s="1" t="s">
        <v>20</v>
      </c>
      <c r="C5212">
        <v>30</v>
      </c>
      <c r="D5212" s="3">
        <v>2016</v>
      </c>
      <c r="E5212" t="s">
        <v>4</v>
      </c>
      <c r="F5212" t="s">
        <v>18</v>
      </c>
      <c r="G5212" t="s">
        <v>17</v>
      </c>
      <c r="H5212" s="1">
        <v>60</v>
      </c>
    </row>
    <row r="5213" spans="1:8" x14ac:dyDescent="0.3">
      <c r="A5213" t="s">
        <v>22</v>
      </c>
      <c r="B5213" s="1" t="s">
        <v>20</v>
      </c>
      <c r="C5213">
        <v>30</v>
      </c>
      <c r="D5213" s="3">
        <v>2016</v>
      </c>
      <c r="E5213" t="s">
        <v>4</v>
      </c>
      <c r="F5213" t="s">
        <v>18</v>
      </c>
      <c r="G5213" t="s">
        <v>17</v>
      </c>
      <c r="H5213" s="1">
        <v>40</v>
      </c>
    </row>
    <row r="5214" spans="1:8" x14ac:dyDescent="0.3">
      <c r="A5214" t="s">
        <v>21</v>
      </c>
      <c r="B5214" s="1" t="s">
        <v>20</v>
      </c>
      <c r="C5214">
        <v>31</v>
      </c>
      <c r="D5214" s="3">
        <v>2016</v>
      </c>
      <c r="E5214" t="s">
        <v>4</v>
      </c>
      <c r="F5214" t="s">
        <v>18</v>
      </c>
      <c r="G5214" t="s">
        <v>17</v>
      </c>
      <c r="H5214" s="1">
        <v>86</v>
      </c>
    </row>
    <row r="5215" spans="1:8" x14ac:dyDescent="0.3">
      <c r="A5215" t="s">
        <v>22</v>
      </c>
      <c r="B5215" s="1" t="s">
        <v>20</v>
      </c>
      <c r="C5215">
        <v>31</v>
      </c>
      <c r="D5215" s="3">
        <v>2016</v>
      </c>
      <c r="E5215" t="s">
        <v>4</v>
      </c>
      <c r="F5215" t="s">
        <v>18</v>
      </c>
      <c r="G5215" t="s">
        <v>17</v>
      </c>
      <c r="H5215" s="1">
        <v>40</v>
      </c>
    </row>
    <row r="5216" spans="1:8" x14ac:dyDescent="0.3">
      <c r="A5216" t="s">
        <v>21</v>
      </c>
      <c r="B5216" t="s">
        <v>19</v>
      </c>
      <c r="C5216">
        <v>1</v>
      </c>
      <c r="D5216" s="3">
        <v>2016</v>
      </c>
      <c r="E5216" t="s">
        <v>4</v>
      </c>
      <c r="F5216" t="s">
        <v>18</v>
      </c>
      <c r="G5216" t="s">
        <v>17</v>
      </c>
      <c r="H5216">
        <v>152</v>
      </c>
    </row>
    <row r="5217" spans="1:8" x14ac:dyDescent="0.3">
      <c r="A5217" t="s">
        <v>22</v>
      </c>
      <c r="B5217" t="s">
        <v>19</v>
      </c>
      <c r="C5217">
        <v>1</v>
      </c>
      <c r="D5217" s="3">
        <v>2016</v>
      </c>
      <c r="E5217" t="s">
        <v>4</v>
      </c>
      <c r="F5217" t="s">
        <v>18</v>
      </c>
      <c r="G5217" t="s">
        <v>17</v>
      </c>
      <c r="H5217">
        <v>80</v>
      </c>
    </row>
    <row r="5218" spans="1:8" x14ac:dyDescent="0.3">
      <c r="A5218" t="s">
        <v>21</v>
      </c>
      <c r="B5218" t="s">
        <v>19</v>
      </c>
      <c r="C5218">
        <v>2</v>
      </c>
      <c r="D5218" s="3">
        <v>2016</v>
      </c>
      <c r="E5218" t="s">
        <v>4</v>
      </c>
      <c r="F5218" t="s">
        <v>18</v>
      </c>
      <c r="G5218" t="s">
        <v>17</v>
      </c>
      <c r="H5218">
        <v>132</v>
      </c>
    </row>
    <row r="5219" spans="1:8" x14ac:dyDescent="0.3">
      <c r="A5219" t="s">
        <v>22</v>
      </c>
      <c r="B5219" t="s">
        <v>19</v>
      </c>
      <c r="C5219">
        <v>2</v>
      </c>
      <c r="D5219" s="3">
        <v>2016</v>
      </c>
      <c r="E5219" t="s">
        <v>4</v>
      </c>
      <c r="F5219" t="s">
        <v>18</v>
      </c>
      <c r="G5219" t="s">
        <v>17</v>
      </c>
      <c r="H5219">
        <v>59</v>
      </c>
    </row>
    <row r="5220" spans="1:8" x14ac:dyDescent="0.3">
      <c r="A5220" t="s">
        <v>21</v>
      </c>
      <c r="B5220" t="s">
        <v>19</v>
      </c>
      <c r="C5220">
        <v>3</v>
      </c>
      <c r="D5220" s="3">
        <v>2016</v>
      </c>
      <c r="E5220" t="s">
        <v>4</v>
      </c>
      <c r="F5220" t="s">
        <v>18</v>
      </c>
      <c r="G5220" t="s">
        <v>17</v>
      </c>
      <c r="H5220">
        <v>110</v>
      </c>
    </row>
    <row r="5221" spans="1:8" x14ac:dyDescent="0.3">
      <c r="A5221" t="s">
        <v>22</v>
      </c>
      <c r="B5221" t="s">
        <v>19</v>
      </c>
      <c r="C5221">
        <v>3</v>
      </c>
      <c r="D5221" s="3">
        <v>2016</v>
      </c>
      <c r="E5221" t="s">
        <v>4</v>
      </c>
      <c r="F5221" t="s">
        <v>18</v>
      </c>
      <c r="G5221" t="s">
        <v>17</v>
      </c>
      <c r="H5221">
        <v>69</v>
      </c>
    </row>
    <row r="5222" spans="1:8" x14ac:dyDescent="0.3">
      <c r="A5222" t="s">
        <v>21</v>
      </c>
      <c r="B5222" t="s">
        <v>19</v>
      </c>
      <c r="C5222">
        <v>4</v>
      </c>
      <c r="D5222" s="3">
        <v>2016</v>
      </c>
      <c r="E5222" t="s">
        <v>4</v>
      </c>
      <c r="F5222" t="s">
        <v>18</v>
      </c>
      <c r="G5222" t="s">
        <v>17</v>
      </c>
      <c r="H5222">
        <v>93</v>
      </c>
    </row>
    <row r="5223" spans="1:8" x14ac:dyDescent="0.3">
      <c r="A5223" t="s">
        <v>22</v>
      </c>
      <c r="B5223" t="s">
        <v>19</v>
      </c>
      <c r="C5223">
        <v>4</v>
      </c>
      <c r="D5223" s="3">
        <v>2016</v>
      </c>
      <c r="E5223" t="s">
        <v>4</v>
      </c>
      <c r="F5223" t="s">
        <v>18</v>
      </c>
      <c r="G5223" t="s">
        <v>17</v>
      </c>
      <c r="H5223">
        <v>64</v>
      </c>
    </row>
    <row r="5224" spans="1:8" x14ac:dyDescent="0.3">
      <c r="A5224" t="s">
        <v>21</v>
      </c>
      <c r="B5224" t="s">
        <v>19</v>
      </c>
      <c r="C5224">
        <v>5</v>
      </c>
      <c r="D5224" s="3">
        <v>2016</v>
      </c>
      <c r="E5224" t="s">
        <v>4</v>
      </c>
      <c r="F5224" t="s">
        <v>18</v>
      </c>
      <c r="G5224" t="s">
        <v>17</v>
      </c>
      <c r="H5224">
        <v>111</v>
      </c>
    </row>
    <row r="5225" spans="1:8" x14ac:dyDescent="0.3">
      <c r="A5225" t="s">
        <v>22</v>
      </c>
      <c r="B5225" t="s">
        <v>19</v>
      </c>
      <c r="C5225">
        <v>5</v>
      </c>
      <c r="D5225" s="3">
        <v>2016</v>
      </c>
      <c r="E5225" t="s">
        <v>4</v>
      </c>
      <c r="F5225" t="s">
        <v>18</v>
      </c>
      <c r="G5225" t="s">
        <v>17</v>
      </c>
      <c r="H5225">
        <v>72</v>
      </c>
    </row>
    <row r="5226" spans="1:8" x14ac:dyDescent="0.3">
      <c r="A5226" t="s">
        <v>21</v>
      </c>
      <c r="B5226" t="s">
        <v>19</v>
      </c>
      <c r="C5226">
        <v>6</v>
      </c>
      <c r="D5226" s="3">
        <v>2016</v>
      </c>
      <c r="E5226" t="s">
        <v>4</v>
      </c>
      <c r="F5226" t="s">
        <v>18</v>
      </c>
      <c r="G5226" t="s">
        <v>17</v>
      </c>
      <c r="H5226">
        <v>113</v>
      </c>
    </row>
    <row r="5227" spans="1:8" x14ac:dyDescent="0.3">
      <c r="A5227" t="s">
        <v>22</v>
      </c>
      <c r="B5227" t="s">
        <v>19</v>
      </c>
      <c r="C5227">
        <v>6</v>
      </c>
      <c r="D5227" s="3">
        <v>2016</v>
      </c>
      <c r="E5227" t="s">
        <v>4</v>
      </c>
      <c r="F5227" t="s">
        <v>18</v>
      </c>
      <c r="G5227" t="s">
        <v>17</v>
      </c>
      <c r="H5227">
        <v>72</v>
      </c>
    </row>
    <row r="5228" spans="1:8" x14ac:dyDescent="0.3">
      <c r="A5228" t="s">
        <v>21</v>
      </c>
      <c r="B5228" t="s">
        <v>19</v>
      </c>
      <c r="C5228">
        <v>7</v>
      </c>
      <c r="D5228" s="3">
        <v>2016</v>
      </c>
      <c r="E5228" t="s">
        <v>4</v>
      </c>
      <c r="F5228" t="s">
        <v>18</v>
      </c>
      <c r="G5228" t="s">
        <v>17</v>
      </c>
      <c r="H5228">
        <v>117</v>
      </c>
    </row>
    <row r="5229" spans="1:8" x14ac:dyDescent="0.3">
      <c r="A5229" t="s">
        <v>22</v>
      </c>
      <c r="B5229" t="s">
        <v>19</v>
      </c>
      <c r="C5229">
        <v>7</v>
      </c>
      <c r="D5229" s="3">
        <v>2016</v>
      </c>
      <c r="E5229" t="s">
        <v>4</v>
      </c>
      <c r="F5229" t="s">
        <v>18</v>
      </c>
      <c r="G5229" t="s">
        <v>17</v>
      </c>
      <c r="H5229">
        <v>71</v>
      </c>
    </row>
    <row r="5230" spans="1:8" x14ac:dyDescent="0.3">
      <c r="A5230" t="s">
        <v>21</v>
      </c>
      <c r="B5230" t="s">
        <v>19</v>
      </c>
      <c r="C5230">
        <v>8</v>
      </c>
      <c r="D5230" s="3">
        <v>2016</v>
      </c>
      <c r="E5230" t="s">
        <v>4</v>
      </c>
      <c r="F5230" t="s">
        <v>18</v>
      </c>
      <c r="G5230" t="s">
        <v>17</v>
      </c>
      <c r="H5230">
        <v>115</v>
      </c>
    </row>
    <row r="5231" spans="1:8" x14ac:dyDescent="0.3">
      <c r="A5231" t="s">
        <v>22</v>
      </c>
      <c r="B5231" t="s">
        <v>19</v>
      </c>
      <c r="C5231">
        <v>8</v>
      </c>
      <c r="D5231" s="3">
        <v>2016</v>
      </c>
      <c r="E5231" t="s">
        <v>4</v>
      </c>
      <c r="F5231" t="s">
        <v>18</v>
      </c>
      <c r="G5231" t="s">
        <v>17</v>
      </c>
      <c r="H5231">
        <v>84</v>
      </c>
    </row>
    <row r="5232" spans="1:8" x14ac:dyDescent="0.3">
      <c r="A5232" t="s">
        <v>21</v>
      </c>
      <c r="B5232" t="s">
        <v>19</v>
      </c>
      <c r="C5232">
        <v>9</v>
      </c>
      <c r="D5232" s="3">
        <v>2016</v>
      </c>
      <c r="E5232" t="s">
        <v>4</v>
      </c>
      <c r="F5232" t="s">
        <v>18</v>
      </c>
      <c r="G5232" t="s">
        <v>17</v>
      </c>
      <c r="H5232">
        <v>99</v>
      </c>
    </row>
    <row r="5233" spans="1:8" x14ac:dyDescent="0.3">
      <c r="A5233" t="s">
        <v>22</v>
      </c>
      <c r="B5233" t="s">
        <v>19</v>
      </c>
      <c r="C5233">
        <v>9</v>
      </c>
      <c r="D5233" s="3">
        <v>2016</v>
      </c>
      <c r="E5233" t="s">
        <v>4</v>
      </c>
      <c r="F5233" t="s">
        <v>18</v>
      </c>
      <c r="G5233" t="s">
        <v>17</v>
      </c>
      <c r="H5233">
        <v>64</v>
      </c>
    </row>
    <row r="5234" spans="1:8" x14ac:dyDescent="0.3">
      <c r="A5234" t="s">
        <v>21</v>
      </c>
      <c r="B5234" t="s">
        <v>19</v>
      </c>
      <c r="C5234">
        <v>10</v>
      </c>
      <c r="D5234" s="3">
        <v>2016</v>
      </c>
      <c r="E5234" t="s">
        <v>4</v>
      </c>
      <c r="F5234" t="s">
        <v>18</v>
      </c>
      <c r="G5234" t="s">
        <v>17</v>
      </c>
      <c r="H5234">
        <v>93</v>
      </c>
    </row>
    <row r="5235" spans="1:8" x14ac:dyDescent="0.3">
      <c r="A5235" t="s">
        <v>22</v>
      </c>
      <c r="B5235" t="s">
        <v>19</v>
      </c>
      <c r="C5235">
        <v>10</v>
      </c>
      <c r="D5235" s="3">
        <v>2016</v>
      </c>
      <c r="E5235" t="s">
        <v>4</v>
      </c>
      <c r="F5235" t="s">
        <v>18</v>
      </c>
      <c r="G5235" t="s">
        <v>17</v>
      </c>
      <c r="H5235">
        <v>52</v>
      </c>
    </row>
    <row r="5236" spans="1:8" x14ac:dyDescent="0.3">
      <c r="A5236" t="s">
        <v>21</v>
      </c>
      <c r="B5236" t="s">
        <v>19</v>
      </c>
      <c r="C5236">
        <v>11</v>
      </c>
      <c r="D5236" s="3">
        <v>2016</v>
      </c>
      <c r="E5236" t="s">
        <v>4</v>
      </c>
      <c r="F5236" t="s">
        <v>18</v>
      </c>
      <c r="G5236" t="s">
        <v>17</v>
      </c>
      <c r="H5236">
        <v>97</v>
      </c>
    </row>
    <row r="5237" spans="1:8" x14ac:dyDescent="0.3">
      <c r="A5237" t="s">
        <v>22</v>
      </c>
      <c r="B5237" t="s">
        <v>19</v>
      </c>
      <c r="C5237">
        <v>11</v>
      </c>
      <c r="D5237" s="3">
        <v>2016</v>
      </c>
      <c r="E5237" t="s">
        <v>4</v>
      </c>
      <c r="F5237" t="s">
        <v>18</v>
      </c>
      <c r="G5237" t="s">
        <v>17</v>
      </c>
      <c r="H5237">
        <v>53</v>
      </c>
    </row>
    <row r="5238" spans="1:8" x14ac:dyDescent="0.3">
      <c r="A5238" t="s">
        <v>21</v>
      </c>
      <c r="B5238" t="s">
        <v>19</v>
      </c>
      <c r="C5238">
        <v>12</v>
      </c>
      <c r="D5238" s="3">
        <v>2016</v>
      </c>
      <c r="E5238" t="s">
        <v>4</v>
      </c>
      <c r="F5238" t="s">
        <v>18</v>
      </c>
      <c r="G5238" t="s">
        <v>17</v>
      </c>
      <c r="H5238">
        <v>108</v>
      </c>
    </row>
    <row r="5239" spans="1:8" x14ac:dyDescent="0.3">
      <c r="A5239" t="s">
        <v>22</v>
      </c>
      <c r="B5239" t="s">
        <v>19</v>
      </c>
      <c r="C5239">
        <v>12</v>
      </c>
      <c r="D5239" s="3">
        <v>2016</v>
      </c>
      <c r="E5239" t="s">
        <v>4</v>
      </c>
      <c r="F5239" t="s">
        <v>18</v>
      </c>
      <c r="G5239" t="s">
        <v>17</v>
      </c>
      <c r="H5239">
        <v>105</v>
      </c>
    </row>
    <row r="5240" spans="1:8" x14ac:dyDescent="0.3">
      <c r="A5240" t="s">
        <v>21</v>
      </c>
      <c r="B5240" t="s">
        <v>19</v>
      </c>
      <c r="C5240">
        <v>13</v>
      </c>
      <c r="D5240" s="3">
        <v>2016</v>
      </c>
      <c r="E5240" t="s">
        <v>4</v>
      </c>
      <c r="F5240" t="s">
        <v>18</v>
      </c>
      <c r="G5240" t="s">
        <v>17</v>
      </c>
      <c r="H5240">
        <v>112</v>
      </c>
    </row>
    <row r="5241" spans="1:8" x14ac:dyDescent="0.3">
      <c r="A5241" t="s">
        <v>22</v>
      </c>
      <c r="B5241" t="s">
        <v>19</v>
      </c>
      <c r="C5241">
        <v>13</v>
      </c>
      <c r="D5241" s="3">
        <v>2016</v>
      </c>
      <c r="E5241" t="s">
        <v>4</v>
      </c>
      <c r="F5241" t="s">
        <v>18</v>
      </c>
      <c r="G5241" t="s">
        <v>17</v>
      </c>
      <c r="H5241">
        <v>86</v>
      </c>
    </row>
    <row r="5242" spans="1:8" x14ac:dyDescent="0.3">
      <c r="A5242" t="s">
        <v>21</v>
      </c>
      <c r="B5242" t="s">
        <v>19</v>
      </c>
      <c r="C5242">
        <v>14</v>
      </c>
      <c r="D5242" s="3">
        <v>2016</v>
      </c>
      <c r="E5242" t="s">
        <v>4</v>
      </c>
      <c r="F5242" t="s">
        <v>18</v>
      </c>
      <c r="G5242" t="s">
        <v>17</v>
      </c>
      <c r="H5242">
        <v>118</v>
      </c>
    </row>
    <row r="5243" spans="1:8" x14ac:dyDescent="0.3">
      <c r="A5243" t="s">
        <v>22</v>
      </c>
      <c r="B5243" t="s">
        <v>19</v>
      </c>
      <c r="C5243">
        <v>14</v>
      </c>
      <c r="D5243" s="3">
        <v>2016</v>
      </c>
      <c r="E5243" t="s">
        <v>4</v>
      </c>
      <c r="F5243" t="s">
        <v>18</v>
      </c>
      <c r="G5243" t="s">
        <v>17</v>
      </c>
      <c r="H5243">
        <v>65</v>
      </c>
    </row>
    <row r="5244" spans="1:8" x14ac:dyDescent="0.3">
      <c r="A5244" t="s">
        <v>21</v>
      </c>
      <c r="B5244" t="s">
        <v>19</v>
      </c>
      <c r="C5244">
        <v>15</v>
      </c>
      <c r="D5244" s="3">
        <v>2016</v>
      </c>
      <c r="E5244" t="s">
        <v>4</v>
      </c>
      <c r="F5244" t="s">
        <v>18</v>
      </c>
      <c r="G5244" t="s">
        <v>17</v>
      </c>
      <c r="H5244">
        <v>93</v>
      </c>
    </row>
    <row r="5245" spans="1:8" x14ac:dyDescent="0.3">
      <c r="A5245" t="s">
        <v>22</v>
      </c>
      <c r="B5245" t="s">
        <v>19</v>
      </c>
      <c r="C5245">
        <v>15</v>
      </c>
      <c r="D5245" s="3">
        <v>2016</v>
      </c>
      <c r="E5245" t="s">
        <v>4</v>
      </c>
      <c r="F5245" t="s">
        <v>18</v>
      </c>
      <c r="G5245" t="s">
        <v>17</v>
      </c>
      <c r="H5245">
        <v>71</v>
      </c>
    </row>
    <row r="5246" spans="1:8" x14ac:dyDescent="0.3">
      <c r="A5246" t="s">
        <v>21</v>
      </c>
      <c r="B5246" t="s">
        <v>19</v>
      </c>
      <c r="C5246">
        <v>16</v>
      </c>
      <c r="D5246" s="3">
        <v>2016</v>
      </c>
      <c r="E5246" t="s">
        <v>4</v>
      </c>
      <c r="F5246" t="s">
        <v>18</v>
      </c>
      <c r="G5246" t="s">
        <v>17</v>
      </c>
      <c r="H5246">
        <v>93</v>
      </c>
    </row>
    <row r="5247" spans="1:8" x14ac:dyDescent="0.3">
      <c r="A5247" t="s">
        <v>22</v>
      </c>
      <c r="B5247" t="s">
        <v>19</v>
      </c>
      <c r="C5247">
        <v>16</v>
      </c>
      <c r="D5247" s="3">
        <v>2016</v>
      </c>
      <c r="E5247" t="s">
        <v>4</v>
      </c>
      <c r="F5247" t="s">
        <v>18</v>
      </c>
      <c r="G5247" t="s">
        <v>17</v>
      </c>
      <c r="H5247">
        <v>43</v>
      </c>
    </row>
    <row r="5248" spans="1:8" x14ac:dyDescent="0.3">
      <c r="A5248" t="s">
        <v>21</v>
      </c>
      <c r="B5248" t="s">
        <v>19</v>
      </c>
      <c r="C5248">
        <v>17</v>
      </c>
      <c r="D5248" s="3">
        <v>2016</v>
      </c>
      <c r="E5248" t="s">
        <v>4</v>
      </c>
      <c r="F5248" t="s">
        <v>18</v>
      </c>
      <c r="G5248" t="s">
        <v>17</v>
      </c>
      <c r="H5248">
        <v>83</v>
      </c>
    </row>
    <row r="5249" spans="1:8" x14ac:dyDescent="0.3">
      <c r="A5249" t="s">
        <v>22</v>
      </c>
      <c r="B5249" t="s">
        <v>19</v>
      </c>
      <c r="C5249">
        <v>17</v>
      </c>
      <c r="D5249" s="3">
        <v>2016</v>
      </c>
      <c r="E5249" t="s">
        <v>4</v>
      </c>
      <c r="F5249" t="s">
        <v>18</v>
      </c>
      <c r="G5249" t="s">
        <v>17</v>
      </c>
      <c r="H5249">
        <v>56</v>
      </c>
    </row>
    <row r="5250" spans="1:8" x14ac:dyDescent="0.3">
      <c r="A5250" t="s">
        <v>21</v>
      </c>
      <c r="B5250" t="s">
        <v>19</v>
      </c>
      <c r="C5250">
        <v>18</v>
      </c>
      <c r="D5250" s="3">
        <v>2016</v>
      </c>
      <c r="E5250" t="s">
        <v>4</v>
      </c>
      <c r="F5250" t="s">
        <v>18</v>
      </c>
      <c r="G5250" t="s">
        <v>17</v>
      </c>
      <c r="H5250">
        <v>83</v>
      </c>
    </row>
    <row r="5251" spans="1:8" x14ac:dyDescent="0.3">
      <c r="A5251" t="s">
        <v>22</v>
      </c>
      <c r="B5251" t="s">
        <v>19</v>
      </c>
      <c r="C5251">
        <v>18</v>
      </c>
      <c r="D5251" s="3">
        <v>2016</v>
      </c>
      <c r="E5251" t="s">
        <v>4</v>
      </c>
      <c r="F5251" t="s">
        <v>18</v>
      </c>
      <c r="G5251" t="s">
        <v>17</v>
      </c>
      <c r="H5251">
        <v>34</v>
      </c>
    </row>
    <row r="5252" spans="1:8" x14ac:dyDescent="0.3">
      <c r="A5252" t="s">
        <v>21</v>
      </c>
      <c r="B5252" t="s">
        <v>19</v>
      </c>
      <c r="C5252">
        <v>19</v>
      </c>
      <c r="D5252" s="3">
        <v>2016</v>
      </c>
      <c r="E5252" t="s">
        <v>4</v>
      </c>
      <c r="F5252" t="s">
        <v>18</v>
      </c>
      <c r="G5252" t="s">
        <v>17</v>
      </c>
      <c r="H5252">
        <v>80</v>
      </c>
    </row>
    <row r="5253" spans="1:8" x14ac:dyDescent="0.3">
      <c r="A5253" t="s">
        <v>22</v>
      </c>
      <c r="B5253" t="s">
        <v>19</v>
      </c>
      <c r="C5253">
        <v>19</v>
      </c>
      <c r="D5253" s="3">
        <v>2016</v>
      </c>
      <c r="E5253" t="s">
        <v>4</v>
      </c>
      <c r="F5253" t="s">
        <v>18</v>
      </c>
      <c r="G5253" t="s">
        <v>17</v>
      </c>
      <c r="H5253">
        <v>53</v>
      </c>
    </row>
    <row r="5254" spans="1:8" x14ac:dyDescent="0.3">
      <c r="A5254" t="s">
        <v>21</v>
      </c>
      <c r="B5254" t="s">
        <v>19</v>
      </c>
      <c r="C5254">
        <v>20</v>
      </c>
      <c r="D5254" s="3">
        <v>2016</v>
      </c>
      <c r="E5254" t="s">
        <v>4</v>
      </c>
      <c r="F5254" t="s">
        <v>18</v>
      </c>
      <c r="G5254" t="s">
        <v>17</v>
      </c>
      <c r="H5254">
        <v>92</v>
      </c>
    </row>
    <row r="5255" spans="1:8" x14ac:dyDescent="0.3">
      <c r="A5255" t="s">
        <v>22</v>
      </c>
      <c r="B5255" t="s">
        <v>19</v>
      </c>
      <c r="C5255">
        <v>20</v>
      </c>
      <c r="D5255" s="3">
        <v>2016</v>
      </c>
      <c r="E5255" t="s">
        <v>4</v>
      </c>
      <c r="F5255" t="s">
        <v>18</v>
      </c>
      <c r="G5255" t="s">
        <v>17</v>
      </c>
      <c r="H5255">
        <v>73</v>
      </c>
    </row>
    <row r="5256" spans="1:8" x14ac:dyDescent="0.3">
      <c r="A5256" t="s">
        <v>21</v>
      </c>
      <c r="B5256" t="s">
        <v>19</v>
      </c>
      <c r="C5256">
        <v>21</v>
      </c>
      <c r="D5256" s="3">
        <v>2016</v>
      </c>
      <c r="E5256" t="s">
        <v>4</v>
      </c>
      <c r="F5256" t="s">
        <v>18</v>
      </c>
      <c r="G5256" t="s">
        <v>17</v>
      </c>
      <c r="H5256">
        <v>84</v>
      </c>
    </row>
    <row r="5257" spans="1:8" x14ac:dyDescent="0.3">
      <c r="A5257" t="s">
        <v>22</v>
      </c>
      <c r="B5257" t="s">
        <v>19</v>
      </c>
      <c r="C5257">
        <v>21</v>
      </c>
      <c r="D5257" s="3">
        <v>2016</v>
      </c>
      <c r="E5257" t="s">
        <v>4</v>
      </c>
      <c r="F5257" t="s">
        <v>18</v>
      </c>
      <c r="G5257" t="s">
        <v>17</v>
      </c>
      <c r="H5257">
        <v>41</v>
      </c>
    </row>
    <row r="5258" spans="1:8" x14ac:dyDescent="0.3">
      <c r="A5258" t="s">
        <v>21</v>
      </c>
      <c r="B5258" t="s">
        <v>19</v>
      </c>
      <c r="C5258">
        <v>22</v>
      </c>
      <c r="D5258" s="3">
        <v>2016</v>
      </c>
      <c r="E5258" t="s">
        <v>4</v>
      </c>
      <c r="F5258" t="s">
        <v>18</v>
      </c>
      <c r="G5258" t="s">
        <v>17</v>
      </c>
      <c r="H5258">
        <v>83</v>
      </c>
    </row>
    <row r="5259" spans="1:8" x14ac:dyDescent="0.3">
      <c r="A5259" t="s">
        <v>22</v>
      </c>
      <c r="B5259" t="s">
        <v>19</v>
      </c>
      <c r="C5259">
        <v>22</v>
      </c>
      <c r="D5259" s="3">
        <v>2016</v>
      </c>
      <c r="E5259" t="s">
        <v>4</v>
      </c>
      <c r="F5259" t="s">
        <v>18</v>
      </c>
      <c r="G5259" t="s">
        <v>17</v>
      </c>
      <c r="H5259">
        <v>50</v>
      </c>
    </row>
    <row r="5260" spans="1:8" x14ac:dyDescent="0.3">
      <c r="A5260" t="s">
        <v>21</v>
      </c>
      <c r="B5260" t="s">
        <v>19</v>
      </c>
      <c r="C5260">
        <v>23</v>
      </c>
      <c r="D5260" s="3">
        <v>2016</v>
      </c>
      <c r="E5260" t="s">
        <v>4</v>
      </c>
      <c r="F5260" t="s">
        <v>18</v>
      </c>
      <c r="G5260" t="s">
        <v>17</v>
      </c>
      <c r="H5260">
        <v>70</v>
      </c>
    </row>
    <row r="5261" spans="1:8" x14ac:dyDescent="0.3">
      <c r="A5261" t="s">
        <v>22</v>
      </c>
      <c r="B5261" t="s">
        <v>19</v>
      </c>
      <c r="C5261">
        <v>23</v>
      </c>
      <c r="D5261" s="3">
        <v>2016</v>
      </c>
      <c r="E5261" t="s">
        <v>4</v>
      </c>
      <c r="F5261" t="s">
        <v>18</v>
      </c>
      <c r="G5261" t="s">
        <v>17</v>
      </c>
      <c r="H5261">
        <v>36</v>
      </c>
    </row>
    <row r="5262" spans="1:8" x14ac:dyDescent="0.3">
      <c r="A5262" t="s">
        <v>21</v>
      </c>
      <c r="B5262" t="s">
        <v>19</v>
      </c>
      <c r="C5262">
        <v>24</v>
      </c>
      <c r="D5262" s="3">
        <v>2016</v>
      </c>
      <c r="E5262" t="s">
        <v>4</v>
      </c>
      <c r="F5262" t="s">
        <v>18</v>
      </c>
      <c r="G5262" t="s">
        <v>17</v>
      </c>
      <c r="H5262">
        <v>74</v>
      </c>
    </row>
    <row r="5263" spans="1:8" x14ac:dyDescent="0.3">
      <c r="A5263" t="s">
        <v>22</v>
      </c>
      <c r="B5263" t="s">
        <v>19</v>
      </c>
      <c r="C5263">
        <v>24</v>
      </c>
      <c r="D5263" s="3">
        <v>2016</v>
      </c>
      <c r="E5263" t="s">
        <v>4</v>
      </c>
      <c r="F5263" t="s">
        <v>18</v>
      </c>
      <c r="G5263" t="s">
        <v>17</v>
      </c>
      <c r="H5263">
        <v>44</v>
      </c>
    </row>
    <row r="5264" spans="1:8" x14ac:dyDescent="0.3">
      <c r="A5264" t="s">
        <v>21</v>
      </c>
      <c r="B5264" t="s">
        <v>19</v>
      </c>
      <c r="C5264">
        <v>25</v>
      </c>
      <c r="D5264" s="3">
        <v>2016</v>
      </c>
      <c r="E5264" t="s">
        <v>4</v>
      </c>
      <c r="F5264" t="s">
        <v>18</v>
      </c>
      <c r="G5264" t="s">
        <v>17</v>
      </c>
      <c r="H5264">
        <v>57</v>
      </c>
    </row>
    <row r="5265" spans="1:8" x14ac:dyDescent="0.3">
      <c r="A5265" t="s">
        <v>22</v>
      </c>
      <c r="B5265" t="s">
        <v>19</v>
      </c>
      <c r="C5265">
        <v>25</v>
      </c>
      <c r="D5265" s="3">
        <v>2016</v>
      </c>
      <c r="E5265" t="s">
        <v>4</v>
      </c>
      <c r="F5265" t="s">
        <v>18</v>
      </c>
      <c r="G5265" t="s">
        <v>17</v>
      </c>
      <c r="H5265">
        <v>36</v>
      </c>
    </row>
    <row r="5266" spans="1:8" x14ac:dyDescent="0.3">
      <c r="A5266" t="s">
        <v>21</v>
      </c>
      <c r="B5266" t="s">
        <v>19</v>
      </c>
      <c r="C5266">
        <v>26</v>
      </c>
      <c r="D5266" s="3">
        <v>2016</v>
      </c>
      <c r="E5266" t="s">
        <v>4</v>
      </c>
      <c r="F5266" t="s">
        <v>18</v>
      </c>
      <c r="G5266" t="s">
        <v>17</v>
      </c>
      <c r="H5266">
        <v>71</v>
      </c>
    </row>
    <row r="5267" spans="1:8" x14ac:dyDescent="0.3">
      <c r="A5267" t="s">
        <v>22</v>
      </c>
      <c r="B5267" t="s">
        <v>19</v>
      </c>
      <c r="C5267">
        <v>26</v>
      </c>
      <c r="D5267" s="3">
        <v>2016</v>
      </c>
      <c r="E5267" t="s">
        <v>4</v>
      </c>
      <c r="F5267" t="s">
        <v>18</v>
      </c>
      <c r="G5267" t="s">
        <v>17</v>
      </c>
      <c r="H5267">
        <v>53</v>
      </c>
    </row>
    <row r="5268" spans="1:8" x14ac:dyDescent="0.3">
      <c r="A5268" t="s">
        <v>21</v>
      </c>
      <c r="B5268" t="s">
        <v>19</v>
      </c>
      <c r="C5268">
        <v>27</v>
      </c>
      <c r="D5268" s="3">
        <v>2016</v>
      </c>
      <c r="E5268" t="s">
        <v>4</v>
      </c>
      <c r="F5268" t="s">
        <v>18</v>
      </c>
      <c r="G5268" t="s">
        <v>17</v>
      </c>
      <c r="H5268">
        <v>97</v>
      </c>
    </row>
    <row r="5269" spans="1:8" x14ac:dyDescent="0.3">
      <c r="A5269" t="s">
        <v>22</v>
      </c>
      <c r="B5269" t="s">
        <v>19</v>
      </c>
      <c r="C5269">
        <v>27</v>
      </c>
      <c r="D5269" s="3">
        <v>2016</v>
      </c>
      <c r="E5269" t="s">
        <v>4</v>
      </c>
      <c r="F5269" t="s">
        <v>18</v>
      </c>
      <c r="G5269" t="s">
        <v>17</v>
      </c>
      <c r="H5269">
        <v>63</v>
      </c>
    </row>
    <row r="5270" spans="1:8" x14ac:dyDescent="0.3">
      <c r="A5270" t="s">
        <v>21</v>
      </c>
      <c r="B5270" t="s">
        <v>19</v>
      </c>
      <c r="C5270">
        <v>28</v>
      </c>
      <c r="D5270" s="3">
        <v>2016</v>
      </c>
      <c r="E5270" t="s">
        <v>4</v>
      </c>
      <c r="F5270" t="s">
        <v>18</v>
      </c>
      <c r="G5270" t="s">
        <v>17</v>
      </c>
      <c r="H5270">
        <v>101</v>
      </c>
    </row>
    <row r="5271" spans="1:8" x14ac:dyDescent="0.3">
      <c r="A5271" t="s">
        <v>22</v>
      </c>
      <c r="B5271" t="s">
        <v>19</v>
      </c>
      <c r="C5271">
        <v>28</v>
      </c>
      <c r="D5271" s="3">
        <v>2016</v>
      </c>
      <c r="E5271" t="s">
        <v>4</v>
      </c>
      <c r="F5271" t="s">
        <v>18</v>
      </c>
      <c r="G5271" t="s">
        <v>17</v>
      </c>
      <c r="H5271">
        <v>53</v>
      </c>
    </row>
    <row r="5272" spans="1:8" x14ac:dyDescent="0.3">
      <c r="A5272" t="s">
        <v>21</v>
      </c>
      <c r="B5272" t="s">
        <v>19</v>
      </c>
      <c r="C5272">
        <v>29</v>
      </c>
      <c r="D5272" s="3">
        <v>2016</v>
      </c>
      <c r="E5272" t="s">
        <v>4</v>
      </c>
      <c r="F5272" t="s">
        <v>18</v>
      </c>
      <c r="G5272" t="s">
        <v>17</v>
      </c>
      <c r="H5272">
        <v>103</v>
      </c>
    </row>
    <row r="5273" spans="1:8" x14ac:dyDescent="0.3">
      <c r="A5273" t="s">
        <v>22</v>
      </c>
      <c r="B5273" t="s">
        <v>19</v>
      </c>
      <c r="C5273">
        <v>29</v>
      </c>
      <c r="D5273" s="3">
        <v>2016</v>
      </c>
      <c r="E5273" t="s">
        <v>4</v>
      </c>
      <c r="F5273" t="s">
        <v>18</v>
      </c>
      <c r="G5273" t="s">
        <v>17</v>
      </c>
      <c r="H5273">
        <v>48</v>
      </c>
    </row>
    <row r="5274" spans="1:8" x14ac:dyDescent="0.3">
      <c r="A5274" t="s">
        <v>21</v>
      </c>
      <c r="B5274" t="s">
        <v>19</v>
      </c>
      <c r="C5274">
        <v>30</v>
      </c>
      <c r="D5274" s="3">
        <v>2016</v>
      </c>
      <c r="E5274" t="s">
        <v>4</v>
      </c>
      <c r="F5274" t="s">
        <v>18</v>
      </c>
      <c r="G5274" t="s">
        <v>17</v>
      </c>
      <c r="H5274">
        <v>151</v>
      </c>
    </row>
    <row r="5275" spans="1:8" x14ac:dyDescent="0.3">
      <c r="A5275" t="s">
        <v>22</v>
      </c>
      <c r="B5275" t="s">
        <v>19</v>
      </c>
      <c r="C5275">
        <v>30</v>
      </c>
      <c r="D5275" s="3">
        <v>2016</v>
      </c>
      <c r="E5275" t="s">
        <v>4</v>
      </c>
      <c r="F5275" t="s">
        <v>18</v>
      </c>
      <c r="G5275" t="s">
        <v>17</v>
      </c>
      <c r="H5275">
        <v>60</v>
      </c>
    </row>
    <row r="5276" spans="1:8" x14ac:dyDescent="0.3">
      <c r="A5276" t="s">
        <v>21</v>
      </c>
      <c r="B5276" t="s">
        <v>13</v>
      </c>
      <c r="C5276">
        <v>1</v>
      </c>
      <c r="D5276" s="3">
        <v>2016</v>
      </c>
      <c r="E5276" t="s">
        <v>4</v>
      </c>
      <c r="F5276" t="s">
        <v>18</v>
      </c>
      <c r="G5276" t="s">
        <v>17</v>
      </c>
      <c r="H5276">
        <v>99</v>
      </c>
    </row>
    <row r="5277" spans="1:8" x14ac:dyDescent="0.3">
      <c r="A5277" t="s">
        <v>22</v>
      </c>
      <c r="B5277" t="s">
        <v>13</v>
      </c>
      <c r="C5277">
        <v>1</v>
      </c>
      <c r="D5277" s="3">
        <v>2016</v>
      </c>
      <c r="E5277" t="s">
        <v>4</v>
      </c>
      <c r="F5277" t="s">
        <v>18</v>
      </c>
      <c r="G5277" t="s">
        <v>17</v>
      </c>
      <c r="H5277">
        <v>80</v>
      </c>
    </row>
    <row r="5278" spans="1:8" x14ac:dyDescent="0.3">
      <c r="A5278" t="s">
        <v>21</v>
      </c>
      <c r="B5278" t="s">
        <v>13</v>
      </c>
      <c r="C5278">
        <v>2</v>
      </c>
      <c r="D5278" s="3">
        <v>2016</v>
      </c>
      <c r="E5278" t="s">
        <v>4</v>
      </c>
      <c r="F5278" t="s">
        <v>18</v>
      </c>
      <c r="G5278" t="s">
        <v>17</v>
      </c>
      <c r="H5278">
        <v>157</v>
      </c>
    </row>
    <row r="5279" spans="1:8" x14ac:dyDescent="0.3">
      <c r="A5279" t="s">
        <v>22</v>
      </c>
      <c r="B5279" t="s">
        <v>13</v>
      </c>
      <c r="C5279">
        <v>2</v>
      </c>
      <c r="D5279" s="3">
        <v>2016</v>
      </c>
      <c r="E5279" t="s">
        <v>4</v>
      </c>
      <c r="F5279" t="s">
        <v>18</v>
      </c>
      <c r="G5279" t="s">
        <v>17</v>
      </c>
      <c r="H5279">
        <v>98</v>
      </c>
    </row>
    <row r="5280" spans="1:8" x14ac:dyDescent="0.3">
      <c r="A5280" t="s">
        <v>21</v>
      </c>
      <c r="B5280" t="s">
        <v>13</v>
      </c>
      <c r="C5280">
        <v>3</v>
      </c>
      <c r="D5280" s="3">
        <v>2016</v>
      </c>
      <c r="E5280" t="s">
        <v>4</v>
      </c>
      <c r="F5280" t="s">
        <v>18</v>
      </c>
      <c r="G5280" t="s">
        <v>17</v>
      </c>
      <c r="H5280">
        <v>143</v>
      </c>
    </row>
    <row r="5281" spans="1:8" x14ac:dyDescent="0.3">
      <c r="A5281" t="s">
        <v>22</v>
      </c>
      <c r="B5281" t="s">
        <v>13</v>
      </c>
      <c r="C5281">
        <v>3</v>
      </c>
      <c r="D5281" s="3">
        <v>2016</v>
      </c>
      <c r="E5281" t="s">
        <v>4</v>
      </c>
      <c r="F5281" t="s">
        <v>18</v>
      </c>
      <c r="G5281" t="s">
        <v>17</v>
      </c>
      <c r="H5281">
        <v>82</v>
      </c>
    </row>
    <row r="5282" spans="1:8" x14ac:dyDescent="0.3">
      <c r="A5282" t="s">
        <v>21</v>
      </c>
      <c r="B5282" t="s">
        <v>13</v>
      </c>
      <c r="C5282">
        <v>4</v>
      </c>
      <c r="D5282" s="3">
        <v>2016</v>
      </c>
      <c r="E5282" t="s">
        <v>4</v>
      </c>
      <c r="F5282" t="s">
        <v>18</v>
      </c>
      <c r="G5282" t="s">
        <v>17</v>
      </c>
      <c r="H5282">
        <v>152</v>
      </c>
    </row>
    <row r="5283" spans="1:8" x14ac:dyDescent="0.3">
      <c r="A5283" t="s">
        <v>22</v>
      </c>
      <c r="B5283" t="s">
        <v>13</v>
      </c>
      <c r="C5283">
        <v>4</v>
      </c>
      <c r="D5283" s="3">
        <v>2016</v>
      </c>
      <c r="E5283" t="s">
        <v>4</v>
      </c>
      <c r="F5283" t="s">
        <v>18</v>
      </c>
      <c r="G5283" t="s">
        <v>17</v>
      </c>
      <c r="H5283">
        <v>70</v>
      </c>
    </row>
    <row r="5284" spans="1:8" x14ac:dyDescent="0.3">
      <c r="A5284" t="s">
        <v>21</v>
      </c>
      <c r="B5284" t="s">
        <v>13</v>
      </c>
      <c r="C5284">
        <v>5</v>
      </c>
      <c r="D5284" s="3">
        <v>2016</v>
      </c>
      <c r="E5284" t="s">
        <v>4</v>
      </c>
      <c r="F5284" t="s">
        <v>18</v>
      </c>
      <c r="G5284" t="s">
        <v>17</v>
      </c>
      <c r="H5284">
        <v>108</v>
      </c>
    </row>
    <row r="5285" spans="1:8" x14ac:dyDescent="0.3">
      <c r="A5285" t="s">
        <v>22</v>
      </c>
      <c r="B5285" t="s">
        <v>13</v>
      </c>
      <c r="C5285">
        <v>5</v>
      </c>
      <c r="D5285" s="3">
        <v>2016</v>
      </c>
      <c r="E5285" t="s">
        <v>4</v>
      </c>
      <c r="F5285" t="s">
        <v>18</v>
      </c>
      <c r="G5285" t="s">
        <v>17</v>
      </c>
      <c r="H5285">
        <v>70</v>
      </c>
    </row>
    <row r="5286" spans="1:8" x14ac:dyDescent="0.3">
      <c r="A5286" t="s">
        <v>21</v>
      </c>
      <c r="B5286" t="s">
        <v>13</v>
      </c>
      <c r="C5286">
        <v>6</v>
      </c>
      <c r="D5286" s="3">
        <v>2016</v>
      </c>
      <c r="E5286" t="s">
        <v>4</v>
      </c>
      <c r="F5286" t="s">
        <v>18</v>
      </c>
      <c r="G5286" t="s">
        <v>17</v>
      </c>
      <c r="H5286">
        <v>110</v>
      </c>
    </row>
    <row r="5287" spans="1:8" x14ac:dyDescent="0.3">
      <c r="A5287" t="s">
        <v>22</v>
      </c>
      <c r="B5287" t="s">
        <v>13</v>
      </c>
      <c r="C5287">
        <v>6</v>
      </c>
      <c r="D5287" s="3">
        <v>2016</v>
      </c>
      <c r="E5287" t="s">
        <v>4</v>
      </c>
      <c r="F5287" t="s">
        <v>18</v>
      </c>
      <c r="G5287" t="s">
        <v>17</v>
      </c>
      <c r="H5287">
        <v>69</v>
      </c>
    </row>
    <row r="5288" spans="1:8" x14ac:dyDescent="0.3">
      <c r="A5288" t="s">
        <v>21</v>
      </c>
      <c r="B5288" t="s">
        <v>13</v>
      </c>
      <c r="C5288">
        <v>7</v>
      </c>
      <c r="D5288" s="3">
        <v>2016</v>
      </c>
      <c r="E5288" t="s">
        <v>4</v>
      </c>
      <c r="F5288" t="s">
        <v>18</v>
      </c>
      <c r="G5288" t="s">
        <v>17</v>
      </c>
      <c r="H5288">
        <v>96</v>
      </c>
    </row>
    <row r="5289" spans="1:8" x14ac:dyDescent="0.3">
      <c r="A5289" t="s">
        <v>22</v>
      </c>
      <c r="B5289" t="s">
        <v>13</v>
      </c>
      <c r="C5289">
        <v>7</v>
      </c>
      <c r="D5289" s="3">
        <v>2016</v>
      </c>
      <c r="E5289" t="s">
        <v>4</v>
      </c>
      <c r="F5289" t="s">
        <v>18</v>
      </c>
      <c r="G5289" t="s">
        <v>17</v>
      </c>
      <c r="H5289">
        <v>63</v>
      </c>
    </row>
    <row r="5290" spans="1:8" x14ac:dyDescent="0.3">
      <c r="A5290" t="s">
        <v>21</v>
      </c>
      <c r="B5290" t="s">
        <v>13</v>
      </c>
      <c r="C5290">
        <v>8</v>
      </c>
      <c r="D5290" s="3">
        <v>2016</v>
      </c>
      <c r="E5290" t="s">
        <v>4</v>
      </c>
      <c r="F5290" t="s">
        <v>18</v>
      </c>
      <c r="G5290" t="s">
        <v>17</v>
      </c>
      <c r="H5290">
        <v>115</v>
      </c>
    </row>
    <row r="5291" spans="1:8" x14ac:dyDescent="0.3">
      <c r="A5291" t="s">
        <v>22</v>
      </c>
      <c r="B5291" t="s">
        <v>13</v>
      </c>
      <c r="C5291">
        <v>8</v>
      </c>
      <c r="D5291" s="3">
        <v>2016</v>
      </c>
      <c r="E5291" t="s">
        <v>4</v>
      </c>
      <c r="F5291" t="s">
        <v>18</v>
      </c>
      <c r="G5291" t="s">
        <v>17</v>
      </c>
      <c r="H5291">
        <v>70</v>
      </c>
    </row>
    <row r="5292" spans="1:8" x14ac:dyDescent="0.3">
      <c r="A5292" t="s">
        <v>21</v>
      </c>
      <c r="B5292" t="s">
        <v>13</v>
      </c>
      <c r="C5292">
        <v>9</v>
      </c>
      <c r="D5292" s="3">
        <v>2016</v>
      </c>
      <c r="E5292" t="s">
        <v>4</v>
      </c>
      <c r="F5292" t="s">
        <v>18</v>
      </c>
      <c r="G5292" t="s">
        <v>17</v>
      </c>
      <c r="H5292">
        <v>140</v>
      </c>
    </row>
    <row r="5293" spans="1:8" x14ac:dyDescent="0.3">
      <c r="A5293" t="s">
        <v>22</v>
      </c>
      <c r="B5293" t="s">
        <v>13</v>
      </c>
      <c r="C5293">
        <v>9</v>
      </c>
      <c r="D5293" s="3">
        <v>2016</v>
      </c>
      <c r="E5293" t="s">
        <v>4</v>
      </c>
      <c r="F5293" t="s">
        <v>18</v>
      </c>
      <c r="G5293" t="s">
        <v>17</v>
      </c>
      <c r="H5293">
        <v>74</v>
      </c>
    </row>
    <row r="5294" spans="1:8" x14ac:dyDescent="0.3">
      <c r="A5294" t="s">
        <v>21</v>
      </c>
      <c r="B5294" t="s">
        <v>13</v>
      </c>
      <c r="C5294">
        <v>10</v>
      </c>
      <c r="D5294" s="3">
        <v>2016</v>
      </c>
      <c r="E5294" t="s">
        <v>4</v>
      </c>
      <c r="F5294" t="s">
        <v>18</v>
      </c>
      <c r="G5294" t="s">
        <v>17</v>
      </c>
      <c r="H5294">
        <v>140</v>
      </c>
    </row>
    <row r="5295" spans="1:8" x14ac:dyDescent="0.3">
      <c r="A5295" t="s">
        <v>22</v>
      </c>
      <c r="B5295" t="s">
        <v>13</v>
      </c>
      <c r="C5295">
        <v>10</v>
      </c>
      <c r="D5295" s="3">
        <v>2016</v>
      </c>
      <c r="E5295" t="s">
        <v>4</v>
      </c>
      <c r="F5295" t="s">
        <v>18</v>
      </c>
      <c r="G5295" t="s">
        <v>17</v>
      </c>
      <c r="H5295">
        <v>80</v>
      </c>
    </row>
    <row r="5296" spans="1:8" x14ac:dyDescent="0.3">
      <c r="A5296" t="s">
        <v>21</v>
      </c>
      <c r="B5296" t="s">
        <v>13</v>
      </c>
      <c r="C5296">
        <v>11</v>
      </c>
      <c r="D5296" s="3">
        <v>2016</v>
      </c>
      <c r="E5296" t="s">
        <v>4</v>
      </c>
      <c r="F5296" t="s">
        <v>18</v>
      </c>
      <c r="G5296" t="s">
        <v>17</v>
      </c>
      <c r="H5296">
        <v>173</v>
      </c>
    </row>
    <row r="5297" spans="1:8" x14ac:dyDescent="0.3">
      <c r="A5297" t="s">
        <v>22</v>
      </c>
      <c r="B5297" t="s">
        <v>13</v>
      </c>
      <c r="C5297">
        <v>11</v>
      </c>
      <c r="D5297" s="3">
        <v>2016</v>
      </c>
      <c r="E5297" t="s">
        <v>4</v>
      </c>
      <c r="F5297" t="s">
        <v>18</v>
      </c>
      <c r="G5297" t="s">
        <v>17</v>
      </c>
      <c r="H5297">
        <v>115</v>
      </c>
    </row>
    <row r="5298" spans="1:8" x14ac:dyDescent="0.3">
      <c r="A5298" t="s">
        <v>21</v>
      </c>
      <c r="B5298" t="s">
        <v>13</v>
      </c>
      <c r="C5298">
        <v>12</v>
      </c>
      <c r="D5298" s="3">
        <v>2016</v>
      </c>
      <c r="E5298" t="s">
        <v>4</v>
      </c>
      <c r="F5298" t="s">
        <v>18</v>
      </c>
      <c r="G5298" t="s">
        <v>17</v>
      </c>
      <c r="H5298">
        <v>125</v>
      </c>
    </row>
    <row r="5299" spans="1:8" x14ac:dyDescent="0.3">
      <c r="A5299" t="s">
        <v>22</v>
      </c>
      <c r="B5299" t="s">
        <v>13</v>
      </c>
      <c r="C5299">
        <v>12</v>
      </c>
      <c r="D5299" s="3">
        <v>2016</v>
      </c>
      <c r="E5299" t="s">
        <v>4</v>
      </c>
      <c r="F5299" t="s">
        <v>18</v>
      </c>
      <c r="G5299" t="s">
        <v>17</v>
      </c>
      <c r="H5299">
        <v>65</v>
      </c>
    </row>
    <row r="5300" spans="1:8" x14ac:dyDescent="0.3">
      <c r="A5300" t="s">
        <v>21</v>
      </c>
      <c r="B5300" t="s">
        <v>13</v>
      </c>
      <c r="C5300">
        <v>13</v>
      </c>
      <c r="D5300" s="3">
        <v>2016</v>
      </c>
      <c r="E5300" t="s">
        <v>4</v>
      </c>
      <c r="F5300" t="s">
        <v>18</v>
      </c>
      <c r="G5300" t="s">
        <v>17</v>
      </c>
      <c r="H5300">
        <v>120</v>
      </c>
    </row>
    <row r="5301" spans="1:8" x14ac:dyDescent="0.3">
      <c r="A5301" t="s">
        <v>22</v>
      </c>
      <c r="B5301" t="s">
        <v>13</v>
      </c>
      <c r="C5301">
        <v>13</v>
      </c>
      <c r="D5301" s="3">
        <v>2016</v>
      </c>
      <c r="E5301" t="s">
        <v>4</v>
      </c>
      <c r="F5301" t="s">
        <v>18</v>
      </c>
      <c r="G5301" t="s">
        <v>17</v>
      </c>
      <c r="H5301">
        <v>68</v>
      </c>
    </row>
    <row r="5302" spans="1:8" x14ac:dyDescent="0.3">
      <c r="A5302" t="s">
        <v>21</v>
      </c>
      <c r="B5302" t="s">
        <v>13</v>
      </c>
      <c r="C5302">
        <v>14</v>
      </c>
      <c r="D5302" s="3">
        <v>2016</v>
      </c>
      <c r="E5302" t="s">
        <v>4</v>
      </c>
      <c r="F5302" t="s">
        <v>18</v>
      </c>
      <c r="G5302" t="s">
        <v>17</v>
      </c>
      <c r="H5302">
        <v>132</v>
      </c>
    </row>
    <row r="5303" spans="1:8" x14ac:dyDescent="0.3">
      <c r="A5303" t="s">
        <v>22</v>
      </c>
      <c r="B5303" t="s">
        <v>13</v>
      </c>
      <c r="C5303">
        <v>14</v>
      </c>
      <c r="D5303" s="3">
        <v>2016</v>
      </c>
      <c r="E5303" t="s">
        <v>4</v>
      </c>
      <c r="F5303" t="s">
        <v>18</v>
      </c>
      <c r="G5303" t="s">
        <v>17</v>
      </c>
      <c r="H5303">
        <v>73</v>
      </c>
    </row>
    <row r="5304" spans="1:8" x14ac:dyDescent="0.3">
      <c r="A5304" t="s">
        <v>21</v>
      </c>
      <c r="B5304" t="s">
        <v>13</v>
      </c>
      <c r="C5304">
        <v>15</v>
      </c>
      <c r="D5304" s="3">
        <v>2016</v>
      </c>
      <c r="E5304" t="s">
        <v>4</v>
      </c>
      <c r="F5304" t="s">
        <v>18</v>
      </c>
      <c r="G5304" t="s">
        <v>17</v>
      </c>
      <c r="H5304">
        <v>122</v>
      </c>
    </row>
    <row r="5305" spans="1:8" x14ac:dyDescent="0.3">
      <c r="A5305" t="s">
        <v>22</v>
      </c>
      <c r="B5305" t="s">
        <v>13</v>
      </c>
      <c r="C5305">
        <v>15</v>
      </c>
      <c r="D5305" s="3">
        <v>2016</v>
      </c>
      <c r="E5305" t="s">
        <v>4</v>
      </c>
      <c r="F5305" t="s">
        <v>18</v>
      </c>
      <c r="G5305" t="s">
        <v>17</v>
      </c>
      <c r="H5305">
        <v>55</v>
      </c>
    </row>
    <row r="5306" spans="1:8" x14ac:dyDescent="0.3">
      <c r="A5306" t="s">
        <v>21</v>
      </c>
      <c r="B5306" t="s">
        <v>13</v>
      </c>
      <c r="C5306">
        <v>16</v>
      </c>
      <c r="D5306" s="3">
        <v>2016</v>
      </c>
      <c r="E5306" t="s">
        <v>4</v>
      </c>
      <c r="F5306" t="s">
        <v>18</v>
      </c>
      <c r="G5306" t="s">
        <v>17</v>
      </c>
      <c r="H5306">
        <v>155</v>
      </c>
    </row>
    <row r="5307" spans="1:8" x14ac:dyDescent="0.3">
      <c r="A5307" t="s">
        <v>22</v>
      </c>
      <c r="B5307" t="s">
        <v>13</v>
      </c>
      <c r="C5307">
        <v>16</v>
      </c>
      <c r="D5307" s="3">
        <v>2016</v>
      </c>
      <c r="E5307" t="s">
        <v>4</v>
      </c>
      <c r="F5307" t="s">
        <v>18</v>
      </c>
      <c r="G5307" t="s">
        <v>17</v>
      </c>
      <c r="H5307">
        <v>96</v>
      </c>
    </row>
    <row r="5308" spans="1:8" x14ac:dyDescent="0.3">
      <c r="A5308" t="s">
        <v>21</v>
      </c>
      <c r="B5308" t="s">
        <v>13</v>
      </c>
      <c r="C5308">
        <v>17</v>
      </c>
      <c r="D5308" s="3">
        <v>2016</v>
      </c>
      <c r="E5308" t="s">
        <v>4</v>
      </c>
      <c r="F5308" t="s">
        <v>18</v>
      </c>
      <c r="G5308" t="s">
        <v>17</v>
      </c>
      <c r="H5308">
        <v>119</v>
      </c>
    </row>
    <row r="5309" spans="1:8" x14ac:dyDescent="0.3">
      <c r="A5309" t="s">
        <v>22</v>
      </c>
      <c r="B5309" t="s">
        <v>13</v>
      </c>
      <c r="C5309">
        <v>17</v>
      </c>
      <c r="D5309" s="3">
        <v>2016</v>
      </c>
      <c r="E5309" t="s">
        <v>4</v>
      </c>
      <c r="F5309" t="s">
        <v>18</v>
      </c>
      <c r="G5309" t="s">
        <v>17</v>
      </c>
      <c r="H5309">
        <v>69</v>
      </c>
    </row>
    <row r="5310" spans="1:8" x14ac:dyDescent="0.3">
      <c r="A5310" t="s">
        <v>21</v>
      </c>
      <c r="B5310" t="s">
        <v>13</v>
      </c>
      <c r="C5310">
        <v>18</v>
      </c>
      <c r="D5310" s="3">
        <v>2016</v>
      </c>
      <c r="E5310" t="s">
        <v>4</v>
      </c>
      <c r="F5310" t="s">
        <v>18</v>
      </c>
      <c r="G5310" t="s">
        <v>17</v>
      </c>
      <c r="H5310">
        <v>154</v>
      </c>
    </row>
    <row r="5311" spans="1:8" x14ac:dyDescent="0.3">
      <c r="A5311" t="s">
        <v>22</v>
      </c>
      <c r="B5311" t="s">
        <v>13</v>
      </c>
      <c r="C5311">
        <v>18</v>
      </c>
      <c r="D5311" s="3">
        <v>2016</v>
      </c>
      <c r="E5311" t="s">
        <v>4</v>
      </c>
      <c r="F5311" t="s">
        <v>18</v>
      </c>
      <c r="G5311" t="s">
        <v>17</v>
      </c>
      <c r="H5311">
        <v>77</v>
      </c>
    </row>
    <row r="5312" spans="1:8" x14ac:dyDescent="0.3">
      <c r="A5312" t="s">
        <v>21</v>
      </c>
      <c r="B5312" t="s">
        <v>13</v>
      </c>
      <c r="C5312">
        <v>19</v>
      </c>
      <c r="D5312" s="3">
        <v>2016</v>
      </c>
      <c r="E5312" t="s">
        <v>4</v>
      </c>
      <c r="F5312" t="s">
        <v>18</v>
      </c>
      <c r="G5312" t="s">
        <v>17</v>
      </c>
      <c r="H5312">
        <v>147</v>
      </c>
    </row>
    <row r="5313" spans="1:8" x14ac:dyDescent="0.3">
      <c r="A5313" t="s">
        <v>22</v>
      </c>
      <c r="B5313" t="s">
        <v>13</v>
      </c>
      <c r="C5313">
        <v>19</v>
      </c>
      <c r="D5313" s="3">
        <v>2016</v>
      </c>
      <c r="E5313" t="s">
        <v>4</v>
      </c>
      <c r="F5313" t="s">
        <v>18</v>
      </c>
      <c r="G5313" t="s">
        <v>17</v>
      </c>
      <c r="H5313">
        <v>75</v>
      </c>
    </row>
    <row r="5314" spans="1:8" x14ac:dyDescent="0.3">
      <c r="A5314" t="s">
        <v>21</v>
      </c>
      <c r="B5314" t="s">
        <v>13</v>
      </c>
      <c r="C5314">
        <v>20</v>
      </c>
      <c r="D5314" s="3">
        <v>2016</v>
      </c>
      <c r="E5314" t="s">
        <v>4</v>
      </c>
      <c r="F5314" t="s">
        <v>18</v>
      </c>
      <c r="G5314" t="s">
        <v>17</v>
      </c>
      <c r="H5314">
        <v>120</v>
      </c>
    </row>
    <row r="5315" spans="1:8" x14ac:dyDescent="0.3">
      <c r="A5315" t="s">
        <v>22</v>
      </c>
      <c r="B5315" t="s">
        <v>13</v>
      </c>
      <c r="C5315">
        <v>20</v>
      </c>
      <c r="D5315" s="3">
        <v>2016</v>
      </c>
      <c r="E5315" t="s">
        <v>4</v>
      </c>
      <c r="F5315" t="s">
        <v>18</v>
      </c>
      <c r="G5315" t="s">
        <v>17</v>
      </c>
      <c r="H5315">
        <v>53</v>
      </c>
    </row>
    <row r="5316" spans="1:8" x14ac:dyDescent="0.3">
      <c r="A5316" t="s">
        <v>21</v>
      </c>
      <c r="B5316" t="s">
        <v>13</v>
      </c>
      <c r="C5316">
        <v>21</v>
      </c>
      <c r="D5316" s="3">
        <v>2016</v>
      </c>
      <c r="E5316" t="s">
        <v>4</v>
      </c>
      <c r="F5316" t="s">
        <v>18</v>
      </c>
      <c r="G5316" t="s">
        <v>17</v>
      </c>
      <c r="H5316">
        <v>153</v>
      </c>
    </row>
    <row r="5317" spans="1:8" x14ac:dyDescent="0.3">
      <c r="A5317" t="s">
        <v>22</v>
      </c>
      <c r="B5317" t="s">
        <v>13</v>
      </c>
      <c r="C5317">
        <v>21</v>
      </c>
      <c r="D5317" s="3">
        <v>2016</v>
      </c>
      <c r="E5317" t="s">
        <v>4</v>
      </c>
      <c r="F5317" t="s">
        <v>18</v>
      </c>
      <c r="G5317" t="s">
        <v>17</v>
      </c>
      <c r="H5317">
        <v>47</v>
      </c>
    </row>
    <row r="5318" spans="1:8" x14ac:dyDescent="0.3">
      <c r="A5318" t="s">
        <v>21</v>
      </c>
      <c r="B5318" t="s">
        <v>13</v>
      </c>
      <c r="C5318">
        <v>22</v>
      </c>
      <c r="D5318" s="3">
        <v>2016</v>
      </c>
      <c r="E5318" t="s">
        <v>4</v>
      </c>
      <c r="F5318" t="s">
        <v>18</v>
      </c>
      <c r="G5318" t="s">
        <v>17</v>
      </c>
      <c r="H5318">
        <v>165</v>
      </c>
    </row>
    <row r="5319" spans="1:8" x14ac:dyDescent="0.3">
      <c r="A5319" t="s">
        <v>22</v>
      </c>
      <c r="B5319" t="s">
        <v>13</v>
      </c>
      <c r="C5319">
        <v>22</v>
      </c>
      <c r="D5319" s="3">
        <v>2016</v>
      </c>
      <c r="E5319" t="s">
        <v>4</v>
      </c>
      <c r="F5319" t="s">
        <v>18</v>
      </c>
      <c r="G5319" t="s">
        <v>17</v>
      </c>
      <c r="H5319">
        <v>86</v>
      </c>
    </row>
    <row r="5320" spans="1:8" x14ac:dyDescent="0.3">
      <c r="A5320" t="s">
        <v>21</v>
      </c>
      <c r="B5320" t="s">
        <v>13</v>
      </c>
      <c r="C5320">
        <v>23</v>
      </c>
      <c r="D5320" s="3">
        <v>2016</v>
      </c>
      <c r="E5320" t="s">
        <v>4</v>
      </c>
      <c r="F5320" t="s">
        <v>18</v>
      </c>
      <c r="G5320" t="s">
        <v>17</v>
      </c>
      <c r="H5320">
        <v>154</v>
      </c>
    </row>
    <row r="5321" spans="1:8" x14ac:dyDescent="0.3">
      <c r="A5321" t="s">
        <v>22</v>
      </c>
      <c r="B5321" t="s">
        <v>13</v>
      </c>
      <c r="C5321">
        <v>23</v>
      </c>
      <c r="D5321" s="3">
        <v>2016</v>
      </c>
      <c r="E5321" t="s">
        <v>4</v>
      </c>
      <c r="F5321" t="s">
        <v>18</v>
      </c>
      <c r="G5321" t="s">
        <v>17</v>
      </c>
      <c r="H5321">
        <v>77</v>
      </c>
    </row>
    <row r="5322" spans="1:8" x14ac:dyDescent="0.3">
      <c r="A5322" t="s">
        <v>21</v>
      </c>
      <c r="B5322" t="s">
        <v>13</v>
      </c>
      <c r="C5322">
        <v>24</v>
      </c>
      <c r="D5322" s="3">
        <v>2016</v>
      </c>
      <c r="E5322" t="s">
        <v>4</v>
      </c>
      <c r="F5322" t="s">
        <v>18</v>
      </c>
      <c r="G5322" t="s">
        <v>17</v>
      </c>
      <c r="H5322">
        <v>148</v>
      </c>
    </row>
    <row r="5323" spans="1:8" x14ac:dyDescent="0.3">
      <c r="A5323" t="s">
        <v>22</v>
      </c>
      <c r="B5323" t="s">
        <v>13</v>
      </c>
      <c r="C5323">
        <v>24</v>
      </c>
      <c r="D5323" s="3">
        <v>2016</v>
      </c>
      <c r="E5323" t="s">
        <v>4</v>
      </c>
      <c r="F5323" t="s">
        <v>18</v>
      </c>
      <c r="G5323" t="s">
        <v>17</v>
      </c>
      <c r="H5323">
        <v>61</v>
      </c>
    </row>
    <row r="5324" spans="1:8" x14ac:dyDescent="0.3">
      <c r="A5324" t="s">
        <v>21</v>
      </c>
      <c r="B5324" t="s">
        <v>13</v>
      </c>
      <c r="C5324">
        <v>25</v>
      </c>
      <c r="D5324" s="3">
        <v>2016</v>
      </c>
      <c r="E5324" t="s">
        <v>4</v>
      </c>
      <c r="F5324" t="s">
        <v>18</v>
      </c>
      <c r="G5324" t="s">
        <v>17</v>
      </c>
      <c r="H5324">
        <v>200</v>
      </c>
    </row>
    <row r="5325" spans="1:8" x14ac:dyDescent="0.3">
      <c r="A5325" t="s">
        <v>22</v>
      </c>
      <c r="B5325" t="s">
        <v>13</v>
      </c>
      <c r="C5325">
        <v>25</v>
      </c>
      <c r="D5325" s="3">
        <v>2016</v>
      </c>
      <c r="E5325" t="s">
        <v>4</v>
      </c>
      <c r="F5325" t="s">
        <v>18</v>
      </c>
      <c r="G5325" t="s">
        <v>17</v>
      </c>
      <c r="H5325">
        <v>70</v>
      </c>
    </row>
    <row r="5326" spans="1:8" x14ac:dyDescent="0.3">
      <c r="A5326" t="s">
        <v>21</v>
      </c>
      <c r="B5326" t="s">
        <v>13</v>
      </c>
      <c r="C5326">
        <v>26</v>
      </c>
      <c r="D5326" s="3">
        <v>2016</v>
      </c>
      <c r="E5326" t="s">
        <v>4</v>
      </c>
      <c r="F5326" t="s">
        <v>18</v>
      </c>
      <c r="G5326" t="s">
        <v>17</v>
      </c>
      <c r="H5326">
        <v>137</v>
      </c>
    </row>
    <row r="5327" spans="1:8" x14ac:dyDescent="0.3">
      <c r="A5327" t="s">
        <v>22</v>
      </c>
      <c r="B5327" t="s">
        <v>13</v>
      </c>
      <c r="C5327">
        <v>26</v>
      </c>
      <c r="D5327" s="3">
        <v>2016</v>
      </c>
      <c r="E5327" t="s">
        <v>4</v>
      </c>
      <c r="F5327" t="s">
        <v>18</v>
      </c>
      <c r="G5327" t="s">
        <v>17</v>
      </c>
      <c r="H5327">
        <v>63</v>
      </c>
    </row>
    <row r="5328" spans="1:8" x14ac:dyDescent="0.3">
      <c r="A5328" t="s">
        <v>21</v>
      </c>
      <c r="B5328" t="s">
        <v>13</v>
      </c>
      <c r="C5328">
        <v>27</v>
      </c>
      <c r="D5328" s="3">
        <v>2016</v>
      </c>
      <c r="E5328" t="s">
        <v>4</v>
      </c>
      <c r="F5328" t="s">
        <v>18</v>
      </c>
      <c r="G5328" t="s">
        <v>17</v>
      </c>
      <c r="H5328">
        <v>128</v>
      </c>
    </row>
    <row r="5329" spans="1:8" x14ac:dyDescent="0.3">
      <c r="A5329" t="s">
        <v>22</v>
      </c>
      <c r="B5329" t="s">
        <v>13</v>
      </c>
      <c r="C5329">
        <v>27</v>
      </c>
      <c r="D5329" s="3">
        <v>2016</v>
      </c>
      <c r="E5329" t="s">
        <v>4</v>
      </c>
      <c r="F5329" t="s">
        <v>18</v>
      </c>
      <c r="G5329" t="s">
        <v>17</v>
      </c>
      <c r="H5329">
        <v>54</v>
      </c>
    </row>
    <row r="5330" spans="1:8" x14ac:dyDescent="0.3">
      <c r="A5330" t="s">
        <v>21</v>
      </c>
      <c r="B5330" t="s">
        <v>13</v>
      </c>
      <c r="C5330">
        <v>28</v>
      </c>
      <c r="D5330" s="3">
        <v>2016</v>
      </c>
      <c r="E5330" t="s">
        <v>4</v>
      </c>
      <c r="F5330" t="s">
        <v>18</v>
      </c>
      <c r="G5330" t="s">
        <v>17</v>
      </c>
      <c r="H5330">
        <v>113</v>
      </c>
    </row>
    <row r="5331" spans="1:8" x14ac:dyDescent="0.3">
      <c r="A5331" t="s">
        <v>22</v>
      </c>
      <c r="B5331" t="s">
        <v>13</v>
      </c>
      <c r="C5331">
        <v>28</v>
      </c>
      <c r="D5331" s="3">
        <v>2016</v>
      </c>
      <c r="E5331" t="s">
        <v>4</v>
      </c>
      <c r="F5331" t="s">
        <v>18</v>
      </c>
      <c r="G5331" t="s">
        <v>17</v>
      </c>
      <c r="H5331">
        <v>46</v>
      </c>
    </row>
    <row r="5332" spans="1:8" x14ac:dyDescent="0.3">
      <c r="A5332" t="s">
        <v>21</v>
      </c>
      <c r="B5332" t="s">
        <v>13</v>
      </c>
      <c r="C5332">
        <v>29</v>
      </c>
      <c r="D5332" s="3">
        <v>2016</v>
      </c>
      <c r="E5332" t="s">
        <v>4</v>
      </c>
      <c r="F5332" t="s">
        <v>18</v>
      </c>
      <c r="G5332" t="s">
        <v>17</v>
      </c>
      <c r="H5332">
        <v>111</v>
      </c>
    </row>
    <row r="5333" spans="1:8" x14ac:dyDescent="0.3">
      <c r="A5333" t="s">
        <v>22</v>
      </c>
      <c r="B5333" t="s">
        <v>13</v>
      </c>
      <c r="C5333">
        <v>29</v>
      </c>
      <c r="D5333" s="3">
        <v>2016</v>
      </c>
      <c r="E5333" t="s">
        <v>4</v>
      </c>
      <c r="F5333" t="s">
        <v>18</v>
      </c>
      <c r="G5333" t="s">
        <v>17</v>
      </c>
      <c r="H5333">
        <v>65</v>
      </c>
    </row>
    <row r="5334" spans="1:8" x14ac:dyDescent="0.3">
      <c r="A5334" t="s">
        <v>21</v>
      </c>
      <c r="B5334" t="s">
        <v>13</v>
      </c>
      <c r="C5334">
        <v>30</v>
      </c>
      <c r="D5334" s="3">
        <v>2016</v>
      </c>
      <c r="E5334" t="s">
        <v>4</v>
      </c>
      <c r="F5334" t="s">
        <v>18</v>
      </c>
      <c r="G5334" t="s">
        <v>17</v>
      </c>
      <c r="H5334">
        <v>141</v>
      </c>
    </row>
    <row r="5335" spans="1:8" x14ac:dyDescent="0.3">
      <c r="A5335" t="s">
        <v>22</v>
      </c>
      <c r="B5335" t="s">
        <v>13</v>
      </c>
      <c r="C5335">
        <v>30</v>
      </c>
      <c r="D5335" s="3">
        <v>2016</v>
      </c>
      <c r="E5335" t="s">
        <v>4</v>
      </c>
      <c r="F5335" t="s">
        <v>18</v>
      </c>
      <c r="G5335" t="s">
        <v>17</v>
      </c>
      <c r="H5335">
        <v>78</v>
      </c>
    </row>
    <row r="5336" spans="1:8" x14ac:dyDescent="0.3">
      <c r="A5336" t="s">
        <v>21</v>
      </c>
      <c r="B5336" t="s">
        <v>13</v>
      </c>
      <c r="C5336">
        <v>31</v>
      </c>
      <c r="D5336" s="3">
        <v>2016</v>
      </c>
      <c r="E5336" t="s">
        <v>4</v>
      </c>
      <c r="F5336" t="s">
        <v>18</v>
      </c>
      <c r="G5336" t="s">
        <v>17</v>
      </c>
      <c r="H5336">
        <v>163</v>
      </c>
    </row>
    <row r="5337" spans="1:8" x14ac:dyDescent="0.3">
      <c r="A5337" t="s">
        <v>22</v>
      </c>
      <c r="B5337" t="s">
        <v>13</v>
      </c>
      <c r="C5337">
        <v>31</v>
      </c>
      <c r="D5337" s="3">
        <v>2016</v>
      </c>
      <c r="E5337" t="s">
        <v>4</v>
      </c>
      <c r="F5337" t="s">
        <v>18</v>
      </c>
      <c r="G5337" t="s">
        <v>17</v>
      </c>
      <c r="H5337">
        <v>96</v>
      </c>
    </row>
    <row r="5338" spans="1:8" x14ac:dyDescent="0.3">
      <c r="A5338" t="s">
        <v>21</v>
      </c>
      <c r="B5338" t="s">
        <v>20</v>
      </c>
      <c r="C5338">
        <v>1</v>
      </c>
      <c r="D5338" s="3">
        <v>2017</v>
      </c>
      <c r="E5338" t="s">
        <v>4</v>
      </c>
      <c r="F5338" t="s">
        <v>18</v>
      </c>
      <c r="G5338" t="s">
        <v>17</v>
      </c>
      <c r="H5338">
        <v>115</v>
      </c>
    </row>
    <row r="5339" spans="1:8" x14ac:dyDescent="0.3">
      <c r="A5339" t="s">
        <v>22</v>
      </c>
      <c r="B5339" t="s">
        <v>20</v>
      </c>
      <c r="C5339">
        <v>1</v>
      </c>
      <c r="D5339" s="3">
        <v>2017</v>
      </c>
      <c r="E5339" t="s">
        <v>4</v>
      </c>
      <c r="F5339" t="s">
        <v>18</v>
      </c>
      <c r="G5339" t="s">
        <v>17</v>
      </c>
      <c r="H5339">
        <v>41</v>
      </c>
    </row>
    <row r="5340" spans="1:8" x14ac:dyDescent="0.3">
      <c r="A5340" t="s">
        <v>21</v>
      </c>
      <c r="B5340" t="s">
        <v>20</v>
      </c>
      <c r="C5340">
        <v>2</v>
      </c>
      <c r="D5340" s="3">
        <v>2017</v>
      </c>
      <c r="E5340" t="s">
        <v>4</v>
      </c>
      <c r="F5340" t="s">
        <v>18</v>
      </c>
      <c r="G5340" t="s">
        <v>17</v>
      </c>
      <c r="H5340">
        <v>180</v>
      </c>
    </row>
    <row r="5341" spans="1:8" x14ac:dyDescent="0.3">
      <c r="A5341" t="s">
        <v>22</v>
      </c>
      <c r="B5341" t="s">
        <v>20</v>
      </c>
      <c r="C5341">
        <v>2</v>
      </c>
      <c r="D5341" s="3">
        <v>2017</v>
      </c>
      <c r="E5341" t="s">
        <v>4</v>
      </c>
      <c r="F5341" t="s">
        <v>18</v>
      </c>
      <c r="G5341" t="s">
        <v>17</v>
      </c>
      <c r="H5341">
        <v>56</v>
      </c>
    </row>
    <row r="5342" spans="1:8" x14ac:dyDescent="0.3">
      <c r="A5342" t="s">
        <v>21</v>
      </c>
      <c r="B5342" t="s">
        <v>20</v>
      </c>
      <c r="C5342">
        <v>3</v>
      </c>
      <c r="D5342" s="3">
        <v>2017</v>
      </c>
      <c r="E5342" t="s">
        <v>4</v>
      </c>
      <c r="F5342" t="s">
        <v>18</v>
      </c>
      <c r="G5342" t="s">
        <v>17</v>
      </c>
      <c r="H5342">
        <v>183</v>
      </c>
    </row>
    <row r="5343" spans="1:8" x14ac:dyDescent="0.3">
      <c r="A5343" t="s">
        <v>22</v>
      </c>
      <c r="B5343" t="s">
        <v>20</v>
      </c>
      <c r="C5343">
        <v>3</v>
      </c>
      <c r="D5343" s="3">
        <v>2017</v>
      </c>
      <c r="E5343" t="s">
        <v>4</v>
      </c>
      <c r="F5343" t="s">
        <v>18</v>
      </c>
      <c r="G5343" t="s">
        <v>17</v>
      </c>
      <c r="H5343">
        <v>61</v>
      </c>
    </row>
    <row r="5344" spans="1:8" x14ac:dyDescent="0.3">
      <c r="A5344" t="s">
        <v>21</v>
      </c>
      <c r="B5344" t="s">
        <v>20</v>
      </c>
      <c r="C5344">
        <v>4</v>
      </c>
      <c r="D5344" s="3">
        <v>2017</v>
      </c>
      <c r="E5344" t="s">
        <v>4</v>
      </c>
      <c r="F5344" t="s">
        <v>18</v>
      </c>
      <c r="G5344" t="s">
        <v>17</v>
      </c>
      <c r="H5344">
        <v>185</v>
      </c>
    </row>
    <row r="5345" spans="1:8" x14ac:dyDescent="0.3">
      <c r="A5345" t="s">
        <v>22</v>
      </c>
      <c r="B5345" t="s">
        <v>20</v>
      </c>
      <c r="C5345">
        <v>4</v>
      </c>
      <c r="D5345" s="3">
        <v>2017</v>
      </c>
      <c r="E5345" t="s">
        <v>4</v>
      </c>
      <c r="F5345" t="s">
        <v>18</v>
      </c>
      <c r="G5345" t="s">
        <v>17</v>
      </c>
      <c r="H5345">
        <v>48</v>
      </c>
    </row>
    <row r="5346" spans="1:8" x14ac:dyDescent="0.3">
      <c r="A5346" t="s">
        <v>21</v>
      </c>
      <c r="B5346" t="s">
        <v>20</v>
      </c>
      <c r="C5346">
        <v>5</v>
      </c>
      <c r="D5346" s="3">
        <v>2017</v>
      </c>
      <c r="E5346" t="s">
        <v>4</v>
      </c>
      <c r="F5346" t="s">
        <v>18</v>
      </c>
      <c r="G5346" t="s">
        <v>17</v>
      </c>
      <c r="H5346">
        <v>162</v>
      </c>
    </row>
    <row r="5347" spans="1:8" x14ac:dyDescent="0.3">
      <c r="A5347" t="s">
        <v>22</v>
      </c>
      <c r="B5347" t="s">
        <v>20</v>
      </c>
      <c r="C5347">
        <v>5</v>
      </c>
      <c r="D5347" s="3">
        <v>2017</v>
      </c>
      <c r="E5347" t="s">
        <v>4</v>
      </c>
      <c r="F5347" t="s">
        <v>18</v>
      </c>
      <c r="G5347" t="s">
        <v>17</v>
      </c>
      <c r="H5347">
        <v>46</v>
      </c>
    </row>
    <row r="5348" spans="1:8" x14ac:dyDescent="0.3">
      <c r="A5348" t="s">
        <v>21</v>
      </c>
      <c r="B5348" t="s">
        <v>20</v>
      </c>
      <c r="C5348">
        <v>6</v>
      </c>
      <c r="D5348" s="3">
        <v>2017</v>
      </c>
      <c r="E5348" t="s">
        <v>4</v>
      </c>
      <c r="F5348" t="s">
        <v>18</v>
      </c>
      <c r="G5348" t="s">
        <v>17</v>
      </c>
      <c r="H5348">
        <v>161</v>
      </c>
    </row>
    <row r="5349" spans="1:8" x14ac:dyDescent="0.3">
      <c r="A5349" t="s">
        <v>22</v>
      </c>
      <c r="B5349" t="s">
        <v>20</v>
      </c>
      <c r="C5349">
        <v>6</v>
      </c>
      <c r="D5349" s="3">
        <v>2017</v>
      </c>
      <c r="E5349" t="s">
        <v>4</v>
      </c>
      <c r="F5349" t="s">
        <v>18</v>
      </c>
      <c r="G5349" t="s">
        <v>17</v>
      </c>
      <c r="H5349">
        <v>46</v>
      </c>
    </row>
    <row r="5350" spans="1:8" x14ac:dyDescent="0.3">
      <c r="A5350" t="s">
        <v>21</v>
      </c>
      <c r="B5350" t="s">
        <v>20</v>
      </c>
      <c r="C5350">
        <v>7</v>
      </c>
      <c r="D5350" s="3">
        <v>2017</v>
      </c>
      <c r="E5350" t="s">
        <v>4</v>
      </c>
      <c r="F5350" t="s">
        <v>18</v>
      </c>
      <c r="G5350" t="s">
        <v>17</v>
      </c>
      <c r="H5350">
        <v>145</v>
      </c>
    </row>
    <row r="5351" spans="1:8" x14ac:dyDescent="0.3">
      <c r="A5351" t="s">
        <v>22</v>
      </c>
      <c r="B5351" t="s">
        <v>20</v>
      </c>
      <c r="C5351">
        <v>7</v>
      </c>
      <c r="D5351" s="3">
        <v>2017</v>
      </c>
      <c r="E5351" t="s">
        <v>4</v>
      </c>
      <c r="F5351" t="s">
        <v>18</v>
      </c>
      <c r="G5351" t="s">
        <v>17</v>
      </c>
      <c r="H5351">
        <v>44</v>
      </c>
    </row>
    <row r="5352" spans="1:8" x14ac:dyDescent="0.3">
      <c r="A5352" t="s">
        <v>21</v>
      </c>
      <c r="B5352" t="s">
        <v>20</v>
      </c>
      <c r="C5352">
        <v>8</v>
      </c>
      <c r="D5352" s="3">
        <v>2017</v>
      </c>
      <c r="E5352" t="s">
        <v>4</v>
      </c>
      <c r="F5352" t="s">
        <v>18</v>
      </c>
      <c r="G5352" t="s">
        <v>17</v>
      </c>
      <c r="H5352">
        <v>125</v>
      </c>
    </row>
    <row r="5353" spans="1:8" x14ac:dyDescent="0.3">
      <c r="A5353" t="s">
        <v>22</v>
      </c>
      <c r="B5353" t="s">
        <v>20</v>
      </c>
      <c r="C5353">
        <v>8</v>
      </c>
      <c r="D5353" s="3">
        <v>2017</v>
      </c>
      <c r="E5353" t="s">
        <v>4</v>
      </c>
      <c r="F5353" t="s">
        <v>18</v>
      </c>
      <c r="G5353" t="s">
        <v>17</v>
      </c>
      <c r="H5353">
        <v>55</v>
      </c>
    </row>
    <row r="5354" spans="1:8" x14ac:dyDescent="0.3">
      <c r="A5354" t="s">
        <v>21</v>
      </c>
      <c r="B5354" t="s">
        <v>20</v>
      </c>
      <c r="C5354">
        <v>9</v>
      </c>
      <c r="D5354" s="3">
        <v>2017</v>
      </c>
      <c r="E5354" t="s">
        <v>4</v>
      </c>
      <c r="F5354" t="s">
        <v>18</v>
      </c>
      <c r="G5354" t="s">
        <v>17</v>
      </c>
      <c r="H5354">
        <v>158</v>
      </c>
    </row>
    <row r="5355" spans="1:8" x14ac:dyDescent="0.3">
      <c r="A5355" t="s">
        <v>22</v>
      </c>
      <c r="B5355" t="s">
        <v>20</v>
      </c>
      <c r="C5355">
        <v>9</v>
      </c>
      <c r="D5355" s="3">
        <v>2017</v>
      </c>
      <c r="E5355" t="s">
        <v>4</v>
      </c>
      <c r="F5355" t="s">
        <v>18</v>
      </c>
      <c r="G5355" t="s">
        <v>17</v>
      </c>
      <c r="H5355">
        <v>58</v>
      </c>
    </row>
    <row r="5356" spans="1:8" x14ac:dyDescent="0.3">
      <c r="A5356" t="s">
        <v>21</v>
      </c>
      <c r="B5356" t="s">
        <v>20</v>
      </c>
      <c r="C5356">
        <v>10</v>
      </c>
      <c r="D5356" s="3">
        <v>2017</v>
      </c>
      <c r="E5356" t="s">
        <v>4</v>
      </c>
      <c r="F5356" t="s">
        <v>18</v>
      </c>
      <c r="G5356" t="s">
        <v>17</v>
      </c>
      <c r="H5356">
        <v>199</v>
      </c>
    </row>
    <row r="5357" spans="1:8" x14ac:dyDescent="0.3">
      <c r="A5357" t="s">
        <v>22</v>
      </c>
      <c r="B5357" t="s">
        <v>20</v>
      </c>
      <c r="C5357">
        <v>10</v>
      </c>
      <c r="D5357" s="3">
        <v>2017</v>
      </c>
      <c r="E5357" t="s">
        <v>4</v>
      </c>
      <c r="F5357" t="s">
        <v>18</v>
      </c>
      <c r="G5357" t="s">
        <v>17</v>
      </c>
      <c r="H5357">
        <v>66</v>
      </c>
    </row>
    <row r="5358" spans="1:8" x14ac:dyDescent="0.3">
      <c r="A5358" t="s">
        <v>21</v>
      </c>
      <c r="B5358" t="s">
        <v>20</v>
      </c>
      <c r="C5358">
        <v>11</v>
      </c>
      <c r="D5358" s="3">
        <v>2017</v>
      </c>
      <c r="E5358" t="s">
        <v>4</v>
      </c>
      <c r="F5358" t="s">
        <v>18</v>
      </c>
      <c r="G5358" t="s">
        <v>17</v>
      </c>
      <c r="H5358">
        <v>154</v>
      </c>
    </row>
    <row r="5359" spans="1:8" x14ac:dyDescent="0.3">
      <c r="A5359" t="s">
        <v>22</v>
      </c>
      <c r="B5359" t="s">
        <v>20</v>
      </c>
      <c r="C5359">
        <v>11</v>
      </c>
      <c r="D5359" s="3">
        <v>2017</v>
      </c>
      <c r="E5359" t="s">
        <v>4</v>
      </c>
      <c r="F5359" t="s">
        <v>18</v>
      </c>
      <c r="G5359" t="s">
        <v>17</v>
      </c>
      <c r="H5359">
        <v>54</v>
      </c>
    </row>
    <row r="5360" spans="1:8" x14ac:dyDescent="0.3">
      <c r="A5360" t="s">
        <v>21</v>
      </c>
      <c r="B5360" t="s">
        <v>20</v>
      </c>
      <c r="C5360">
        <v>12</v>
      </c>
      <c r="D5360" s="3">
        <v>2017</v>
      </c>
      <c r="E5360" t="s">
        <v>4</v>
      </c>
      <c r="F5360" t="s">
        <v>18</v>
      </c>
      <c r="G5360" t="s">
        <v>17</v>
      </c>
      <c r="H5360">
        <v>160</v>
      </c>
    </row>
    <row r="5361" spans="1:8" x14ac:dyDescent="0.3">
      <c r="A5361" t="s">
        <v>22</v>
      </c>
      <c r="B5361" t="s">
        <v>20</v>
      </c>
      <c r="C5361">
        <v>12</v>
      </c>
      <c r="D5361" s="3">
        <v>2017</v>
      </c>
      <c r="E5361" t="s">
        <v>4</v>
      </c>
      <c r="F5361" t="s">
        <v>18</v>
      </c>
      <c r="G5361" t="s">
        <v>17</v>
      </c>
      <c r="H5361">
        <v>43</v>
      </c>
    </row>
    <row r="5362" spans="1:8" x14ac:dyDescent="0.3">
      <c r="A5362" t="s">
        <v>21</v>
      </c>
      <c r="B5362" t="s">
        <v>20</v>
      </c>
      <c r="C5362">
        <v>13</v>
      </c>
      <c r="D5362" s="3">
        <v>2017</v>
      </c>
      <c r="E5362" t="s">
        <v>4</v>
      </c>
      <c r="F5362" t="s">
        <v>18</v>
      </c>
      <c r="G5362" t="s">
        <v>17</v>
      </c>
      <c r="H5362">
        <v>144</v>
      </c>
    </row>
    <row r="5363" spans="1:8" x14ac:dyDescent="0.3">
      <c r="A5363" t="s">
        <v>22</v>
      </c>
      <c r="B5363" t="s">
        <v>20</v>
      </c>
      <c r="C5363">
        <v>13</v>
      </c>
      <c r="D5363" s="3">
        <v>2017</v>
      </c>
      <c r="E5363" t="s">
        <v>4</v>
      </c>
      <c r="F5363" t="s">
        <v>18</v>
      </c>
      <c r="G5363" t="s">
        <v>17</v>
      </c>
      <c r="H5363">
        <v>46</v>
      </c>
    </row>
    <row r="5364" spans="1:8" x14ac:dyDescent="0.3">
      <c r="A5364" t="s">
        <v>21</v>
      </c>
      <c r="B5364" t="s">
        <v>20</v>
      </c>
      <c r="C5364">
        <v>14</v>
      </c>
      <c r="D5364" s="3">
        <v>2017</v>
      </c>
      <c r="E5364" t="s">
        <v>4</v>
      </c>
      <c r="F5364" t="s">
        <v>18</v>
      </c>
      <c r="G5364" t="s">
        <v>17</v>
      </c>
      <c r="H5364">
        <v>123</v>
      </c>
    </row>
    <row r="5365" spans="1:8" x14ac:dyDescent="0.3">
      <c r="A5365" t="s">
        <v>22</v>
      </c>
      <c r="B5365" t="s">
        <v>20</v>
      </c>
      <c r="C5365">
        <v>14</v>
      </c>
      <c r="D5365" s="3">
        <v>2017</v>
      </c>
      <c r="E5365" t="s">
        <v>4</v>
      </c>
      <c r="F5365" t="s">
        <v>18</v>
      </c>
      <c r="G5365" t="s">
        <v>17</v>
      </c>
      <c r="H5365">
        <v>35</v>
      </c>
    </row>
    <row r="5366" spans="1:8" x14ac:dyDescent="0.3">
      <c r="A5366" t="s">
        <v>21</v>
      </c>
      <c r="B5366" t="s">
        <v>20</v>
      </c>
      <c r="C5366">
        <v>15</v>
      </c>
      <c r="D5366" s="3">
        <v>2017</v>
      </c>
      <c r="E5366" t="s">
        <v>4</v>
      </c>
      <c r="F5366" t="s">
        <v>18</v>
      </c>
      <c r="G5366" t="s">
        <v>17</v>
      </c>
      <c r="H5366">
        <v>140</v>
      </c>
    </row>
    <row r="5367" spans="1:8" x14ac:dyDescent="0.3">
      <c r="A5367" t="s">
        <v>22</v>
      </c>
      <c r="B5367" t="s">
        <v>20</v>
      </c>
      <c r="C5367">
        <v>15</v>
      </c>
      <c r="D5367" s="3">
        <v>2017</v>
      </c>
      <c r="E5367" t="s">
        <v>4</v>
      </c>
      <c r="F5367" t="s">
        <v>18</v>
      </c>
      <c r="G5367" t="s">
        <v>17</v>
      </c>
      <c r="H5367">
        <v>37</v>
      </c>
    </row>
    <row r="5368" spans="1:8" x14ac:dyDescent="0.3">
      <c r="A5368" t="s">
        <v>21</v>
      </c>
      <c r="B5368" t="s">
        <v>20</v>
      </c>
      <c r="C5368">
        <v>16</v>
      </c>
      <c r="D5368" s="3">
        <v>2017</v>
      </c>
      <c r="E5368" t="s">
        <v>4</v>
      </c>
      <c r="F5368" t="s">
        <v>18</v>
      </c>
      <c r="G5368" t="s">
        <v>17</v>
      </c>
      <c r="H5368">
        <v>165</v>
      </c>
    </row>
    <row r="5369" spans="1:8" x14ac:dyDescent="0.3">
      <c r="A5369" t="s">
        <v>22</v>
      </c>
      <c r="B5369" t="s">
        <v>20</v>
      </c>
      <c r="C5369">
        <v>16</v>
      </c>
      <c r="D5369" s="3">
        <v>2017</v>
      </c>
      <c r="E5369" t="s">
        <v>4</v>
      </c>
      <c r="F5369" t="s">
        <v>18</v>
      </c>
      <c r="G5369" t="s">
        <v>17</v>
      </c>
      <c r="H5369">
        <v>42</v>
      </c>
    </row>
    <row r="5370" spans="1:8" x14ac:dyDescent="0.3">
      <c r="A5370" t="s">
        <v>21</v>
      </c>
      <c r="B5370" t="s">
        <v>20</v>
      </c>
      <c r="C5370">
        <v>17</v>
      </c>
      <c r="D5370" s="3">
        <v>2017</v>
      </c>
      <c r="E5370" t="s">
        <v>4</v>
      </c>
      <c r="F5370" t="s">
        <v>18</v>
      </c>
      <c r="G5370" t="s">
        <v>17</v>
      </c>
      <c r="H5370">
        <v>147</v>
      </c>
    </row>
    <row r="5371" spans="1:8" x14ac:dyDescent="0.3">
      <c r="A5371" t="s">
        <v>22</v>
      </c>
      <c r="B5371" t="s">
        <v>20</v>
      </c>
      <c r="C5371">
        <v>17</v>
      </c>
      <c r="D5371" s="3">
        <v>2017</v>
      </c>
      <c r="E5371" t="s">
        <v>4</v>
      </c>
      <c r="F5371" t="s">
        <v>18</v>
      </c>
      <c r="G5371" t="s">
        <v>17</v>
      </c>
      <c r="H5371">
        <v>56</v>
      </c>
    </row>
    <row r="5372" spans="1:8" x14ac:dyDescent="0.3">
      <c r="A5372" t="s">
        <v>21</v>
      </c>
      <c r="B5372" t="s">
        <v>20</v>
      </c>
      <c r="C5372">
        <v>18</v>
      </c>
      <c r="D5372" s="3">
        <v>2017</v>
      </c>
      <c r="E5372" t="s">
        <v>4</v>
      </c>
      <c r="F5372" t="s">
        <v>18</v>
      </c>
      <c r="G5372" t="s">
        <v>17</v>
      </c>
      <c r="H5372">
        <v>185</v>
      </c>
    </row>
    <row r="5373" spans="1:8" x14ac:dyDescent="0.3">
      <c r="A5373" t="s">
        <v>22</v>
      </c>
      <c r="B5373" t="s">
        <v>20</v>
      </c>
      <c r="C5373">
        <v>18</v>
      </c>
      <c r="D5373" s="3">
        <v>2017</v>
      </c>
      <c r="E5373" t="s">
        <v>4</v>
      </c>
      <c r="F5373" t="s">
        <v>18</v>
      </c>
      <c r="G5373" t="s">
        <v>17</v>
      </c>
      <c r="H5373">
        <v>51</v>
      </c>
    </row>
    <row r="5374" spans="1:8" x14ac:dyDescent="0.3">
      <c r="A5374" t="s">
        <v>21</v>
      </c>
      <c r="B5374" t="s">
        <v>20</v>
      </c>
      <c r="C5374">
        <v>19</v>
      </c>
      <c r="D5374" s="3">
        <v>2017</v>
      </c>
      <c r="E5374" t="s">
        <v>4</v>
      </c>
      <c r="F5374" t="s">
        <v>18</v>
      </c>
      <c r="G5374" t="s">
        <v>17</v>
      </c>
      <c r="H5374">
        <v>168</v>
      </c>
    </row>
    <row r="5375" spans="1:8" x14ac:dyDescent="0.3">
      <c r="A5375" t="s">
        <v>22</v>
      </c>
      <c r="B5375" t="s">
        <v>20</v>
      </c>
      <c r="C5375">
        <v>19</v>
      </c>
      <c r="D5375" s="3">
        <v>2017</v>
      </c>
      <c r="E5375" t="s">
        <v>4</v>
      </c>
      <c r="F5375" t="s">
        <v>18</v>
      </c>
      <c r="G5375" t="s">
        <v>17</v>
      </c>
      <c r="H5375">
        <v>42</v>
      </c>
    </row>
    <row r="5376" spans="1:8" x14ac:dyDescent="0.3">
      <c r="A5376" t="s">
        <v>21</v>
      </c>
      <c r="B5376" t="s">
        <v>20</v>
      </c>
      <c r="C5376">
        <v>20</v>
      </c>
      <c r="D5376" s="3">
        <v>2017</v>
      </c>
      <c r="E5376" t="s">
        <v>4</v>
      </c>
      <c r="F5376" t="s">
        <v>18</v>
      </c>
      <c r="G5376" t="s">
        <v>17</v>
      </c>
      <c r="H5376">
        <v>151</v>
      </c>
    </row>
    <row r="5377" spans="1:8" x14ac:dyDescent="0.3">
      <c r="A5377" t="s">
        <v>22</v>
      </c>
      <c r="B5377" t="s">
        <v>20</v>
      </c>
      <c r="C5377">
        <v>20</v>
      </c>
      <c r="D5377" s="3">
        <v>2017</v>
      </c>
      <c r="E5377" t="s">
        <v>4</v>
      </c>
      <c r="F5377" t="s">
        <v>18</v>
      </c>
      <c r="G5377" t="s">
        <v>17</v>
      </c>
      <c r="H5377">
        <v>32</v>
      </c>
    </row>
    <row r="5378" spans="1:8" x14ac:dyDescent="0.3">
      <c r="A5378" t="s">
        <v>21</v>
      </c>
      <c r="B5378" t="s">
        <v>20</v>
      </c>
      <c r="C5378">
        <v>21</v>
      </c>
      <c r="D5378" s="3">
        <v>2017</v>
      </c>
      <c r="E5378" t="s">
        <v>4</v>
      </c>
      <c r="F5378" t="s">
        <v>18</v>
      </c>
      <c r="G5378" t="s">
        <v>17</v>
      </c>
      <c r="H5378">
        <v>136</v>
      </c>
    </row>
    <row r="5379" spans="1:8" x14ac:dyDescent="0.3">
      <c r="A5379" t="s">
        <v>22</v>
      </c>
      <c r="B5379" t="s">
        <v>20</v>
      </c>
      <c r="C5379">
        <v>21</v>
      </c>
      <c r="D5379" s="3">
        <v>2017</v>
      </c>
      <c r="E5379" t="s">
        <v>4</v>
      </c>
      <c r="F5379" t="s">
        <v>18</v>
      </c>
      <c r="G5379" t="s">
        <v>17</v>
      </c>
      <c r="H5379">
        <v>41</v>
      </c>
    </row>
    <row r="5380" spans="1:8" x14ac:dyDescent="0.3">
      <c r="A5380" t="s">
        <v>21</v>
      </c>
      <c r="B5380" t="s">
        <v>20</v>
      </c>
      <c r="C5380">
        <v>22</v>
      </c>
      <c r="D5380" s="3">
        <v>2017</v>
      </c>
      <c r="E5380" t="s">
        <v>4</v>
      </c>
      <c r="F5380" t="s">
        <v>18</v>
      </c>
      <c r="G5380" t="s">
        <v>17</v>
      </c>
      <c r="H5380">
        <v>132</v>
      </c>
    </row>
    <row r="5381" spans="1:8" x14ac:dyDescent="0.3">
      <c r="A5381" t="s">
        <v>22</v>
      </c>
      <c r="B5381" t="s">
        <v>20</v>
      </c>
      <c r="C5381">
        <v>22</v>
      </c>
      <c r="D5381" s="3">
        <v>2017</v>
      </c>
      <c r="E5381" t="s">
        <v>4</v>
      </c>
      <c r="F5381" t="s">
        <v>18</v>
      </c>
      <c r="G5381" t="s">
        <v>17</v>
      </c>
      <c r="H5381">
        <v>31</v>
      </c>
    </row>
    <row r="5382" spans="1:8" x14ac:dyDescent="0.3">
      <c r="A5382" t="s">
        <v>21</v>
      </c>
      <c r="B5382" t="s">
        <v>20</v>
      </c>
      <c r="C5382">
        <v>23</v>
      </c>
      <c r="D5382" s="3">
        <v>2017</v>
      </c>
      <c r="E5382" t="s">
        <v>4</v>
      </c>
      <c r="F5382" t="s">
        <v>18</v>
      </c>
      <c r="G5382" t="s">
        <v>17</v>
      </c>
      <c r="H5382">
        <v>161</v>
      </c>
    </row>
    <row r="5383" spans="1:8" x14ac:dyDescent="0.3">
      <c r="A5383" t="s">
        <v>22</v>
      </c>
      <c r="B5383" t="s">
        <v>20</v>
      </c>
      <c r="C5383">
        <v>23</v>
      </c>
      <c r="D5383" s="3">
        <v>2017</v>
      </c>
      <c r="E5383" t="s">
        <v>4</v>
      </c>
      <c r="F5383" t="s">
        <v>18</v>
      </c>
      <c r="G5383" t="s">
        <v>17</v>
      </c>
      <c r="H5383">
        <v>44</v>
      </c>
    </row>
    <row r="5384" spans="1:8" x14ac:dyDescent="0.3">
      <c r="A5384" t="s">
        <v>21</v>
      </c>
      <c r="B5384" t="s">
        <v>20</v>
      </c>
      <c r="C5384">
        <v>24</v>
      </c>
      <c r="D5384" s="3">
        <v>2017</v>
      </c>
      <c r="E5384" t="s">
        <v>4</v>
      </c>
      <c r="F5384" t="s">
        <v>18</v>
      </c>
      <c r="G5384" t="s">
        <v>17</v>
      </c>
      <c r="H5384">
        <v>186</v>
      </c>
    </row>
    <row r="5385" spans="1:8" x14ac:dyDescent="0.3">
      <c r="A5385" t="s">
        <v>22</v>
      </c>
      <c r="B5385" t="s">
        <v>20</v>
      </c>
      <c r="C5385">
        <v>24</v>
      </c>
      <c r="D5385" s="3">
        <v>2017</v>
      </c>
      <c r="E5385" t="s">
        <v>4</v>
      </c>
      <c r="F5385" t="s">
        <v>18</v>
      </c>
      <c r="G5385" t="s">
        <v>17</v>
      </c>
      <c r="H5385">
        <v>51</v>
      </c>
    </row>
    <row r="5386" spans="1:8" x14ac:dyDescent="0.3">
      <c r="A5386" t="s">
        <v>21</v>
      </c>
      <c r="B5386" t="s">
        <v>20</v>
      </c>
      <c r="C5386">
        <v>25</v>
      </c>
      <c r="D5386" s="3">
        <v>2017</v>
      </c>
      <c r="E5386" t="s">
        <v>4</v>
      </c>
      <c r="F5386" t="s">
        <v>18</v>
      </c>
      <c r="G5386" t="s">
        <v>17</v>
      </c>
      <c r="H5386">
        <v>170</v>
      </c>
    </row>
    <row r="5387" spans="1:8" x14ac:dyDescent="0.3">
      <c r="A5387" t="s">
        <v>22</v>
      </c>
      <c r="B5387" t="s">
        <v>20</v>
      </c>
      <c r="C5387">
        <v>25</v>
      </c>
      <c r="D5387" s="3">
        <v>2017</v>
      </c>
      <c r="E5387" t="s">
        <v>4</v>
      </c>
      <c r="F5387" t="s">
        <v>18</v>
      </c>
      <c r="G5387" t="s">
        <v>17</v>
      </c>
      <c r="H5387">
        <v>47</v>
      </c>
    </row>
    <row r="5388" spans="1:8" x14ac:dyDescent="0.3">
      <c r="A5388" t="s">
        <v>21</v>
      </c>
      <c r="B5388" t="s">
        <v>20</v>
      </c>
      <c r="C5388">
        <v>26</v>
      </c>
      <c r="D5388" s="3">
        <v>2017</v>
      </c>
      <c r="E5388" t="s">
        <v>4</v>
      </c>
      <c r="F5388" t="s">
        <v>18</v>
      </c>
      <c r="G5388" t="s">
        <v>17</v>
      </c>
      <c r="H5388">
        <v>159</v>
      </c>
    </row>
    <row r="5389" spans="1:8" x14ac:dyDescent="0.3">
      <c r="A5389" t="s">
        <v>22</v>
      </c>
      <c r="B5389" t="s">
        <v>20</v>
      </c>
      <c r="C5389">
        <v>26</v>
      </c>
      <c r="D5389" s="3">
        <v>2017</v>
      </c>
      <c r="E5389" t="s">
        <v>4</v>
      </c>
      <c r="F5389" t="s">
        <v>18</v>
      </c>
      <c r="G5389" t="s">
        <v>17</v>
      </c>
      <c r="H5389">
        <v>45</v>
      </c>
    </row>
    <row r="5390" spans="1:8" x14ac:dyDescent="0.3">
      <c r="A5390" t="s">
        <v>21</v>
      </c>
      <c r="B5390" t="s">
        <v>20</v>
      </c>
      <c r="C5390">
        <v>27</v>
      </c>
      <c r="D5390" s="3">
        <v>2017</v>
      </c>
      <c r="E5390" t="s">
        <v>4</v>
      </c>
      <c r="F5390" t="s">
        <v>18</v>
      </c>
      <c r="G5390" t="s">
        <v>17</v>
      </c>
      <c r="H5390">
        <v>175</v>
      </c>
    </row>
    <row r="5391" spans="1:8" x14ac:dyDescent="0.3">
      <c r="A5391" t="s">
        <v>22</v>
      </c>
      <c r="B5391" t="s">
        <v>20</v>
      </c>
      <c r="C5391">
        <v>27</v>
      </c>
      <c r="D5391" s="3">
        <v>2017</v>
      </c>
      <c r="E5391" t="s">
        <v>4</v>
      </c>
      <c r="F5391" t="s">
        <v>18</v>
      </c>
      <c r="G5391" t="s">
        <v>17</v>
      </c>
      <c r="H5391">
        <v>49</v>
      </c>
    </row>
    <row r="5392" spans="1:8" x14ac:dyDescent="0.3">
      <c r="A5392" t="s">
        <v>21</v>
      </c>
      <c r="B5392" t="s">
        <v>20</v>
      </c>
      <c r="C5392">
        <v>28</v>
      </c>
      <c r="D5392" s="3">
        <v>2017</v>
      </c>
      <c r="E5392" t="s">
        <v>4</v>
      </c>
      <c r="F5392" t="s">
        <v>18</v>
      </c>
      <c r="G5392" t="s">
        <v>17</v>
      </c>
      <c r="H5392">
        <v>142</v>
      </c>
    </row>
    <row r="5393" spans="1:8" x14ac:dyDescent="0.3">
      <c r="A5393" t="s">
        <v>22</v>
      </c>
      <c r="B5393" t="s">
        <v>20</v>
      </c>
      <c r="C5393">
        <v>28</v>
      </c>
      <c r="D5393" s="3">
        <v>2017</v>
      </c>
      <c r="E5393" t="s">
        <v>4</v>
      </c>
      <c r="F5393" t="s">
        <v>18</v>
      </c>
      <c r="G5393" t="s">
        <v>17</v>
      </c>
      <c r="H5393">
        <v>44</v>
      </c>
    </row>
    <row r="5394" spans="1:8" x14ac:dyDescent="0.3">
      <c r="A5394" t="s">
        <v>21</v>
      </c>
      <c r="B5394" t="s">
        <v>20</v>
      </c>
      <c r="C5394">
        <v>29</v>
      </c>
      <c r="D5394" s="3">
        <v>2017</v>
      </c>
      <c r="E5394" t="s">
        <v>4</v>
      </c>
      <c r="F5394" t="s">
        <v>18</v>
      </c>
      <c r="G5394" t="s">
        <v>17</v>
      </c>
      <c r="H5394">
        <v>151</v>
      </c>
    </row>
    <row r="5395" spans="1:8" x14ac:dyDescent="0.3">
      <c r="A5395" t="s">
        <v>22</v>
      </c>
      <c r="B5395" t="s">
        <v>20</v>
      </c>
      <c r="C5395">
        <v>29</v>
      </c>
      <c r="D5395" s="3">
        <v>2017</v>
      </c>
      <c r="E5395" t="s">
        <v>4</v>
      </c>
      <c r="F5395" t="s">
        <v>18</v>
      </c>
      <c r="G5395" t="s">
        <v>17</v>
      </c>
      <c r="H5395">
        <v>29</v>
      </c>
    </row>
    <row r="5396" spans="1:8" x14ac:dyDescent="0.3">
      <c r="A5396" t="s">
        <v>21</v>
      </c>
      <c r="B5396" t="s">
        <v>20</v>
      </c>
      <c r="C5396">
        <v>30</v>
      </c>
      <c r="D5396" s="3">
        <v>2017</v>
      </c>
      <c r="E5396" t="s">
        <v>4</v>
      </c>
      <c r="F5396" t="s">
        <v>18</v>
      </c>
      <c r="G5396" t="s">
        <v>17</v>
      </c>
      <c r="H5396">
        <v>155</v>
      </c>
    </row>
    <row r="5397" spans="1:8" x14ac:dyDescent="0.3">
      <c r="A5397" t="s">
        <v>22</v>
      </c>
      <c r="B5397" t="s">
        <v>20</v>
      </c>
      <c r="C5397">
        <v>30</v>
      </c>
      <c r="D5397" s="3">
        <v>2017</v>
      </c>
      <c r="E5397" t="s">
        <v>4</v>
      </c>
      <c r="F5397" t="s">
        <v>18</v>
      </c>
      <c r="G5397" t="s">
        <v>17</v>
      </c>
      <c r="H5397">
        <v>39</v>
      </c>
    </row>
    <row r="5398" spans="1:8" x14ac:dyDescent="0.3">
      <c r="A5398" t="s">
        <v>21</v>
      </c>
      <c r="B5398" t="s">
        <v>20</v>
      </c>
      <c r="C5398">
        <v>31</v>
      </c>
      <c r="D5398" s="3">
        <v>2017</v>
      </c>
      <c r="E5398" t="s">
        <v>4</v>
      </c>
      <c r="F5398" t="s">
        <v>18</v>
      </c>
      <c r="G5398" t="s">
        <v>17</v>
      </c>
      <c r="H5398">
        <v>157</v>
      </c>
    </row>
    <row r="5399" spans="1:8" x14ac:dyDescent="0.3">
      <c r="A5399" t="s">
        <v>22</v>
      </c>
      <c r="B5399" t="s">
        <v>20</v>
      </c>
      <c r="C5399">
        <v>31</v>
      </c>
      <c r="D5399" s="3">
        <v>2017</v>
      </c>
      <c r="E5399" t="s">
        <v>4</v>
      </c>
      <c r="F5399" t="s">
        <v>18</v>
      </c>
      <c r="G5399" t="s">
        <v>17</v>
      </c>
      <c r="H5399">
        <v>55</v>
      </c>
    </row>
    <row r="5400" spans="1:8" x14ac:dyDescent="0.3">
      <c r="A5400" t="s">
        <v>21</v>
      </c>
      <c r="B5400" t="s">
        <v>19</v>
      </c>
      <c r="C5400">
        <v>1</v>
      </c>
      <c r="D5400" s="3">
        <v>2017</v>
      </c>
      <c r="E5400" t="s">
        <v>4</v>
      </c>
      <c r="F5400" t="s">
        <v>18</v>
      </c>
      <c r="G5400" t="s">
        <v>17</v>
      </c>
      <c r="H5400">
        <v>130</v>
      </c>
    </row>
    <row r="5401" spans="1:8" x14ac:dyDescent="0.3">
      <c r="A5401" t="s">
        <v>22</v>
      </c>
      <c r="B5401" t="s">
        <v>19</v>
      </c>
      <c r="C5401">
        <v>1</v>
      </c>
      <c r="D5401" s="3">
        <v>2017</v>
      </c>
      <c r="E5401" t="s">
        <v>4</v>
      </c>
      <c r="F5401" t="s">
        <v>18</v>
      </c>
      <c r="G5401" t="s">
        <v>17</v>
      </c>
      <c r="H5401">
        <v>40</v>
      </c>
    </row>
    <row r="5402" spans="1:8" x14ac:dyDescent="0.3">
      <c r="A5402" t="s">
        <v>21</v>
      </c>
      <c r="B5402" t="s">
        <v>19</v>
      </c>
      <c r="C5402">
        <v>2</v>
      </c>
      <c r="D5402" s="3">
        <v>2017</v>
      </c>
      <c r="E5402" t="s">
        <v>4</v>
      </c>
      <c r="F5402" t="s">
        <v>18</v>
      </c>
      <c r="G5402" t="s">
        <v>17</v>
      </c>
      <c r="H5402">
        <v>124</v>
      </c>
    </row>
    <row r="5403" spans="1:8" x14ac:dyDescent="0.3">
      <c r="A5403" t="s">
        <v>22</v>
      </c>
      <c r="B5403" t="s">
        <v>19</v>
      </c>
      <c r="C5403">
        <v>2</v>
      </c>
      <c r="D5403" s="3">
        <v>2017</v>
      </c>
      <c r="E5403" t="s">
        <v>4</v>
      </c>
      <c r="F5403" t="s">
        <v>18</v>
      </c>
      <c r="G5403" t="s">
        <v>17</v>
      </c>
      <c r="H5403">
        <v>36</v>
      </c>
    </row>
    <row r="5404" spans="1:8" x14ac:dyDescent="0.3">
      <c r="A5404" t="s">
        <v>21</v>
      </c>
      <c r="B5404" t="s">
        <v>19</v>
      </c>
      <c r="C5404">
        <v>3</v>
      </c>
      <c r="D5404" s="3">
        <v>2017</v>
      </c>
      <c r="E5404" t="s">
        <v>4</v>
      </c>
      <c r="F5404" t="s">
        <v>18</v>
      </c>
      <c r="G5404" t="s">
        <v>17</v>
      </c>
      <c r="H5404">
        <v>102</v>
      </c>
    </row>
    <row r="5405" spans="1:8" x14ac:dyDescent="0.3">
      <c r="A5405" t="s">
        <v>22</v>
      </c>
      <c r="B5405" t="s">
        <v>19</v>
      </c>
      <c r="C5405">
        <v>3</v>
      </c>
      <c r="D5405" s="3">
        <v>2017</v>
      </c>
      <c r="E5405" t="s">
        <v>4</v>
      </c>
      <c r="F5405" t="s">
        <v>18</v>
      </c>
      <c r="G5405" t="s">
        <v>17</v>
      </c>
      <c r="H5405">
        <v>36</v>
      </c>
    </row>
    <row r="5406" spans="1:8" x14ac:dyDescent="0.3">
      <c r="A5406" t="s">
        <v>21</v>
      </c>
      <c r="B5406" t="s">
        <v>19</v>
      </c>
      <c r="C5406">
        <v>4</v>
      </c>
      <c r="D5406" s="3">
        <v>2017</v>
      </c>
      <c r="E5406" t="s">
        <v>4</v>
      </c>
      <c r="F5406" t="s">
        <v>18</v>
      </c>
      <c r="G5406" t="s">
        <v>17</v>
      </c>
      <c r="H5406">
        <v>129</v>
      </c>
    </row>
    <row r="5407" spans="1:8" x14ac:dyDescent="0.3">
      <c r="A5407" t="s">
        <v>22</v>
      </c>
      <c r="B5407" t="s">
        <v>19</v>
      </c>
      <c r="C5407">
        <v>4</v>
      </c>
      <c r="D5407" s="3">
        <v>2017</v>
      </c>
      <c r="E5407" t="s">
        <v>4</v>
      </c>
      <c r="F5407" t="s">
        <v>18</v>
      </c>
      <c r="G5407" t="s">
        <v>17</v>
      </c>
      <c r="H5407">
        <v>36</v>
      </c>
    </row>
    <row r="5408" spans="1:8" x14ac:dyDescent="0.3">
      <c r="A5408" t="s">
        <v>21</v>
      </c>
      <c r="B5408" t="s">
        <v>19</v>
      </c>
      <c r="C5408">
        <v>5</v>
      </c>
      <c r="D5408" s="3">
        <v>2017</v>
      </c>
      <c r="E5408" t="s">
        <v>4</v>
      </c>
      <c r="F5408" t="s">
        <v>18</v>
      </c>
      <c r="G5408" t="s">
        <v>17</v>
      </c>
      <c r="H5408">
        <v>164</v>
      </c>
    </row>
    <row r="5409" spans="1:8" x14ac:dyDescent="0.3">
      <c r="A5409" t="s">
        <v>22</v>
      </c>
      <c r="B5409" t="s">
        <v>19</v>
      </c>
      <c r="C5409">
        <v>5</v>
      </c>
      <c r="D5409" s="3">
        <v>2017</v>
      </c>
      <c r="E5409" t="s">
        <v>4</v>
      </c>
      <c r="F5409" t="s">
        <v>18</v>
      </c>
      <c r="G5409" t="s">
        <v>17</v>
      </c>
      <c r="H5409">
        <v>60</v>
      </c>
    </row>
    <row r="5410" spans="1:8" x14ac:dyDescent="0.3">
      <c r="A5410" t="s">
        <v>21</v>
      </c>
      <c r="B5410" t="s">
        <v>19</v>
      </c>
      <c r="C5410">
        <v>6</v>
      </c>
      <c r="D5410" s="3">
        <v>2017</v>
      </c>
      <c r="E5410" t="s">
        <v>4</v>
      </c>
      <c r="F5410" t="s">
        <v>18</v>
      </c>
      <c r="G5410" t="s">
        <v>17</v>
      </c>
      <c r="H5410">
        <v>156</v>
      </c>
    </row>
    <row r="5411" spans="1:8" x14ac:dyDescent="0.3">
      <c r="A5411" t="s">
        <v>22</v>
      </c>
      <c r="B5411" t="s">
        <v>19</v>
      </c>
      <c r="C5411">
        <v>6</v>
      </c>
      <c r="D5411" s="3">
        <v>2017</v>
      </c>
      <c r="E5411" t="s">
        <v>4</v>
      </c>
      <c r="F5411" t="s">
        <v>18</v>
      </c>
      <c r="G5411" t="s">
        <v>17</v>
      </c>
      <c r="H5411">
        <v>66</v>
      </c>
    </row>
    <row r="5412" spans="1:8" x14ac:dyDescent="0.3">
      <c r="A5412" t="s">
        <v>21</v>
      </c>
      <c r="B5412" t="s">
        <v>19</v>
      </c>
      <c r="C5412">
        <v>7</v>
      </c>
      <c r="D5412" s="3">
        <v>2017</v>
      </c>
      <c r="E5412" t="s">
        <v>4</v>
      </c>
      <c r="F5412" t="s">
        <v>18</v>
      </c>
      <c r="G5412" t="s">
        <v>17</v>
      </c>
      <c r="H5412">
        <v>140</v>
      </c>
    </row>
    <row r="5413" spans="1:8" x14ac:dyDescent="0.3">
      <c r="A5413" t="s">
        <v>22</v>
      </c>
      <c r="B5413" t="s">
        <v>19</v>
      </c>
      <c r="C5413">
        <v>7</v>
      </c>
      <c r="D5413" s="3">
        <v>2017</v>
      </c>
      <c r="E5413" t="s">
        <v>4</v>
      </c>
      <c r="F5413" t="s">
        <v>18</v>
      </c>
      <c r="G5413" t="s">
        <v>17</v>
      </c>
      <c r="H5413">
        <v>50</v>
      </c>
    </row>
    <row r="5414" spans="1:8" x14ac:dyDescent="0.3">
      <c r="A5414" t="s">
        <v>21</v>
      </c>
      <c r="B5414" t="s">
        <v>19</v>
      </c>
      <c r="C5414">
        <v>8</v>
      </c>
      <c r="D5414" s="3">
        <v>2017</v>
      </c>
      <c r="E5414" t="s">
        <v>4</v>
      </c>
      <c r="F5414" t="s">
        <v>18</v>
      </c>
      <c r="G5414" t="s">
        <v>17</v>
      </c>
      <c r="H5414">
        <v>152</v>
      </c>
    </row>
    <row r="5415" spans="1:8" x14ac:dyDescent="0.3">
      <c r="A5415" t="s">
        <v>22</v>
      </c>
      <c r="B5415" t="s">
        <v>19</v>
      </c>
      <c r="C5415">
        <v>8</v>
      </c>
      <c r="D5415" s="3">
        <v>2017</v>
      </c>
      <c r="E5415" t="s">
        <v>4</v>
      </c>
      <c r="F5415" t="s">
        <v>18</v>
      </c>
      <c r="G5415" t="s">
        <v>17</v>
      </c>
      <c r="H5415">
        <v>40</v>
      </c>
    </row>
    <row r="5416" spans="1:8" x14ac:dyDescent="0.3">
      <c r="A5416" t="s">
        <v>21</v>
      </c>
      <c r="B5416" t="s">
        <v>19</v>
      </c>
      <c r="C5416">
        <v>9</v>
      </c>
      <c r="D5416" s="3">
        <v>2017</v>
      </c>
      <c r="E5416" t="s">
        <v>4</v>
      </c>
      <c r="F5416" t="s">
        <v>18</v>
      </c>
      <c r="G5416" t="s">
        <v>17</v>
      </c>
      <c r="H5416">
        <v>128</v>
      </c>
    </row>
    <row r="5417" spans="1:8" x14ac:dyDescent="0.3">
      <c r="A5417" t="s">
        <v>22</v>
      </c>
      <c r="B5417" t="s">
        <v>19</v>
      </c>
      <c r="C5417">
        <v>9</v>
      </c>
      <c r="D5417" s="3">
        <v>2017</v>
      </c>
      <c r="E5417" t="s">
        <v>4</v>
      </c>
      <c r="F5417" t="s">
        <v>18</v>
      </c>
      <c r="G5417" t="s">
        <v>17</v>
      </c>
      <c r="H5417">
        <v>44</v>
      </c>
    </row>
    <row r="5418" spans="1:8" x14ac:dyDescent="0.3">
      <c r="A5418" t="s">
        <v>21</v>
      </c>
      <c r="B5418" t="s">
        <v>19</v>
      </c>
      <c r="C5418">
        <v>10</v>
      </c>
      <c r="D5418" s="3">
        <v>2017</v>
      </c>
      <c r="E5418" t="s">
        <v>4</v>
      </c>
      <c r="F5418" t="s">
        <v>18</v>
      </c>
      <c r="G5418" t="s">
        <v>17</v>
      </c>
      <c r="H5418">
        <v>101</v>
      </c>
    </row>
    <row r="5419" spans="1:8" x14ac:dyDescent="0.3">
      <c r="A5419" t="s">
        <v>22</v>
      </c>
      <c r="B5419" t="s">
        <v>19</v>
      </c>
      <c r="C5419">
        <v>10</v>
      </c>
      <c r="D5419" s="3">
        <v>2017</v>
      </c>
      <c r="E5419" t="s">
        <v>4</v>
      </c>
      <c r="F5419" t="s">
        <v>18</v>
      </c>
      <c r="G5419" t="s">
        <v>17</v>
      </c>
      <c r="H5419">
        <v>42</v>
      </c>
    </row>
    <row r="5420" spans="1:8" x14ac:dyDescent="0.3">
      <c r="A5420" t="s">
        <v>21</v>
      </c>
      <c r="B5420" t="s">
        <v>19</v>
      </c>
      <c r="C5420">
        <v>11</v>
      </c>
      <c r="D5420" s="3">
        <v>2017</v>
      </c>
      <c r="E5420" t="s">
        <v>4</v>
      </c>
      <c r="F5420" t="s">
        <v>18</v>
      </c>
      <c r="G5420" t="s">
        <v>17</v>
      </c>
      <c r="H5420">
        <v>172</v>
      </c>
    </row>
    <row r="5421" spans="1:8" x14ac:dyDescent="0.3">
      <c r="A5421" t="s">
        <v>22</v>
      </c>
      <c r="B5421" t="s">
        <v>19</v>
      </c>
      <c r="C5421">
        <v>11</v>
      </c>
      <c r="D5421" s="3">
        <v>2017</v>
      </c>
      <c r="E5421" t="s">
        <v>4</v>
      </c>
      <c r="F5421" t="s">
        <v>18</v>
      </c>
      <c r="G5421" t="s">
        <v>17</v>
      </c>
      <c r="H5421">
        <v>45</v>
      </c>
    </row>
    <row r="5422" spans="1:8" x14ac:dyDescent="0.3">
      <c r="A5422" t="s">
        <v>21</v>
      </c>
      <c r="B5422" t="s">
        <v>19</v>
      </c>
      <c r="C5422">
        <v>12</v>
      </c>
      <c r="D5422" s="3">
        <v>2017</v>
      </c>
      <c r="E5422" t="s">
        <v>4</v>
      </c>
      <c r="F5422" t="s">
        <v>18</v>
      </c>
      <c r="G5422" t="s">
        <v>17</v>
      </c>
      <c r="H5422">
        <v>167</v>
      </c>
    </row>
    <row r="5423" spans="1:8" x14ac:dyDescent="0.3">
      <c r="A5423" t="s">
        <v>22</v>
      </c>
      <c r="B5423" t="s">
        <v>19</v>
      </c>
      <c r="C5423">
        <v>12</v>
      </c>
      <c r="D5423" s="3">
        <v>2017</v>
      </c>
      <c r="E5423" t="s">
        <v>4</v>
      </c>
      <c r="F5423" t="s">
        <v>18</v>
      </c>
      <c r="G5423" t="s">
        <v>17</v>
      </c>
      <c r="H5423">
        <v>82</v>
      </c>
    </row>
    <row r="5424" spans="1:8" x14ac:dyDescent="0.3">
      <c r="A5424" t="s">
        <v>21</v>
      </c>
      <c r="B5424" t="s">
        <v>19</v>
      </c>
      <c r="C5424">
        <v>13</v>
      </c>
      <c r="D5424" s="3">
        <v>2017</v>
      </c>
      <c r="E5424" t="s">
        <v>4</v>
      </c>
      <c r="F5424" t="s">
        <v>18</v>
      </c>
      <c r="G5424" t="s">
        <v>17</v>
      </c>
      <c r="H5424">
        <v>141</v>
      </c>
    </row>
    <row r="5425" spans="1:8" x14ac:dyDescent="0.3">
      <c r="A5425" t="s">
        <v>22</v>
      </c>
      <c r="B5425" t="s">
        <v>19</v>
      </c>
      <c r="C5425">
        <v>13</v>
      </c>
      <c r="D5425" s="3">
        <v>2017</v>
      </c>
      <c r="E5425" t="s">
        <v>4</v>
      </c>
      <c r="F5425" t="s">
        <v>18</v>
      </c>
      <c r="G5425" t="s">
        <v>17</v>
      </c>
      <c r="H5425">
        <v>37</v>
      </c>
    </row>
    <row r="5426" spans="1:8" x14ac:dyDescent="0.3">
      <c r="A5426" t="s">
        <v>21</v>
      </c>
      <c r="B5426" t="s">
        <v>19</v>
      </c>
      <c r="C5426">
        <v>14</v>
      </c>
      <c r="D5426" s="3">
        <v>2017</v>
      </c>
      <c r="E5426" t="s">
        <v>4</v>
      </c>
      <c r="F5426" t="s">
        <v>18</v>
      </c>
      <c r="G5426" t="s">
        <v>17</v>
      </c>
      <c r="H5426">
        <v>139</v>
      </c>
    </row>
    <row r="5427" spans="1:8" x14ac:dyDescent="0.3">
      <c r="A5427" t="s">
        <v>22</v>
      </c>
      <c r="B5427" t="s">
        <v>19</v>
      </c>
      <c r="C5427">
        <v>14</v>
      </c>
      <c r="D5427" s="3">
        <v>2017</v>
      </c>
      <c r="E5427" t="s">
        <v>4</v>
      </c>
      <c r="F5427" t="s">
        <v>18</v>
      </c>
      <c r="G5427" t="s">
        <v>17</v>
      </c>
      <c r="H5427">
        <v>55</v>
      </c>
    </row>
    <row r="5428" spans="1:8" x14ac:dyDescent="0.3">
      <c r="A5428" t="s">
        <v>21</v>
      </c>
      <c r="B5428" t="s">
        <v>19</v>
      </c>
      <c r="C5428">
        <v>15</v>
      </c>
      <c r="D5428" s="3">
        <v>2017</v>
      </c>
      <c r="E5428" t="s">
        <v>4</v>
      </c>
      <c r="F5428" t="s">
        <v>18</v>
      </c>
      <c r="G5428" t="s">
        <v>17</v>
      </c>
      <c r="H5428">
        <v>138</v>
      </c>
    </row>
    <row r="5429" spans="1:8" x14ac:dyDescent="0.3">
      <c r="A5429" t="s">
        <v>22</v>
      </c>
      <c r="B5429" t="s">
        <v>19</v>
      </c>
      <c r="C5429">
        <v>15</v>
      </c>
      <c r="D5429" s="3">
        <v>2017</v>
      </c>
      <c r="E5429" t="s">
        <v>4</v>
      </c>
      <c r="F5429" t="s">
        <v>18</v>
      </c>
      <c r="G5429" t="s">
        <v>17</v>
      </c>
      <c r="H5429">
        <v>55</v>
      </c>
    </row>
    <row r="5430" spans="1:8" x14ac:dyDescent="0.3">
      <c r="A5430" t="s">
        <v>21</v>
      </c>
      <c r="B5430" t="s">
        <v>19</v>
      </c>
      <c r="C5430">
        <v>16</v>
      </c>
      <c r="D5430" s="3">
        <v>2017</v>
      </c>
      <c r="E5430" t="s">
        <v>4</v>
      </c>
      <c r="F5430" t="s">
        <v>18</v>
      </c>
      <c r="G5430" t="s">
        <v>17</v>
      </c>
      <c r="H5430">
        <v>121</v>
      </c>
    </row>
    <row r="5431" spans="1:8" x14ac:dyDescent="0.3">
      <c r="A5431" t="s">
        <v>22</v>
      </c>
      <c r="B5431" t="s">
        <v>19</v>
      </c>
      <c r="C5431">
        <v>16</v>
      </c>
      <c r="D5431" s="3">
        <v>2017</v>
      </c>
      <c r="E5431" t="s">
        <v>4</v>
      </c>
      <c r="F5431" t="s">
        <v>18</v>
      </c>
      <c r="G5431" t="s">
        <v>17</v>
      </c>
      <c r="H5431">
        <v>28</v>
      </c>
    </row>
    <row r="5432" spans="1:8" x14ac:dyDescent="0.3">
      <c r="A5432" t="s">
        <v>21</v>
      </c>
      <c r="B5432" t="s">
        <v>19</v>
      </c>
      <c r="C5432">
        <v>17</v>
      </c>
      <c r="D5432" s="3">
        <v>2017</v>
      </c>
      <c r="E5432" t="s">
        <v>4</v>
      </c>
      <c r="F5432" t="s">
        <v>18</v>
      </c>
      <c r="G5432" t="s">
        <v>17</v>
      </c>
      <c r="H5432">
        <v>104</v>
      </c>
    </row>
    <row r="5433" spans="1:8" x14ac:dyDescent="0.3">
      <c r="A5433" t="s">
        <v>22</v>
      </c>
      <c r="B5433" t="s">
        <v>19</v>
      </c>
      <c r="C5433">
        <v>17</v>
      </c>
      <c r="D5433" s="3">
        <v>2017</v>
      </c>
      <c r="E5433" t="s">
        <v>4</v>
      </c>
      <c r="F5433" t="s">
        <v>18</v>
      </c>
      <c r="G5433" t="s">
        <v>17</v>
      </c>
      <c r="H5433">
        <v>33</v>
      </c>
    </row>
    <row r="5434" spans="1:8" x14ac:dyDescent="0.3">
      <c r="A5434" t="s">
        <v>21</v>
      </c>
      <c r="B5434" t="s">
        <v>19</v>
      </c>
      <c r="C5434">
        <v>18</v>
      </c>
      <c r="D5434" s="3">
        <v>2017</v>
      </c>
      <c r="E5434" t="s">
        <v>4</v>
      </c>
      <c r="F5434" t="s">
        <v>18</v>
      </c>
      <c r="G5434" t="s">
        <v>17</v>
      </c>
      <c r="H5434">
        <v>132</v>
      </c>
    </row>
    <row r="5435" spans="1:8" x14ac:dyDescent="0.3">
      <c r="A5435" t="s">
        <v>22</v>
      </c>
      <c r="B5435" t="s">
        <v>19</v>
      </c>
      <c r="C5435">
        <v>18</v>
      </c>
      <c r="D5435" s="3">
        <v>2017</v>
      </c>
      <c r="E5435" t="s">
        <v>4</v>
      </c>
      <c r="F5435" t="s">
        <v>18</v>
      </c>
      <c r="G5435" t="s">
        <v>17</v>
      </c>
      <c r="H5435">
        <v>47</v>
      </c>
    </row>
    <row r="5436" spans="1:8" x14ac:dyDescent="0.3">
      <c r="A5436" t="s">
        <v>21</v>
      </c>
      <c r="B5436" t="s">
        <v>19</v>
      </c>
      <c r="C5436">
        <v>19</v>
      </c>
      <c r="D5436" s="3">
        <v>2017</v>
      </c>
      <c r="E5436" t="s">
        <v>4</v>
      </c>
      <c r="F5436" t="s">
        <v>18</v>
      </c>
      <c r="G5436" t="s">
        <v>17</v>
      </c>
      <c r="H5436">
        <v>167</v>
      </c>
    </row>
    <row r="5437" spans="1:8" x14ac:dyDescent="0.3">
      <c r="A5437" t="s">
        <v>22</v>
      </c>
      <c r="B5437" t="s">
        <v>19</v>
      </c>
      <c r="C5437">
        <v>19</v>
      </c>
      <c r="D5437" s="3">
        <v>2017</v>
      </c>
      <c r="E5437" t="s">
        <v>4</v>
      </c>
      <c r="F5437" t="s">
        <v>18</v>
      </c>
      <c r="G5437" t="s">
        <v>17</v>
      </c>
      <c r="H5437">
        <v>50</v>
      </c>
    </row>
    <row r="5438" spans="1:8" x14ac:dyDescent="0.3">
      <c r="A5438" t="s">
        <v>21</v>
      </c>
      <c r="B5438" t="s">
        <v>19</v>
      </c>
      <c r="C5438">
        <v>20</v>
      </c>
      <c r="D5438" s="3">
        <v>2017</v>
      </c>
      <c r="E5438" t="s">
        <v>4</v>
      </c>
      <c r="F5438" t="s">
        <v>18</v>
      </c>
      <c r="G5438" t="s">
        <v>17</v>
      </c>
      <c r="H5438">
        <v>172</v>
      </c>
    </row>
    <row r="5439" spans="1:8" x14ac:dyDescent="0.3">
      <c r="A5439" t="s">
        <v>22</v>
      </c>
      <c r="B5439" t="s">
        <v>19</v>
      </c>
      <c r="C5439">
        <v>20</v>
      </c>
      <c r="D5439" s="3">
        <v>2017</v>
      </c>
      <c r="E5439" t="s">
        <v>4</v>
      </c>
      <c r="F5439" t="s">
        <v>18</v>
      </c>
      <c r="G5439" t="s">
        <v>17</v>
      </c>
      <c r="H5439">
        <v>48</v>
      </c>
    </row>
    <row r="5440" spans="1:8" x14ac:dyDescent="0.3">
      <c r="A5440" t="s">
        <v>21</v>
      </c>
      <c r="B5440" t="s">
        <v>19</v>
      </c>
      <c r="C5440">
        <v>21</v>
      </c>
      <c r="D5440" s="3">
        <v>2017</v>
      </c>
      <c r="E5440" t="s">
        <v>4</v>
      </c>
      <c r="F5440" t="s">
        <v>18</v>
      </c>
      <c r="G5440" t="s">
        <v>17</v>
      </c>
      <c r="H5440">
        <v>172</v>
      </c>
    </row>
    <row r="5441" spans="1:8" x14ac:dyDescent="0.3">
      <c r="A5441" t="s">
        <v>22</v>
      </c>
      <c r="B5441" t="s">
        <v>19</v>
      </c>
      <c r="C5441">
        <v>21</v>
      </c>
      <c r="D5441" s="3">
        <v>2017</v>
      </c>
      <c r="E5441" t="s">
        <v>4</v>
      </c>
      <c r="F5441" t="s">
        <v>18</v>
      </c>
      <c r="G5441" t="s">
        <v>17</v>
      </c>
      <c r="H5441">
        <v>46</v>
      </c>
    </row>
    <row r="5442" spans="1:8" x14ac:dyDescent="0.3">
      <c r="A5442" t="s">
        <v>21</v>
      </c>
      <c r="B5442" t="s">
        <v>19</v>
      </c>
      <c r="C5442">
        <v>22</v>
      </c>
      <c r="D5442" s="3">
        <v>2017</v>
      </c>
      <c r="E5442" t="s">
        <v>4</v>
      </c>
      <c r="F5442" t="s">
        <v>18</v>
      </c>
      <c r="G5442" t="s">
        <v>17</v>
      </c>
      <c r="H5442">
        <v>158</v>
      </c>
    </row>
    <row r="5443" spans="1:8" x14ac:dyDescent="0.3">
      <c r="A5443" t="s">
        <v>22</v>
      </c>
      <c r="B5443" t="s">
        <v>19</v>
      </c>
      <c r="C5443">
        <v>22</v>
      </c>
      <c r="D5443" s="3">
        <v>2017</v>
      </c>
      <c r="E5443" t="s">
        <v>4</v>
      </c>
      <c r="F5443" t="s">
        <v>18</v>
      </c>
      <c r="G5443" t="s">
        <v>17</v>
      </c>
      <c r="H5443">
        <v>43</v>
      </c>
    </row>
    <row r="5444" spans="1:8" x14ac:dyDescent="0.3">
      <c r="A5444" t="s">
        <v>21</v>
      </c>
      <c r="B5444" t="s">
        <v>19</v>
      </c>
      <c r="C5444">
        <v>23</v>
      </c>
      <c r="D5444" s="3">
        <v>2017</v>
      </c>
      <c r="E5444" t="s">
        <v>4</v>
      </c>
      <c r="F5444" t="s">
        <v>18</v>
      </c>
      <c r="G5444" t="s">
        <v>17</v>
      </c>
      <c r="H5444">
        <v>116</v>
      </c>
    </row>
    <row r="5445" spans="1:8" x14ac:dyDescent="0.3">
      <c r="A5445" t="s">
        <v>22</v>
      </c>
      <c r="B5445" t="s">
        <v>19</v>
      </c>
      <c r="C5445">
        <v>23</v>
      </c>
      <c r="D5445" s="3">
        <v>2017</v>
      </c>
      <c r="E5445" t="s">
        <v>4</v>
      </c>
      <c r="F5445" t="s">
        <v>18</v>
      </c>
      <c r="G5445" t="s">
        <v>17</v>
      </c>
      <c r="H5445">
        <v>42</v>
      </c>
    </row>
    <row r="5446" spans="1:8" x14ac:dyDescent="0.3">
      <c r="A5446" t="s">
        <v>21</v>
      </c>
      <c r="B5446" t="s">
        <v>19</v>
      </c>
      <c r="C5446">
        <v>24</v>
      </c>
      <c r="D5446" s="3">
        <v>2017</v>
      </c>
      <c r="E5446" t="s">
        <v>4</v>
      </c>
      <c r="F5446" t="s">
        <v>18</v>
      </c>
      <c r="G5446" t="s">
        <v>17</v>
      </c>
      <c r="H5446">
        <v>120</v>
      </c>
    </row>
    <row r="5447" spans="1:8" x14ac:dyDescent="0.3">
      <c r="A5447" t="s">
        <v>22</v>
      </c>
      <c r="B5447" t="s">
        <v>19</v>
      </c>
      <c r="C5447">
        <v>24</v>
      </c>
      <c r="D5447" s="3">
        <v>2017</v>
      </c>
      <c r="E5447" t="s">
        <v>4</v>
      </c>
      <c r="F5447" t="s">
        <v>18</v>
      </c>
      <c r="G5447" t="s">
        <v>17</v>
      </c>
      <c r="H5447">
        <v>31</v>
      </c>
    </row>
    <row r="5448" spans="1:8" x14ac:dyDescent="0.3">
      <c r="A5448" t="s">
        <v>21</v>
      </c>
      <c r="B5448" t="s">
        <v>19</v>
      </c>
      <c r="C5448">
        <v>25</v>
      </c>
      <c r="D5448" s="3">
        <v>2017</v>
      </c>
      <c r="E5448" t="s">
        <v>4</v>
      </c>
      <c r="F5448" t="s">
        <v>18</v>
      </c>
      <c r="G5448" t="s">
        <v>17</v>
      </c>
      <c r="H5448">
        <v>174</v>
      </c>
    </row>
    <row r="5449" spans="1:8" x14ac:dyDescent="0.3">
      <c r="A5449" t="s">
        <v>22</v>
      </c>
      <c r="B5449" t="s">
        <v>19</v>
      </c>
      <c r="C5449">
        <v>25</v>
      </c>
      <c r="D5449" s="3">
        <v>2017</v>
      </c>
      <c r="E5449" t="s">
        <v>4</v>
      </c>
      <c r="F5449" t="s">
        <v>18</v>
      </c>
      <c r="G5449" t="s">
        <v>17</v>
      </c>
      <c r="H5449">
        <v>50</v>
      </c>
    </row>
    <row r="5450" spans="1:8" x14ac:dyDescent="0.3">
      <c r="A5450" t="s">
        <v>21</v>
      </c>
      <c r="B5450" t="s">
        <v>19</v>
      </c>
      <c r="C5450">
        <v>26</v>
      </c>
      <c r="D5450" s="3">
        <v>2017</v>
      </c>
      <c r="E5450" t="s">
        <v>4</v>
      </c>
      <c r="F5450" t="s">
        <v>18</v>
      </c>
      <c r="G5450" t="s">
        <v>17</v>
      </c>
      <c r="H5450">
        <v>179</v>
      </c>
    </row>
    <row r="5451" spans="1:8" x14ac:dyDescent="0.3">
      <c r="A5451" t="s">
        <v>22</v>
      </c>
      <c r="B5451" t="s">
        <v>19</v>
      </c>
      <c r="C5451">
        <v>26</v>
      </c>
      <c r="D5451" s="3">
        <v>2017</v>
      </c>
      <c r="E5451" t="s">
        <v>4</v>
      </c>
      <c r="F5451" t="s">
        <v>18</v>
      </c>
      <c r="G5451" t="s">
        <v>17</v>
      </c>
      <c r="H5451">
        <v>50</v>
      </c>
    </row>
    <row r="5452" spans="1:8" x14ac:dyDescent="0.3">
      <c r="A5452" t="s">
        <v>21</v>
      </c>
      <c r="B5452" t="s">
        <v>19</v>
      </c>
      <c r="C5452">
        <v>27</v>
      </c>
      <c r="D5452" s="3">
        <v>2017</v>
      </c>
      <c r="E5452" t="s">
        <v>4</v>
      </c>
      <c r="F5452" t="s">
        <v>18</v>
      </c>
      <c r="G5452" t="s">
        <v>17</v>
      </c>
      <c r="H5452">
        <v>200</v>
      </c>
    </row>
    <row r="5453" spans="1:8" x14ac:dyDescent="0.3">
      <c r="A5453" t="s">
        <v>22</v>
      </c>
      <c r="B5453" t="s">
        <v>19</v>
      </c>
      <c r="C5453">
        <v>27</v>
      </c>
      <c r="D5453" s="3">
        <v>2017</v>
      </c>
      <c r="E5453" t="s">
        <v>4</v>
      </c>
      <c r="F5453" t="s">
        <v>18</v>
      </c>
      <c r="G5453" t="s">
        <v>17</v>
      </c>
      <c r="H5453">
        <v>48</v>
      </c>
    </row>
    <row r="5454" spans="1:8" x14ac:dyDescent="0.3">
      <c r="A5454" t="s">
        <v>21</v>
      </c>
      <c r="B5454" t="s">
        <v>19</v>
      </c>
      <c r="C5454">
        <v>28</v>
      </c>
      <c r="D5454" s="3">
        <v>2017</v>
      </c>
      <c r="E5454" t="s">
        <v>4</v>
      </c>
      <c r="F5454" t="s">
        <v>18</v>
      </c>
      <c r="G5454" t="s">
        <v>17</v>
      </c>
      <c r="H5454">
        <v>165</v>
      </c>
    </row>
    <row r="5455" spans="1:8" x14ac:dyDescent="0.3">
      <c r="A5455" t="s">
        <v>22</v>
      </c>
      <c r="B5455" t="s">
        <v>19</v>
      </c>
      <c r="C5455">
        <v>28</v>
      </c>
      <c r="D5455" s="3">
        <v>2017</v>
      </c>
      <c r="E5455" t="s">
        <v>4</v>
      </c>
      <c r="F5455" t="s">
        <v>18</v>
      </c>
      <c r="G5455" t="s">
        <v>17</v>
      </c>
      <c r="H5455">
        <v>34</v>
      </c>
    </row>
    <row r="5456" spans="1:8" x14ac:dyDescent="0.3">
      <c r="A5456" t="s">
        <v>21</v>
      </c>
      <c r="B5456" t="s">
        <v>19</v>
      </c>
      <c r="C5456">
        <v>29</v>
      </c>
      <c r="D5456" s="3">
        <v>2017</v>
      </c>
      <c r="E5456" t="s">
        <v>4</v>
      </c>
      <c r="F5456" t="s">
        <v>18</v>
      </c>
      <c r="G5456" t="s">
        <v>17</v>
      </c>
      <c r="H5456">
        <v>151</v>
      </c>
    </row>
    <row r="5457" spans="1:8" x14ac:dyDescent="0.3">
      <c r="A5457" t="s">
        <v>22</v>
      </c>
      <c r="B5457" t="s">
        <v>19</v>
      </c>
      <c r="C5457">
        <v>29</v>
      </c>
      <c r="D5457" s="3">
        <v>2017</v>
      </c>
      <c r="E5457" t="s">
        <v>4</v>
      </c>
      <c r="F5457" t="s">
        <v>18</v>
      </c>
      <c r="G5457" t="s">
        <v>17</v>
      </c>
      <c r="H5457">
        <v>47</v>
      </c>
    </row>
    <row r="5458" spans="1:8" x14ac:dyDescent="0.3">
      <c r="A5458" t="s">
        <v>21</v>
      </c>
      <c r="B5458" t="s">
        <v>19</v>
      </c>
      <c r="C5458">
        <v>30</v>
      </c>
      <c r="D5458" s="3">
        <v>2017</v>
      </c>
      <c r="E5458" t="s">
        <v>4</v>
      </c>
      <c r="F5458" t="s">
        <v>18</v>
      </c>
      <c r="G5458" t="s">
        <v>17</v>
      </c>
      <c r="H5458">
        <v>135</v>
      </c>
    </row>
    <row r="5459" spans="1:8" x14ac:dyDescent="0.3">
      <c r="A5459" t="s">
        <v>22</v>
      </c>
      <c r="B5459" t="s">
        <v>19</v>
      </c>
      <c r="C5459">
        <v>30</v>
      </c>
      <c r="D5459" s="3">
        <v>2017</v>
      </c>
      <c r="E5459" t="s">
        <v>4</v>
      </c>
      <c r="F5459" t="s">
        <v>18</v>
      </c>
      <c r="G5459" t="s">
        <v>17</v>
      </c>
      <c r="H5459">
        <v>35</v>
      </c>
    </row>
    <row r="5460" spans="1:8" x14ac:dyDescent="0.3">
      <c r="A5460" t="s">
        <v>21</v>
      </c>
      <c r="B5460" t="s">
        <v>13</v>
      </c>
      <c r="C5460">
        <v>1</v>
      </c>
      <c r="D5460" s="3">
        <v>2017</v>
      </c>
      <c r="E5460" t="s">
        <v>4</v>
      </c>
      <c r="F5460" t="s">
        <v>18</v>
      </c>
      <c r="G5460" t="s">
        <v>17</v>
      </c>
      <c r="H5460">
        <v>161</v>
      </c>
    </row>
    <row r="5461" spans="1:8" x14ac:dyDescent="0.3">
      <c r="A5461" t="s">
        <v>22</v>
      </c>
      <c r="B5461" t="s">
        <v>13</v>
      </c>
      <c r="C5461">
        <v>1</v>
      </c>
      <c r="D5461" s="3">
        <v>2017</v>
      </c>
      <c r="E5461" t="s">
        <v>4</v>
      </c>
      <c r="F5461" t="s">
        <v>18</v>
      </c>
      <c r="G5461" t="s">
        <v>17</v>
      </c>
      <c r="H5461">
        <v>87</v>
      </c>
    </row>
    <row r="5462" spans="1:8" x14ac:dyDescent="0.3">
      <c r="A5462" t="s">
        <v>21</v>
      </c>
      <c r="B5462" t="s">
        <v>13</v>
      </c>
      <c r="C5462">
        <v>2</v>
      </c>
      <c r="D5462" s="3">
        <v>2017</v>
      </c>
      <c r="E5462" t="s">
        <v>4</v>
      </c>
      <c r="F5462" t="s">
        <v>18</v>
      </c>
      <c r="G5462" t="s">
        <v>17</v>
      </c>
      <c r="H5462">
        <v>161</v>
      </c>
    </row>
    <row r="5463" spans="1:8" x14ac:dyDescent="0.3">
      <c r="A5463" t="s">
        <v>22</v>
      </c>
      <c r="B5463" t="s">
        <v>13</v>
      </c>
      <c r="C5463">
        <v>2</v>
      </c>
      <c r="D5463" s="3">
        <v>2017</v>
      </c>
      <c r="E5463" t="s">
        <v>4</v>
      </c>
      <c r="F5463" t="s">
        <v>18</v>
      </c>
      <c r="G5463" t="s">
        <v>17</v>
      </c>
      <c r="H5463">
        <v>59</v>
      </c>
    </row>
    <row r="5464" spans="1:8" x14ac:dyDescent="0.3">
      <c r="A5464" t="s">
        <v>21</v>
      </c>
      <c r="B5464" t="s">
        <v>13</v>
      </c>
      <c r="C5464">
        <v>3</v>
      </c>
      <c r="D5464" s="3">
        <v>2017</v>
      </c>
      <c r="E5464" t="s">
        <v>4</v>
      </c>
      <c r="F5464" t="s">
        <v>18</v>
      </c>
      <c r="G5464" t="s">
        <v>17</v>
      </c>
      <c r="H5464">
        <v>169</v>
      </c>
    </row>
    <row r="5465" spans="1:8" x14ac:dyDescent="0.3">
      <c r="A5465" t="s">
        <v>22</v>
      </c>
      <c r="B5465" t="s">
        <v>13</v>
      </c>
      <c r="C5465">
        <v>3</v>
      </c>
      <c r="D5465" s="3">
        <v>2017</v>
      </c>
      <c r="E5465" t="s">
        <v>4</v>
      </c>
      <c r="F5465" t="s">
        <v>18</v>
      </c>
      <c r="G5465" t="s">
        <v>17</v>
      </c>
      <c r="H5465">
        <v>59</v>
      </c>
    </row>
    <row r="5466" spans="1:8" x14ac:dyDescent="0.3">
      <c r="A5466" t="s">
        <v>21</v>
      </c>
      <c r="B5466" t="s">
        <v>13</v>
      </c>
      <c r="C5466">
        <v>4</v>
      </c>
      <c r="D5466" s="3">
        <v>2017</v>
      </c>
      <c r="E5466" t="s">
        <v>4</v>
      </c>
      <c r="F5466" t="s">
        <v>18</v>
      </c>
      <c r="G5466" t="s">
        <v>17</v>
      </c>
      <c r="H5466">
        <v>160</v>
      </c>
    </row>
    <row r="5467" spans="1:8" x14ac:dyDescent="0.3">
      <c r="A5467" t="s">
        <v>22</v>
      </c>
      <c r="B5467" t="s">
        <v>13</v>
      </c>
      <c r="C5467">
        <v>4</v>
      </c>
      <c r="D5467" s="3">
        <v>2017</v>
      </c>
      <c r="E5467" t="s">
        <v>4</v>
      </c>
      <c r="F5467" t="s">
        <v>18</v>
      </c>
      <c r="G5467" t="s">
        <v>17</v>
      </c>
      <c r="H5467">
        <v>56</v>
      </c>
    </row>
    <row r="5468" spans="1:8" x14ac:dyDescent="0.3">
      <c r="A5468" t="s">
        <v>21</v>
      </c>
      <c r="B5468" t="s">
        <v>13</v>
      </c>
      <c r="C5468">
        <v>5</v>
      </c>
      <c r="D5468" s="3">
        <v>2017</v>
      </c>
      <c r="E5468" t="s">
        <v>4</v>
      </c>
      <c r="F5468" t="s">
        <v>18</v>
      </c>
      <c r="G5468" t="s">
        <v>17</v>
      </c>
      <c r="H5468">
        <v>141</v>
      </c>
    </row>
    <row r="5469" spans="1:8" x14ac:dyDescent="0.3">
      <c r="A5469" t="s">
        <v>22</v>
      </c>
      <c r="B5469" t="s">
        <v>13</v>
      </c>
      <c r="C5469">
        <v>5</v>
      </c>
      <c r="D5469" s="3">
        <v>2017</v>
      </c>
      <c r="E5469" t="s">
        <v>4</v>
      </c>
      <c r="F5469" t="s">
        <v>18</v>
      </c>
      <c r="G5469" t="s">
        <v>17</v>
      </c>
      <c r="H5469">
        <v>39</v>
      </c>
    </row>
    <row r="5470" spans="1:8" x14ac:dyDescent="0.3">
      <c r="A5470" t="s">
        <v>21</v>
      </c>
      <c r="B5470" t="s">
        <v>13</v>
      </c>
      <c r="C5470">
        <v>6</v>
      </c>
      <c r="D5470" s="3">
        <v>2017</v>
      </c>
      <c r="E5470" t="s">
        <v>4</v>
      </c>
      <c r="F5470" t="s">
        <v>18</v>
      </c>
      <c r="G5470" t="s">
        <v>17</v>
      </c>
      <c r="H5470">
        <v>162</v>
      </c>
    </row>
    <row r="5471" spans="1:8" x14ac:dyDescent="0.3">
      <c r="A5471" t="s">
        <v>22</v>
      </c>
      <c r="B5471" t="s">
        <v>13</v>
      </c>
      <c r="C5471">
        <v>6</v>
      </c>
      <c r="D5471" s="3">
        <v>2017</v>
      </c>
      <c r="E5471" t="s">
        <v>4</v>
      </c>
      <c r="F5471" t="s">
        <v>18</v>
      </c>
      <c r="G5471" t="s">
        <v>17</v>
      </c>
      <c r="H5471">
        <v>46</v>
      </c>
    </row>
    <row r="5472" spans="1:8" x14ac:dyDescent="0.3">
      <c r="A5472" t="s">
        <v>21</v>
      </c>
      <c r="B5472" t="s">
        <v>13</v>
      </c>
      <c r="C5472">
        <v>7</v>
      </c>
      <c r="D5472" s="3">
        <v>2017</v>
      </c>
      <c r="E5472" t="s">
        <v>4</v>
      </c>
      <c r="F5472" t="s">
        <v>18</v>
      </c>
      <c r="G5472" t="s">
        <v>17</v>
      </c>
      <c r="H5472">
        <v>176</v>
      </c>
    </row>
    <row r="5473" spans="1:8" x14ac:dyDescent="0.3">
      <c r="A5473" t="s">
        <v>22</v>
      </c>
      <c r="B5473" t="s">
        <v>13</v>
      </c>
      <c r="C5473">
        <v>7</v>
      </c>
      <c r="D5473" s="3">
        <v>2017</v>
      </c>
      <c r="E5473" t="s">
        <v>4</v>
      </c>
      <c r="F5473" t="s">
        <v>18</v>
      </c>
      <c r="G5473" t="s">
        <v>17</v>
      </c>
      <c r="H5473">
        <v>57</v>
      </c>
    </row>
    <row r="5474" spans="1:8" x14ac:dyDescent="0.3">
      <c r="A5474" t="s">
        <v>21</v>
      </c>
      <c r="B5474" t="s">
        <v>13</v>
      </c>
      <c r="C5474">
        <v>8</v>
      </c>
      <c r="D5474" s="3">
        <v>2017</v>
      </c>
      <c r="E5474" t="s">
        <v>4</v>
      </c>
      <c r="F5474" t="s">
        <v>18</v>
      </c>
      <c r="G5474" t="s">
        <v>17</v>
      </c>
      <c r="H5474">
        <v>198</v>
      </c>
    </row>
    <row r="5475" spans="1:8" x14ac:dyDescent="0.3">
      <c r="A5475" t="s">
        <v>22</v>
      </c>
      <c r="B5475" t="s">
        <v>13</v>
      </c>
      <c r="C5475">
        <v>8</v>
      </c>
      <c r="D5475" s="3">
        <v>2017</v>
      </c>
      <c r="E5475" t="s">
        <v>4</v>
      </c>
      <c r="F5475" t="s">
        <v>18</v>
      </c>
      <c r="G5475" t="s">
        <v>17</v>
      </c>
      <c r="H5475">
        <v>71</v>
      </c>
    </row>
    <row r="5476" spans="1:8" x14ac:dyDescent="0.3">
      <c r="A5476" t="s">
        <v>21</v>
      </c>
      <c r="B5476" t="s">
        <v>13</v>
      </c>
      <c r="C5476">
        <v>9</v>
      </c>
      <c r="D5476" s="3">
        <v>2017</v>
      </c>
      <c r="E5476" t="s">
        <v>4</v>
      </c>
      <c r="F5476" t="s">
        <v>18</v>
      </c>
      <c r="G5476" t="s">
        <v>17</v>
      </c>
      <c r="H5476">
        <v>173</v>
      </c>
    </row>
    <row r="5477" spans="1:8" x14ac:dyDescent="0.3">
      <c r="A5477" t="s">
        <v>22</v>
      </c>
      <c r="B5477" t="s">
        <v>13</v>
      </c>
      <c r="C5477">
        <v>9</v>
      </c>
      <c r="D5477" s="3">
        <v>2017</v>
      </c>
      <c r="E5477" t="s">
        <v>4</v>
      </c>
      <c r="F5477" t="s">
        <v>18</v>
      </c>
      <c r="G5477" t="s">
        <v>17</v>
      </c>
      <c r="H5477">
        <v>53</v>
      </c>
    </row>
    <row r="5478" spans="1:8" x14ac:dyDescent="0.3">
      <c r="A5478" t="s">
        <v>21</v>
      </c>
      <c r="B5478" t="s">
        <v>13</v>
      </c>
      <c r="C5478">
        <v>10</v>
      </c>
      <c r="D5478" s="3">
        <v>2017</v>
      </c>
      <c r="E5478" t="s">
        <v>4</v>
      </c>
      <c r="F5478" t="s">
        <v>18</v>
      </c>
      <c r="G5478" t="s">
        <v>17</v>
      </c>
      <c r="H5478">
        <v>170</v>
      </c>
    </row>
    <row r="5479" spans="1:8" x14ac:dyDescent="0.3">
      <c r="A5479" t="s">
        <v>22</v>
      </c>
      <c r="B5479" t="s">
        <v>13</v>
      </c>
      <c r="C5479">
        <v>10</v>
      </c>
      <c r="D5479" s="3">
        <v>2017</v>
      </c>
      <c r="E5479" t="s">
        <v>4</v>
      </c>
      <c r="F5479" t="s">
        <v>18</v>
      </c>
      <c r="G5479" t="s">
        <v>17</v>
      </c>
      <c r="H5479">
        <v>54</v>
      </c>
    </row>
    <row r="5480" spans="1:8" x14ac:dyDescent="0.3">
      <c r="A5480" t="s">
        <v>21</v>
      </c>
      <c r="B5480" t="s">
        <v>13</v>
      </c>
      <c r="C5480">
        <v>11</v>
      </c>
      <c r="D5480" s="3">
        <v>2017</v>
      </c>
      <c r="E5480" t="s">
        <v>4</v>
      </c>
      <c r="F5480" t="s">
        <v>18</v>
      </c>
      <c r="G5480" t="s">
        <v>17</v>
      </c>
      <c r="H5480">
        <v>158</v>
      </c>
    </row>
    <row r="5481" spans="1:8" x14ac:dyDescent="0.3">
      <c r="A5481" t="s">
        <v>22</v>
      </c>
      <c r="B5481" t="s">
        <v>13</v>
      </c>
      <c r="C5481">
        <v>11</v>
      </c>
      <c r="D5481" s="3">
        <v>2017</v>
      </c>
      <c r="E5481" t="s">
        <v>4</v>
      </c>
      <c r="F5481" t="s">
        <v>18</v>
      </c>
      <c r="G5481" t="s">
        <v>17</v>
      </c>
      <c r="H5481">
        <v>50</v>
      </c>
    </row>
    <row r="5482" spans="1:8" x14ac:dyDescent="0.3">
      <c r="A5482" t="s">
        <v>21</v>
      </c>
      <c r="B5482" t="s">
        <v>13</v>
      </c>
      <c r="C5482">
        <v>12</v>
      </c>
      <c r="D5482" s="3">
        <v>2017</v>
      </c>
      <c r="E5482" t="s">
        <v>4</v>
      </c>
      <c r="F5482" t="s">
        <v>18</v>
      </c>
      <c r="G5482" t="s">
        <v>17</v>
      </c>
      <c r="H5482">
        <v>137</v>
      </c>
    </row>
    <row r="5483" spans="1:8" x14ac:dyDescent="0.3">
      <c r="A5483" t="s">
        <v>22</v>
      </c>
      <c r="B5483" t="s">
        <v>13</v>
      </c>
      <c r="C5483">
        <v>12</v>
      </c>
      <c r="D5483" s="3">
        <v>2017</v>
      </c>
      <c r="E5483" t="s">
        <v>4</v>
      </c>
      <c r="F5483" t="s">
        <v>18</v>
      </c>
      <c r="G5483" t="s">
        <v>17</v>
      </c>
      <c r="H5483">
        <v>43</v>
      </c>
    </row>
    <row r="5484" spans="1:8" x14ac:dyDescent="0.3">
      <c r="A5484" t="s">
        <v>21</v>
      </c>
      <c r="B5484" t="s">
        <v>13</v>
      </c>
      <c r="C5484">
        <v>13</v>
      </c>
      <c r="D5484" s="3">
        <v>2017</v>
      </c>
      <c r="E5484" t="s">
        <v>4</v>
      </c>
      <c r="F5484" t="s">
        <v>18</v>
      </c>
      <c r="G5484" t="s">
        <v>17</v>
      </c>
      <c r="H5484">
        <v>134</v>
      </c>
    </row>
    <row r="5485" spans="1:8" x14ac:dyDescent="0.3">
      <c r="A5485" t="s">
        <v>22</v>
      </c>
      <c r="B5485" t="s">
        <v>13</v>
      </c>
      <c r="C5485">
        <v>13</v>
      </c>
      <c r="D5485" s="3">
        <v>2017</v>
      </c>
      <c r="E5485" t="s">
        <v>4</v>
      </c>
      <c r="F5485" t="s">
        <v>18</v>
      </c>
      <c r="G5485" t="s">
        <v>17</v>
      </c>
      <c r="H5485">
        <v>41</v>
      </c>
    </row>
    <row r="5486" spans="1:8" x14ac:dyDescent="0.3">
      <c r="A5486" t="s">
        <v>21</v>
      </c>
      <c r="B5486" t="s">
        <v>13</v>
      </c>
      <c r="C5486">
        <v>14</v>
      </c>
      <c r="D5486" s="3">
        <v>2017</v>
      </c>
      <c r="E5486" t="s">
        <v>4</v>
      </c>
      <c r="F5486" t="s">
        <v>18</v>
      </c>
      <c r="G5486" t="s">
        <v>17</v>
      </c>
      <c r="H5486">
        <v>146</v>
      </c>
    </row>
    <row r="5487" spans="1:8" x14ac:dyDescent="0.3">
      <c r="A5487" t="s">
        <v>22</v>
      </c>
      <c r="B5487" t="s">
        <v>13</v>
      </c>
      <c r="C5487">
        <v>14</v>
      </c>
      <c r="D5487" s="3">
        <v>2017</v>
      </c>
      <c r="E5487" t="s">
        <v>4</v>
      </c>
      <c r="F5487" t="s">
        <v>18</v>
      </c>
      <c r="G5487" t="s">
        <v>17</v>
      </c>
      <c r="H5487">
        <v>41</v>
      </c>
    </row>
    <row r="5488" spans="1:8" x14ac:dyDescent="0.3">
      <c r="A5488" t="s">
        <v>21</v>
      </c>
      <c r="B5488" t="s">
        <v>13</v>
      </c>
      <c r="C5488">
        <v>15</v>
      </c>
      <c r="D5488" s="3">
        <v>2017</v>
      </c>
      <c r="E5488" t="s">
        <v>4</v>
      </c>
      <c r="F5488" t="s">
        <v>18</v>
      </c>
      <c r="G5488" t="s">
        <v>17</v>
      </c>
      <c r="H5488">
        <v>160</v>
      </c>
    </row>
    <row r="5489" spans="1:8" x14ac:dyDescent="0.3">
      <c r="A5489" t="s">
        <v>22</v>
      </c>
      <c r="B5489" t="s">
        <v>13</v>
      </c>
      <c r="C5489">
        <v>15</v>
      </c>
      <c r="D5489" s="3">
        <v>2017</v>
      </c>
      <c r="E5489" t="s">
        <v>4</v>
      </c>
      <c r="F5489" t="s">
        <v>18</v>
      </c>
      <c r="G5489" t="s">
        <v>17</v>
      </c>
      <c r="H5489">
        <v>50</v>
      </c>
    </row>
    <row r="5490" spans="1:8" x14ac:dyDescent="0.3">
      <c r="A5490" t="s">
        <v>21</v>
      </c>
      <c r="B5490" t="s">
        <v>13</v>
      </c>
      <c r="C5490">
        <v>16</v>
      </c>
      <c r="D5490" s="3">
        <v>2017</v>
      </c>
      <c r="E5490" t="s">
        <v>4</v>
      </c>
      <c r="F5490" t="s">
        <v>18</v>
      </c>
      <c r="G5490" t="s">
        <v>17</v>
      </c>
      <c r="H5490">
        <v>172</v>
      </c>
    </row>
    <row r="5491" spans="1:8" x14ac:dyDescent="0.3">
      <c r="A5491" t="s">
        <v>22</v>
      </c>
      <c r="B5491" t="s">
        <v>13</v>
      </c>
      <c r="C5491">
        <v>16</v>
      </c>
      <c r="D5491" s="3">
        <v>2017</v>
      </c>
      <c r="E5491" t="s">
        <v>4</v>
      </c>
      <c r="F5491" t="s">
        <v>18</v>
      </c>
      <c r="G5491" t="s">
        <v>17</v>
      </c>
      <c r="H5491">
        <v>58</v>
      </c>
    </row>
    <row r="5492" spans="1:8" x14ac:dyDescent="0.3">
      <c r="A5492" t="s">
        <v>21</v>
      </c>
      <c r="B5492" t="s">
        <v>13</v>
      </c>
      <c r="C5492">
        <v>17</v>
      </c>
      <c r="D5492" s="3">
        <v>2017</v>
      </c>
      <c r="E5492" t="s">
        <v>4</v>
      </c>
      <c r="F5492" t="s">
        <v>18</v>
      </c>
      <c r="G5492" t="s">
        <v>17</v>
      </c>
      <c r="H5492">
        <v>137</v>
      </c>
    </row>
    <row r="5493" spans="1:8" x14ac:dyDescent="0.3">
      <c r="A5493" t="s">
        <v>22</v>
      </c>
      <c r="B5493" t="s">
        <v>13</v>
      </c>
      <c r="C5493">
        <v>17</v>
      </c>
      <c r="D5493" s="3">
        <v>2017</v>
      </c>
      <c r="E5493" t="s">
        <v>4</v>
      </c>
      <c r="F5493" t="s">
        <v>18</v>
      </c>
      <c r="G5493" t="s">
        <v>17</v>
      </c>
      <c r="H5493">
        <v>46</v>
      </c>
    </row>
    <row r="5494" spans="1:8" x14ac:dyDescent="0.3">
      <c r="A5494" t="s">
        <v>21</v>
      </c>
      <c r="B5494" t="s">
        <v>13</v>
      </c>
      <c r="C5494">
        <v>18</v>
      </c>
      <c r="D5494" s="3">
        <v>2017</v>
      </c>
      <c r="E5494" t="s">
        <v>4</v>
      </c>
      <c r="F5494" t="s">
        <v>18</v>
      </c>
      <c r="G5494" t="s">
        <v>17</v>
      </c>
      <c r="H5494">
        <v>151</v>
      </c>
    </row>
    <row r="5495" spans="1:8" x14ac:dyDescent="0.3">
      <c r="A5495" t="s">
        <v>22</v>
      </c>
      <c r="B5495" t="s">
        <v>13</v>
      </c>
      <c r="C5495">
        <v>18</v>
      </c>
      <c r="D5495" s="3">
        <v>2017</v>
      </c>
      <c r="E5495" t="s">
        <v>4</v>
      </c>
      <c r="F5495" t="s">
        <v>18</v>
      </c>
      <c r="G5495" t="s">
        <v>17</v>
      </c>
      <c r="H5495">
        <v>51</v>
      </c>
    </row>
    <row r="5496" spans="1:8" x14ac:dyDescent="0.3">
      <c r="A5496" t="s">
        <v>21</v>
      </c>
      <c r="B5496" t="s">
        <v>13</v>
      </c>
      <c r="C5496">
        <v>19</v>
      </c>
      <c r="D5496" s="3">
        <v>2017</v>
      </c>
      <c r="E5496" t="s">
        <v>4</v>
      </c>
      <c r="F5496" t="s">
        <v>18</v>
      </c>
      <c r="G5496" t="s">
        <v>17</v>
      </c>
      <c r="H5496">
        <v>132</v>
      </c>
    </row>
    <row r="5497" spans="1:8" x14ac:dyDescent="0.3">
      <c r="A5497" t="s">
        <v>22</v>
      </c>
      <c r="B5497" t="s">
        <v>13</v>
      </c>
      <c r="C5497">
        <v>19</v>
      </c>
      <c r="D5497" s="3">
        <v>2017</v>
      </c>
      <c r="E5497" t="s">
        <v>4</v>
      </c>
      <c r="F5497" t="s">
        <v>18</v>
      </c>
      <c r="G5497" t="s">
        <v>17</v>
      </c>
      <c r="H5497">
        <v>24</v>
      </c>
    </row>
    <row r="5498" spans="1:8" x14ac:dyDescent="0.3">
      <c r="A5498" t="s">
        <v>21</v>
      </c>
      <c r="B5498" t="s">
        <v>13</v>
      </c>
      <c r="C5498">
        <v>20</v>
      </c>
      <c r="D5498" s="3">
        <v>2017</v>
      </c>
      <c r="E5498" t="s">
        <v>4</v>
      </c>
      <c r="F5498" t="s">
        <v>18</v>
      </c>
      <c r="G5498" t="s">
        <v>17</v>
      </c>
      <c r="H5498">
        <v>117</v>
      </c>
    </row>
    <row r="5499" spans="1:8" x14ac:dyDescent="0.3">
      <c r="A5499" t="s">
        <v>22</v>
      </c>
      <c r="B5499" t="s">
        <v>13</v>
      </c>
      <c r="C5499">
        <v>20</v>
      </c>
      <c r="D5499" s="3">
        <v>2017</v>
      </c>
      <c r="E5499" t="s">
        <v>4</v>
      </c>
      <c r="F5499" t="s">
        <v>18</v>
      </c>
      <c r="G5499" t="s">
        <v>17</v>
      </c>
      <c r="H5499">
        <v>38</v>
      </c>
    </row>
    <row r="5500" spans="1:8" x14ac:dyDescent="0.3">
      <c r="A5500" t="s">
        <v>21</v>
      </c>
      <c r="B5500" t="s">
        <v>13</v>
      </c>
      <c r="C5500">
        <v>21</v>
      </c>
      <c r="D5500" s="3">
        <v>2017</v>
      </c>
      <c r="E5500" t="s">
        <v>4</v>
      </c>
      <c r="F5500" t="s">
        <v>18</v>
      </c>
      <c r="G5500" t="s">
        <v>17</v>
      </c>
      <c r="H5500">
        <v>147</v>
      </c>
    </row>
    <row r="5501" spans="1:8" x14ac:dyDescent="0.3">
      <c r="A5501" t="s">
        <v>22</v>
      </c>
      <c r="B5501" t="s">
        <v>13</v>
      </c>
      <c r="C5501">
        <v>21</v>
      </c>
      <c r="D5501" s="3">
        <v>2017</v>
      </c>
      <c r="E5501" t="s">
        <v>4</v>
      </c>
      <c r="F5501" t="s">
        <v>18</v>
      </c>
      <c r="G5501" t="s">
        <v>17</v>
      </c>
      <c r="H5501">
        <v>40</v>
      </c>
    </row>
    <row r="5502" spans="1:8" x14ac:dyDescent="0.3">
      <c r="A5502" t="s">
        <v>21</v>
      </c>
      <c r="B5502" t="s">
        <v>13</v>
      </c>
      <c r="C5502">
        <v>22</v>
      </c>
      <c r="D5502" s="3">
        <v>2017</v>
      </c>
      <c r="E5502" t="s">
        <v>4</v>
      </c>
      <c r="F5502" t="s">
        <v>18</v>
      </c>
      <c r="G5502" t="s">
        <v>17</v>
      </c>
      <c r="H5502">
        <v>141</v>
      </c>
    </row>
    <row r="5503" spans="1:8" x14ac:dyDescent="0.3">
      <c r="A5503" t="s">
        <v>22</v>
      </c>
      <c r="B5503" t="s">
        <v>13</v>
      </c>
      <c r="C5503">
        <v>22</v>
      </c>
      <c r="D5503" s="3">
        <v>2017</v>
      </c>
      <c r="E5503" t="s">
        <v>4</v>
      </c>
      <c r="F5503" t="s">
        <v>18</v>
      </c>
      <c r="G5503" t="s">
        <v>17</v>
      </c>
      <c r="H5503">
        <v>45</v>
      </c>
    </row>
    <row r="5504" spans="1:8" x14ac:dyDescent="0.3">
      <c r="A5504" t="s">
        <v>21</v>
      </c>
      <c r="B5504" t="s">
        <v>13</v>
      </c>
      <c r="C5504">
        <v>23</v>
      </c>
      <c r="D5504" s="3">
        <v>2017</v>
      </c>
      <c r="E5504" t="s">
        <v>4</v>
      </c>
      <c r="F5504" t="s">
        <v>18</v>
      </c>
      <c r="G5504" t="s">
        <v>17</v>
      </c>
      <c r="H5504">
        <v>134</v>
      </c>
    </row>
    <row r="5505" spans="1:8" x14ac:dyDescent="0.3">
      <c r="A5505" t="s">
        <v>22</v>
      </c>
      <c r="B5505" t="s">
        <v>13</v>
      </c>
      <c r="C5505">
        <v>23</v>
      </c>
      <c r="D5505" s="3">
        <v>2017</v>
      </c>
      <c r="E5505" t="s">
        <v>4</v>
      </c>
      <c r="F5505" t="s">
        <v>18</v>
      </c>
      <c r="G5505" t="s">
        <v>17</v>
      </c>
      <c r="H5505">
        <v>48</v>
      </c>
    </row>
    <row r="5506" spans="1:8" x14ac:dyDescent="0.3">
      <c r="A5506" t="s">
        <v>21</v>
      </c>
      <c r="B5506" t="s">
        <v>13</v>
      </c>
      <c r="C5506">
        <v>24</v>
      </c>
      <c r="D5506" s="3">
        <v>2017</v>
      </c>
      <c r="E5506" t="s">
        <v>4</v>
      </c>
      <c r="F5506" t="s">
        <v>18</v>
      </c>
      <c r="G5506" t="s">
        <v>17</v>
      </c>
      <c r="H5506">
        <v>128</v>
      </c>
    </row>
    <row r="5507" spans="1:8" x14ac:dyDescent="0.3">
      <c r="A5507" t="s">
        <v>22</v>
      </c>
      <c r="B5507" t="s">
        <v>13</v>
      </c>
      <c r="C5507">
        <v>24</v>
      </c>
      <c r="D5507" s="3">
        <v>2017</v>
      </c>
      <c r="E5507" t="s">
        <v>4</v>
      </c>
      <c r="F5507" t="s">
        <v>18</v>
      </c>
      <c r="G5507" t="s">
        <v>17</v>
      </c>
      <c r="H5507">
        <v>37</v>
      </c>
    </row>
    <row r="5508" spans="1:8" x14ac:dyDescent="0.3">
      <c r="A5508" t="s">
        <v>21</v>
      </c>
      <c r="B5508" t="s">
        <v>13</v>
      </c>
      <c r="C5508">
        <v>25</v>
      </c>
      <c r="D5508" s="3">
        <v>2017</v>
      </c>
      <c r="E5508" t="s">
        <v>4</v>
      </c>
      <c r="F5508" t="s">
        <v>18</v>
      </c>
      <c r="G5508" t="s">
        <v>17</v>
      </c>
      <c r="H5508">
        <v>129</v>
      </c>
    </row>
    <row r="5509" spans="1:8" x14ac:dyDescent="0.3">
      <c r="A5509" t="s">
        <v>22</v>
      </c>
      <c r="B5509" t="s">
        <v>13</v>
      </c>
      <c r="C5509">
        <v>25</v>
      </c>
      <c r="D5509" s="3">
        <v>2017</v>
      </c>
      <c r="E5509" t="s">
        <v>4</v>
      </c>
      <c r="F5509" t="s">
        <v>18</v>
      </c>
      <c r="G5509" t="s">
        <v>17</v>
      </c>
      <c r="H5509">
        <v>40</v>
      </c>
    </row>
    <row r="5510" spans="1:8" x14ac:dyDescent="0.3">
      <c r="A5510" t="s">
        <v>21</v>
      </c>
      <c r="B5510" s="1" t="s">
        <v>13</v>
      </c>
      <c r="C5510">
        <v>26</v>
      </c>
      <c r="D5510" s="3">
        <v>2017</v>
      </c>
      <c r="E5510" t="s">
        <v>4</v>
      </c>
      <c r="F5510" t="s">
        <v>18</v>
      </c>
      <c r="G5510" t="s">
        <v>17</v>
      </c>
      <c r="H5510" s="1">
        <v>97</v>
      </c>
    </row>
    <row r="5511" spans="1:8" x14ac:dyDescent="0.3">
      <c r="A5511" t="s">
        <v>22</v>
      </c>
      <c r="B5511" s="1" t="s">
        <v>13</v>
      </c>
      <c r="C5511">
        <v>26</v>
      </c>
      <c r="D5511" s="3">
        <v>2017</v>
      </c>
      <c r="E5511" t="s">
        <v>4</v>
      </c>
      <c r="F5511" t="s">
        <v>18</v>
      </c>
      <c r="G5511" t="s">
        <v>17</v>
      </c>
      <c r="H5511" s="1">
        <v>39</v>
      </c>
    </row>
    <row r="5512" spans="1:8" x14ac:dyDescent="0.3">
      <c r="A5512" t="s">
        <v>21</v>
      </c>
      <c r="B5512" s="1" t="s">
        <v>13</v>
      </c>
      <c r="C5512">
        <v>27</v>
      </c>
      <c r="D5512" s="3">
        <v>2017</v>
      </c>
      <c r="E5512" t="s">
        <v>4</v>
      </c>
      <c r="F5512" t="s">
        <v>18</v>
      </c>
      <c r="G5512" t="s">
        <v>17</v>
      </c>
      <c r="H5512" s="1">
        <v>105</v>
      </c>
    </row>
    <row r="5513" spans="1:8" x14ac:dyDescent="0.3">
      <c r="A5513" t="s">
        <v>22</v>
      </c>
      <c r="B5513" s="1" t="s">
        <v>13</v>
      </c>
      <c r="C5513">
        <v>27</v>
      </c>
      <c r="D5513" s="3">
        <v>2017</v>
      </c>
      <c r="E5513" t="s">
        <v>4</v>
      </c>
      <c r="F5513" t="s">
        <v>18</v>
      </c>
      <c r="G5513" t="s">
        <v>17</v>
      </c>
      <c r="H5513" s="1">
        <v>33</v>
      </c>
    </row>
    <row r="5514" spans="1:8" x14ac:dyDescent="0.3">
      <c r="A5514" t="s">
        <v>21</v>
      </c>
      <c r="B5514" s="1" t="s">
        <v>13</v>
      </c>
      <c r="C5514">
        <v>28</v>
      </c>
      <c r="D5514" s="3">
        <v>2017</v>
      </c>
      <c r="E5514" t="s">
        <v>4</v>
      </c>
      <c r="F5514" t="s">
        <v>18</v>
      </c>
      <c r="G5514" t="s">
        <v>17</v>
      </c>
      <c r="H5514" s="1">
        <v>122</v>
      </c>
    </row>
    <row r="5515" spans="1:8" x14ac:dyDescent="0.3">
      <c r="A5515" t="s">
        <v>22</v>
      </c>
      <c r="B5515" s="1" t="s">
        <v>13</v>
      </c>
      <c r="C5515">
        <v>28</v>
      </c>
      <c r="D5515" s="3">
        <v>2017</v>
      </c>
      <c r="E5515" t="s">
        <v>4</v>
      </c>
      <c r="F5515" t="s">
        <v>18</v>
      </c>
      <c r="G5515" t="s">
        <v>17</v>
      </c>
      <c r="H5515" s="1">
        <v>37</v>
      </c>
    </row>
    <row r="5516" spans="1:8" x14ac:dyDescent="0.3">
      <c r="A5516" t="s">
        <v>21</v>
      </c>
      <c r="B5516" s="1" t="s">
        <v>13</v>
      </c>
      <c r="C5516">
        <v>29</v>
      </c>
      <c r="D5516" s="3">
        <v>2017</v>
      </c>
      <c r="E5516" t="s">
        <v>4</v>
      </c>
      <c r="F5516" t="s">
        <v>18</v>
      </c>
      <c r="G5516" t="s">
        <v>17</v>
      </c>
      <c r="H5516" s="1">
        <v>172</v>
      </c>
    </row>
    <row r="5517" spans="1:8" x14ac:dyDescent="0.3">
      <c r="A5517" t="s">
        <v>22</v>
      </c>
      <c r="B5517" s="1" t="s">
        <v>13</v>
      </c>
      <c r="C5517">
        <v>29</v>
      </c>
      <c r="D5517" s="3">
        <v>2017</v>
      </c>
      <c r="E5517" t="s">
        <v>4</v>
      </c>
      <c r="F5517" t="s">
        <v>18</v>
      </c>
      <c r="G5517" t="s">
        <v>17</v>
      </c>
      <c r="H5517" s="1">
        <v>38</v>
      </c>
    </row>
    <row r="5518" spans="1:8" x14ac:dyDescent="0.3">
      <c r="A5518" t="s">
        <v>21</v>
      </c>
      <c r="B5518" s="1" t="s">
        <v>13</v>
      </c>
      <c r="C5518">
        <v>30</v>
      </c>
      <c r="D5518" s="3">
        <v>2017</v>
      </c>
      <c r="E5518" t="s">
        <v>4</v>
      </c>
      <c r="F5518" t="s">
        <v>18</v>
      </c>
      <c r="G5518" t="s">
        <v>17</v>
      </c>
      <c r="H5518" s="1">
        <v>131</v>
      </c>
    </row>
    <row r="5519" spans="1:8" x14ac:dyDescent="0.3">
      <c r="A5519" t="s">
        <v>22</v>
      </c>
      <c r="B5519" s="1" t="s">
        <v>13</v>
      </c>
      <c r="C5519">
        <v>30</v>
      </c>
      <c r="D5519" s="3">
        <v>2017</v>
      </c>
      <c r="E5519" t="s">
        <v>4</v>
      </c>
      <c r="F5519" t="s">
        <v>18</v>
      </c>
      <c r="G5519" t="s">
        <v>17</v>
      </c>
      <c r="H5519" s="1">
        <v>41</v>
      </c>
    </row>
    <row r="5520" spans="1:8" x14ac:dyDescent="0.3">
      <c r="A5520" t="s">
        <v>21</v>
      </c>
      <c r="B5520" s="1" t="s">
        <v>13</v>
      </c>
      <c r="C5520">
        <v>31</v>
      </c>
      <c r="D5520" s="3">
        <v>2017</v>
      </c>
      <c r="E5520" t="s">
        <v>4</v>
      </c>
      <c r="F5520" t="s">
        <v>18</v>
      </c>
      <c r="G5520" t="s">
        <v>17</v>
      </c>
      <c r="H5520" s="1">
        <v>133</v>
      </c>
    </row>
    <row r="5521" spans="1:8" x14ac:dyDescent="0.3">
      <c r="A5521" t="s">
        <v>22</v>
      </c>
      <c r="B5521" s="1" t="s">
        <v>13</v>
      </c>
      <c r="C5521">
        <v>31</v>
      </c>
      <c r="D5521" s="3">
        <v>2017</v>
      </c>
      <c r="E5521" t="s">
        <v>4</v>
      </c>
      <c r="F5521" t="s">
        <v>18</v>
      </c>
      <c r="G5521" t="s">
        <v>17</v>
      </c>
      <c r="H5521" s="1">
        <v>40</v>
      </c>
    </row>
    <row r="5522" spans="1:8" x14ac:dyDescent="0.3">
      <c r="A5522" t="s">
        <v>21</v>
      </c>
      <c r="B5522" s="1" t="s">
        <v>20</v>
      </c>
      <c r="C5522">
        <v>1</v>
      </c>
      <c r="D5522" s="3">
        <v>2016</v>
      </c>
      <c r="E5522" t="s">
        <v>3</v>
      </c>
      <c r="F5522" t="s">
        <v>14</v>
      </c>
      <c r="G5522" t="s">
        <v>17</v>
      </c>
      <c r="H5522" s="1">
        <v>141</v>
      </c>
    </row>
    <row r="5523" spans="1:8" x14ac:dyDescent="0.3">
      <c r="A5523" t="s">
        <v>22</v>
      </c>
      <c r="B5523" t="s">
        <v>20</v>
      </c>
      <c r="C5523">
        <v>1</v>
      </c>
      <c r="D5523" s="3">
        <v>2016</v>
      </c>
      <c r="E5523" t="s">
        <v>3</v>
      </c>
      <c r="F5523" t="s">
        <v>14</v>
      </c>
      <c r="G5523" t="s">
        <v>17</v>
      </c>
      <c r="H5523" s="2">
        <v>128</v>
      </c>
    </row>
    <row r="5524" spans="1:8" x14ac:dyDescent="0.3">
      <c r="A5524" t="s">
        <v>21</v>
      </c>
      <c r="B5524" t="s">
        <v>20</v>
      </c>
      <c r="C5524">
        <v>2</v>
      </c>
      <c r="D5524" s="3">
        <v>2016</v>
      </c>
      <c r="E5524" t="s">
        <v>3</v>
      </c>
      <c r="F5524" t="s">
        <v>14</v>
      </c>
      <c r="G5524" t="s">
        <v>17</v>
      </c>
      <c r="H5524" s="2">
        <v>139</v>
      </c>
    </row>
    <row r="5525" spans="1:8" x14ac:dyDescent="0.3">
      <c r="A5525" t="s">
        <v>22</v>
      </c>
      <c r="B5525" t="s">
        <v>20</v>
      </c>
      <c r="C5525">
        <v>2</v>
      </c>
      <c r="D5525" s="3">
        <v>2016</v>
      </c>
      <c r="E5525" t="s">
        <v>3</v>
      </c>
      <c r="F5525" t="s">
        <v>14</v>
      </c>
      <c r="G5525" t="s">
        <v>17</v>
      </c>
      <c r="H5525" s="2">
        <v>141</v>
      </c>
    </row>
    <row r="5526" spans="1:8" x14ac:dyDescent="0.3">
      <c r="A5526" t="s">
        <v>21</v>
      </c>
      <c r="B5526" t="s">
        <v>20</v>
      </c>
      <c r="C5526">
        <v>3</v>
      </c>
      <c r="D5526" s="3">
        <v>2016</v>
      </c>
      <c r="E5526" t="s">
        <v>3</v>
      </c>
      <c r="F5526" t="s">
        <v>14</v>
      </c>
      <c r="G5526" t="s">
        <v>17</v>
      </c>
      <c r="H5526" s="2">
        <v>166</v>
      </c>
    </row>
    <row r="5527" spans="1:8" x14ac:dyDescent="0.3">
      <c r="A5527" t="s">
        <v>22</v>
      </c>
      <c r="B5527" t="s">
        <v>20</v>
      </c>
      <c r="C5527">
        <v>3</v>
      </c>
      <c r="D5527" s="3">
        <v>2016</v>
      </c>
      <c r="E5527" t="s">
        <v>3</v>
      </c>
      <c r="F5527" t="s">
        <v>14</v>
      </c>
      <c r="G5527" t="s">
        <v>17</v>
      </c>
      <c r="H5527" s="2">
        <v>179</v>
      </c>
    </row>
    <row r="5528" spans="1:8" x14ac:dyDescent="0.3">
      <c r="A5528" t="s">
        <v>21</v>
      </c>
      <c r="B5528" t="s">
        <v>20</v>
      </c>
      <c r="C5528">
        <v>4</v>
      </c>
      <c r="D5528" s="3">
        <v>2016</v>
      </c>
      <c r="E5528" t="s">
        <v>3</v>
      </c>
      <c r="F5528" t="s">
        <v>14</v>
      </c>
      <c r="G5528" t="s">
        <v>17</v>
      </c>
      <c r="H5528" s="2">
        <v>182</v>
      </c>
    </row>
    <row r="5529" spans="1:8" x14ac:dyDescent="0.3">
      <c r="A5529" t="s">
        <v>22</v>
      </c>
      <c r="B5529" t="s">
        <v>20</v>
      </c>
      <c r="C5529">
        <v>4</v>
      </c>
      <c r="D5529" s="3">
        <v>2016</v>
      </c>
      <c r="E5529" t="s">
        <v>3</v>
      </c>
      <c r="F5529" t="s">
        <v>14</v>
      </c>
      <c r="G5529" t="s">
        <v>17</v>
      </c>
      <c r="H5529" s="2">
        <v>194</v>
      </c>
    </row>
    <row r="5530" spans="1:8" x14ac:dyDescent="0.3">
      <c r="A5530" t="s">
        <v>21</v>
      </c>
      <c r="B5530" t="s">
        <v>20</v>
      </c>
      <c r="C5530">
        <v>5</v>
      </c>
      <c r="D5530" s="3">
        <v>2016</v>
      </c>
      <c r="E5530" t="s">
        <v>3</v>
      </c>
      <c r="F5530" t="s">
        <v>14</v>
      </c>
      <c r="G5530" t="s">
        <v>17</v>
      </c>
      <c r="H5530" s="2">
        <v>171</v>
      </c>
    </row>
    <row r="5531" spans="1:8" x14ac:dyDescent="0.3">
      <c r="A5531" t="s">
        <v>22</v>
      </c>
      <c r="B5531" t="s">
        <v>20</v>
      </c>
      <c r="C5531">
        <v>5</v>
      </c>
      <c r="D5531" s="3">
        <v>2016</v>
      </c>
      <c r="E5531" t="s">
        <v>3</v>
      </c>
      <c r="F5531" t="s">
        <v>14</v>
      </c>
      <c r="G5531" t="s">
        <v>17</v>
      </c>
      <c r="H5531" s="2">
        <v>164</v>
      </c>
    </row>
    <row r="5532" spans="1:8" x14ac:dyDescent="0.3">
      <c r="A5532" t="s">
        <v>21</v>
      </c>
      <c r="B5532" t="s">
        <v>20</v>
      </c>
      <c r="C5532">
        <v>6</v>
      </c>
      <c r="D5532" s="3">
        <v>2016</v>
      </c>
      <c r="E5532" t="s">
        <v>3</v>
      </c>
      <c r="F5532" t="s">
        <v>14</v>
      </c>
      <c r="G5532" t="s">
        <v>17</v>
      </c>
      <c r="H5532" s="2">
        <v>142</v>
      </c>
    </row>
    <row r="5533" spans="1:8" x14ac:dyDescent="0.3">
      <c r="A5533" t="s">
        <v>22</v>
      </c>
      <c r="B5533" t="s">
        <v>20</v>
      </c>
      <c r="C5533">
        <v>6</v>
      </c>
      <c r="D5533" s="3">
        <v>2016</v>
      </c>
      <c r="E5533" t="s">
        <v>3</v>
      </c>
      <c r="F5533" t="s">
        <v>14</v>
      </c>
      <c r="G5533" t="s">
        <v>17</v>
      </c>
      <c r="H5533" s="2">
        <v>161</v>
      </c>
    </row>
    <row r="5534" spans="1:8" x14ac:dyDescent="0.3">
      <c r="A5534" t="s">
        <v>21</v>
      </c>
      <c r="B5534" t="s">
        <v>20</v>
      </c>
      <c r="C5534">
        <v>7</v>
      </c>
      <c r="D5534" s="3">
        <v>2016</v>
      </c>
      <c r="E5534" t="s">
        <v>3</v>
      </c>
      <c r="F5534" t="s">
        <v>14</v>
      </c>
      <c r="G5534" t="s">
        <v>17</v>
      </c>
      <c r="H5534" s="2">
        <v>139</v>
      </c>
    </row>
    <row r="5535" spans="1:8" x14ac:dyDescent="0.3">
      <c r="A5535" t="s">
        <v>22</v>
      </c>
      <c r="B5535" t="s">
        <v>20</v>
      </c>
      <c r="C5535">
        <v>7</v>
      </c>
      <c r="D5535" s="3">
        <v>2016</v>
      </c>
      <c r="E5535" t="s">
        <v>3</v>
      </c>
      <c r="F5535" t="s">
        <v>14</v>
      </c>
      <c r="G5535" t="s">
        <v>17</v>
      </c>
      <c r="H5535" s="2">
        <v>154</v>
      </c>
    </row>
    <row r="5536" spans="1:8" x14ac:dyDescent="0.3">
      <c r="A5536" t="s">
        <v>21</v>
      </c>
      <c r="B5536" t="s">
        <v>20</v>
      </c>
      <c r="C5536">
        <v>8</v>
      </c>
      <c r="D5536" s="3">
        <v>2016</v>
      </c>
      <c r="E5536" t="s">
        <v>3</v>
      </c>
      <c r="F5536" t="s">
        <v>14</v>
      </c>
      <c r="G5536" t="s">
        <v>17</v>
      </c>
      <c r="H5536" s="2">
        <v>157</v>
      </c>
    </row>
    <row r="5537" spans="1:8" x14ac:dyDescent="0.3">
      <c r="A5537" t="s">
        <v>22</v>
      </c>
      <c r="B5537" t="s">
        <v>20</v>
      </c>
      <c r="C5537">
        <v>8</v>
      </c>
      <c r="D5537" s="3">
        <v>2016</v>
      </c>
      <c r="E5537" t="s">
        <v>3</v>
      </c>
      <c r="F5537" t="s">
        <v>14</v>
      </c>
      <c r="G5537" t="s">
        <v>17</v>
      </c>
      <c r="H5537" s="2">
        <v>131</v>
      </c>
    </row>
    <row r="5538" spans="1:8" x14ac:dyDescent="0.3">
      <c r="A5538" t="s">
        <v>21</v>
      </c>
      <c r="B5538" t="s">
        <v>20</v>
      </c>
      <c r="C5538">
        <v>9</v>
      </c>
      <c r="D5538" s="3">
        <v>2016</v>
      </c>
      <c r="E5538" t="s">
        <v>3</v>
      </c>
      <c r="F5538" t="s">
        <v>14</v>
      </c>
      <c r="G5538" t="s">
        <v>17</v>
      </c>
      <c r="H5538" s="2">
        <v>139</v>
      </c>
    </row>
    <row r="5539" spans="1:8" x14ac:dyDescent="0.3">
      <c r="A5539" t="s">
        <v>22</v>
      </c>
      <c r="B5539" t="s">
        <v>20</v>
      </c>
      <c r="C5539">
        <v>9</v>
      </c>
      <c r="D5539" s="3">
        <v>2016</v>
      </c>
      <c r="E5539" t="s">
        <v>3</v>
      </c>
      <c r="F5539" t="s">
        <v>14</v>
      </c>
      <c r="G5539" t="s">
        <v>17</v>
      </c>
      <c r="H5539" s="2">
        <v>122</v>
      </c>
    </row>
    <row r="5540" spans="1:8" x14ac:dyDescent="0.3">
      <c r="A5540" t="s">
        <v>21</v>
      </c>
      <c r="B5540" t="s">
        <v>20</v>
      </c>
      <c r="C5540">
        <v>10</v>
      </c>
      <c r="D5540" s="3">
        <v>2016</v>
      </c>
      <c r="E5540" t="s">
        <v>3</v>
      </c>
      <c r="F5540" t="s">
        <v>14</v>
      </c>
      <c r="G5540" t="s">
        <v>17</v>
      </c>
      <c r="H5540" s="2">
        <v>172</v>
      </c>
    </row>
    <row r="5541" spans="1:8" x14ac:dyDescent="0.3">
      <c r="A5541" t="s">
        <v>22</v>
      </c>
      <c r="B5541" t="s">
        <v>20</v>
      </c>
      <c r="C5541">
        <v>10</v>
      </c>
      <c r="D5541" s="3">
        <v>2016</v>
      </c>
      <c r="E5541" t="s">
        <v>3</v>
      </c>
      <c r="F5541" t="s">
        <v>14</v>
      </c>
      <c r="G5541" t="s">
        <v>17</v>
      </c>
      <c r="H5541" s="2">
        <v>164</v>
      </c>
    </row>
    <row r="5542" spans="1:8" x14ac:dyDescent="0.3">
      <c r="A5542" t="s">
        <v>21</v>
      </c>
      <c r="B5542" t="s">
        <v>20</v>
      </c>
      <c r="C5542">
        <v>11</v>
      </c>
      <c r="D5542" s="3">
        <v>2016</v>
      </c>
      <c r="E5542" t="s">
        <v>3</v>
      </c>
      <c r="F5542" t="s">
        <v>14</v>
      </c>
      <c r="G5542" t="s">
        <v>17</v>
      </c>
      <c r="H5542" s="2">
        <v>190</v>
      </c>
    </row>
    <row r="5543" spans="1:8" x14ac:dyDescent="0.3">
      <c r="A5543" t="s">
        <v>22</v>
      </c>
      <c r="B5543" t="s">
        <v>20</v>
      </c>
      <c r="C5543">
        <v>11</v>
      </c>
      <c r="D5543" s="3">
        <v>2016</v>
      </c>
      <c r="E5543" t="s">
        <v>3</v>
      </c>
      <c r="F5543" t="s">
        <v>14</v>
      </c>
      <c r="G5543" t="s">
        <v>17</v>
      </c>
      <c r="H5543" s="2">
        <v>163</v>
      </c>
    </row>
    <row r="5544" spans="1:8" x14ac:dyDescent="0.3">
      <c r="A5544" t="s">
        <v>21</v>
      </c>
      <c r="B5544" t="s">
        <v>20</v>
      </c>
      <c r="C5544">
        <v>12</v>
      </c>
      <c r="D5544" s="3">
        <v>2016</v>
      </c>
      <c r="E5544" t="s">
        <v>3</v>
      </c>
      <c r="F5544" t="s">
        <v>14</v>
      </c>
      <c r="G5544" t="s">
        <v>17</v>
      </c>
      <c r="H5544" s="2">
        <v>166</v>
      </c>
    </row>
    <row r="5545" spans="1:8" x14ac:dyDescent="0.3">
      <c r="A5545" t="s">
        <v>22</v>
      </c>
      <c r="B5545" t="s">
        <v>20</v>
      </c>
      <c r="C5545">
        <v>12</v>
      </c>
      <c r="D5545" s="3">
        <v>2016</v>
      </c>
      <c r="E5545" t="s">
        <v>3</v>
      </c>
      <c r="F5545" t="s">
        <v>14</v>
      </c>
      <c r="G5545" t="s">
        <v>17</v>
      </c>
      <c r="H5545" s="2">
        <v>182</v>
      </c>
    </row>
    <row r="5546" spans="1:8" x14ac:dyDescent="0.3">
      <c r="A5546" t="s">
        <v>21</v>
      </c>
      <c r="B5546" t="s">
        <v>20</v>
      </c>
      <c r="C5546">
        <v>13</v>
      </c>
      <c r="D5546" s="3">
        <v>2016</v>
      </c>
      <c r="E5546" t="s">
        <v>3</v>
      </c>
      <c r="F5546" t="s">
        <v>14</v>
      </c>
      <c r="G5546" t="s">
        <v>17</v>
      </c>
      <c r="H5546" s="2">
        <v>163</v>
      </c>
    </row>
    <row r="5547" spans="1:8" x14ac:dyDescent="0.3">
      <c r="A5547" t="s">
        <v>22</v>
      </c>
      <c r="B5547" t="s">
        <v>20</v>
      </c>
      <c r="C5547">
        <v>13</v>
      </c>
      <c r="D5547" s="3">
        <v>2016</v>
      </c>
      <c r="E5547" t="s">
        <v>3</v>
      </c>
      <c r="F5547" t="s">
        <v>14</v>
      </c>
      <c r="G5547" t="s">
        <v>17</v>
      </c>
      <c r="H5547" s="2">
        <v>147</v>
      </c>
    </row>
    <row r="5548" spans="1:8" x14ac:dyDescent="0.3">
      <c r="A5548" t="s">
        <v>21</v>
      </c>
      <c r="B5548" t="s">
        <v>20</v>
      </c>
      <c r="C5548">
        <v>14</v>
      </c>
      <c r="D5548" s="3">
        <v>2016</v>
      </c>
      <c r="E5548" t="s">
        <v>3</v>
      </c>
      <c r="F5548" t="s">
        <v>14</v>
      </c>
      <c r="G5548" t="s">
        <v>17</v>
      </c>
      <c r="H5548" s="2">
        <v>187</v>
      </c>
    </row>
    <row r="5549" spans="1:8" x14ac:dyDescent="0.3">
      <c r="A5549" t="s">
        <v>22</v>
      </c>
      <c r="B5549" t="s">
        <v>20</v>
      </c>
      <c r="C5549">
        <v>14</v>
      </c>
      <c r="D5549" s="3">
        <v>2016</v>
      </c>
      <c r="E5549" t="s">
        <v>3</v>
      </c>
      <c r="F5549" t="s">
        <v>14</v>
      </c>
      <c r="G5549" t="s">
        <v>17</v>
      </c>
      <c r="H5549" s="2">
        <v>161</v>
      </c>
    </row>
    <row r="5550" spans="1:8" x14ac:dyDescent="0.3">
      <c r="A5550" t="s">
        <v>21</v>
      </c>
      <c r="B5550" t="s">
        <v>20</v>
      </c>
      <c r="C5550">
        <v>15</v>
      </c>
      <c r="D5550" s="3">
        <v>2016</v>
      </c>
      <c r="E5550" t="s">
        <v>3</v>
      </c>
      <c r="F5550" t="s">
        <v>14</v>
      </c>
      <c r="G5550" t="s">
        <v>17</v>
      </c>
      <c r="H5550" s="2">
        <v>125</v>
      </c>
    </row>
    <row r="5551" spans="1:8" x14ac:dyDescent="0.3">
      <c r="A5551" t="s">
        <v>22</v>
      </c>
      <c r="B5551" t="s">
        <v>20</v>
      </c>
      <c r="C5551">
        <v>15</v>
      </c>
      <c r="D5551" s="3">
        <v>2016</v>
      </c>
      <c r="E5551" t="s">
        <v>3</v>
      </c>
      <c r="F5551" t="s">
        <v>14</v>
      </c>
      <c r="G5551" t="s">
        <v>17</v>
      </c>
      <c r="H5551" s="2">
        <v>112</v>
      </c>
    </row>
    <row r="5552" spans="1:8" x14ac:dyDescent="0.3">
      <c r="A5552" t="s">
        <v>21</v>
      </c>
      <c r="B5552" t="s">
        <v>20</v>
      </c>
      <c r="C5552">
        <v>16</v>
      </c>
      <c r="D5552" s="3">
        <v>2016</v>
      </c>
      <c r="E5552" t="s">
        <v>3</v>
      </c>
      <c r="F5552" t="s">
        <v>14</v>
      </c>
      <c r="G5552" t="s">
        <v>17</v>
      </c>
      <c r="H5552" s="2">
        <v>146</v>
      </c>
    </row>
    <row r="5553" spans="1:8" x14ac:dyDescent="0.3">
      <c r="A5553" t="s">
        <v>22</v>
      </c>
      <c r="B5553" t="s">
        <v>20</v>
      </c>
      <c r="C5553">
        <v>16</v>
      </c>
      <c r="D5553" s="3">
        <v>2016</v>
      </c>
      <c r="E5553" t="s">
        <v>3</v>
      </c>
      <c r="F5553" t="s">
        <v>14</v>
      </c>
      <c r="G5553" t="s">
        <v>17</v>
      </c>
      <c r="H5553" s="2">
        <v>117</v>
      </c>
    </row>
    <row r="5554" spans="1:8" x14ac:dyDescent="0.3">
      <c r="A5554" t="s">
        <v>21</v>
      </c>
      <c r="B5554" t="s">
        <v>20</v>
      </c>
      <c r="C5554">
        <v>17</v>
      </c>
      <c r="D5554" s="3">
        <v>2016</v>
      </c>
      <c r="E5554" t="s">
        <v>3</v>
      </c>
      <c r="F5554" t="s">
        <v>14</v>
      </c>
      <c r="G5554" t="s">
        <v>17</v>
      </c>
      <c r="H5554" s="2">
        <v>150</v>
      </c>
    </row>
    <row r="5555" spans="1:8" x14ac:dyDescent="0.3">
      <c r="A5555" t="s">
        <v>22</v>
      </c>
      <c r="B5555" t="s">
        <v>20</v>
      </c>
      <c r="C5555">
        <v>17</v>
      </c>
      <c r="D5555" s="3">
        <v>2016</v>
      </c>
      <c r="E5555" t="s">
        <v>3</v>
      </c>
      <c r="F5555" t="s">
        <v>14</v>
      </c>
      <c r="G5555" t="s">
        <v>17</v>
      </c>
      <c r="H5555" s="2">
        <v>109</v>
      </c>
    </row>
    <row r="5556" spans="1:8" x14ac:dyDescent="0.3">
      <c r="A5556" t="s">
        <v>21</v>
      </c>
      <c r="B5556" t="s">
        <v>20</v>
      </c>
      <c r="C5556">
        <v>18</v>
      </c>
      <c r="D5556" s="3">
        <v>2016</v>
      </c>
      <c r="E5556" t="s">
        <v>3</v>
      </c>
      <c r="F5556" t="s">
        <v>14</v>
      </c>
      <c r="G5556" t="s">
        <v>17</v>
      </c>
      <c r="H5556" s="2">
        <v>142</v>
      </c>
    </row>
    <row r="5557" spans="1:8" x14ac:dyDescent="0.3">
      <c r="A5557" t="s">
        <v>22</v>
      </c>
      <c r="B5557" t="s">
        <v>20</v>
      </c>
      <c r="C5557">
        <v>18</v>
      </c>
      <c r="D5557" s="3">
        <v>2016</v>
      </c>
      <c r="E5557" t="s">
        <v>3</v>
      </c>
      <c r="F5557" t="s">
        <v>14</v>
      </c>
      <c r="G5557" t="s">
        <v>17</v>
      </c>
      <c r="H5557" s="2">
        <v>103</v>
      </c>
    </row>
    <row r="5558" spans="1:8" x14ac:dyDescent="0.3">
      <c r="A5558" t="s">
        <v>21</v>
      </c>
      <c r="B5558" t="s">
        <v>20</v>
      </c>
      <c r="C5558">
        <v>19</v>
      </c>
      <c r="D5558" s="3">
        <v>2016</v>
      </c>
      <c r="E5558" t="s">
        <v>3</v>
      </c>
      <c r="F5558" t="s">
        <v>14</v>
      </c>
      <c r="G5558" t="s">
        <v>17</v>
      </c>
      <c r="H5558" s="2">
        <v>150</v>
      </c>
    </row>
    <row r="5559" spans="1:8" x14ac:dyDescent="0.3">
      <c r="A5559" t="s">
        <v>22</v>
      </c>
      <c r="B5559" t="s">
        <v>20</v>
      </c>
      <c r="C5559">
        <v>19</v>
      </c>
      <c r="D5559" s="3">
        <v>2016</v>
      </c>
      <c r="E5559" t="s">
        <v>3</v>
      </c>
      <c r="F5559" t="s">
        <v>14</v>
      </c>
      <c r="G5559" t="s">
        <v>17</v>
      </c>
      <c r="H5559" s="2">
        <v>116</v>
      </c>
    </row>
    <row r="5560" spans="1:8" x14ac:dyDescent="0.3">
      <c r="A5560" t="s">
        <v>21</v>
      </c>
      <c r="B5560" t="s">
        <v>20</v>
      </c>
      <c r="C5560">
        <v>20</v>
      </c>
      <c r="D5560" s="3">
        <v>2016</v>
      </c>
      <c r="E5560" t="s">
        <v>3</v>
      </c>
      <c r="F5560" t="s">
        <v>14</v>
      </c>
      <c r="G5560" t="s">
        <v>17</v>
      </c>
      <c r="H5560" s="2">
        <v>155</v>
      </c>
    </row>
    <row r="5561" spans="1:8" x14ac:dyDescent="0.3">
      <c r="A5561" t="s">
        <v>22</v>
      </c>
      <c r="B5561" t="s">
        <v>20</v>
      </c>
      <c r="C5561">
        <v>20</v>
      </c>
      <c r="D5561" s="3">
        <v>2016</v>
      </c>
      <c r="E5561" t="s">
        <v>3</v>
      </c>
      <c r="F5561" t="s">
        <v>14</v>
      </c>
      <c r="G5561" t="s">
        <v>17</v>
      </c>
      <c r="H5561" s="2">
        <v>142</v>
      </c>
    </row>
    <row r="5562" spans="1:8" x14ac:dyDescent="0.3">
      <c r="A5562" t="s">
        <v>21</v>
      </c>
      <c r="B5562" t="s">
        <v>20</v>
      </c>
      <c r="C5562">
        <v>21</v>
      </c>
      <c r="D5562" s="3">
        <v>2016</v>
      </c>
      <c r="E5562" t="s">
        <v>3</v>
      </c>
      <c r="F5562" t="s">
        <v>14</v>
      </c>
      <c r="G5562" t="s">
        <v>17</v>
      </c>
      <c r="H5562" s="2">
        <v>148</v>
      </c>
    </row>
    <row r="5563" spans="1:8" x14ac:dyDescent="0.3">
      <c r="A5563" t="s">
        <v>22</v>
      </c>
      <c r="B5563" t="s">
        <v>20</v>
      </c>
      <c r="C5563">
        <v>21</v>
      </c>
      <c r="D5563" s="3">
        <v>2016</v>
      </c>
      <c r="E5563" t="s">
        <v>3</v>
      </c>
      <c r="F5563" t="s">
        <v>14</v>
      </c>
      <c r="G5563" t="s">
        <v>17</v>
      </c>
      <c r="H5563" s="2">
        <v>122</v>
      </c>
    </row>
    <row r="5564" spans="1:8" x14ac:dyDescent="0.3">
      <c r="A5564" t="s">
        <v>21</v>
      </c>
      <c r="B5564" t="s">
        <v>20</v>
      </c>
      <c r="C5564">
        <v>22</v>
      </c>
      <c r="D5564" s="3">
        <v>2016</v>
      </c>
      <c r="E5564" t="s">
        <v>3</v>
      </c>
      <c r="F5564" t="s">
        <v>14</v>
      </c>
      <c r="G5564" t="s">
        <v>17</v>
      </c>
      <c r="H5564" s="2">
        <v>158</v>
      </c>
    </row>
    <row r="5565" spans="1:8" x14ac:dyDescent="0.3">
      <c r="A5565" t="s">
        <v>22</v>
      </c>
      <c r="B5565" t="s">
        <v>20</v>
      </c>
      <c r="C5565">
        <v>22</v>
      </c>
      <c r="D5565" s="3">
        <v>2016</v>
      </c>
      <c r="E5565" t="s">
        <v>3</v>
      </c>
      <c r="F5565" t="s">
        <v>14</v>
      </c>
      <c r="G5565" t="s">
        <v>17</v>
      </c>
      <c r="H5565" s="2">
        <v>123</v>
      </c>
    </row>
    <row r="5566" spans="1:8" x14ac:dyDescent="0.3">
      <c r="A5566" t="s">
        <v>21</v>
      </c>
      <c r="B5566" t="s">
        <v>20</v>
      </c>
      <c r="C5566">
        <v>23</v>
      </c>
      <c r="D5566" s="3">
        <v>2016</v>
      </c>
      <c r="E5566" t="s">
        <v>3</v>
      </c>
      <c r="F5566" t="s">
        <v>14</v>
      </c>
      <c r="G5566" t="s">
        <v>17</v>
      </c>
      <c r="H5566" s="2">
        <v>130</v>
      </c>
    </row>
    <row r="5567" spans="1:8" x14ac:dyDescent="0.3">
      <c r="A5567" t="s">
        <v>22</v>
      </c>
      <c r="B5567" t="s">
        <v>20</v>
      </c>
      <c r="C5567">
        <v>23</v>
      </c>
      <c r="D5567" s="3">
        <v>2016</v>
      </c>
      <c r="E5567" t="s">
        <v>3</v>
      </c>
      <c r="F5567" t="s">
        <v>14</v>
      </c>
      <c r="G5567" t="s">
        <v>17</v>
      </c>
      <c r="H5567" s="2">
        <v>105</v>
      </c>
    </row>
    <row r="5568" spans="1:8" x14ac:dyDescent="0.3">
      <c r="A5568" t="s">
        <v>21</v>
      </c>
      <c r="B5568" t="s">
        <v>20</v>
      </c>
      <c r="C5568">
        <v>24</v>
      </c>
      <c r="D5568" s="3">
        <v>2016</v>
      </c>
      <c r="E5568" t="s">
        <v>3</v>
      </c>
      <c r="F5568" t="s">
        <v>14</v>
      </c>
      <c r="G5568" t="s">
        <v>17</v>
      </c>
      <c r="H5568" s="2">
        <v>146</v>
      </c>
    </row>
    <row r="5569" spans="1:8" x14ac:dyDescent="0.3">
      <c r="A5569" t="s">
        <v>22</v>
      </c>
      <c r="B5569" t="s">
        <v>20</v>
      </c>
      <c r="C5569">
        <v>24</v>
      </c>
      <c r="D5569" s="3">
        <v>2016</v>
      </c>
      <c r="E5569" t="s">
        <v>3</v>
      </c>
      <c r="F5569" t="s">
        <v>14</v>
      </c>
      <c r="G5569" t="s">
        <v>17</v>
      </c>
      <c r="H5569" s="2">
        <v>141</v>
      </c>
    </row>
    <row r="5570" spans="1:8" x14ac:dyDescent="0.3">
      <c r="A5570" t="s">
        <v>21</v>
      </c>
      <c r="B5570" t="s">
        <v>20</v>
      </c>
      <c r="C5570">
        <v>25</v>
      </c>
      <c r="D5570" s="3">
        <v>2016</v>
      </c>
      <c r="E5570" t="s">
        <v>3</v>
      </c>
      <c r="F5570" t="s">
        <v>14</v>
      </c>
      <c r="G5570" t="s">
        <v>17</v>
      </c>
      <c r="H5570" s="2">
        <v>189</v>
      </c>
    </row>
    <row r="5571" spans="1:8" x14ac:dyDescent="0.3">
      <c r="A5571" t="s">
        <v>22</v>
      </c>
      <c r="B5571" t="s">
        <v>20</v>
      </c>
      <c r="C5571">
        <v>25</v>
      </c>
      <c r="D5571" s="3">
        <v>2016</v>
      </c>
      <c r="E5571" t="s">
        <v>3</v>
      </c>
      <c r="F5571" t="s">
        <v>14</v>
      </c>
      <c r="G5571" t="s">
        <v>17</v>
      </c>
      <c r="H5571" s="2">
        <v>127</v>
      </c>
    </row>
    <row r="5572" spans="1:8" x14ac:dyDescent="0.3">
      <c r="A5572" t="s">
        <v>21</v>
      </c>
      <c r="B5572" t="s">
        <v>20</v>
      </c>
      <c r="C5572">
        <v>26</v>
      </c>
      <c r="D5572" s="3">
        <v>2016</v>
      </c>
      <c r="E5572" t="s">
        <v>3</v>
      </c>
      <c r="F5572" t="s">
        <v>14</v>
      </c>
      <c r="G5572" t="s">
        <v>17</v>
      </c>
      <c r="H5572" s="2">
        <v>166</v>
      </c>
    </row>
    <row r="5573" spans="1:8" x14ac:dyDescent="0.3">
      <c r="A5573" t="s">
        <v>22</v>
      </c>
      <c r="B5573" t="s">
        <v>20</v>
      </c>
      <c r="C5573">
        <v>26</v>
      </c>
      <c r="D5573" s="3">
        <v>2016</v>
      </c>
      <c r="E5573" t="s">
        <v>3</v>
      </c>
      <c r="F5573" t="s">
        <v>14</v>
      </c>
      <c r="G5573" t="s">
        <v>17</v>
      </c>
      <c r="H5573" s="2">
        <v>127</v>
      </c>
    </row>
    <row r="5574" spans="1:8" x14ac:dyDescent="0.3">
      <c r="A5574" t="s">
        <v>21</v>
      </c>
      <c r="B5574" t="s">
        <v>20</v>
      </c>
      <c r="C5574">
        <v>27</v>
      </c>
      <c r="D5574" s="3">
        <v>2016</v>
      </c>
      <c r="E5574" t="s">
        <v>3</v>
      </c>
      <c r="F5574" t="s">
        <v>14</v>
      </c>
      <c r="G5574" t="s">
        <v>17</v>
      </c>
      <c r="H5574" s="2">
        <v>159</v>
      </c>
    </row>
    <row r="5575" spans="1:8" x14ac:dyDescent="0.3">
      <c r="A5575" t="s">
        <v>22</v>
      </c>
      <c r="B5575" t="s">
        <v>20</v>
      </c>
      <c r="C5575">
        <v>27</v>
      </c>
      <c r="D5575" s="3">
        <v>2016</v>
      </c>
      <c r="E5575" t="s">
        <v>3</v>
      </c>
      <c r="F5575" t="s">
        <v>14</v>
      </c>
      <c r="G5575" t="s">
        <v>17</v>
      </c>
      <c r="H5575" s="2">
        <v>130</v>
      </c>
    </row>
    <row r="5576" spans="1:8" x14ac:dyDescent="0.3">
      <c r="A5576" t="s">
        <v>21</v>
      </c>
      <c r="B5576" t="s">
        <v>20</v>
      </c>
      <c r="C5576">
        <v>28</v>
      </c>
      <c r="D5576" s="3">
        <v>2016</v>
      </c>
      <c r="E5576" t="s">
        <v>3</v>
      </c>
      <c r="F5576" t="s">
        <v>14</v>
      </c>
      <c r="G5576" t="s">
        <v>17</v>
      </c>
      <c r="H5576" s="2">
        <v>153</v>
      </c>
    </row>
    <row r="5577" spans="1:8" x14ac:dyDescent="0.3">
      <c r="A5577" t="s">
        <v>22</v>
      </c>
      <c r="B5577" t="s">
        <v>20</v>
      </c>
      <c r="C5577">
        <v>28</v>
      </c>
      <c r="D5577" s="3">
        <v>2016</v>
      </c>
      <c r="E5577" t="s">
        <v>3</v>
      </c>
      <c r="F5577" t="s">
        <v>14</v>
      </c>
      <c r="G5577" t="s">
        <v>17</v>
      </c>
      <c r="H5577" s="2">
        <v>115</v>
      </c>
    </row>
    <row r="5578" spans="1:8" x14ac:dyDescent="0.3">
      <c r="A5578" t="s">
        <v>21</v>
      </c>
      <c r="B5578" t="s">
        <v>20</v>
      </c>
      <c r="C5578">
        <v>29</v>
      </c>
      <c r="D5578" s="3">
        <v>2016</v>
      </c>
      <c r="E5578" t="s">
        <v>3</v>
      </c>
      <c r="F5578" t="s">
        <v>14</v>
      </c>
      <c r="G5578" t="s">
        <v>17</v>
      </c>
      <c r="H5578" s="2">
        <v>166</v>
      </c>
    </row>
    <row r="5579" spans="1:8" x14ac:dyDescent="0.3">
      <c r="A5579" t="s">
        <v>22</v>
      </c>
      <c r="B5579" t="s">
        <v>20</v>
      </c>
      <c r="C5579">
        <v>29</v>
      </c>
      <c r="D5579" s="3">
        <v>2016</v>
      </c>
      <c r="E5579" t="s">
        <v>3</v>
      </c>
      <c r="F5579" t="s">
        <v>14</v>
      </c>
      <c r="G5579" t="s">
        <v>17</v>
      </c>
      <c r="H5579" s="2">
        <v>106</v>
      </c>
    </row>
    <row r="5580" spans="1:8" x14ac:dyDescent="0.3">
      <c r="A5580" t="s">
        <v>21</v>
      </c>
      <c r="B5580" t="s">
        <v>20</v>
      </c>
      <c r="C5580">
        <v>30</v>
      </c>
      <c r="D5580" s="3">
        <v>2016</v>
      </c>
      <c r="E5580" t="s">
        <v>3</v>
      </c>
      <c r="F5580" t="s">
        <v>14</v>
      </c>
      <c r="G5580" t="s">
        <v>17</v>
      </c>
      <c r="H5580" s="2">
        <v>100</v>
      </c>
    </row>
    <row r="5581" spans="1:8" x14ac:dyDescent="0.3">
      <c r="A5581" t="s">
        <v>22</v>
      </c>
      <c r="B5581" t="s">
        <v>20</v>
      </c>
      <c r="C5581">
        <v>30</v>
      </c>
      <c r="D5581" s="3">
        <v>2016</v>
      </c>
      <c r="E5581" t="s">
        <v>3</v>
      </c>
      <c r="F5581" t="s">
        <v>14</v>
      </c>
      <c r="G5581" t="s">
        <v>17</v>
      </c>
      <c r="H5581" s="2">
        <v>99</v>
      </c>
    </row>
    <row r="5582" spans="1:8" x14ac:dyDescent="0.3">
      <c r="A5582" t="s">
        <v>21</v>
      </c>
      <c r="B5582" t="s">
        <v>20</v>
      </c>
      <c r="C5582">
        <v>31</v>
      </c>
      <c r="D5582" s="3">
        <v>2016</v>
      </c>
      <c r="E5582" t="s">
        <v>3</v>
      </c>
      <c r="F5582" t="s">
        <v>14</v>
      </c>
      <c r="G5582" t="s">
        <v>17</v>
      </c>
      <c r="H5582" s="2">
        <v>171</v>
      </c>
    </row>
    <row r="5583" spans="1:8" x14ac:dyDescent="0.3">
      <c r="A5583" t="s">
        <v>22</v>
      </c>
      <c r="B5583" t="s">
        <v>20</v>
      </c>
      <c r="C5583">
        <v>31</v>
      </c>
      <c r="D5583" s="3">
        <v>2016</v>
      </c>
      <c r="E5583" t="s">
        <v>3</v>
      </c>
      <c r="F5583" t="s">
        <v>14</v>
      </c>
      <c r="G5583" t="s">
        <v>17</v>
      </c>
      <c r="H5583" s="2">
        <v>118</v>
      </c>
    </row>
    <row r="5584" spans="1:8" x14ac:dyDescent="0.3">
      <c r="A5584" t="s">
        <v>21</v>
      </c>
      <c r="B5584" t="s">
        <v>19</v>
      </c>
      <c r="C5584">
        <v>1</v>
      </c>
      <c r="D5584" s="3">
        <v>2016</v>
      </c>
      <c r="E5584" t="s">
        <v>3</v>
      </c>
      <c r="F5584" t="s">
        <v>14</v>
      </c>
      <c r="G5584" t="s">
        <v>17</v>
      </c>
      <c r="H5584" s="2">
        <v>198</v>
      </c>
    </row>
    <row r="5585" spans="1:8" x14ac:dyDescent="0.3">
      <c r="A5585" t="s">
        <v>22</v>
      </c>
      <c r="B5585" t="s">
        <v>19</v>
      </c>
      <c r="C5585">
        <v>1</v>
      </c>
      <c r="D5585" s="3">
        <v>2016</v>
      </c>
      <c r="E5585" t="s">
        <v>3</v>
      </c>
      <c r="F5585" t="s">
        <v>14</v>
      </c>
      <c r="G5585" t="s">
        <v>17</v>
      </c>
      <c r="H5585" s="2">
        <v>194</v>
      </c>
    </row>
    <row r="5586" spans="1:8" x14ac:dyDescent="0.3">
      <c r="A5586" t="s">
        <v>21</v>
      </c>
      <c r="B5586" t="s">
        <v>19</v>
      </c>
      <c r="C5586">
        <v>2</v>
      </c>
      <c r="D5586" s="3">
        <v>2016</v>
      </c>
      <c r="E5586" t="s">
        <v>3</v>
      </c>
      <c r="F5586" t="s">
        <v>14</v>
      </c>
      <c r="G5586" t="s">
        <v>17</v>
      </c>
      <c r="H5586" s="2">
        <v>200</v>
      </c>
    </row>
    <row r="5587" spans="1:8" x14ac:dyDescent="0.3">
      <c r="A5587" t="s">
        <v>22</v>
      </c>
      <c r="B5587" t="s">
        <v>19</v>
      </c>
      <c r="C5587">
        <v>2</v>
      </c>
      <c r="D5587" s="3">
        <v>2016</v>
      </c>
      <c r="E5587" t="s">
        <v>3</v>
      </c>
      <c r="F5587" t="s">
        <v>14</v>
      </c>
      <c r="G5587" t="s">
        <v>17</v>
      </c>
      <c r="H5587" s="2">
        <v>189</v>
      </c>
    </row>
    <row r="5588" spans="1:8" x14ac:dyDescent="0.3">
      <c r="A5588" t="s">
        <v>21</v>
      </c>
      <c r="B5588" t="s">
        <v>19</v>
      </c>
      <c r="C5588">
        <v>3</v>
      </c>
      <c r="D5588" s="3">
        <v>2016</v>
      </c>
      <c r="E5588" t="s">
        <v>3</v>
      </c>
      <c r="F5588" t="s">
        <v>14</v>
      </c>
      <c r="G5588" t="s">
        <v>17</v>
      </c>
      <c r="H5588" s="2">
        <v>124</v>
      </c>
    </row>
    <row r="5589" spans="1:8" x14ac:dyDescent="0.3">
      <c r="A5589" t="s">
        <v>22</v>
      </c>
      <c r="B5589" t="s">
        <v>19</v>
      </c>
      <c r="C5589">
        <v>3</v>
      </c>
      <c r="D5589" s="3">
        <v>2016</v>
      </c>
      <c r="E5589" t="s">
        <v>3</v>
      </c>
      <c r="F5589" t="s">
        <v>14</v>
      </c>
      <c r="G5589" t="s">
        <v>17</v>
      </c>
      <c r="H5589" s="2">
        <v>158</v>
      </c>
    </row>
    <row r="5590" spans="1:8" x14ac:dyDescent="0.3">
      <c r="A5590" t="s">
        <v>21</v>
      </c>
      <c r="B5590" t="s">
        <v>19</v>
      </c>
      <c r="C5590">
        <v>4</v>
      </c>
      <c r="D5590" s="3">
        <v>2016</v>
      </c>
      <c r="E5590" t="s">
        <v>3</v>
      </c>
      <c r="F5590" t="s">
        <v>14</v>
      </c>
      <c r="G5590" t="s">
        <v>17</v>
      </c>
      <c r="H5590" s="2">
        <v>158</v>
      </c>
    </row>
    <row r="5591" spans="1:8" x14ac:dyDescent="0.3">
      <c r="A5591" t="s">
        <v>22</v>
      </c>
      <c r="B5591" t="s">
        <v>19</v>
      </c>
      <c r="C5591">
        <v>4</v>
      </c>
      <c r="D5591" s="3">
        <v>2016</v>
      </c>
      <c r="E5591" t="s">
        <v>3</v>
      </c>
      <c r="F5591" t="s">
        <v>14</v>
      </c>
      <c r="G5591" t="s">
        <v>17</v>
      </c>
      <c r="H5591" s="2">
        <v>161</v>
      </c>
    </row>
    <row r="5592" spans="1:8" x14ac:dyDescent="0.3">
      <c r="A5592" t="s">
        <v>21</v>
      </c>
      <c r="B5592" t="s">
        <v>19</v>
      </c>
      <c r="C5592">
        <v>5</v>
      </c>
      <c r="D5592" s="3">
        <v>2016</v>
      </c>
      <c r="E5592" t="s">
        <v>3</v>
      </c>
      <c r="F5592" t="s">
        <v>14</v>
      </c>
      <c r="G5592" t="s">
        <v>17</v>
      </c>
      <c r="H5592" s="2">
        <v>180</v>
      </c>
    </row>
    <row r="5593" spans="1:8" x14ac:dyDescent="0.3">
      <c r="A5593" t="s">
        <v>22</v>
      </c>
      <c r="B5593" t="s">
        <v>19</v>
      </c>
      <c r="C5593">
        <v>5</v>
      </c>
      <c r="D5593" s="3">
        <v>2016</v>
      </c>
      <c r="E5593" t="s">
        <v>3</v>
      </c>
      <c r="F5593" t="s">
        <v>14</v>
      </c>
      <c r="G5593" t="s">
        <v>17</v>
      </c>
      <c r="H5593" s="2">
        <v>186</v>
      </c>
    </row>
    <row r="5594" spans="1:8" x14ac:dyDescent="0.3">
      <c r="A5594" t="s">
        <v>21</v>
      </c>
      <c r="B5594" t="s">
        <v>19</v>
      </c>
      <c r="C5594">
        <v>6</v>
      </c>
      <c r="D5594" s="3">
        <v>2016</v>
      </c>
      <c r="E5594" t="s">
        <v>3</v>
      </c>
      <c r="F5594" t="s">
        <v>14</v>
      </c>
      <c r="G5594" t="s">
        <v>17</v>
      </c>
      <c r="H5594" s="2">
        <v>194</v>
      </c>
    </row>
    <row r="5595" spans="1:8" x14ac:dyDescent="0.3">
      <c r="A5595" t="s">
        <v>22</v>
      </c>
      <c r="B5595" t="s">
        <v>19</v>
      </c>
      <c r="C5595">
        <v>6</v>
      </c>
      <c r="D5595" s="3">
        <v>2016</v>
      </c>
      <c r="E5595" t="s">
        <v>3</v>
      </c>
      <c r="F5595" t="s">
        <v>14</v>
      </c>
      <c r="G5595" t="s">
        <v>17</v>
      </c>
      <c r="H5595" s="2">
        <v>209</v>
      </c>
    </row>
    <row r="5596" spans="1:8" x14ac:dyDescent="0.3">
      <c r="A5596" t="s">
        <v>21</v>
      </c>
      <c r="B5596" t="s">
        <v>19</v>
      </c>
      <c r="C5596">
        <v>7</v>
      </c>
      <c r="D5596" s="3">
        <v>2016</v>
      </c>
      <c r="E5596" t="s">
        <v>3</v>
      </c>
      <c r="F5596" t="s">
        <v>14</v>
      </c>
      <c r="G5596" t="s">
        <v>17</v>
      </c>
      <c r="H5596" s="2">
        <v>184</v>
      </c>
    </row>
    <row r="5597" spans="1:8" x14ac:dyDescent="0.3">
      <c r="A5597" t="s">
        <v>22</v>
      </c>
      <c r="B5597" t="s">
        <v>19</v>
      </c>
      <c r="C5597">
        <v>7</v>
      </c>
      <c r="D5597" s="3">
        <v>2016</v>
      </c>
      <c r="E5597" t="s">
        <v>3</v>
      </c>
      <c r="F5597" t="s">
        <v>14</v>
      </c>
      <c r="G5597" t="s">
        <v>17</v>
      </c>
      <c r="H5597" s="2">
        <v>206</v>
      </c>
    </row>
    <row r="5598" spans="1:8" x14ac:dyDescent="0.3">
      <c r="A5598" t="s">
        <v>21</v>
      </c>
      <c r="B5598" t="s">
        <v>19</v>
      </c>
      <c r="C5598">
        <v>8</v>
      </c>
      <c r="D5598" s="3">
        <v>2016</v>
      </c>
      <c r="E5598" t="s">
        <v>3</v>
      </c>
      <c r="F5598" t="s">
        <v>14</v>
      </c>
      <c r="G5598" t="s">
        <v>17</v>
      </c>
      <c r="H5598" s="2">
        <v>155</v>
      </c>
    </row>
    <row r="5599" spans="1:8" x14ac:dyDescent="0.3">
      <c r="A5599" t="s">
        <v>22</v>
      </c>
      <c r="B5599" t="s">
        <v>19</v>
      </c>
      <c r="C5599">
        <v>8</v>
      </c>
      <c r="D5599" s="3">
        <v>2016</v>
      </c>
      <c r="E5599" t="s">
        <v>3</v>
      </c>
      <c r="F5599" t="s">
        <v>14</v>
      </c>
      <c r="G5599" t="s">
        <v>17</v>
      </c>
      <c r="H5599" s="2">
        <v>206</v>
      </c>
    </row>
    <row r="5600" spans="1:8" x14ac:dyDescent="0.3">
      <c r="A5600" t="s">
        <v>21</v>
      </c>
      <c r="B5600" t="s">
        <v>19</v>
      </c>
      <c r="C5600">
        <v>9</v>
      </c>
      <c r="D5600" s="3">
        <v>2016</v>
      </c>
      <c r="E5600" t="s">
        <v>3</v>
      </c>
      <c r="F5600" t="s">
        <v>14</v>
      </c>
      <c r="G5600" t="s">
        <v>17</v>
      </c>
      <c r="H5600" s="2">
        <v>188</v>
      </c>
    </row>
    <row r="5601" spans="1:8" x14ac:dyDescent="0.3">
      <c r="A5601" t="s">
        <v>22</v>
      </c>
      <c r="B5601" t="s">
        <v>19</v>
      </c>
      <c r="C5601">
        <v>9</v>
      </c>
      <c r="D5601" s="3">
        <v>2016</v>
      </c>
      <c r="E5601" t="s">
        <v>3</v>
      </c>
      <c r="F5601" t="s">
        <v>14</v>
      </c>
      <c r="G5601" t="s">
        <v>17</v>
      </c>
      <c r="H5601" s="2">
        <v>203</v>
      </c>
    </row>
    <row r="5602" spans="1:8" x14ac:dyDescent="0.3">
      <c r="A5602" t="s">
        <v>21</v>
      </c>
      <c r="B5602" t="s">
        <v>19</v>
      </c>
      <c r="C5602">
        <v>10</v>
      </c>
      <c r="D5602" s="3">
        <v>2016</v>
      </c>
      <c r="E5602" t="s">
        <v>3</v>
      </c>
      <c r="F5602" t="s">
        <v>14</v>
      </c>
      <c r="G5602" t="s">
        <v>17</v>
      </c>
      <c r="H5602" s="2">
        <v>141</v>
      </c>
    </row>
    <row r="5603" spans="1:8" x14ac:dyDescent="0.3">
      <c r="A5603" t="s">
        <v>22</v>
      </c>
      <c r="B5603" t="s">
        <v>19</v>
      </c>
      <c r="C5603">
        <v>10</v>
      </c>
      <c r="D5603" s="3">
        <v>2016</v>
      </c>
      <c r="E5603" t="s">
        <v>3</v>
      </c>
      <c r="F5603" t="s">
        <v>14</v>
      </c>
      <c r="G5603" t="s">
        <v>17</v>
      </c>
      <c r="H5603" s="2">
        <v>160</v>
      </c>
    </row>
    <row r="5604" spans="1:8" x14ac:dyDescent="0.3">
      <c r="A5604" t="s">
        <v>21</v>
      </c>
      <c r="B5604" t="s">
        <v>19</v>
      </c>
      <c r="C5604">
        <v>11</v>
      </c>
      <c r="D5604" s="3">
        <v>2016</v>
      </c>
      <c r="E5604" t="s">
        <v>3</v>
      </c>
      <c r="F5604" t="s">
        <v>14</v>
      </c>
      <c r="G5604" t="s">
        <v>17</v>
      </c>
      <c r="H5604" s="2">
        <v>154</v>
      </c>
    </row>
    <row r="5605" spans="1:8" x14ac:dyDescent="0.3">
      <c r="A5605" t="s">
        <v>22</v>
      </c>
      <c r="B5605" t="s">
        <v>19</v>
      </c>
      <c r="C5605">
        <v>11</v>
      </c>
      <c r="D5605" s="3">
        <v>2016</v>
      </c>
      <c r="E5605" t="s">
        <v>3</v>
      </c>
      <c r="F5605" t="s">
        <v>14</v>
      </c>
      <c r="G5605" t="s">
        <v>17</v>
      </c>
      <c r="H5605" s="2">
        <v>169</v>
      </c>
    </row>
    <row r="5606" spans="1:8" x14ac:dyDescent="0.3">
      <c r="A5606" t="s">
        <v>21</v>
      </c>
      <c r="B5606" t="s">
        <v>19</v>
      </c>
      <c r="C5606">
        <v>12</v>
      </c>
      <c r="D5606" s="3">
        <v>2016</v>
      </c>
      <c r="E5606" t="s">
        <v>3</v>
      </c>
      <c r="F5606" t="s">
        <v>14</v>
      </c>
      <c r="G5606" t="s">
        <v>17</v>
      </c>
      <c r="H5606" s="2">
        <v>216</v>
      </c>
    </row>
    <row r="5607" spans="1:8" x14ac:dyDescent="0.3">
      <c r="A5607" t="s">
        <v>22</v>
      </c>
      <c r="B5607" t="s">
        <v>19</v>
      </c>
      <c r="C5607">
        <v>12</v>
      </c>
      <c r="D5607" s="3">
        <v>2016</v>
      </c>
      <c r="E5607" t="s">
        <v>3</v>
      </c>
      <c r="F5607" t="s">
        <v>14</v>
      </c>
      <c r="G5607" t="s">
        <v>17</v>
      </c>
      <c r="H5607" s="2">
        <v>255</v>
      </c>
    </row>
    <row r="5608" spans="1:8" x14ac:dyDescent="0.3">
      <c r="A5608" t="s">
        <v>21</v>
      </c>
      <c r="B5608" t="s">
        <v>19</v>
      </c>
      <c r="C5608">
        <v>13</v>
      </c>
      <c r="D5608" s="3">
        <v>2016</v>
      </c>
      <c r="E5608" t="s">
        <v>3</v>
      </c>
      <c r="F5608" t="s">
        <v>14</v>
      </c>
      <c r="G5608" t="s">
        <v>17</v>
      </c>
      <c r="H5608" s="2">
        <v>218</v>
      </c>
    </row>
    <row r="5609" spans="1:8" x14ac:dyDescent="0.3">
      <c r="A5609" t="s">
        <v>22</v>
      </c>
      <c r="B5609" t="s">
        <v>19</v>
      </c>
      <c r="C5609">
        <v>13</v>
      </c>
      <c r="D5609" s="3">
        <v>2016</v>
      </c>
      <c r="E5609" t="s">
        <v>3</v>
      </c>
      <c r="F5609" t="s">
        <v>14</v>
      </c>
      <c r="G5609" t="s">
        <v>17</v>
      </c>
      <c r="H5609" s="2">
        <v>243</v>
      </c>
    </row>
    <row r="5610" spans="1:8" x14ac:dyDescent="0.3">
      <c r="A5610" t="s">
        <v>21</v>
      </c>
      <c r="B5610" t="s">
        <v>19</v>
      </c>
      <c r="C5610">
        <v>14</v>
      </c>
      <c r="D5610" s="3">
        <v>2016</v>
      </c>
      <c r="E5610" t="s">
        <v>3</v>
      </c>
      <c r="F5610" t="s">
        <v>14</v>
      </c>
      <c r="G5610" t="s">
        <v>17</v>
      </c>
      <c r="H5610" s="2">
        <v>147</v>
      </c>
    </row>
    <row r="5611" spans="1:8" x14ac:dyDescent="0.3">
      <c r="A5611" t="s">
        <v>22</v>
      </c>
      <c r="B5611" t="s">
        <v>19</v>
      </c>
      <c r="C5611">
        <v>14</v>
      </c>
      <c r="D5611" s="3">
        <v>2016</v>
      </c>
      <c r="E5611" t="s">
        <v>3</v>
      </c>
      <c r="F5611" t="s">
        <v>14</v>
      </c>
      <c r="G5611" t="s">
        <v>17</v>
      </c>
      <c r="H5611" s="2">
        <v>185</v>
      </c>
    </row>
    <row r="5612" spans="1:8" x14ac:dyDescent="0.3">
      <c r="A5612" t="s">
        <v>21</v>
      </c>
      <c r="B5612" t="s">
        <v>19</v>
      </c>
      <c r="C5612">
        <v>15</v>
      </c>
      <c r="D5612" s="3">
        <v>2016</v>
      </c>
      <c r="E5612" t="s">
        <v>3</v>
      </c>
      <c r="F5612" t="s">
        <v>14</v>
      </c>
      <c r="G5612" t="s">
        <v>17</v>
      </c>
      <c r="H5612" s="2">
        <v>193</v>
      </c>
    </row>
    <row r="5613" spans="1:8" x14ac:dyDescent="0.3">
      <c r="A5613" t="s">
        <v>22</v>
      </c>
      <c r="B5613" t="s">
        <v>19</v>
      </c>
      <c r="C5613">
        <v>15</v>
      </c>
      <c r="D5613" s="3">
        <v>2016</v>
      </c>
      <c r="E5613" t="s">
        <v>3</v>
      </c>
      <c r="F5613" t="s">
        <v>14</v>
      </c>
      <c r="G5613" t="s">
        <v>17</v>
      </c>
      <c r="H5613" s="2">
        <v>178</v>
      </c>
    </row>
    <row r="5614" spans="1:8" x14ac:dyDescent="0.3">
      <c r="A5614" t="s">
        <v>21</v>
      </c>
      <c r="B5614" t="s">
        <v>19</v>
      </c>
      <c r="C5614">
        <v>16</v>
      </c>
      <c r="D5614" s="3">
        <v>2016</v>
      </c>
      <c r="E5614" t="s">
        <v>3</v>
      </c>
      <c r="F5614" t="s">
        <v>14</v>
      </c>
      <c r="G5614" t="s">
        <v>17</v>
      </c>
      <c r="H5614" s="2">
        <v>161</v>
      </c>
    </row>
    <row r="5615" spans="1:8" x14ac:dyDescent="0.3">
      <c r="A5615" t="s">
        <v>22</v>
      </c>
      <c r="B5615" t="s">
        <v>19</v>
      </c>
      <c r="C5615">
        <v>16</v>
      </c>
      <c r="D5615" s="3">
        <v>2016</v>
      </c>
      <c r="E5615" t="s">
        <v>3</v>
      </c>
      <c r="F5615" t="s">
        <v>14</v>
      </c>
      <c r="G5615" t="s">
        <v>17</v>
      </c>
      <c r="H5615" s="2">
        <v>119</v>
      </c>
    </row>
    <row r="5616" spans="1:8" x14ac:dyDescent="0.3">
      <c r="A5616" t="s">
        <v>21</v>
      </c>
      <c r="B5616" t="s">
        <v>19</v>
      </c>
      <c r="C5616">
        <v>17</v>
      </c>
      <c r="D5616" s="3">
        <v>2016</v>
      </c>
      <c r="E5616" t="s">
        <v>3</v>
      </c>
      <c r="F5616" t="s">
        <v>14</v>
      </c>
      <c r="G5616" t="s">
        <v>17</v>
      </c>
      <c r="H5616" s="2">
        <v>129</v>
      </c>
    </row>
    <row r="5617" spans="1:8" x14ac:dyDescent="0.3">
      <c r="A5617" t="s">
        <v>22</v>
      </c>
      <c r="B5617" t="s">
        <v>19</v>
      </c>
      <c r="C5617">
        <v>17</v>
      </c>
      <c r="D5617" s="3">
        <v>2016</v>
      </c>
      <c r="E5617" t="s">
        <v>3</v>
      </c>
      <c r="F5617" t="s">
        <v>14</v>
      </c>
      <c r="G5617" t="s">
        <v>17</v>
      </c>
      <c r="H5617" s="2">
        <v>121</v>
      </c>
    </row>
    <row r="5618" spans="1:8" x14ac:dyDescent="0.3">
      <c r="A5618" t="s">
        <v>21</v>
      </c>
      <c r="B5618" t="s">
        <v>19</v>
      </c>
      <c r="C5618">
        <v>18</v>
      </c>
      <c r="D5618" s="3">
        <v>2016</v>
      </c>
      <c r="E5618" t="s">
        <v>3</v>
      </c>
      <c r="F5618" t="s">
        <v>14</v>
      </c>
      <c r="G5618" t="s">
        <v>17</v>
      </c>
      <c r="H5618" s="2">
        <v>115</v>
      </c>
    </row>
    <row r="5619" spans="1:8" x14ac:dyDescent="0.3">
      <c r="A5619" t="s">
        <v>22</v>
      </c>
      <c r="B5619" t="s">
        <v>19</v>
      </c>
      <c r="C5619">
        <v>18</v>
      </c>
      <c r="D5619" s="3">
        <v>2016</v>
      </c>
      <c r="E5619" t="s">
        <v>3</v>
      </c>
      <c r="F5619" t="s">
        <v>14</v>
      </c>
      <c r="G5619" t="s">
        <v>17</v>
      </c>
      <c r="H5619" s="2">
        <v>98</v>
      </c>
    </row>
    <row r="5620" spans="1:8" x14ac:dyDescent="0.3">
      <c r="A5620" t="s">
        <v>21</v>
      </c>
      <c r="B5620" t="s">
        <v>19</v>
      </c>
      <c r="C5620">
        <v>19</v>
      </c>
      <c r="D5620" s="3">
        <v>2016</v>
      </c>
      <c r="E5620" t="s">
        <v>3</v>
      </c>
      <c r="F5620" t="s">
        <v>14</v>
      </c>
      <c r="G5620" t="s">
        <v>17</v>
      </c>
      <c r="H5620" s="2">
        <v>164</v>
      </c>
    </row>
    <row r="5621" spans="1:8" x14ac:dyDescent="0.3">
      <c r="A5621" t="s">
        <v>22</v>
      </c>
      <c r="B5621" t="s">
        <v>19</v>
      </c>
      <c r="C5621">
        <v>19</v>
      </c>
      <c r="D5621" s="3">
        <v>2016</v>
      </c>
      <c r="E5621" t="s">
        <v>3</v>
      </c>
      <c r="F5621" t="s">
        <v>14</v>
      </c>
      <c r="G5621" t="s">
        <v>17</v>
      </c>
      <c r="H5621" s="2">
        <v>163</v>
      </c>
    </row>
    <row r="5622" spans="1:8" x14ac:dyDescent="0.3">
      <c r="A5622" t="s">
        <v>21</v>
      </c>
      <c r="B5622" t="s">
        <v>19</v>
      </c>
      <c r="C5622">
        <v>20</v>
      </c>
      <c r="D5622" s="3">
        <v>2016</v>
      </c>
      <c r="E5622" t="s">
        <v>3</v>
      </c>
      <c r="F5622" t="s">
        <v>14</v>
      </c>
      <c r="G5622" t="s">
        <v>17</v>
      </c>
      <c r="H5622" s="2">
        <v>152</v>
      </c>
    </row>
    <row r="5623" spans="1:8" x14ac:dyDescent="0.3">
      <c r="A5623" t="s">
        <v>22</v>
      </c>
      <c r="B5623" t="s">
        <v>19</v>
      </c>
      <c r="C5623">
        <v>20</v>
      </c>
      <c r="D5623" s="3">
        <v>2016</v>
      </c>
      <c r="E5623" t="s">
        <v>3</v>
      </c>
      <c r="F5623" t="s">
        <v>14</v>
      </c>
      <c r="G5623" t="s">
        <v>17</v>
      </c>
      <c r="H5623" s="2">
        <v>152</v>
      </c>
    </row>
    <row r="5624" spans="1:8" x14ac:dyDescent="0.3">
      <c r="A5624" t="s">
        <v>21</v>
      </c>
      <c r="B5624" t="s">
        <v>19</v>
      </c>
      <c r="C5624">
        <v>21</v>
      </c>
      <c r="D5624" s="3">
        <v>2016</v>
      </c>
      <c r="E5624" t="s">
        <v>3</v>
      </c>
      <c r="F5624" t="s">
        <v>14</v>
      </c>
      <c r="G5624" t="s">
        <v>17</v>
      </c>
      <c r="H5624" s="2">
        <v>174</v>
      </c>
    </row>
    <row r="5625" spans="1:8" x14ac:dyDescent="0.3">
      <c r="A5625" t="s">
        <v>22</v>
      </c>
      <c r="B5625" t="s">
        <v>19</v>
      </c>
      <c r="C5625">
        <v>21</v>
      </c>
      <c r="D5625" s="3">
        <v>2016</v>
      </c>
      <c r="E5625" t="s">
        <v>3</v>
      </c>
      <c r="F5625" t="s">
        <v>14</v>
      </c>
      <c r="G5625" t="s">
        <v>17</v>
      </c>
      <c r="H5625" s="2">
        <v>152</v>
      </c>
    </row>
    <row r="5626" spans="1:8" x14ac:dyDescent="0.3">
      <c r="A5626" t="s">
        <v>21</v>
      </c>
      <c r="B5626" t="s">
        <v>19</v>
      </c>
      <c r="C5626">
        <v>22</v>
      </c>
      <c r="D5626" s="3">
        <v>2016</v>
      </c>
      <c r="E5626" t="s">
        <v>3</v>
      </c>
      <c r="F5626" t="s">
        <v>14</v>
      </c>
      <c r="G5626" t="s">
        <v>17</v>
      </c>
      <c r="H5626" s="2">
        <v>165</v>
      </c>
    </row>
    <row r="5627" spans="1:8" x14ac:dyDescent="0.3">
      <c r="A5627" t="s">
        <v>22</v>
      </c>
      <c r="B5627" t="s">
        <v>19</v>
      </c>
      <c r="C5627">
        <v>22</v>
      </c>
      <c r="D5627" s="3">
        <v>2016</v>
      </c>
      <c r="E5627" t="s">
        <v>3</v>
      </c>
      <c r="F5627" t="s">
        <v>14</v>
      </c>
      <c r="G5627" t="s">
        <v>17</v>
      </c>
      <c r="H5627" s="2">
        <v>125</v>
      </c>
    </row>
    <row r="5628" spans="1:8" x14ac:dyDescent="0.3">
      <c r="A5628" t="s">
        <v>21</v>
      </c>
      <c r="B5628" t="s">
        <v>19</v>
      </c>
      <c r="C5628">
        <v>23</v>
      </c>
      <c r="D5628" s="3">
        <v>2016</v>
      </c>
      <c r="E5628" t="s">
        <v>3</v>
      </c>
      <c r="F5628" t="s">
        <v>14</v>
      </c>
      <c r="G5628" t="s">
        <v>17</v>
      </c>
      <c r="H5628" s="2">
        <v>151</v>
      </c>
    </row>
    <row r="5629" spans="1:8" x14ac:dyDescent="0.3">
      <c r="A5629" t="s">
        <v>22</v>
      </c>
      <c r="B5629" t="s">
        <v>19</v>
      </c>
      <c r="C5629">
        <v>23</v>
      </c>
      <c r="D5629" s="3">
        <v>2016</v>
      </c>
      <c r="E5629" t="s">
        <v>3</v>
      </c>
      <c r="F5629" t="s">
        <v>14</v>
      </c>
      <c r="G5629" t="s">
        <v>17</v>
      </c>
      <c r="H5629" s="2">
        <v>93</v>
      </c>
    </row>
    <row r="5630" spans="1:8" x14ac:dyDescent="0.3">
      <c r="A5630" t="s">
        <v>21</v>
      </c>
      <c r="B5630" t="s">
        <v>19</v>
      </c>
      <c r="C5630">
        <v>24</v>
      </c>
      <c r="D5630" s="3">
        <v>2016</v>
      </c>
      <c r="E5630" t="s">
        <v>3</v>
      </c>
      <c r="F5630" t="s">
        <v>14</v>
      </c>
      <c r="G5630" t="s">
        <v>17</v>
      </c>
      <c r="H5630" s="2">
        <v>95</v>
      </c>
    </row>
    <row r="5631" spans="1:8" x14ac:dyDescent="0.3">
      <c r="A5631" t="s">
        <v>22</v>
      </c>
      <c r="B5631" t="s">
        <v>19</v>
      </c>
      <c r="C5631">
        <v>24</v>
      </c>
      <c r="D5631" s="3">
        <v>2016</v>
      </c>
      <c r="E5631" t="s">
        <v>3</v>
      </c>
      <c r="F5631" t="s">
        <v>14</v>
      </c>
      <c r="G5631" t="s">
        <v>17</v>
      </c>
      <c r="H5631" s="2">
        <v>113</v>
      </c>
    </row>
    <row r="5632" spans="1:8" x14ac:dyDescent="0.3">
      <c r="A5632" t="s">
        <v>21</v>
      </c>
      <c r="B5632" t="s">
        <v>19</v>
      </c>
      <c r="C5632">
        <v>25</v>
      </c>
      <c r="D5632" s="3">
        <v>2016</v>
      </c>
      <c r="E5632" t="s">
        <v>3</v>
      </c>
      <c r="F5632" t="s">
        <v>14</v>
      </c>
      <c r="G5632" t="s">
        <v>17</v>
      </c>
      <c r="H5632" s="2">
        <v>136</v>
      </c>
    </row>
    <row r="5633" spans="1:8" x14ac:dyDescent="0.3">
      <c r="A5633" t="s">
        <v>22</v>
      </c>
      <c r="B5633" t="s">
        <v>19</v>
      </c>
      <c r="C5633">
        <v>25</v>
      </c>
      <c r="D5633" s="3">
        <v>2016</v>
      </c>
      <c r="E5633" t="s">
        <v>3</v>
      </c>
      <c r="F5633" t="s">
        <v>14</v>
      </c>
      <c r="G5633" t="s">
        <v>17</v>
      </c>
      <c r="H5633" s="2">
        <v>97</v>
      </c>
    </row>
    <row r="5634" spans="1:8" x14ac:dyDescent="0.3">
      <c r="A5634" t="s">
        <v>21</v>
      </c>
      <c r="B5634" t="s">
        <v>19</v>
      </c>
      <c r="C5634">
        <v>26</v>
      </c>
      <c r="D5634" s="3">
        <v>2016</v>
      </c>
      <c r="E5634" t="s">
        <v>3</v>
      </c>
      <c r="F5634" t="s">
        <v>14</v>
      </c>
      <c r="G5634" t="s">
        <v>17</v>
      </c>
      <c r="H5634" s="2">
        <v>174</v>
      </c>
    </row>
    <row r="5635" spans="1:8" x14ac:dyDescent="0.3">
      <c r="A5635" t="s">
        <v>22</v>
      </c>
      <c r="B5635" t="s">
        <v>19</v>
      </c>
      <c r="C5635">
        <v>26</v>
      </c>
      <c r="D5635" s="3">
        <v>2016</v>
      </c>
      <c r="E5635" t="s">
        <v>3</v>
      </c>
      <c r="F5635" t="s">
        <v>14</v>
      </c>
      <c r="G5635" t="s">
        <v>17</v>
      </c>
      <c r="H5635" s="2">
        <v>122</v>
      </c>
    </row>
    <row r="5636" spans="1:8" x14ac:dyDescent="0.3">
      <c r="A5636" t="s">
        <v>21</v>
      </c>
      <c r="B5636" t="s">
        <v>19</v>
      </c>
      <c r="C5636">
        <v>27</v>
      </c>
      <c r="D5636" s="3">
        <v>2016</v>
      </c>
      <c r="E5636" t="s">
        <v>3</v>
      </c>
      <c r="F5636" t="s">
        <v>14</v>
      </c>
      <c r="G5636" t="s">
        <v>17</v>
      </c>
      <c r="H5636" s="2">
        <v>146</v>
      </c>
    </row>
    <row r="5637" spans="1:8" x14ac:dyDescent="0.3">
      <c r="A5637" t="s">
        <v>22</v>
      </c>
      <c r="B5637" t="s">
        <v>19</v>
      </c>
      <c r="C5637">
        <v>27</v>
      </c>
      <c r="D5637" s="3">
        <v>2016</v>
      </c>
      <c r="E5637" t="s">
        <v>3</v>
      </c>
      <c r="F5637" t="s">
        <v>14</v>
      </c>
      <c r="G5637" t="s">
        <v>17</v>
      </c>
      <c r="H5637" s="2">
        <v>148</v>
      </c>
    </row>
    <row r="5638" spans="1:8" x14ac:dyDescent="0.3">
      <c r="A5638" t="s">
        <v>21</v>
      </c>
      <c r="B5638" t="s">
        <v>19</v>
      </c>
      <c r="C5638">
        <v>28</v>
      </c>
      <c r="D5638" s="3">
        <v>2016</v>
      </c>
      <c r="E5638" t="s">
        <v>3</v>
      </c>
      <c r="F5638" t="s">
        <v>14</v>
      </c>
      <c r="G5638" t="s">
        <v>17</v>
      </c>
      <c r="H5638" s="2">
        <v>162</v>
      </c>
    </row>
    <row r="5639" spans="1:8" x14ac:dyDescent="0.3">
      <c r="A5639" t="s">
        <v>22</v>
      </c>
      <c r="B5639" t="s">
        <v>19</v>
      </c>
      <c r="C5639">
        <v>28</v>
      </c>
      <c r="D5639" s="3">
        <v>2016</v>
      </c>
      <c r="E5639" t="s">
        <v>3</v>
      </c>
      <c r="F5639" t="s">
        <v>14</v>
      </c>
      <c r="G5639" t="s">
        <v>17</v>
      </c>
      <c r="H5639" s="2">
        <v>127</v>
      </c>
    </row>
    <row r="5640" spans="1:8" x14ac:dyDescent="0.3">
      <c r="A5640" t="s">
        <v>21</v>
      </c>
      <c r="B5640" t="s">
        <v>19</v>
      </c>
      <c r="C5640">
        <v>29</v>
      </c>
      <c r="D5640" s="3">
        <v>2016</v>
      </c>
      <c r="E5640" t="s">
        <v>3</v>
      </c>
      <c r="F5640" t="s">
        <v>14</v>
      </c>
      <c r="G5640" t="s">
        <v>17</v>
      </c>
      <c r="H5640" s="2">
        <v>153</v>
      </c>
    </row>
    <row r="5641" spans="1:8" x14ac:dyDescent="0.3">
      <c r="A5641" t="s">
        <v>22</v>
      </c>
      <c r="B5641" t="s">
        <v>19</v>
      </c>
      <c r="C5641">
        <v>29</v>
      </c>
      <c r="D5641" s="3">
        <v>2016</v>
      </c>
      <c r="E5641" t="s">
        <v>3</v>
      </c>
      <c r="F5641" t="s">
        <v>14</v>
      </c>
      <c r="G5641" t="s">
        <v>17</v>
      </c>
      <c r="H5641" s="2">
        <v>161</v>
      </c>
    </row>
    <row r="5642" spans="1:8" x14ac:dyDescent="0.3">
      <c r="A5642" t="s">
        <v>21</v>
      </c>
      <c r="B5642" t="s">
        <v>19</v>
      </c>
      <c r="C5642">
        <v>30</v>
      </c>
      <c r="D5642" s="3">
        <v>2016</v>
      </c>
      <c r="E5642" t="s">
        <v>3</v>
      </c>
      <c r="F5642" t="s">
        <v>14</v>
      </c>
      <c r="G5642" t="s">
        <v>17</v>
      </c>
      <c r="H5642" s="2">
        <v>157</v>
      </c>
    </row>
    <row r="5643" spans="1:8" x14ac:dyDescent="0.3">
      <c r="A5643" t="s">
        <v>22</v>
      </c>
      <c r="B5643" t="s">
        <v>19</v>
      </c>
      <c r="C5643">
        <v>30</v>
      </c>
      <c r="D5643" s="3">
        <v>2016</v>
      </c>
      <c r="E5643" t="s">
        <v>3</v>
      </c>
      <c r="F5643" t="s">
        <v>14</v>
      </c>
      <c r="G5643" t="s">
        <v>17</v>
      </c>
      <c r="H5643" s="2">
        <v>157</v>
      </c>
    </row>
    <row r="5644" spans="1:8" x14ac:dyDescent="0.3">
      <c r="A5644" t="s">
        <v>21</v>
      </c>
      <c r="B5644" t="s">
        <v>13</v>
      </c>
      <c r="C5644">
        <v>1</v>
      </c>
      <c r="D5644" s="3">
        <v>2016</v>
      </c>
      <c r="E5644" t="s">
        <v>3</v>
      </c>
      <c r="F5644" t="s">
        <v>14</v>
      </c>
      <c r="G5644" t="s">
        <v>17</v>
      </c>
      <c r="H5644" s="2">
        <v>219</v>
      </c>
    </row>
    <row r="5645" spans="1:8" x14ac:dyDescent="0.3">
      <c r="A5645" t="s">
        <v>22</v>
      </c>
      <c r="B5645" t="s">
        <v>13</v>
      </c>
      <c r="C5645">
        <v>1</v>
      </c>
      <c r="D5645" s="3">
        <v>2016</v>
      </c>
      <c r="E5645" t="s">
        <v>3</v>
      </c>
      <c r="F5645" t="s">
        <v>14</v>
      </c>
      <c r="G5645" t="s">
        <v>17</v>
      </c>
      <c r="H5645" s="2">
        <v>241</v>
      </c>
    </row>
    <row r="5646" spans="1:8" x14ac:dyDescent="0.3">
      <c r="A5646" t="s">
        <v>21</v>
      </c>
      <c r="B5646" t="s">
        <v>13</v>
      </c>
      <c r="C5646">
        <v>2</v>
      </c>
      <c r="D5646" s="3">
        <v>2016</v>
      </c>
      <c r="E5646" t="s">
        <v>3</v>
      </c>
      <c r="F5646" t="s">
        <v>14</v>
      </c>
      <c r="G5646" t="s">
        <v>17</v>
      </c>
      <c r="H5646" s="2">
        <v>264</v>
      </c>
    </row>
    <row r="5647" spans="1:8" x14ac:dyDescent="0.3">
      <c r="A5647" t="s">
        <v>22</v>
      </c>
      <c r="B5647" t="s">
        <v>13</v>
      </c>
      <c r="C5647">
        <v>2</v>
      </c>
      <c r="D5647" s="3">
        <v>2016</v>
      </c>
      <c r="E5647" t="s">
        <v>3</v>
      </c>
      <c r="F5647" t="s">
        <v>14</v>
      </c>
      <c r="G5647" t="s">
        <v>17</v>
      </c>
      <c r="H5647" s="2">
        <v>232</v>
      </c>
    </row>
    <row r="5648" spans="1:8" x14ac:dyDescent="0.3">
      <c r="A5648" t="s">
        <v>21</v>
      </c>
      <c r="B5648" t="s">
        <v>13</v>
      </c>
      <c r="C5648">
        <v>3</v>
      </c>
      <c r="D5648" s="3">
        <v>2016</v>
      </c>
      <c r="E5648" t="s">
        <v>3</v>
      </c>
      <c r="F5648" t="s">
        <v>14</v>
      </c>
      <c r="G5648" t="s">
        <v>17</v>
      </c>
      <c r="H5648" s="2">
        <v>208</v>
      </c>
    </row>
    <row r="5649" spans="1:8" x14ac:dyDescent="0.3">
      <c r="A5649" t="s">
        <v>22</v>
      </c>
      <c r="B5649" t="s">
        <v>13</v>
      </c>
      <c r="C5649">
        <v>3</v>
      </c>
      <c r="D5649" s="3">
        <v>2016</v>
      </c>
      <c r="E5649" t="s">
        <v>3</v>
      </c>
      <c r="F5649" t="s">
        <v>14</v>
      </c>
      <c r="G5649" t="s">
        <v>17</v>
      </c>
      <c r="H5649" s="2">
        <v>210</v>
      </c>
    </row>
    <row r="5650" spans="1:8" x14ac:dyDescent="0.3">
      <c r="A5650" t="s">
        <v>21</v>
      </c>
      <c r="B5650" t="s">
        <v>13</v>
      </c>
      <c r="C5650">
        <v>4</v>
      </c>
      <c r="D5650" s="3">
        <v>2016</v>
      </c>
      <c r="E5650" t="s">
        <v>3</v>
      </c>
      <c r="F5650" t="s">
        <v>14</v>
      </c>
      <c r="G5650" t="s">
        <v>17</v>
      </c>
      <c r="H5650" s="2">
        <v>201</v>
      </c>
    </row>
    <row r="5651" spans="1:8" x14ac:dyDescent="0.3">
      <c r="A5651" t="s">
        <v>22</v>
      </c>
      <c r="B5651" t="s">
        <v>13</v>
      </c>
      <c r="C5651">
        <v>4</v>
      </c>
      <c r="D5651" s="3">
        <v>2016</v>
      </c>
      <c r="E5651" t="s">
        <v>3</v>
      </c>
      <c r="F5651" t="s">
        <v>14</v>
      </c>
      <c r="G5651" t="s">
        <v>17</v>
      </c>
      <c r="H5651" s="2">
        <v>184</v>
      </c>
    </row>
    <row r="5652" spans="1:8" x14ac:dyDescent="0.3">
      <c r="A5652" t="s">
        <v>21</v>
      </c>
      <c r="B5652" t="s">
        <v>13</v>
      </c>
      <c r="C5652">
        <v>5</v>
      </c>
      <c r="D5652" s="3">
        <v>2016</v>
      </c>
      <c r="E5652" t="s">
        <v>3</v>
      </c>
      <c r="F5652" t="s">
        <v>14</v>
      </c>
      <c r="G5652" t="s">
        <v>17</v>
      </c>
      <c r="H5652" s="2">
        <v>192</v>
      </c>
    </row>
    <row r="5653" spans="1:8" x14ac:dyDescent="0.3">
      <c r="A5653" t="s">
        <v>22</v>
      </c>
      <c r="B5653" t="s">
        <v>13</v>
      </c>
      <c r="C5653">
        <v>5</v>
      </c>
      <c r="D5653" s="3">
        <v>2016</v>
      </c>
      <c r="E5653" t="s">
        <v>3</v>
      </c>
      <c r="F5653" t="s">
        <v>14</v>
      </c>
      <c r="G5653" t="s">
        <v>17</v>
      </c>
      <c r="H5653" s="2">
        <v>178</v>
      </c>
    </row>
    <row r="5654" spans="1:8" x14ac:dyDescent="0.3">
      <c r="A5654" t="s">
        <v>21</v>
      </c>
      <c r="B5654" t="s">
        <v>13</v>
      </c>
      <c r="C5654">
        <v>6</v>
      </c>
      <c r="D5654" s="3">
        <v>2016</v>
      </c>
      <c r="E5654" t="s">
        <v>3</v>
      </c>
      <c r="F5654" t="s">
        <v>14</v>
      </c>
      <c r="G5654" t="s">
        <v>17</v>
      </c>
      <c r="H5654" s="2">
        <v>167</v>
      </c>
    </row>
    <row r="5655" spans="1:8" x14ac:dyDescent="0.3">
      <c r="A5655" t="s">
        <v>22</v>
      </c>
      <c r="B5655" t="s">
        <v>13</v>
      </c>
      <c r="C5655">
        <v>6</v>
      </c>
      <c r="D5655" s="3">
        <v>2016</v>
      </c>
      <c r="E5655" t="s">
        <v>3</v>
      </c>
      <c r="F5655" t="s">
        <v>14</v>
      </c>
      <c r="G5655" t="s">
        <v>17</v>
      </c>
      <c r="H5655" s="2">
        <v>170</v>
      </c>
    </row>
    <row r="5656" spans="1:8" x14ac:dyDescent="0.3">
      <c r="A5656" t="s">
        <v>21</v>
      </c>
      <c r="B5656" t="s">
        <v>13</v>
      </c>
      <c r="C5656">
        <v>7</v>
      </c>
      <c r="D5656" s="3">
        <v>2016</v>
      </c>
      <c r="E5656" t="s">
        <v>3</v>
      </c>
      <c r="F5656" t="s">
        <v>14</v>
      </c>
      <c r="G5656" t="s">
        <v>17</v>
      </c>
      <c r="H5656" s="2">
        <v>178</v>
      </c>
    </row>
    <row r="5657" spans="1:8" x14ac:dyDescent="0.3">
      <c r="A5657" t="s">
        <v>22</v>
      </c>
      <c r="B5657" t="s">
        <v>13</v>
      </c>
      <c r="C5657">
        <v>7</v>
      </c>
      <c r="D5657" s="3">
        <v>2016</v>
      </c>
      <c r="E5657" t="s">
        <v>3</v>
      </c>
      <c r="F5657" t="s">
        <v>14</v>
      </c>
      <c r="G5657" t="s">
        <v>17</v>
      </c>
      <c r="H5657" s="2">
        <v>151</v>
      </c>
    </row>
    <row r="5658" spans="1:8" x14ac:dyDescent="0.3">
      <c r="A5658" t="s">
        <v>21</v>
      </c>
      <c r="B5658" t="s">
        <v>13</v>
      </c>
      <c r="C5658">
        <v>8</v>
      </c>
      <c r="D5658" s="3">
        <v>2016</v>
      </c>
      <c r="E5658" t="s">
        <v>3</v>
      </c>
      <c r="F5658" t="s">
        <v>14</v>
      </c>
      <c r="G5658" t="s">
        <v>17</v>
      </c>
      <c r="H5658" s="2">
        <v>216</v>
      </c>
    </row>
    <row r="5659" spans="1:8" x14ac:dyDescent="0.3">
      <c r="A5659" t="s">
        <v>22</v>
      </c>
      <c r="B5659" t="s">
        <v>13</v>
      </c>
      <c r="C5659">
        <v>8</v>
      </c>
      <c r="D5659" s="3">
        <v>2016</v>
      </c>
      <c r="E5659" t="s">
        <v>3</v>
      </c>
      <c r="F5659" t="s">
        <v>14</v>
      </c>
      <c r="G5659" t="s">
        <v>17</v>
      </c>
      <c r="H5659" s="2">
        <v>219</v>
      </c>
    </row>
    <row r="5660" spans="1:8" x14ac:dyDescent="0.3">
      <c r="A5660" t="s">
        <v>21</v>
      </c>
      <c r="B5660" t="s">
        <v>13</v>
      </c>
      <c r="C5660">
        <v>9</v>
      </c>
      <c r="D5660" s="3">
        <v>2016</v>
      </c>
      <c r="E5660" t="s">
        <v>3</v>
      </c>
      <c r="F5660" t="s">
        <v>14</v>
      </c>
      <c r="G5660" t="s">
        <v>17</v>
      </c>
      <c r="H5660" s="2">
        <v>216</v>
      </c>
    </row>
    <row r="5661" spans="1:8" x14ac:dyDescent="0.3">
      <c r="A5661" t="s">
        <v>22</v>
      </c>
      <c r="B5661" t="s">
        <v>13</v>
      </c>
      <c r="C5661">
        <v>9</v>
      </c>
      <c r="D5661" s="3">
        <v>2016</v>
      </c>
      <c r="E5661" t="s">
        <v>3</v>
      </c>
      <c r="F5661" t="s">
        <v>14</v>
      </c>
      <c r="G5661" t="s">
        <v>17</v>
      </c>
      <c r="H5661" s="2">
        <v>182</v>
      </c>
    </row>
    <row r="5662" spans="1:8" x14ac:dyDescent="0.3">
      <c r="A5662" t="s">
        <v>21</v>
      </c>
      <c r="B5662" t="s">
        <v>13</v>
      </c>
      <c r="C5662">
        <v>10</v>
      </c>
      <c r="D5662" s="3">
        <v>2016</v>
      </c>
      <c r="E5662" t="s">
        <v>3</v>
      </c>
      <c r="F5662" t="s">
        <v>14</v>
      </c>
      <c r="G5662" t="s">
        <v>17</v>
      </c>
      <c r="H5662" s="2">
        <v>245</v>
      </c>
    </row>
    <row r="5663" spans="1:8" x14ac:dyDescent="0.3">
      <c r="A5663" t="s">
        <v>22</v>
      </c>
      <c r="B5663" t="s">
        <v>13</v>
      </c>
      <c r="C5663">
        <v>10</v>
      </c>
      <c r="D5663" s="3">
        <v>2016</v>
      </c>
      <c r="E5663" t="s">
        <v>3</v>
      </c>
      <c r="F5663" t="s">
        <v>14</v>
      </c>
      <c r="G5663" t="s">
        <v>17</v>
      </c>
      <c r="H5663" s="2">
        <v>196</v>
      </c>
    </row>
    <row r="5664" spans="1:8" x14ac:dyDescent="0.3">
      <c r="A5664" t="s">
        <v>21</v>
      </c>
      <c r="B5664" t="s">
        <v>13</v>
      </c>
      <c r="C5664">
        <v>11</v>
      </c>
      <c r="D5664" s="3">
        <v>2016</v>
      </c>
      <c r="E5664" t="s">
        <v>3</v>
      </c>
      <c r="F5664" t="s">
        <v>14</v>
      </c>
      <c r="G5664" t="s">
        <v>17</v>
      </c>
      <c r="H5664" s="2">
        <v>189</v>
      </c>
    </row>
    <row r="5665" spans="1:8" x14ac:dyDescent="0.3">
      <c r="A5665" t="s">
        <v>22</v>
      </c>
      <c r="B5665" t="s">
        <v>13</v>
      </c>
      <c r="C5665">
        <v>11</v>
      </c>
      <c r="D5665" s="3">
        <v>2016</v>
      </c>
      <c r="E5665" t="s">
        <v>3</v>
      </c>
      <c r="F5665" t="s">
        <v>14</v>
      </c>
      <c r="G5665" t="s">
        <v>17</v>
      </c>
      <c r="H5665" s="2">
        <v>204</v>
      </c>
    </row>
    <row r="5666" spans="1:8" x14ac:dyDescent="0.3">
      <c r="A5666" t="s">
        <v>21</v>
      </c>
      <c r="B5666" t="s">
        <v>13</v>
      </c>
      <c r="C5666">
        <v>12</v>
      </c>
      <c r="D5666" s="3">
        <v>2016</v>
      </c>
      <c r="E5666" t="s">
        <v>3</v>
      </c>
      <c r="F5666" t="s">
        <v>14</v>
      </c>
      <c r="G5666" t="s">
        <v>17</v>
      </c>
      <c r="H5666" s="2">
        <v>190</v>
      </c>
    </row>
    <row r="5667" spans="1:8" x14ac:dyDescent="0.3">
      <c r="A5667" t="s">
        <v>22</v>
      </c>
      <c r="B5667" t="s">
        <v>13</v>
      </c>
      <c r="C5667">
        <v>12</v>
      </c>
      <c r="D5667" s="3">
        <v>2016</v>
      </c>
      <c r="E5667" t="s">
        <v>3</v>
      </c>
      <c r="F5667" t="s">
        <v>14</v>
      </c>
      <c r="G5667" t="s">
        <v>17</v>
      </c>
      <c r="H5667" s="2">
        <v>205</v>
      </c>
    </row>
    <row r="5668" spans="1:8" x14ac:dyDescent="0.3">
      <c r="A5668" t="s">
        <v>21</v>
      </c>
      <c r="B5668" t="s">
        <v>13</v>
      </c>
      <c r="C5668">
        <v>13</v>
      </c>
      <c r="D5668" s="3">
        <v>2016</v>
      </c>
      <c r="E5668" t="s">
        <v>3</v>
      </c>
      <c r="F5668" t="s">
        <v>14</v>
      </c>
      <c r="G5668" t="s">
        <v>17</v>
      </c>
      <c r="H5668" s="2">
        <v>176</v>
      </c>
    </row>
    <row r="5669" spans="1:8" x14ac:dyDescent="0.3">
      <c r="A5669" t="s">
        <v>22</v>
      </c>
      <c r="B5669" t="s">
        <v>13</v>
      </c>
      <c r="C5669">
        <v>13</v>
      </c>
      <c r="D5669" s="3">
        <v>2016</v>
      </c>
      <c r="E5669" t="s">
        <v>3</v>
      </c>
      <c r="F5669" t="s">
        <v>14</v>
      </c>
      <c r="G5669" t="s">
        <v>17</v>
      </c>
      <c r="H5669" s="2">
        <v>177</v>
      </c>
    </row>
    <row r="5670" spans="1:8" x14ac:dyDescent="0.3">
      <c r="A5670" t="s">
        <v>21</v>
      </c>
      <c r="B5670" t="s">
        <v>13</v>
      </c>
      <c r="C5670">
        <v>14</v>
      </c>
      <c r="D5670" s="3">
        <v>2016</v>
      </c>
      <c r="E5670" t="s">
        <v>3</v>
      </c>
      <c r="F5670" t="s">
        <v>14</v>
      </c>
      <c r="G5670" t="s">
        <v>17</v>
      </c>
      <c r="H5670" s="2">
        <v>166</v>
      </c>
    </row>
    <row r="5671" spans="1:8" x14ac:dyDescent="0.3">
      <c r="A5671" t="s">
        <v>22</v>
      </c>
      <c r="B5671" t="s">
        <v>13</v>
      </c>
      <c r="C5671">
        <v>14</v>
      </c>
      <c r="D5671" s="3">
        <v>2016</v>
      </c>
      <c r="E5671" t="s">
        <v>3</v>
      </c>
      <c r="F5671" t="s">
        <v>14</v>
      </c>
      <c r="G5671" t="s">
        <v>17</v>
      </c>
      <c r="H5671" s="2">
        <v>168</v>
      </c>
    </row>
    <row r="5672" spans="1:8" x14ac:dyDescent="0.3">
      <c r="A5672" t="s">
        <v>21</v>
      </c>
      <c r="B5672" t="s">
        <v>13</v>
      </c>
      <c r="C5672">
        <v>15</v>
      </c>
      <c r="D5672" s="3">
        <v>2016</v>
      </c>
      <c r="E5672" t="s">
        <v>3</v>
      </c>
      <c r="F5672" t="s">
        <v>14</v>
      </c>
      <c r="G5672" t="s">
        <v>17</v>
      </c>
      <c r="H5672" s="2">
        <v>215</v>
      </c>
    </row>
    <row r="5673" spans="1:8" x14ac:dyDescent="0.3">
      <c r="A5673" t="s">
        <v>22</v>
      </c>
      <c r="B5673" t="s">
        <v>13</v>
      </c>
      <c r="C5673">
        <v>15</v>
      </c>
      <c r="D5673" s="3">
        <v>2016</v>
      </c>
      <c r="E5673" t="s">
        <v>3</v>
      </c>
      <c r="F5673" t="s">
        <v>14</v>
      </c>
      <c r="G5673" t="s">
        <v>17</v>
      </c>
      <c r="H5673" s="2">
        <v>147</v>
      </c>
    </row>
    <row r="5674" spans="1:8" x14ac:dyDescent="0.3">
      <c r="A5674" t="s">
        <v>21</v>
      </c>
      <c r="B5674" t="s">
        <v>13</v>
      </c>
      <c r="C5674">
        <v>16</v>
      </c>
      <c r="D5674" s="3">
        <v>2016</v>
      </c>
      <c r="E5674" t="s">
        <v>3</v>
      </c>
      <c r="F5674" t="s">
        <v>14</v>
      </c>
      <c r="G5674" t="s">
        <v>17</v>
      </c>
      <c r="H5674" s="2">
        <v>239</v>
      </c>
    </row>
    <row r="5675" spans="1:8" x14ac:dyDescent="0.3">
      <c r="A5675" t="s">
        <v>22</v>
      </c>
      <c r="B5675" t="s">
        <v>13</v>
      </c>
      <c r="C5675">
        <v>16</v>
      </c>
      <c r="D5675" s="3">
        <v>2016</v>
      </c>
      <c r="E5675" t="s">
        <v>3</v>
      </c>
      <c r="F5675" t="s">
        <v>14</v>
      </c>
      <c r="G5675" t="s">
        <v>17</v>
      </c>
      <c r="H5675" s="2">
        <v>216</v>
      </c>
    </row>
    <row r="5676" spans="1:8" x14ac:dyDescent="0.3">
      <c r="A5676" t="s">
        <v>21</v>
      </c>
      <c r="B5676" t="s">
        <v>13</v>
      </c>
      <c r="C5676">
        <v>17</v>
      </c>
      <c r="D5676" s="3">
        <v>2016</v>
      </c>
      <c r="E5676" t="s">
        <v>3</v>
      </c>
      <c r="F5676" t="s">
        <v>14</v>
      </c>
      <c r="G5676" t="s">
        <v>17</v>
      </c>
      <c r="H5676" s="2">
        <v>237</v>
      </c>
    </row>
    <row r="5677" spans="1:8" x14ac:dyDescent="0.3">
      <c r="A5677" t="s">
        <v>22</v>
      </c>
      <c r="B5677" t="s">
        <v>13</v>
      </c>
      <c r="C5677">
        <v>17</v>
      </c>
      <c r="D5677" s="3">
        <v>2016</v>
      </c>
      <c r="E5677" t="s">
        <v>3</v>
      </c>
      <c r="F5677" t="s">
        <v>14</v>
      </c>
      <c r="G5677" t="s">
        <v>17</v>
      </c>
      <c r="H5677" s="2">
        <v>186</v>
      </c>
    </row>
    <row r="5678" spans="1:8" x14ac:dyDescent="0.3">
      <c r="A5678" t="s">
        <v>21</v>
      </c>
      <c r="B5678" t="s">
        <v>13</v>
      </c>
      <c r="C5678">
        <v>18</v>
      </c>
      <c r="D5678" s="3">
        <v>2016</v>
      </c>
      <c r="E5678" t="s">
        <v>3</v>
      </c>
      <c r="F5678" t="s">
        <v>14</v>
      </c>
      <c r="G5678" t="s">
        <v>17</v>
      </c>
      <c r="H5678" s="2">
        <v>213</v>
      </c>
    </row>
    <row r="5679" spans="1:8" x14ac:dyDescent="0.3">
      <c r="A5679" t="s">
        <v>22</v>
      </c>
      <c r="B5679" t="s">
        <v>13</v>
      </c>
      <c r="C5679">
        <v>18</v>
      </c>
      <c r="D5679" s="3">
        <v>2016</v>
      </c>
      <c r="E5679" t="s">
        <v>3</v>
      </c>
      <c r="F5679" t="s">
        <v>14</v>
      </c>
      <c r="G5679" t="s">
        <v>17</v>
      </c>
      <c r="H5679" s="2">
        <v>236</v>
      </c>
    </row>
    <row r="5680" spans="1:8" x14ac:dyDescent="0.3">
      <c r="A5680" t="s">
        <v>21</v>
      </c>
      <c r="B5680" t="s">
        <v>13</v>
      </c>
      <c r="C5680">
        <v>19</v>
      </c>
      <c r="D5680" s="3">
        <v>2016</v>
      </c>
      <c r="E5680" t="s">
        <v>3</v>
      </c>
      <c r="F5680" t="s">
        <v>14</v>
      </c>
      <c r="G5680" t="s">
        <v>17</v>
      </c>
      <c r="H5680" s="2">
        <v>200</v>
      </c>
    </row>
    <row r="5681" spans="1:8" x14ac:dyDescent="0.3">
      <c r="A5681" t="s">
        <v>22</v>
      </c>
      <c r="B5681" t="s">
        <v>13</v>
      </c>
      <c r="C5681">
        <v>19</v>
      </c>
      <c r="D5681" s="3">
        <v>2016</v>
      </c>
      <c r="E5681" t="s">
        <v>3</v>
      </c>
      <c r="F5681" t="s">
        <v>14</v>
      </c>
      <c r="G5681" t="s">
        <v>17</v>
      </c>
      <c r="H5681" s="2">
        <v>221</v>
      </c>
    </row>
    <row r="5682" spans="1:8" x14ac:dyDescent="0.3">
      <c r="A5682" t="s">
        <v>21</v>
      </c>
      <c r="B5682" t="s">
        <v>13</v>
      </c>
      <c r="C5682">
        <v>20</v>
      </c>
      <c r="D5682" s="3">
        <v>2016</v>
      </c>
      <c r="E5682" t="s">
        <v>3</v>
      </c>
      <c r="F5682" t="s">
        <v>14</v>
      </c>
      <c r="G5682" t="s">
        <v>17</v>
      </c>
      <c r="H5682" s="2">
        <v>184</v>
      </c>
    </row>
    <row r="5683" spans="1:8" x14ac:dyDescent="0.3">
      <c r="A5683" t="s">
        <v>22</v>
      </c>
      <c r="B5683" t="s">
        <v>13</v>
      </c>
      <c r="C5683">
        <v>20</v>
      </c>
      <c r="D5683" s="3">
        <v>2016</v>
      </c>
      <c r="E5683" t="s">
        <v>3</v>
      </c>
      <c r="F5683" t="s">
        <v>14</v>
      </c>
      <c r="G5683" t="s">
        <v>17</v>
      </c>
      <c r="H5683" s="2">
        <v>141</v>
      </c>
    </row>
    <row r="5684" spans="1:8" x14ac:dyDescent="0.3">
      <c r="A5684" t="s">
        <v>21</v>
      </c>
      <c r="B5684" t="s">
        <v>13</v>
      </c>
      <c r="C5684">
        <v>21</v>
      </c>
      <c r="D5684" s="3">
        <v>2016</v>
      </c>
      <c r="E5684" t="s">
        <v>3</v>
      </c>
      <c r="F5684" t="s">
        <v>14</v>
      </c>
      <c r="G5684" t="s">
        <v>17</v>
      </c>
      <c r="H5684" s="2">
        <v>204</v>
      </c>
    </row>
    <row r="5685" spans="1:8" x14ac:dyDescent="0.3">
      <c r="A5685" t="s">
        <v>22</v>
      </c>
      <c r="B5685" t="s">
        <v>13</v>
      </c>
      <c r="C5685">
        <v>21</v>
      </c>
      <c r="D5685" s="3">
        <v>2016</v>
      </c>
      <c r="E5685" t="s">
        <v>3</v>
      </c>
      <c r="F5685" t="s">
        <v>14</v>
      </c>
      <c r="G5685" t="s">
        <v>17</v>
      </c>
      <c r="H5685" s="2">
        <v>164</v>
      </c>
    </row>
    <row r="5686" spans="1:8" x14ac:dyDescent="0.3">
      <c r="A5686" t="s">
        <v>21</v>
      </c>
      <c r="B5686" t="s">
        <v>13</v>
      </c>
      <c r="C5686">
        <v>22</v>
      </c>
      <c r="D5686" s="3">
        <v>2016</v>
      </c>
      <c r="E5686" t="s">
        <v>3</v>
      </c>
      <c r="F5686" t="s">
        <v>14</v>
      </c>
      <c r="G5686" t="s">
        <v>17</v>
      </c>
      <c r="H5686" s="2">
        <v>232</v>
      </c>
    </row>
    <row r="5687" spans="1:8" x14ac:dyDescent="0.3">
      <c r="A5687" t="s">
        <v>22</v>
      </c>
      <c r="B5687" t="s">
        <v>13</v>
      </c>
      <c r="C5687">
        <v>22</v>
      </c>
      <c r="D5687" s="3">
        <v>2016</v>
      </c>
      <c r="E5687" t="s">
        <v>3</v>
      </c>
      <c r="F5687" t="s">
        <v>14</v>
      </c>
      <c r="G5687" t="s">
        <v>17</v>
      </c>
      <c r="H5687" s="2">
        <v>248</v>
      </c>
    </row>
    <row r="5688" spans="1:8" x14ac:dyDescent="0.3">
      <c r="A5688" t="s">
        <v>21</v>
      </c>
      <c r="B5688" t="s">
        <v>13</v>
      </c>
      <c r="C5688">
        <v>23</v>
      </c>
      <c r="D5688" s="3">
        <v>2016</v>
      </c>
      <c r="E5688" t="s">
        <v>3</v>
      </c>
      <c r="F5688" t="s">
        <v>14</v>
      </c>
      <c r="G5688" t="s">
        <v>17</v>
      </c>
      <c r="H5688" s="2">
        <v>237</v>
      </c>
    </row>
    <row r="5689" spans="1:8" x14ac:dyDescent="0.3">
      <c r="A5689" t="s">
        <v>22</v>
      </c>
      <c r="B5689" t="s">
        <v>13</v>
      </c>
      <c r="C5689">
        <v>23</v>
      </c>
      <c r="D5689" s="3">
        <v>2016</v>
      </c>
      <c r="E5689" t="s">
        <v>3</v>
      </c>
      <c r="F5689" t="s">
        <v>14</v>
      </c>
      <c r="G5689" t="s">
        <v>17</v>
      </c>
      <c r="H5689" s="2">
        <v>222</v>
      </c>
    </row>
    <row r="5690" spans="1:8" x14ac:dyDescent="0.3">
      <c r="A5690" t="s">
        <v>21</v>
      </c>
      <c r="B5690" t="s">
        <v>13</v>
      </c>
      <c r="C5690">
        <v>24</v>
      </c>
      <c r="D5690" s="3">
        <v>2016</v>
      </c>
      <c r="E5690" t="s">
        <v>3</v>
      </c>
      <c r="F5690" t="s">
        <v>14</v>
      </c>
      <c r="G5690" t="s">
        <v>17</v>
      </c>
      <c r="H5690" s="2">
        <v>263</v>
      </c>
    </row>
    <row r="5691" spans="1:8" x14ac:dyDescent="0.3">
      <c r="A5691" t="s">
        <v>22</v>
      </c>
      <c r="B5691" t="s">
        <v>13</v>
      </c>
      <c r="C5691">
        <v>24</v>
      </c>
      <c r="D5691" s="3">
        <v>2016</v>
      </c>
      <c r="E5691" t="s">
        <v>3</v>
      </c>
      <c r="F5691" t="s">
        <v>14</v>
      </c>
      <c r="G5691" t="s">
        <v>17</v>
      </c>
      <c r="H5691" s="2">
        <v>200</v>
      </c>
    </row>
    <row r="5692" spans="1:8" x14ac:dyDescent="0.3">
      <c r="A5692" t="s">
        <v>21</v>
      </c>
      <c r="B5692" t="s">
        <v>13</v>
      </c>
      <c r="C5692">
        <v>25</v>
      </c>
      <c r="D5692" s="3">
        <v>2016</v>
      </c>
      <c r="E5692" t="s">
        <v>3</v>
      </c>
      <c r="F5692" t="s">
        <v>14</v>
      </c>
      <c r="G5692" t="s">
        <v>17</v>
      </c>
      <c r="H5692" s="2">
        <v>204</v>
      </c>
    </row>
    <row r="5693" spans="1:8" x14ac:dyDescent="0.3">
      <c r="A5693" t="s">
        <v>22</v>
      </c>
      <c r="B5693" t="s">
        <v>13</v>
      </c>
      <c r="C5693">
        <v>25</v>
      </c>
      <c r="D5693" s="3">
        <v>2016</v>
      </c>
      <c r="E5693" t="s">
        <v>3</v>
      </c>
      <c r="F5693" t="s">
        <v>14</v>
      </c>
      <c r="G5693" t="s">
        <v>17</v>
      </c>
      <c r="H5693" s="2">
        <v>181</v>
      </c>
    </row>
    <row r="5694" spans="1:8" x14ac:dyDescent="0.3">
      <c r="A5694" t="s">
        <v>21</v>
      </c>
      <c r="B5694" t="s">
        <v>13</v>
      </c>
      <c r="C5694">
        <v>26</v>
      </c>
      <c r="D5694" s="3">
        <v>2016</v>
      </c>
      <c r="E5694" t="s">
        <v>3</v>
      </c>
      <c r="F5694" t="s">
        <v>14</v>
      </c>
      <c r="G5694" t="s">
        <v>17</v>
      </c>
      <c r="H5694" s="2">
        <v>192</v>
      </c>
    </row>
    <row r="5695" spans="1:8" x14ac:dyDescent="0.3">
      <c r="A5695" t="s">
        <v>22</v>
      </c>
      <c r="B5695" t="s">
        <v>13</v>
      </c>
      <c r="C5695">
        <v>26</v>
      </c>
      <c r="D5695" s="3">
        <v>2016</v>
      </c>
      <c r="E5695" t="s">
        <v>3</v>
      </c>
      <c r="F5695" t="s">
        <v>14</v>
      </c>
      <c r="G5695" t="s">
        <v>17</v>
      </c>
      <c r="H5695" s="2">
        <v>183</v>
      </c>
    </row>
    <row r="5696" spans="1:8" x14ac:dyDescent="0.3">
      <c r="A5696" t="s">
        <v>21</v>
      </c>
      <c r="B5696" t="s">
        <v>13</v>
      </c>
      <c r="C5696">
        <v>27</v>
      </c>
      <c r="D5696" s="3">
        <v>2016</v>
      </c>
      <c r="E5696" t="s">
        <v>3</v>
      </c>
      <c r="F5696" t="s">
        <v>14</v>
      </c>
      <c r="G5696" t="s">
        <v>17</v>
      </c>
      <c r="H5696" s="2">
        <v>174</v>
      </c>
    </row>
    <row r="5697" spans="1:8" x14ac:dyDescent="0.3">
      <c r="A5697" t="s">
        <v>22</v>
      </c>
      <c r="B5697" t="s">
        <v>13</v>
      </c>
      <c r="C5697">
        <v>27</v>
      </c>
      <c r="D5697" s="3">
        <v>2016</v>
      </c>
      <c r="E5697" t="s">
        <v>3</v>
      </c>
      <c r="F5697" t="s">
        <v>14</v>
      </c>
      <c r="G5697" t="s">
        <v>17</v>
      </c>
      <c r="H5697" s="2">
        <v>142</v>
      </c>
    </row>
    <row r="5698" spans="1:8" x14ac:dyDescent="0.3">
      <c r="A5698" t="s">
        <v>21</v>
      </c>
      <c r="B5698" t="s">
        <v>13</v>
      </c>
      <c r="C5698">
        <v>28</v>
      </c>
      <c r="D5698" s="3">
        <v>2016</v>
      </c>
      <c r="E5698" t="s">
        <v>3</v>
      </c>
      <c r="F5698" t="s">
        <v>14</v>
      </c>
      <c r="G5698" t="s">
        <v>17</v>
      </c>
      <c r="H5698" s="2">
        <v>160</v>
      </c>
    </row>
    <row r="5699" spans="1:8" x14ac:dyDescent="0.3">
      <c r="A5699" t="s">
        <v>22</v>
      </c>
      <c r="B5699" t="s">
        <v>13</v>
      </c>
      <c r="C5699">
        <v>28</v>
      </c>
      <c r="D5699" s="3">
        <v>2016</v>
      </c>
      <c r="E5699" t="s">
        <v>3</v>
      </c>
      <c r="F5699" t="s">
        <v>14</v>
      </c>
      <c r="G5699" t="s">
        <v>17</v>
      </c>
      <c r="H5699" s="2">
        <v>162</v>
      </c>
    </row>
    <row r="5700" spans="1:8" x14ac:dyDescent="0.3">
      <c r="A5700" t="s">
        <v>21</v>
      </c>
      <c r="B5700" t="s">
        <v>13</v>
      </c>
      <c r="C5700">
        <v>29</v>
      </c>
      <c r="D5700" s="3">
        <v>2016</v>
      </c>
      <c r="E5700" t="s">
        <v>3</v>
      </c>
      <c r="F5700" t="s">
        <v>14</v>
      </c>
      <c r="G5700" t="s">
        <v>17</v>
      </c>
      <c r="H5700" s="2">
        <v>167</v>
      </c>
    </row>
    <row r="5701" spans="1:8" x14ac:dyDescent="0.3">
      <c r="A5701" t="s">
        <v>22</v>
      </c>
      <c r="B5701" t="s">
        <v>13</v>
      </c>
      <c r="C5701">
        <v>29</v>
      </c>
      <c r="D5701" s="3">
        <v>2016</v>
      </c>
      <c r="E5701" t="s">
        <v>3</v>
      </c>
      <c r="F5701" t="s">
        <v>14</v>
      </c>
      <c r="G5701" t="s">
        <v>17</v>
      </c>
      <c r="H5701" s="2">
        <v>202</v>
      </c>
    </row>
    <row r="5702" spans="1:8" x14ac:dyDescent="0.3">
      <c r="A5702" t="s">
        <v>21</v>
      </c>
      <c r="B5702" t="s">
        <v>13</v>
      </c>
      <c r="C5702">
        <v>30</v>
      </c>
      <c r="D5702" s="3">
        <v>2016</v>
      </c>
      <c r="E5702" t="s">
        <v>3</v>
      </c>
      <c r="F5702" t="s">
        <v>14</v>
      </c>
      <c r="G5702" t="s">
        <v>17</v>
      </c>
      <c r="H5702" s="2">
        <v>266</v>
      </c>
    </row>
    <row r="5703" spans="1:8" x14ac:dyDescent="0.3">
      <c r="A5703" t="s">
        <v>22</v>
      </c>
      <c r="B5703" t="s">
        <v>13</v>
      </c>
      <c r="C5703">
        <v>30</v>
      </c>
      <c r="D5703" s="3">
        <v>2016</v>
      </c>
      <c r="E5703" t="s">
        <v>3</v>
      </c>
      <c r="F5703" t="s">
        <v>14</v>
      </c>
      <c r="G5703" t="s">
        <v>17</v>
      </c>
      <c r="H5703" s="2">
        <v>208</v>
      </c>
    </row>
    <row r="5704" spans="1:8" x14ac:dyDescent="0.3">
      <c r="A5704" t="s">
        <v>21</v>
      </c>
      <c r="B5704" t="s">
        <v>13</v>
      </c>
      <c r="C5704">
        <v>31</v>
      </c>
      <c r="D5704" s="3">
        <v>2016</v>
      </c>
      <c r="E5704" t="s">
        <v>3</v>
      </c>
      <c r="F5704" t="s">
        <v>14</v>
      </c>
      <c r="G5704" t="s">
        <v>17</v>
      </c>
      <c r="H5704" s="2">
        <v>207</v>
      </c>
    </row>
    <row r="5705" spans="1:8" x14ac:dyDescent="0.3">
      <c r="A5705" t="s">
        <v>22</v>
      </c>
      <c r="B5705" t="s">
        <v>13</v>
      </c>
      <c r="C5705">
        <v>31</v>
      </c>
      <c r="D5705" s="3">
        <v>2016</v>
      </c>
      <c r="E5705" t="s">
        <v>3</v>
      </c>
      <c r="F5705" t="s">
        <v>14</v>
      </c>
      <c r="G5705" t="s">
        <v>17</v>
      </c>
      <c r="H5705" s="2">
        <v>197</v>
      </c>
    </row>
    <row r="5706" spans="1:8" x14ac:dyDescent="0.3">
      <c r="A5706" t="s">
        <v>21</v>
      </c>
      <c r="B5706" t="s">
        <v>20</v>
      </c>
      <c r="C5706">
        <v>1</v>
      </c>
      <c r="D5706" s="3">
        <v>2017</v>
      </c>
      <c r="E5706" t="s">
        <v>3</v>
      </c>
      <c r="F5706" t="s">
        <v>14</v>
      </c>
      <c r="G5706" t="s">
        <v>17</v>
      </c>
      <c r="H5706" s="2">
        <v>331</v>
      </c>
    </row>
    <row r="5707" spans="1:8" x14ac:dyDescent="0.3">
      <c r="A5707" t="s">
        <v>22</v>
      </c>
      <c r="B5707" t="s">
        <v>20</v>
      </c>
      <c r="C5707">
        <v>1</v>
      </c>
      <c r="D5707" s="3">
        <v>2017</v>
      </c>
      <c r="E5707" t="s">
        <v>3</v>
      </c>
      <c r="F5707" t="s">
        <v>14</v>
      </c>
      <c r="G5707" t="s">
        <v>17</v>
      </c>
      <c r="H5707" s="2">
        <v>133</v>
      </c>
    </row>
    <row r="5708" spans="1:8" x14ac:dyDescent="0.3">
      <c r="A5708" t="s">
        <v>21</v>
      </c>
      <c r="B5708" t="s">
        <v>20</v>
      </c>
      <c r="C5708">
        <v>2</v>
      </c>
      <c r="D5708" s="3">
        <v>2017</v>
      </c>
      <c r="E5708" t="s">
        <v>3</v>
      </c>
      <c r="F5708" t="s">
        <v>14</v>
      </c>
      <c r="G5708" t="s">
        <v>17</v>
      </c>
      <c r="H5708" s="2">
        <v>378</v>
      </c>
    </row>
    <row r="5709" spans="1:8" x14ac:dyDescent="0.3">
      <c r="A5709" t="s">
        <v>22</v>
      </c>
      <c r="B5709" t="s">
        <v>20</v>
      </c>
      <c r="C5709">
        <v>2</v>
      </c>
      <c r="D5709" s="3">
        <v>2017</v>
      </c>
      <c r="E5709" t="s">
        <v>3</v>
      </c>
      <c r="F5709" t="s">
        <v>14</v>
      </c>
      <c r="G5709" t="s">
        <v>17</v>
      </c>
      <c r="H5709" s="2">
        <v>242</v>
      </c>
    </row>
    <row r="5710" spans="1:8" x14ac:dyDescent="0.3">
      <c r="A5710" t="s">
        <v>21</v>
      </c>
      <c r="B5710" t="s">
        <v>20</v>
      </c>
      <c r="C5710">
        <v>3</v>
      </c>
      <c r="D5710" s="3">
        <v>2017</v>
      </c>
      <c r="E5710" t="s">
        <v>3</v>
      </c>
      <c r="F5710" t="s">
        <v>14</v>
      </c>
      <c r="G5710" t="s">
        <v>17</v>
      </c>
      <c r="H5710" s="2">
        <v>370</v>
      </c>
    </row>
    <row r="5711" spans="1:8" x14ac:dyDescent="0.3">
      <c r="A5711" t="s">
        <v>22</v>
      </c>
      <c r="B5711" t="s">
        <v>20</v>
      </c>
      <c r="C5711">
        <v>3</v>
      </c>
      <c r="D5711" s="3">
        <v>2017</v>
      </c>
      <c r="E5711" t="s">
        <v>3</v>
      </c>
      <c r="F5711" t="s">
        <v>14</v>
      </c>
      <c r="G5711" t="s">
        <v>17</v>
      </c>
      <c r="H5711" s="2">
        <v>200</v>
      </c>
    </row>
    <row r="5712" spans="1:8" x14ac:dyDescent="0.3">
      <c r="A5712" t="s">
        <v>21</v>
      </c>
      <c r="B5712" t="s">
        <v>20</v>
      </c>
      <c r="C5712">
        <v>4</v>
      </c>
      <c r="D5712" s="3">
        <v>2017</v>
      </c>
      <c r="E5712" t="s">
        <v>3</v>
      </c>
      <c r="F5712" t="s">
        <v>14</v>
      </c>
      <c r="G5712" t="s">
        <v>17</v>
      </c>
      <c r="H5712" s="2">
        <v>369</v>
      </c>
    </row>
    <row r="5713" spans="1:8" x14ac:dyDescent="0.3">
      <c r="A5713" t="s">
        <v>22</v>
      </c>
      <c r="B5713" t="s">
        <v>20</v>
      </c>
      <c r="C5713">
        <v>4</v>
      </c>
      <c r="D5713" s="3">
        <v>2017</v>
      </c>
      <c r="E5713" t="s">
        <v>3</v>
      </c>
      <c r="F5713" t="s">
        <v>14</v>
      </c>
      <c r="G5713" t="s">
        <v>17</v>
      </c>
      <c r="H5713" s="2">
        <v>154</v>
      </c>
    </row>
    <row r="5714" spans="1:8" x14ac:dyDescent="0.3">
      <c r="A5714" t="s">
        <v>21</v>
      </c>
      <c r="B5714" t="s">
        <v>20</v>
      </c>
      <c r="C5714">
        <v>5</v>
      </c>
      <c r="D5714" s="3">
        <v>2017</v>
      </c>
      <c r="E5714" t="s">
        <v>3</v>
      </c>
      <c r="F5714" t="s">
        <v>14</v>
      </c>
      <c r="G5714" t="s">
        <v>17</v>
      </c>
      <c r="H5714" s="2">
        <v>385</v>
      </c>
    </row>
    <row r="5715" spans="1:8" x14ac:dyDescent="0.3">
      <c r="A5715" t="s">
        <v>22</v>
      </c>
      <c r="B5715" t="s">
        <v>20</v>
      </c>
      <c r="C5715">
        <v>5</v>
      </c>
      <c r="D5715" s="3">
        <v>2017</v>
      </c>
      <c r="E5715" t="s">
        <v>3</v>
      </c>
      <c r="F5715" t="s">
        <v>14</v>
      </c>
      <c r="G5715" t="s">
        <v>17</v>
      </c>
      <c r="H5715" s="2">
        <v>168</v>
      </c>
    </row>
    <row r="5716" spans="1:8" x14ac:dyDescent="0.3">
      <c r="A5716" t="s">
        <v>21</v>
      </c>
      <c r="B5716" t="s">
        <v>20</v>
      </c>
      <c r="C5716">
        <v>6</v>
      </c>
      <c r="D5716" s="3">
        <v>2017</v>
      </c>
      <c r="E5716" t="s">
        <v>3</v>
      </c>
      <c r="F5716" t="s">
        <v>14</v>
      </c>
      <c r="G5716" t="s">
        <v>17</v>
      </c>
      <c r="H5716" s="2">
        <v>309</v>
      </c>
    </row>
    <row r="5717" spans="1:8" x14ac:dyDescent="0.3">
      <c r="A5717" t="s">
        <v>22</v>
      </c>
      <c r="B5717" t="s">
        <v>20</v>
      </c>
      <c r="C5717">
        <v>6</v>
      </c>
      <c r="D5717" s="3">
        <v>2017</v>
      </c>
      <c r="E5717" t="s">
        <v>3</v>
      </c>
      <c r="F5717" t="s">
        <v>14</v>
      </c>
      <c r="G5717" t="s">
        <v>17</v>
      </c>
      <c r="H5717" s="2">
        <v>166</v>
      </c>
    </row>
    <row r="5718" spans="1:8" x14ac:dyDescent="0.3">
      <c r="A5718" t="s">
        <v>21</v>
      </c>
      <c r="B5718" t="s">
        <v>20</v>
      </c>
      <c r="C5718">
        <v>7</v>
      </c>
      <c r="D5718" s="3">
        <v>2017</v>
      </c>
      <c r="E5718" t="s">
        <v>3</v>
      </c>
      <c r="F5718" t="s">
        <v>14</v>
      </c>
      <c r="G5718" t="s">
        <v>17</v>
      </c>
      <c r="H5718" s="2">
        <v>277</v>
      </c>
    </row>
    <row r="5719" spans="1:8" x14ac:dyDescent="0.3">
      <c r="A5719" t="s">
        <v>22</v>
      </c>
      <c r="B5719" t="s">
        <v>20</v>
      </c>
      <c r="C5719">
        <v>7</v>
      </c>
      <c r="D5719" s="3">
        <v>2017</v>
      </c>
      <c r="E5719" t="s">
        <v>3</v>
      </c>
      <c r="F5719" t="s">
        <v>14</v>
      </c>
      <c r="G5719" t="s">
        <v>17</v>
      </c>
      <c r="H5719" s="2">
        <v>152</v>
      </c>
    </row>
    <row r="5720" spans="1:8" x14ac:dyDescent="0.3">
      <c r="A5720" t="s">
        <v>21</v>
      </c>
      <c r="B5720" t="s">
        <v>20</v>
      </c>
      <c r="C5720">
        <v>8</v>
      </c>
      <c r="D5720" s="3">
        <v>2017</v>
      </c>
      <c r="E5720" t="s">
        <v>3</v>
      </c>
      <c r="F5720" t="s">
        <v>14</v>
      </c>
      <c r="G5720" t="s">
        <v>17</v>
      </c>
      <c r="H5720" s="2">
        <v>285</v>
      </c>
    </row>
    <row r="5721" spans="1:8" x14ac:dyDescent="0.3">
      <c r="A5721" t="s">
        <v>22</v>
      </c>
      <c r="B5721" t="s">
        <v>20</v>
      </c>
      <c r="C5721">
        <v>8</v>
      </c>
      <c r="D5721" s="3">
        <v>2017</v>
      </c>
      <c r="E5721" t="s">
        <v>3</v>
      </c>
      <c r="F5721" t="s">
        <v>14</v>
      </c>
      <c r="G5721" t="s">
        <v>17</v>
      </c>
      <c r="H5721" s="2">
        <v>139</v>
      </c>
    </row>
    <row r="5722" spans="1:8" x14ac:dyDescent="0.3">
      <c r="A5722" t="s">
        <v>21</v>
      </c>
      <c r="B5722" t="s">
        <v>20</v>
      </c>
      <c r="C5722">
        <v>9</v>
      </c>
      <c r="D5722" s="3">
        <v>2017</v>
      </c>
      <c r="E5722" t="s">
        <v>3</v>
      </c>
      <c r="F5722" t="s">
        <v>14</v>
      </c>
      <c r="G5722" t="s">
        <v>17</v>
      </c>
      <c r="H5722" s="2">
        <v>383</v>
      </c>
    </row>
    <row r="5723" spans="1:8" x14ac:dyDescent="0.3">
      <c r="A5723" t="s">
        <v>22</v>
      </c>
      <c r="B5723" t="s">
        <v>20</v>
      </c>
      <c r="C5723">
        <v>9</v>
      </c>
      <c r="D5723" s="3">
        <v>2017</v>
      </c>
      <c r="E5723" t="s">
        <v>3</v>
      </c>
      <c r="F5723" t="s">
        <v>14</v>
      </c>
      <c r="G5723" t="s">
        <v>17</v>
      </c>
      <c r="H5723" s="2">
        <v>180</v>
      </c>
    </row>
    <row r="5724" spans="1:8" x14ac:dyDescent="0.3">
      <c r="A5724" t="s">
        <v>21</v>
      </c>
      <c r="B5724" t="s">
        <v>20</v>
      </c>
      <c r="C5724">
        <v>10</v>
      </c>
      <c r="D5724" s="3">
        <v>2017</v>
      </c>
      <c r="E5724" t="s">
        <v>3</v>
      </c>
      <c r="F5724" t="s">
        <v>14</v>
      </c>
      <c r="G5724" t="s">
        <v>17</v>
      </c>
      <c r="H5724" s="2">
        <v>343</v>
      </c>
    </row>
    <row r="5725" spans="1:8" x14ac:dyDescent="0.3">
      <c r="A5725" t="s">
        <v>22</v>
      </c>
      <c r="B5725" t="s">
        <v>20</v>
      </c>
      <c r="C5725">
        <v>10</v>
      </c>
      <c r="D5725" s="3">
        <v>2017</v>
      </c>
      <c r="E5725" t="s">
        <v>3</v>
      </c>
      <c r="F5725" t="s">
        <v>14</v>
      </c>
      <c r="G5725" t="s">
        <v>17</v>
      </c>
      <c r="H5725" s="2">
        <v>224</v>
      </c>
    </row>
    <row r="5726" spans="1:8" x14ac:dyDescent="0.3">
      <c r="A5726" t="s">
        <v>21</v>
      </c>
      <c r="B5726" t="s">
        <v>20</v>
      </c>
      <c r="C5726">
        <v>11</v>
      </c>
      <c r="D5726" s="3">
        <v>2017</v>
      </c>
      <c r="E5726" t="s">
        <v>3</v>
      </c>
      <c r="F5726" t="s">
        <v>14</v>
      </c>
      <c r="G5726" t="s">
        <v>17</v>
      </c>
      <c r="H5726" s="2">
        <v>356</v>
      </c>
    </row>
    <row r="5727" spans="1:8" x14ac:dyDescent="0.3">
      <c r="A5727" t="s">
        <v>22</v>
      </c>
      <c r="B5727" t="s">
        <v>20</v>
      </c>
      <c r="C5727">
        <v>11</v>
      </c>
      <c r="D5727" s="3">
        <v>2017</v>
      </c>
      <c r="E5727" t="s">
        <v>3</v>
      </c>
      <c r="F5727" t="s">
        <v>14</v>
      </c>
      <c r="G5727" t="s">
        <v>17</v>
      </c>
      <c r="H5727" s="2">
        <v>179</v>
      </c>
    </row>
    <row r="5728" spans="1:8" x14ac:dyDescent="0.3">
      <c r="A5728" t="s">
        <v>21</v>
      </c>
      <c r="B5728" t="s">
        <v>20</v>
      </c>
      <c r="C5728">
        <v>12</v>
      </c>
      <c r="D5728" s="3">
        <v>2017</v>
      </c>
      <c r="E5728" t="s">
        <v>3</v>
      </c>
      <c r="F5728" t="s">
        <v>14</v>
      </c>
      <c r="G5728" t="s">
        <v>17</v>
      </c>
      <c r="H5728" s="2">
        <v>338</v>
      </c>
    </row>
    <row r="5729" spans="1:8" x14ac:dyDescent="0.3">
      <c r="A5729" t="s">
        <v>22</v>
      </c>
      <c r="B5729" t="s">
        <v>20</v>
      </c>
      <c r="C5729">
        <v>12</v>
      </c>
      <c r="D5729" s="3">
        <v>2017</v>
      </c>
      <c r="E5729" t="s">
        <v>3</v>
      </c>
      <c r="F5729" t="s">
        <v>14</v>
      </c>
      <c r="G5729" t="s">
        <v>17</v>
      </c>
      <c r="H5729" s="2">
        <v>171</v>
      </c>
    </row>
    <row r="5730" spans="1:8" x14ac:dyDescent="0.3">
      <c r="A5730" t="s">
        <v>21</v>
      </c>
      <c r="B5730" t="s">
        <v>20</v>
      </c>
      <c r="C5730">
        <v>13</v>
      </c>
      <c r="D5730" s="3">
        <v>2017</v>
      </c>
      <c r="E5730" t="s">
        <v>3</v>
      </c>
      <c r="F5730" t="s">
        <v>14</v>
      </c>
      <c r="G5730" t="s">
        <v>17</v>
      </c>
      <c r="H5730" s="2">
        <v>289</v>
      </c>
    </row>
    <row r="5731" spans="1:8" x14ac:dyDescent="0.3">
      <c r="A5731" t="s">
        <v>22</v>
      </c>
      <c r="B5731" t="s">
        <v>20</v>
      </c>
      <c r="C5731">
        <v>13</v>
      </c>
      <c r="D5731" s="3">
        <v>2017</v>
      </c>
      <c r="E5731" t="s">
        <v>3</v>
      </c>
      <c r="F5731" t="s">
        <v>14</v>
      </c>
      <c r="G5731" t="s">
        <v>17</v>
      </c>
      <c r="H5731" s="2">
        <v>156</v>
      </c>
    </row>
    <row r="5732" spans="1:8" x14ac:dyDescent="0.3">
      <c r="A5732" t="s">
        <v>21</v>
      </c>
      <c r="B5732" t="s">
        <v>20</v>
      </c>
      <c r="C5732">
        <v>14</v>
      </c>
      <c r="D5732" s="3">
        <v>2017</v>
      </c>
      <c r="E5732" t="s">
        <v>3</v>
      </c>
      <c r="F5732" t="s">
        <v>14</v>
      </c>
      <c r="G5732" t="s">
        <v>17</v>
      </c>
      <c r="H5732" s="2">
        <v>288</v>
      </c>
    </row>
    <row r="5733" spans="1:8" x14ac:dyDescent="0.3">
      <c r="A5733" t="s">
        <v>22</v>
      </c>
      <c r="B5733" t="s">
        <v>20</v>
      </c>
      <c r="C5733">
        <v>14</v>
      </c>
      <c r="D5733" s="3">
        <v>2017</v>
      </c>
      <c r="E5733" t="s">
        <v>3</v>
      </c>
      <c r="F5733" t="s">
        <v>14</v>
      </c>
      <c r="G5733" t="s">
        <v>17</v>
      </c>
      <c r="H5733" s="2">
        <v>143</v>
      </c>
    </row>
    <row r="5734" spans="1:8" x14ac:dyDescent="0.3">
      <c r="A5734" t="s">
        <v>21</v>
      </c>
      <c r="B5734" t="s">
        <v>20</v>
      </c>
      <c r="C5734">
        <v>15</v>
      </c>
      <c r="D5734" s="3">
        <v>2017</v>
      </c>
      <c r="E5734" t="s">
        <v>3</v>
      </c>
      <c r="F5734" t="s">
        <v>14</v>
      </c>
      <c r="G5734" t="s">
        <v>17</v>
      </c>
      <c r="H5734" s="2">
        <v>276</v>
      </c>
    </row>
    <row r="5735" spans="1:8" x14ac:dyDescent="0.3">
      <c r="A5735" t="s">
        <v>22</v>
      </c>
      <c r="B5735" t="s">
        <v>20</v>
      </c>
      <c r="C5735">
        <v>15</v>
      </c>
      <c r="D5735" s="3">
        <v>2017</v>
      </c>
      <c r="E5735" t="s">
        <v>3</v>
      </c>
      <c r="F5735" t="s">
        <v>14</v>
      </c>
      <c r="G5735" t="s">
        <v>17</v>
      </c>
      <c r="H5735" s="2">
        <v>109</v>
      </c>
    </row>
    <row r="5736" spans="1:8" x14ac:dyDescent="0.3">
      <c r="A5736" t="s">
        <v>21</v>
      </c>
      <c r="B5736" t="s">
        <v>20</v>
      </c>
      <c r="C5736">
        <v>16</v>
      </c>
      <c r="D5736" s="3">
        <v>2017</v>
      </c>
      <c r="E5736" t="s">
        <v>3</v>
      </c>
      <c r="F5736" t="s">
        <v>14</v>
      </c>
      <c r="G5736" t="s">
        <v>17</v>
      </c>
      <c r="H5736" s="2">
        <v>375</v>
      </c>
    </row>
    <row r="5737" spans="1:8" x14ac:dyDescent="0.3">
      <c r="A5737" t="s">
        <v>22</v>
      </c>
      <c r="B5737" t="s">
        <v>20</v>
      </c>
      <c r="C5737">
        <v>16</v>
      </c>
      <c r="D5737" s="3">
        <v>2017</v>
      </c>
      <c r="E5737" t="s">
        <v>3</v>
      </c>
      <c r="F5737" t="s">
        <v>14</v>
      </c>
      <c r="G5737" t="s">
        <v>17</v>
      </c>
      <c r="H5737" s="2">
        <v>146</v>
      </c>
    </row>
    <row r="5738" spans="1:8" x14ac:dyDescent="0.3">
      <c r="A5738" t="s">
        <v>21</v>
      </c>
      <c r="B5738" t="s">
        <v>20</v>
      </c>
      <c r="C5738">
        <v>17</v>
      </c>
      <c r="D5738" s="3">
        <v>2017</v>
      </c>
      <c r="E5738" t="s">
        <v>3</v>
      </c>
      <c r="F5738" t="s">
        <v>14</v>
      </c>
      <c r="G5738" t="s">
        <v>17</v>
      </c>
      <c r="H5738" s="2">
        <v>318</v>
      </c>
    </row>
    <row r="5739" spans="1:8" x14ac:dyDescent="0.3">
      <c r="A5739" t="s">
        <v>22</v>
      </c>
      <c r="B5739" t="s">
        <v>20</v>
      </c>
      <c r="C5739">
        <v>17</v>
      </c>
      <c r="D5739" s="3">
        <v>2017</v>
      </c>
      <c r="E5739" t="s">
        <v>3</v>
      </c>
      <c r="F5739" t="s">
        <v>14</v>
      </c>
      <c r="G5739" t="s">
        <v>17</v>
      </c>
      <c r="H5739" s="2">
        <v>130</v>
      </c>
    </row>
    <row r="5740" spans="1:8" x14ac:dyDescent="0.3">
      <c r="A5740" t="s">
        <v>21</v>
      </c>
      <c r="B5740" t="s">
        <v>20</v>
      </c>
      <c r="C5740">
        <v>18</v>
      </c>
      <c r="D5740" s="3">
        <v>2017</v>
      </c>
      <c r="E5740" t="s">
        <v>3</v>
      </c>
      <c r="F5740" t="s">
        <v>14</v>
      </c>
      <c r="G5740" t="s">
        <v>17</v>
      </c>
      <c r="H5740" s="2">
        <v>333</v>
      </c>
    </row>
    <row r="5741" spans="1:8" x14ac:dyDescent="0.3">
      <c r="A5741" t="s">
        <v>22</v>
      </c>
      <c r="B5741" t="s">
        <v>20</v>
      </c>
      <c r="C5741">
        <v>18</v>
      </c>
      <c r="D5741" s="3">
        <v>2017</v>
      </c>
      <c r="E5741" t="s">
        <v>3</v>
      </c>
      <c r="F5741" t="s">
        <v>14</v>
      </c>
      <c r="G5741" t="s">
        <v>17</v>
      </c>
      <c r="H5741" s="2">
        <v>167</v>
      </c>
    </row>
    <row r="5742" spans="1:8" x14ac:dyDescent="0.3">
      <c r="A5742" t="s">
        <v>21</v>
      </c>
      <c r="B5742" t="s">
        <v>20</v>
      </c>
      <c r="C5742">
        <v>19</v>
      </c>
      <c r="D5742" s="3">
        <v>2017</v>
      </c>
      <c r="E5742" t="s">
        <v>3</v>
      </c>
      <c r="F5742" t="s">
        <v>14</v>
      </c>
      <c r="G5742" t="s">
        <v>17</v>
      </c>
      <c r="H5742" s="2">
        <v>302</v>
      </c>
    </row>
    <row r="5743" spans="1:8" x14ac:dyDescent="0.3">
      <c r="A5743" t="s">
        <v>22</v>
      </c>
      <c r="B5743" t="s">
        <v>20</v>
      </c>
      <c r="C5743">
        <v>19</v>
      </c>
      <c r="D5743" s="3">
        <v>2017</v>
      </c>
      <c r="E5743" t="s">
        <v>3</v>
      </c>
      <c r="F5743" t="s">
        <v>14</v>
      </c>
      <c r="G5743" t="s">
        <v>17</v>
      </c>
      <c r="H5743" s="2">
        <v>159</v>
      </c>
    </row>
    <row r="5744" spans="1:8" x14ac:dyDescent="0.3">
      <c r="A5744" t="s">
        <v>21</v>
      </c>
      <c r="B5744" t="s">
        <v>20</v>
      </c>
      <c r="C5744">
        <v>20</v>
      </c>
      <c r="D5744" s="3">
        <v>2017</v>
      </c>
      <c r="E5744" t="s">
        <v>3</v>
      </c>
      <c r="F5744" t="s">
        <v>14</v>
      </c>
      <c r="G5744" t="s">
        <v>17</v>
      </c>
      <c r="H5744" s="2">
        <v>281</v>
      </c>
    </row>
    <row r="5745" spans="1:8" x14ac:dyDescent="0.3">
      <c r="A5745" t="s">
        <v>22</v>
      </c>
      <c r="B5745" t="s">
        <v>20</v>
      </c>
      <c r="C5745">
        <v>20</v>
      </c>
      <c r="D5745" s="3">
        <v>2017</v>
      </c>
      <c r="E5745" t="s">
        <v>3</v>
      </c>
      <c r="F5745" t="s">
        <v>14</v>
      </c>
      <c r="G5745" t="s">
        <v>17</v>
      </c>
      <c r="H5745" s="2">
        <v>169</v>
      </c>
    </row>
    <row r="5746" spans="1:8" x14ac:dyDescent="0.3">
      <c r="A5746" t="s">
        <v>21</v>
      </c>
      <c r="B5746" t="s">
        <v>20</v>
      </c>
      <c r="C5746">
        <v>21</v>
      </c>
      <c r="D5746" s="3">
        <v>2017</v>
      </c>
      <c r="E5746" t="s">
        <v>3</v>
      </c>
      <c r="F5746" t="s">
        <v>14</v>
      </c>
      <c r="G5746" t="s">
        <v>17</v>
      </c>
      <c r="H5746" s="2">
        <v>307</v>
      </c>
    </row>
    <row r="5747" spans="1:8" x14ac:dyDescent="0.3">
      <c r="A5747" t="s">
        <v>22</v>
      </c>
      <c r="B5747" t="s">
        <v>20</v>
      </c>
      <c r="C5747">
        <v>21</v>
      </c>
      <c r="D5747" s="3">
        <v>2017</v>
      </c>
      <c r="E5747" t="s">
        <v>3</v>
      </c>
      <c r="F5747" t="s">
        <v>14</v>
      </c>
      <c r="G5747" t="s">
        <v>17</v>
      </c>
      <c r="H5747" s="2">
        <v>146</v>
      </c>
    </row>
    <row r="5748" spans="1:8" x14ac:dyDescent="0.3">
      <c r="A5748" t="s">
        <v>21</v>
      </c>
      <c r="B5748" t="s">
        <v>20</v>
      </c>
      <c r="C5748">
        <v>22</v>
      </c>
      <c r="D5748" s="3">
        <v>2017</v>
      </c>
      <c r="E5748" t="s">
        <v>3</v>
      </c>
      <c r="F5748" t="s">
        <v>14</v>
      </c>
      <c r="G5748" t="s">
        <v>17</v>
      </c>
      <c r="H5748" s="2">
        <v>311</v>
      </c>
    </row>
    <row r="5749" spans="1:8" x14ac:dyDescent="0.3">
      <c r="A5749" t="s">
        <v>22</v>
      </c>
      <c r="B5749" t="s">
        <v>20</v>
      </c>
      <c r="C5749">
        <v>22</v>
      </c>
      <c r="D5749" s="3">
        <v>2017</v>
      </c>
      <c r="E5749" t="s">
        <v>3</v>
      </c>
      <c r="F5749" t="s">
        <v>14</v>
      </c>
      <c r="G5749" t="s">
        <v>17</v>
      </c>
      <c r="H5749" s="2">
        <v>145</v>
      </c>
    </row>
    <row r="5750" spans="1:8" x14ac:dyDescent="0.3">
      <c r="A5750" t="s">
        <v>21</v>
      </c>
      <c r="B5750" t="s">
        <v>20</v>
      </c>
      <c r="C5750">
        <v>23</v>
      </c>
      <c r="D5750" s="3">
        <v>2017</v>
      </c>
      <c r="E5750" t="s">
        <v>3</v>
      </c>
      <c r="F5750" t="s">
        <v>14</v>
      </c>
      <c r="G5750" t="s">
        <v>17</v>
      </c>
      <c r="H5750" s="2">
        <v>418</v>
      </c>
    </row>
    <row r="5751" spans="1:8" x14ac:dyDescent="0.3">
      <c r="A5751" t="s">
        <v>22</v>
      </c>
      <c r="B5751" t="s">
        <v>20</v>
      </c>
      <c r="C5751">
        <v>23</v>
      </c>
      <c r="D5751" s="3">
        <v>2017</v>
      </c>
      <c r="E5751" t="s">
        <v>3</v>
      </c>
      <c r="F5751" t="s">
        <v>14</v>
      </c>
      <c r="G5751" t="s">
        <v>17</v>
      </c>
      <c r="H5751" s="2">
        <v>156</v>
      </c>
    </row>
    <row r="5752" spans="1:8" x14ac:dyDescent="0.3">
      <c r="A5752" t="s">
        <v>21</v>
      </c>
      <c r="B5752" t="s">
        <v>20</v>
      </c>
      <c r="C5752">
        <v>24</v>
      </c>
      <c r="D5752" s="3">
        <v>2017</v>
      </c>
      <c r="E5752" t="s">
        <v>3</v>
      </c>
      <c r="F5752" t="s">
        <v>14</v>
      </c>
      <c r="G5752" t="s">
        <v>17</v>
      </c>
      <c r="H5752" s="2">
        <v>352</v>
      </c>
    </row>
    <row r="5753" spans="1:8" x14ac:dyDescent="0.3">
      <c r="A5753" t="s">
        <v>22</v>
      </c>
      <c r="B5753" t="s">
        <v>20</v>
      </c>
      <c r="C5753">
        <v>24</v>
      </c>
      <c r="D5753" s="3">
        <v>2017</v>
      </c>
      <c r="E5753" t="s">
        <v>3</v>
      </c>
      <c r="F5753" t="s">
        <v>14</v>
      </c>
      <c r="G5753" t="s">
        <v>17</v>
      </c>
      <c r="H5753" s="2">
        <v>172</v>
      </c>
    </row>
    <row r="5754" spans="1:8" x14ac:dyDescent="0.3">
      <c r="A5754" t="s">
        <v>21</v>
      </c>
      <c r="B5754" t="s">
        <v>20</v>
      </c>
      <c r="C5754">
        <v>25</v>
      </c>
      <c r="D5754" s="3">
        <v>2017</v>
      </c>
      <c r="E5754" t="s">
        <v>3</v>
      </c>
      <c r="F5754" t="s">
        <v>14</v>
      </c>
      <c r="G5754" t="s">
        <v>17</v>
      </c>
      <c r="H5754" s="2">
        <v>323</v>
      </c>
    </row>
    <row r="5755" spans="1:8" x14ac:dyDescent="0.3">
      <c r="A5755" t="s">
        <v>22</v>
      </c>
      <c r="B5755" t="s">
        <v>20</v>
      </c>
      <c r="C5755">
        <v>25</v>
      </c>
      <c r="D5755" s="3">
        <v>2017</v>
      </c>
      <c r="E5755" t="s">
        <v>3</v>
      </c>
      <c r="F5755" t="s">
        <v>14</v>
      </c>
      <c r="G5755" t="s">
        <v>17</v>
      </c>
      <c r="H5755" s="2">
        <v>190</v>
      </c>
    </row>
    <row r="5756" spans="1:8" x14ac:dyDescent="0.3">
      <c r="A5756" t="s">
        <v>21</v>
      </c>
      <c r="B5756" t="s">
        <v>20</v>
      </c>
      <c r="C5756">
        <v>26</v>
      </c>
      <c r="D5756" s="3">
        <v>2017</v>
      </c>
      <c r="E5756" t="s">
        <v>3</v>
      </c>
      <c r="F5756" t="s">
        <v>14</v>
      </c>
      <c r="G5756" t="s">
        <v>17</v>
      </c>
      <c r="H5756" s="2">
        <v>313</v>
      </c>
    </row>
    <row r="5757" spans="1:8" x14ac:dyDescent="0.3">
      <c r="A5757" t="s">
        <v>22</v>
      </c>
      <c r="B5757" t="s">
        <v>20</v>
      </c>
      <c r="C5757">
        <v>26</v>
      </c>
      <c r="D5757" s="3">
        <v>2017</v>
      </c>
      <c r="E5757" t="s">
        <v>3</v>
      </c>
      <c r="F5757" t="s">
        <v>14</v>
      </c>
      <c r="G5757" t="s">
        <v>17</v>
      </c>
      <c r="H5757" s="2">
        <v>155</v>
      </c>
    </row>
    <row r="5758" spans="1:8" x14ac:dyDescent="0.3">
      <c r="A5758" t="s">
        <v>21</v>
      </c>
      <c r="B5758" t="s">
        <v>20</v>
      </c>
      <c r="C5758">
        <v>27</v>
      </c>
      <c r="D5758" s="3">
        <v>2017</v>
      </c>
      <c r="E5758" t="s">
        <v>3</v>
      </c>
      <c r="F5758" t="s">
        <v>14</v>
      </c>
      <c r="G5758" t="s">
        <v>17</v>
      </c>
      <c r="H5758" s="2">
        <v>318</v>
      </c>
    </row>
    <row r="5759" spans="1:8" x14ac:dyDescent="0.3">
      <c r="A5759" t="s">
        <v>22</v>
      </c>
      <c r="B5759" t="s">
        <v>20</v>
      </c>
      <c r="C5759">
        <v>27</v>
      </c>
      <c r="D5759" s="3">
        <v>2017</v>
      </c>
      <c r="E5759" t="s">
        <v>3</v>
      </c>
      <c r="F5759" t="s">
        <v>14</v>
      </c>
      <c r="G5759" t="s">
        <v>17</v>
      </c>
      <c r="H5759" s="2">
        <v>120</v>
      </c>
    </row>
    <row r="5760" spans="1:8" x14ac:dyDescent="0.3">
      <c r="A5760" t="s">
        <v>21</v>
      </c>
      <c r="B5760" t="s">
        <v>20</v>
      </c>
      <c r="C5760">
        <v>28</v>
      </c>
      <c r="D5760" s="3">
        <v>2017</v>
      </c>
      <c r="E5760" t="s">
        <v>3</v>
      </c>
      <c r="F5760" t="s">
        <v>14</v>
      </c>
      <c r="G5760" t="s">
        <v>17</v>
      </c>
      <c r="H5760" s="2">
        <v>300</v>
      </c>
    </row>
    <row r="5761" spans="1:8" x14ac:dyDescent="0.3">
      <c r="A5761" t="s">
        <v>22</v>
      </c>
      <c r="B5761" t="s">
        <v>20</v>
      </c>
      <c r="C5761">
        <v>28</v>
      </c>
      <c r="D5761" s="3">
        <v>2017</v>
      </c>
      <c r="E5761" t="s">
        <v>3</v>
      </c>
      <c r="F5761" t="s">
        <v>14</v>
      </c>
      <c r="G5761" t="s">
        <v>17</v>
      </c>
      <c r="H5761" s="2">
        <v>133</v>
      </c>
    </row>
    <row r="5762" spans="1:8" x14ac:dyDescent="0.3">
      <c r="A5762" t="s">
        <v>21</v>
      </c>
      <c r="B5762" t="s">
        <v>20</v>
      </c>
      <c r="C5762">
        <v>29</v>
      </c>
      <c r="D5762" s="3">
        <v>2017</v>
      </c>
      <c r="E5762" t="s">
        <v>3</v>
      </c>
      <c r="F5762" t="s">
        <v>14</v>
      </c>
      <c r="G5762" t="s">
        <v>17</v>
      </c>
      <c r="H5762" s="2">
        <v>313</v>
      </c>
    </row>
    <row r="5763" spans="1:8" x14ac:dyDescent="0.3">
      <c r="A5763" t="s">
        <v>22</v>
      </c>
      <c r="B5763" t="s">
        <v>20</v>
      </c>
      <c r="C5763">
        <v>29</v>
      </c>
      <c r="D5763" s="3">
        <v>2017</v>
      </c>
      <c r="E5763" t="s">
        <v>3</v>
      </c>
      <c r="F5763" t="s">
        <v>14</v>
      </c>
      <c r="G5763" t="s">
        <v>17</v>
      </c>
      <c r="H5763" s="2">
        <v>104</v>
      </c>
    </row>
    <row r="5764" spans="1:8" x14ac:dyDescent="0.3">
      <c r="A5764" t="s">
        <v>21</v>
      </c>
      <c r="B5764" t="s">
        <v>20</v>
      </c>
      <c r="C5764">
        <v>30</v>
      </c>
      <c r="D5764" s="3">
        <v>2017</v>
      </c>
      <c r="E5764" t="s">
        <v>3</v>
      </c>
      <c r="F5764" t="s">
        <v>14</v>
      </c>
      <c r="G5764" t="s">
        <v>17</v>
      </c>
      <c r="H5764" s="2">
        <v>373</v>
      </c>
    </row>
    <row r="5765" spans="1:8" x14ac:dyDescent="0.3">
      <c r="A5765" t="s">
        <v>22</v>
      </c>
      <c r="B5765" t="s">
        <v>20</v>
      </c>
      <c r="C5765">
        <v>30</v>
      </c>
      <c r="D5765" s="3">
        <v>2017</v>
      </c>
      <c r="E5765" t="s">
        <v>3</v>
      </c>
      <c r="F5765" t="s">
        <v>14</v>
      </c>
      <c r="G5765" t="s">
        <v>17</v>
      </c>
      <c r="H5765" s="2">
        <v>161</v>
      </c>
    </row>
    <row r="5766" spans="1:8" x14ac:dyDescent="0.3">
      <c r="A5766" t="s">
        <v>21</v>
      </c>
      <c r="B5766" t="s">
        <v>20</v>
      </c>
      <c r="C5766">
        <v>31</v>
      </c>
      <c r="D5766" s="3">
        <v>2017</v>
      </c>
      <c r="E5766" t="s">
        <v>3</v>
      </c>
      <c r="F5766" t="s">
        <v>14</v>
      </c>
      <c r="G5766" t="s">
        <v>17</v>
      </c>
      <c r="H5766" s="2">
        <v>326</v>
      </c>
    </row>
    <row r="5767" spans="1:8" x14ac:dyDescent="0.3">
      <c r="A5767" t="s">
        <v>22</v>
      </c>
      <c r="B5767" t="s">
        <v>20</v>
      </c>
      <c r="C5767">
        <v>31</v>
      </c>
      <c r="D5767" s="3">
        <v>2017</v>
      </c>
      <c r="E5767" t="s">
        <v>3</v>
      </c>
      <c r="F5767" t="s">
        <v>14</v>
      </c>
      <c r="G5767" t="s">
        <v>17</v>
      </c>
      <c r="H5767" s="2">
        <v>158</v>
      </c>
    </row>
    <row r="5768" spans="1:8" x14ac:dyDescent="0.3">
      <c r="A5768" t="s">
        <v>21</v>
      </c>
      <c r="B5768" t="s">
        <v>19</v>
      </c>
      <c r="C5768">
        <v>1</v>
      </c>
      <c r="D5768" s="3">
        <v>2017</v>
      </c>
      <c r="E5768" t="s">
        <v>3</v>
      </c>
      <c r="F5768" t="s">
        <v>14</v>
      </c>
      <c r="G5768" t="s">
        <v>17</v>
      </c>
      <c r="H5768" s="2">
        <v>247</v>
      </c>
    </row>
    <row r="5769" spans="1:8" x14ac:dyDescent="0.3">
      <c r="A5769" t="s">
        <v>22</v>
      </c>
      <c r="B5769" t="s">
        <v>19</v>
      </c>
      <c r="C5769">
        <v>1</v>
      </c>
      <c r="D5769" s="3">
        <v>2017</v>
      </c>
      <c r="E5769" t="s">
        <v>3</v>
      </c>
      <c r="F5769" t="s">
        <v>14</v>
      </c>
      <c r="G5769" t="s">
        <v>17</v>
      </c>
      <c r="H5769" s="2">
        <v>143</v>
      </c>
    </row>
    <row r="5770" spans="1:8" x14ac:dyDescent="0.3">
      <c r="A5770" t="s">
        <v>21</v>
      </c>
      <c r="B5770" t="s">
        <v>19</v>
      </c>
      <c r="C5770">
        <v>2</v>
      </c>
      <c r="D5770" s="3">
        <v>2017</v>
      </c>
      <c r="E5770" t="s">
        <v>3</v>
      </c>
      <c r="F5770" t="s">
        <v>14</v>
      </c>
      <c r="G5770" t="s">
        <v>17</v>
      </c>
      <c r="H5770" s="2">
        <v>241</v>
      </c>
    </row>
    <row r="5771" spans="1:8" x14ac:dyDescent="0.3">
      <c r="A5771" t="s">
        <v>22</v>
      </c>
      <c r="B5771" t="s">
        <v>19</v>
      </c>
      <c r="C5771">
        <v>2</v>
      </c>
      <c r="D5771" s="3">
        <v>2017</v>
      </c>
      <c r="E5771" t="s">
        <v>3</v>
      </c>
      <c r="F5771" t="s">
        <v>14</v>
      </c>
      <c r="G5771" t="s">
        <v>17</v>
      </c>
      <c r="H5771" s="2">
        <v>131</v>
      </c>
    </row>
    <row r="5772" spans="1:8" x14ac:dyDescent="0.3">
      <c r="A5772" t="s">
        <v>21</v>
      </c>
      <c r="B5772" t="s">
        <v>19</v>
      </c>
      <c r="C5772">
        <v>3</v>
      </c>
      <c r="D5772" s="3">
        <v>2017</v>
      </c>
      <c r="E5772" t="s">
        <v>3</v>
      </c>
      <c r="F5772" t="s">
        <v>14</v>
      </c>
      <c r="G5772" t="s">
        <v>17</v>
      </c>
      <c r="H5772" s="2">
        <v>257</v>
      </c>
    </row>
    <row r="5773" spans="1:8" x14ac:dyDescent="0.3">
      <c r="A5773" t="s">
        <v>22</v>
      </c>
      <c r="B5773" t="s">
        <v>19</v>
      </c>
      <c r="C5773">
        <v>3</v>
      </c>
      <c r="D5773" s="3">
        <v>2017</v>
      </c>
      <c r="E5773" t="s">
        <v>3</v>
      </c>
      <c r="F5773" t="s">
        <v>14</v>
      </c>
      <c r="G5773" t="s">
        <v>17</v>
      </c>
      <c r="H5773" s="2">
        <v>148</v>
      </c>
    </row>
    <row r="5774" spans="1:8" x14ac:dyDescent="0.3">
      <c r="A5774" t="s">
        <v>21</v>
      </c>
      <c r="B5774" t="s">
        <v>19</v>
      </c>
      <c r="C5774">
        <v>4</v>
      </c>
      <c r="D5774" s="3">
        <v>2017</v>
      </c>
      <c r="E5774" t="s">
        <v>3</v>
      </c>
      <c r="F5774" t="s">
        <v>14</v>
      </c>
      <c r="G5774" t="s">
        <v>17</v>
      </c>
      <c r="H5774" s="2">
        <v>296</v>
      </c>
    </row>
    <row r="5775" spans="1:8" x14ac:dyDescent="0.3">
      <c r="A5775" t="s">
        <v>22</v>
      </c>
      <c r="B5775" t="s">
        <v>19</v>
      </c>
      <c r="C5775">
        <v>4</v>
      </c>
      <c r="D5775" s="3">
        <v>2017</v>
      </c>
      <c r="E5775" t="s">
        <v>3</v>
      </c>
      <c r="F5775" t="s">
        <v>14</v>
      </c>
      <c r="G5775" t="s">
        <v>17</v>
      </c>
      <c r="H5775" s="2">
        <v>140</v>
      </c>
    </row>
    <row r="5776" spans="1:8" x14ac:dyDescent="0.3">
      <c r="A5776" t="s">
        <v>21</v>
      </c>
      <c r="B5776" t="s">
        <v>19</v>
      </c>
      <c r="C5776">
        <v>5</v>
      </c>
      <c r="D5776" s="3">
        <v>2017</v>
      </c>
      <c r="E5776" t="s">
        <v>3</v>
      </c>
      <c r="F5776" t="s">
        <v>14</v>
      </c>
      <c r="G5776" t="s">
        <v>17</v>
      </c>
      <c r="H5776" s="2">
        <v>304</v>
      </c>
    </row>
    <row r="5777" spans="1:8" x14ac:dyDescent="0.3">
      <c r="A5777" t="s">
        <v>22</v>
      </c>
      <c r="B5777" t="s">
        <v>19</v>
      </c>
      <c r="C5777">
        <v>5</v>
      </c>
      <c r="D5777" s="3">
        <v>2017</v>
      </c>
      <c r="E5777" t="s">
        <v>3</v>
      </c>
      <c r="F5777" t="s">
        <v>14</v>
      </c>
      <c r="G5777" t="s">
        <v>17</v>
      </c>
      <c r="H5777" s="2">
        <v>221</v>
      </c>
    </row>
    <row r="5778" spans="1:8" x14ac:dyDescent="0.3">
      <c r="A5778" t="s">
        <v>21</v>
      </c>
      <c r="B5778" t="s">
        <v>19</v>
      </c>
      <c r="C5778">
        <v>6</v>
      </c>
      <c r="D5778" s="3">
        <v>2017</v>
      </c>
      <c r="E5778" t="s">
        <v>3</v>
      </c>
      <c r="F5778" t="s">
        <v>14</v>
      </c>
      <c r="G5778" t="s">
        <v>17</v>
      </c>
      <c r="H5778" s="2">
        <v>308</v>
      </c>
    </row>
    <row r="5779" spans="1:8" x14ac:dyDescent="0.3">
      <c r="A5779" t="s">
        <v>22</v>
      </c>
      <c r="B5779" t="s">
        <v>19</v>
      </c>
      <c r="C5779">
        <v>6</v>
      </c>
      <c r="D5779" s="3">
        <v>2017</v>
      </c>
      <c r="E5779" t="s">
        <v>3</v>
      </c>
      <c r="F5779" t="s">
        <v>14</v>
      </c>
      <c r="G5779" t="s">
        <v>17</v>
      </c>
      <c r="H5779" s="2">
        <v>197</v>
      </c>
    </row>
    <row r="5780" spans="1:8" x14ac:dyDescent="0.3">
      <c r="A5780" t="s">
        <v>21</v>
      </c>
      <c r="B5780" t="s">
        <v>19</v>
      </c>
      <c r="C5780">
        <v>7</v>
      </c>
      <c r="D5780" s="3">
        <v>2017</v>
      </c>
      <c r="E5780" t="s">
        <v>3</v>
      </c>
      <c r="F5780" t="s">
        <v>14</v>
      </c>
      <c r="G5780" t="s">
        <v>17</v>
      </c>
      <c r="H5780" s="2">
        <v>300</v>
      </c>
    </row>
    <row r="5781" spans="1:8" x14ac:dyDescent="0.3">
      <c r="A5781" t="s">
        <v>22</v>
      </c>
      <c r="B5781" t="s">
        <v>19</v>
      </c>
      <c r="C5781">
        <v>7</v>
      </c>
      <c r="D5781" s="3">
        <v>2017</v>
      </c>
      <c r="E5781" t="s">
        <v>3</v>
      </c>
      <c r="F5781" t="s">
        <v>14</v>
      </c>
      <c r="G5781" t="s">
        <v>17</v>
      </c>
      <c r="H5781" s="2">
        <v>173</v>
      </c>
    </row>
    <row r="5782" spans="1:8" x14ac:dyDescent="0.3">
      <c r="A5782" t="s">
        <v>21</v>
      </c>
      <c r="B5782" t="s">
        <v>19</v>
      </c>
      <c r="C5782">
        <v>8</v>
      </c>
      <c r="D5782" s="3">
        <v>2017</v>
      </c>
      <c r="E5782" t="s">
        <v>3</v>
      </c>
      <c r="F5782" t="s">
        <v>14</v>
      </c>
      <c r="G5782" t="s">
        <v>17</v>
      </c>
      <c r="H5782" s="2">
        <v>262</v>
      </c>
    </row>
    <row r="5783" spans="1:8" x14ac:dyDescent="0.3">
      <c r="A5783" t="s">
        <v>22</v>
      </c>
      <c r="B5783" t="s">
        <v>19</v>
      </c>
      <c r="C5783">
        <v>8</v>
      </c>
      <c r="D5783" s="3">
        <v>2017</v>
      </c>
      <c r="E5783" t="s">
        <v>3</v>
      </c>
      <c r="F5783" t="s">
        <v>14</v>
      </c>
      <c r="G5783" t="s">
        <v>17</v>
      </c>
      <c r="H5783" s="2">
        <v>201</v>
      </c>
    </row>
    <row r="5784" spans="1:8" x14ac:dyDescent="0.3">
      <c r="A5784" t="s">
        <v>21</v>
      </c>
      <c r="B5784" t="s">
        <v>19</v>
      </c>
      <c r="C5784">
        <v>9</v>
      </c>
      <c r="D5784" s="3">
        <v>2017</v>
      </c>
      <c r="E5784" t="s">
        <v>3</v>
      </c>
      <c r="F5784" t="s">
        <v>14</v>
      </c>
      <c r="G5784" t="s">
        <v>17</v>
      </c>
      <c r="H5784" s="2">
        <v>246</v>
      </c>
    </row>
    <row r="5785" spans="1:8" x14ac:dyDescent="0.3">
      <c r="A5785" t="s">
        <v>22</v>
      </c>
      <c r="B5785" t="s">
        <v>19</v>
      </c>
      <c r="C5785">
        <v>9</v>
      </c>
      <c r="D5785" s="3">
        <v>2017</v>
      </c>
      <c r="E5785" t="s">
        <v>3</v>
      </c>
      <c r="F5785" t="s">
        <v>14</v>
      </c>
      <c r="G5785" t="s">
        <v>17</v>
      </c>
      <c r="H5785" s="2">
        <v>133</v>
      </c>
    </row>
    <row r="5786" spans="1:8" x14ac:dyDescent="0.3">
      <c r="A5786" t="s">
        <v>21</v>
      </c>
      <c r="B5786" t="s">
        <v>19</v>
      </c>
      <c r="C5786">
        <v>10</v>
      </c>
      <c r="D5786" s="3">
        <v>2017</v>
      </c>
      <c r="E5786" t="s">
        <v>3</v>
      </c>
      <c r="F5786" t="s">
        <v>14</v>
      </c>
      <c r="G5786" t="s">
        <v>17</v>
      </c>
      <c r="H5786" s="2">
        <v>263</v>
      </c>
    </row>
    <row r="5787" spans="1:8" x14ac:dyDescent="0.3">
      <c r="A5787" t="s">
        <v>22</v>
      </c>
      <c r="B5787" t="s">
        <v>19</v>
      </c>
      <c r="C5787">
        <v>10</v>
      </c>
      <c r="D5787" s="3">
        <v>2017</v>
      </c>
      <c r="E5787" t="s">
        <v>3</v>
      </c>
      <c r="F5787" t="s">
        <v>14</v>
      </c>
      <c r="G5787" t="s">
        <v>17</v>
      </c>
      <c r="H5787" s="2">
        <v>138</v>
      </c>
    </row>
    <row r="5788" spans="1:8" x14ac:dyDescent="0.3">
      <c r="A5788" t="s">
        <v>21</v>
      </c>
      <c r="B5788" t="s">
        <v>19</v>
      </c>
      <c r="C5788">
        <v>11</v>
      </c>
      <c r="D5788" s="3">
        <v>2017</v>
      </c>
      <c r="E5788" t="s">
        <v>3</v>
      </c>
      <c r="F5788" t="s">
        <v>14</v>
      </c>
      <c r="G5788" t="s">
        <v>17</v>
      </c>
      <c r="H5788" s="2">
        <v>323</v>
      </c>
    </row>
    <row r="5789" spans="1:8" x14ac:dyDescent="0.3">
      <c r="A5789" t="s">
        <v>22</v>
      </c>
      <c r="B5789" t="s">
        <v>19</v>
      </c>
      <c r="C5789">
        <v>11</v>
      </c>
      <c r="D5789" s="3">
        <v>2017</v>
      </c>
      <c r="E5789" t="s">
        <v>3</v>
      </c>
      <c r="F5789" t="s">
        <v>14</v>
      </c>
      <c r="G5789" t="s">
        <v>17</v>
      </c>
      <c r="H5789" s="2">
        <v>190</v>
      </c>
    </row>
    <row r="5790" spans="1:8" x14ac:dyDescent="0.3">
      <c r="A5790" t="s">
        <v>21</v>
      </c>
      <c r="B5790" t="s">
        <v>19</v>
      </c>
      <c r="C5790">
        <v>12</v>
      </c>
      <c r="D5790" s="3">
        <v>2017</v>
      </c>
      <c r="E5790" t="s">
        <v>3</v>
      </c>
      <c r="F5790" t="s">
        <v>14</v>
      </c>
      <c r="G5790" t="s">
        <v>17</v>
      </c>
      <c r="H5790" s="2">
        <v>336</v>
      </c>
    </row>
    <row r="5791" spans="1:8" x14ac:dyDescent="0.3">
      <c r="A5791" t="s">
        <v>22</v>
      </c>
      <c r="B5791" t="s">
        <v>19</v>
      </c>
      <c r="C5791">
        <v>12</v>
      </c>
      <c r="D5791" s="3">
        <v>2017</v>
      </c>
      <c r="E5791" t="s">
        <v>3</v>
      </c>
      <c r="F5791" t="s">
        <v>14</v>
      </c>
      <c r="G5791" t="s">
        <v>17</v>
      </c>
      <c r="H5791" s="2">
        <v>172</v>
      </c>
    </row>
    <row r="5792" spans="1:8" x14ac:dyDescent="0.3">
      <c r="A5792" t="s">
        <v>21</v>
      </c>
      <c r="B5792" t="s">
        <v>19</v>
      </c>
      <c r="C5792">
        <v>13</v>
      </c>
      <c r="D5792" s="3">
        <v>2017</v>
      </c>
      <c r="E5792" t="s">
        <v>3</v>
      </c>
      <c r="F5792" t="s">
        <v>14</v>
      </c>
      <c r="G5792" t="s">
        <v>17</v>
      </c>
      <c r="H5792" s="2">
        <v>329</v>
      </c>
    </row>
    <row r="5793" spans="1:8" x14ac:dyDescent="0.3">
      <c r="A5793" t="s">
        <v>22</v>
      </c>
      <c r="B5793" t="s">
        <v>19</v>
      </c>
      <c r="C5793">
        <v>13</v>
      </c>
      <c r="D5793" s="3">
        <v>2017</v>
      </c>
      <c r="E5793" t="s">
        <v>3</v>
      </c>
      <c r="F5793" t="s">
        <v>14</v>
      </c>
      <c r="G5793" t="s">
        <v>17</v>
      </c>
      <c r="H5793" s="2">
        <v>175</v>
      </c>
    </row>
    <row r="5794" spans="1:8" x14ac:dyDescent="0.3">
      <c r="A5794" t="s">
        <v>21</v>
      </c>
      <c r="B5794" t="s">
        <v>19</v>
      </c>
      <c r="C5794">
        <v>14</v>
      </c>
      <c r="D5794" s="3">
        <v>2017</v>
      </c>
      <c r="E5794" t="s">
        <v>3</v>
      </c>
      <c r="F5794" t="s">
        <v>14</v>
      </c>
      <c r="G5794" t="s">
        <v>17</v>
      </c>
      <c r="H5794" s="2">
        <v>311</v>
      </c>
    </row>
    <row r="5795" spans="1:8" x14ac:dyDescent="0.3">
      <c r="A5795" t="s">
        <v>22</v>
      </c>
      <c r="B5795" t="s">
        <v>19</v>
      </c>
      <c r="C5795">
        <v>14</v>
      </c>
      <c r="D5795" s="3">
        <v>2017</v>
      </c>
      <c r="E5795" t="s">
        <v>3</v>
      </c>
      <c r="F5795" t="s">
        <v>14</v>
      </c>
      <c r="G5795" t="s">
        <v>17</v>
      </c>
      <c r="H5795" s="2">
        <v>171</v>
      </c>
    </row>
    <row r="5796" spans="1:8" x14ac:dyDescent="0.3">
      <c r="A5796" t="s">
        <v>21</v>
      </c>
      <c r="B5796" t="s">
        <v>19</v>
      </c>
      <c r="C5796">
        <v>15</v>
      </c>
      <c r="D5796" s="3">
        <v>2017</v>
      </c>
      <c r="E5796" t="s">
        <v>3</v>
      </c>
      <c r="F5796" t="s">
        <v>14</v>
      </c>
      <c r="G5796" t="s">
        <v>17</v>
      </c>
      <c r="H5796" s="2">
        <v>262</v>
      </c>
    </row>
    <row r="5797" spans="1:8" x14ac:dyDescent="0.3">
      <c r="A5797" t="s">
        <v>22</v>
      </c>
      <c r="B5797" t="s">
        <v>19</v>
      </c>
      <c r="C5797">
        <v>15</v>
      </c>
      <c r="D5797" s="3">
        <v>2017</v>
      </c>
      <c r="E5797" t="s">
        <v>3</v>
      </c>
      <c r="F5797" t="s">
        <v>14</v>
      </c>
      <c r="G5797" t="s">
        <v>17</v>
      </c>
      <c r="H5797" s="2">
        <v>144</v>
      </c>
    </row>
    <row r="5798" spans="1:8" x14ac:dyDescent="0.3">
      <c r="A5798" t="s">
        <v>21</v>
      </c>
      <c r="B5798" t="s">
        <v>19</v>
      </c>
      <c r="C5798">
        <v>16</v>
      </c>
      <c r="D5798" s="3">
        <v>2017</v>
      </c>
      <c r="E5798" t="s">
        <v>3</v>
      </c>
      <c r="F5798" t="s">
        <v>14</v>
      </c>
      <c r="G5798" t="s">
        <v>17</v>
      </c>
      <c r="H5798" s="2">
        <v>251</v>
      </c>
    </row>
    <row r="5799" spans="1:8" x14ac:dyDescent="0.3">
      <c r="A5799" t="s">
        <v>22</v>
      </c>
      <c r="B5799" t="s">
        <v>19</v>
      </c>
      <c r="C5799">
        <v>16</v>
      </c>
      <c r="D5799" s="3">
        <v>2017</v>
      </c>
      <c r="E5799" t="s">
        <v>3</v>
      </c>
      <c r="F5799" t="s">
        <v>14</v>
      </c>
      <c r="G5799" t="s">
        <v>17</v>
      </c>
      <c r="H5799" s="2">
        <v>127</v>
      </c>
    </row>
    <row r="5800" spans="1:8" x14ac:dyDescent="0.3">
      <c r="A5800" t="s">
        <v>21</v>
      </c>
      <c r="B5800" t="s">
        <v>19</v>
      </c>
      <c r="C5800">
        <v>17</v>
      </c>
      <c r="D5800" s="3">
        <v>2017</v>
      </c>
      <c r="E5800" t="s">
        <v>3</v>
      </c>
      <c r="F5800" t="s">
        <v>14</v>
      </c>
      <c r="G5800" t="s">
        <v>17</v>
      </c>
      <c r="H5800" s="2">
        <v>226</v>
      </c>
    </row>
    <row r="5801" spans="1:8" x14ac:dyDescent="0.3">
      <c r="A5801" t="s">
        <v>22</v>
      </c>
      <c r="B5801" t="s">
        <v>19</v>
      </c>
      <c r="C5801">
        <v>17</v>
      </c>
      <c r="D5801" s="3">
        <v>2017</v>
      </c>
      <c r="E5801" t="s">
        <v>3</v>
      </c>
      <c r="F5801" t="s">
        <v>14</v>
      </c>
      <c r="G5801" t="s">
        <v>17</v>
      </c>
      <c r="H5801" s="2">
        <v>138</v>
      </c>
    </row>
    <row r="5802" spans="1:8" x14ac:dyDescent="0.3">
      <c r="A5802" t="s">
        <v>21</v>
      </c>
      <c r="B5802" t="s">
        <v>19</v>
      </c>
      <c r="C5802">
        <v>18</v>
      </c>
      <c r="D5802" s="3">
        <v>2017</v>
      </c>
      <c r="E5802" t="s">
        <v>3</v>
      </c>
      <c r="F5802" t="s">
        <v>14</v>
      </c>
      <c r="G5802" t="s">
        <v>17</v>
      </c>
      <c r="H5802" s="2">
        <v>315</v>
      </c>
    </row>
    <row r="5803" spans="1:8" x14ac:dyDescent="0.3">
      <c r="A5803" t="s">
        <v>22</v>
      </c>
      <c r="B5803" t="s">
        <v>19</v>
      </c>
      <c r="C5803">
        <v>18</v>
      </c>
      <c r="D5803" s="3">
        <v>2017</v>
      </c>
      <c r="E5803" t="s">
        <v>3</v>
      </c>
      <c r="F5803" t="s">
        <v>14</v>
      </c>
      <c r="G5803" t="s">
        <v>17</v>
      </c>
      <c r="H5803" s="2">
        <v>174</v>
      </c>
    </row>
    <row r="5804" spans="1:8" x14ac:dyDescent="0.3">
      <c r="A5804" t="s">
        <v>21</v>
      </c>
      <c r="B5804" t="s">
        <v>19</v>
      </c>
      <c r="C5804">
        <v>19</v>
      </c>
      <c r="D5804" s="3">
        <v>2017</v>
      </c>
      <c r="E5804" t="s">
        <v>3</v>
      </c>
      <c r="F5804" t="s">
        <v>14</v>
      </c>
      <c r="G5804" t="s">
        <v>17</v>
      </c>
      <c r="H5804" s="2">
        <v>282</v>
      </c>
    </row>
    <row r="5805" spans="1:8" x14ac:dyDescent="0.3">
      <c r="A5805" t="s">
        <v>22</v>
      </c>
      <c r="B5805" t="s">
        <v>19</v>
      </c>
      <c r="C5805">
        <v>19</v>
      </c>
      <c r="D5805" s="3">
        <v>2017</v>
      </c>
      <c r="E5805" t="s">
        <v>3</v>
      </c>
      <c r="F5805" t="s">
        <v>14</v>
      </c>
      <c r="G5805" t="s">
        <v>17</v>
      </c>
      <c r="H5805" s="2">
        <v>169</v>
      </c>
    </row>
    <row r="5806" spans="1:8" x14ac:dyDescent="0.3">
      <c r="A5806" t="s">
        <v>21</v>
      </c>
      <c r="B5806" t="s">
        <v>19</v>
      </c>
      <c r="C5806">
        <v>20</v>
      </c>
      <c r="D5806" s="3">
        <v>2017</v>
      </c>
      <c r="E5806" t="s">
        <v>3</v>
      </c>
      <c r="F5806" t="s">
        <v>14</v>
      </c>
      <c r="G5806" t="s">
        <v>17</v>
      </c>
      <c r="H5806" s="2">
        <v>294</v>
      </c>
    </row>
    <row r="5807" spans="1:8" x14ac:dyDescent="0.3">
      <c r="A5807" t="s">
        <v>22</v>
      </c>
      <c r="B5807" t="s">
        <v>19</v>
      </c>
      <c r="C5807">
        <v>20</v>
      </c>
      <c r="D5807" s="3">
        <v>2017</v>
      </c>
      <c r="E5807" t="s">
        <v>3</v>
      </c>
      <c r="F5807" t="s">
        <v>14</v>
      </c>
      <c r="G5807" t="s">
        <v>17</v>
      </c>
      <c r="H5807" s="2">
        <v>171</v>
      </c>
    </row>
    <row r="5808" spans="1:8" x14ac:dyDescent="0.3">
      <c r="A5808" t="s">
        <v>21</v>
      </c>
      <c r="B5808" t="s">
        <v>19</v>
      </c>
      <c r="C5808">
        <v>21</v>
      </c>
      <c r="D5808" s="3">
        <v>2017</v>
      </c>
      <c r="E5808" t="s">
        <v>3</v>
      </c>
      <c r="F5808" t="s">
        <v>14</v>
      </c>
      <c r="G5808" t="s">
        <v>17</v>
      </c>
      <c r="H5808" s="2">
        <v>313</v>
      </c>
    </row>
    <row r="5809" spans="1:8" x14ac:dyDescent="0.3">
      <c r="A5809" t="s">
        <v>22</v>
      </c>
      <c r="B5809" t="s">
        <v>19</v>
      </c>
      <c r="C5809">
        <v>21</v>
      </c>
      <c r="D5809" s="3">
        <v>2017</v>
      </c>
      <c r="E5809" t="s">
        <v>3</v>
      </c>
      <c r="F5809" t="s">
        <v>14</v>
      </c>
      <c r="G5809" t="s">
        <v>17</v>
      </c>
      <c r="H5809" s="2">
        <v>167</v>
      </c>
    </row>
    <row r="5810" spans="1:8" x14ac:dyDescent="0.3">
      <c r="A5810" t="s">
        <v>21</v>
      </c>
      <c r="B5810" t="s">
        <v>19</v>
      </c>
      <c r="C5810">
        <v>22</v>
      </c>
      <c r="D5810" s="3">
        <v>2017</v>
      </c>
      <c r="E5810" t="s">
        <v>3</v>
      </c>
      <c r="F5810" t="s">
        <v>14</v>
      </c>
      <c r="G5810" t="s">
        <v>17</v>
      </c>
      <c r="H5810" s="2">
        <v>311</v>
      </c>
    </row>
    <row r="5811" spans="1:8" x14ac:dyDescent="0.3">
      <c r="A5811" t="s">
        <v>22</v>
      </c>
      <c r="B5811" t="s">
        <v>19</v>
      </c>
      <c r="C5811">
        <v>22</v>
      </c>
      <c r="D5811" s="3">
        <v>2017</v>
      </c>
      <c r="E5811" t="s">
        <v>3</v>
      </c>
      <c r="F5811" t="s">
        <v>14</v>
      </c>
      <c r="G5811" t="s">
        <v>17</v>
      </c>
      <c r="H5811" s="2">
        <v>175</v>
      </c>
    </row>
    <row r="5812" spans="1:8" x14ac:dyDescent="0.3">
      <c r="A5812" t="s">
        <v>21</v>
      </c>
      <c r="B5812" t="s">
        <v>19</v>
      </c>
      <c r="C5812">
        <v>23</v>
      </c>
      <c r="D5812" s="3">
        <v>2017</v>
      </c>
      <c r="E5812" t="s">
        <v>3</v>
      </c>
      <c r="F5812" t="s">
        <v>14</v>
      </c>
      <c r="G5812" t="s">
        <v>17</v>
      </c>
      <c r="H5812" s="2">
        <v>305</v>
      </c>
    </row>
    <row r="5813" spans="1:8" x14ac:dyDescent="0.3">
      <c r="A5813" t="s">
        <v>22</v>
      </c>
      <c r="B5813" t="s">
        <v>19</v>
      </c>
      <c r="C5813">
        <v>23</v>
      </c>
      <c r="D5813" s="3">
        <v>2017</v>
      </c>
      <c r="E5813" t="s">
        <v>3</v>
      </c>
      <c r="F5813" t="s">
        <v>14</v>
      </c>
      <c r="G5813" t="s">
        <v>17</v>
      </c>
      <c r="H5813" s="2">
        <v>100</v>
      </c>
    </row>
    <row r="5814" spans="1:8" x14ac:dyDescent="0.3">
      <c r="A5814" t="s">
        <v>21</v>
      </c>
      <c r="B5814" t="s">
        <v>19</v>
      </c>
      <c r="C5814">
        <v>24</v>
      </c>
      <c r="D5814" s="3">
        <v>2017</v>
      </c>
      <c r="E5814" t="s">
        <v>3</v>
      </c>
      <c r="F5814" t="s">
        <v>14</v>
      </c>
      <c r="G5814" t="s">
        <v>17</v>
      </c>
      <c r="H5814" s="2">
        <v>281</v>
      </c>
    </row>
    <row r="5815" spans="1:8" x14ac:dyDescent="0.3">
      <c r="A5815" t="s">
        <v>22</v>
      </c>
      <c r="B5815" t="s">
        <v>19</v>
      </c>
      <c r="C5815">
        <v>24</v>
      </c>
      <c r="D5815" s="3">
        <v>2017</v>
      </c>
      <c r="E5815" t="s">
        <v>3</v>
      </c>
      <c r="F5815" t="s">
        <v>14</v>
      </c>
      <c r="G5815" t="s">
        <v>17</v>
      </c>
      <c r="H5815" s="2">
        <v>109</v>
      </c>
    </row>
    <row r="5816" spans="1:8" x14ac:dyDescent="0.3">
      <c r="A5816" t="s">
        <v>21</v>
      </c>
      <c r="B5816" s="1" t="s">
        <v>19</v>
      </c>
      <c r="C5816">
        <v>25</v>
      </c>
      <c r="D5816" s="3">
        <v>2017</v>
      </c>
      <c r="E5816" t="s">
        <v>3</v>
      </c>
      <c r="F5816" t="s">
        <v>14</v>
      </c>
      <c r="G5816" t="s">
        <v>17</v>
      </c>
      <c r="H5816" s="1">
        <v>406</v>
      </c>
    </row>
    <row r="5817" spans="1:8" x14ac:dyDescent="0.3">
      <c r="A5817" t="s">
        <v>22</v>
      </c>
      <c r="B5817" s="1" t="s">
        <v>19</v>
      </c>
      <c r="C5817">
        <v>25</v>
      </c>
      <c r="D5817" s="3">
        <v>2017</v>
      </c>
      <c r="E5817" t="s">
        <v>3</v>
      </c>
      <c r="F5817" t="s">
        <v>14</v>
      </c>
      <c r="G5817" t="s">
        <v>17</v>
      </c>
      <c r="H5817" s="1">
        <v>167</v>
      </c>
    </row>
    <row r="5818" spans="1:8" x14ac:dyDescent="0.3">
      <c r="A5818" t="s">
        <v>21</v>
      </c>
      <c r="B5818" s="1" t="s">
        <v>19</v>
      </c>
      <c r="C5818">
        <v>26</v>
      </c>
      <c r="D5818" s="3">
        <v>2017</v>
      </c>
      <c r="E5818" t="s">
        <v>3</v>
      </c>
      <c r="F5818" t="s">
        <v>14</v>
      </c>
      <c r="G5818" t="s">
        <v>17</v>
      </c>
      <c r="H5818" s="1">
        <v>362</v>
      </c>
    </row>
    <row r="5819" spans="1:8" x14ac:dyDescent="0.3">
      <c r="A5819" t="s">
        <v>22</v>
      </c>
      <c r="B5819" s="1" t="s">
        <v>19</v>
      </c>
      <c r="C5819">
        <v>26</v>
      </c>
      <c r="D5819" s="3">
        <v>2017</v>
      </c>
      <c r="E5819" t="s">
        <v>3</v>
      </c>
      <c r="F5819" t="s">
        <v>14</v>
      </c>
      <c r="G5819" t="s">
        <v>17</v>
      </c>
      <c r="H5819" s="1">
        <v>196</v>
      </c>
    </row>
    <row r="5820" spans="1:8" x14ac:dyDescent="0.3">
      <c r="A5820" t="s">
        <v>21</v>
      </c>
      <c r="B5820" s="1" t="s">
        <v>19</v>
      </c>
      <c r="C5820">
        <v>27</v>
      </c>
      <c r="D5820" s="3">
        <v>2017</v>
      </c>
      <c r="E5820" t="s">
        <v>3</v>
      </c>
      <c r="F5820" t="s">
        <v>14</v>
      </c>
      <c r="G5820" t="s">
        <v>17</v>
      </c>
      <c r="H5820" s="1">
        <v>354</v>
      </c>
    </row>
    <row r="5821" spans="1:8" x14ac:dyDescent="0.3">
      <c r="A5821" t="s">
        <v>22</v>
      </c>
      <c r="B5821" s="1" t="s">
        <v>19</v>
      </c>
      <c r="C5821">
        <v>27</v>
      </c>
      <c r="D5821" s="3">
        <v>2017</v>
      </c>
      <c r="E5821" t="s">
        <v>3</v>
      </c>
      <c r="F5821" t="s">
        <v>14</v>
      </c>
      <c r="G5821" t="s">
        <v>17</v>
      </c>
      <c r="H5821" s="1">
        <v>192</v>
      </c>
    </row>
    <row r="5822" spans="1:8" x14ac:dyDescent="0.3">
      <c r="A5822" t="s">
        <v>21</v>
      </c>
      <c r="B5822" s="1" t="s">
        <v>19</v>
      </c>
      <c r="C5822">
        <v>28</v>
      </c>
      <c r="D5822" s="3">
        <v>2017</v>
      </c>
      <c r="E5822" t="s">
        <v>3</v>
      </c>
      <c r="F5822" t="s">
        <v>14</v>
      </c>
      <c r="G5822" t="s">
        <v>17</v>
      </c>
      <c r="H5822" s="1">
        <v>362</v>
      </c>
    </row>
    <row r="5823" spans="1:8" x14ac:dyDescent="0.3">
      <c r="A5823" t="s">
        <v>22</v>
      </c>
      <c r="B5823" s="1" t="s">
        <v>19</v>
      </c>
      <c r="C5823">
        <v>28</v>
      </c>
      <c r="D5823" s="3">
        <v>2017</v>
      </c>
      <c r="E5823" t="s">
        <v>3</v>
      </c>
      <c r="F5823" t="s">
        <v>14</v>
      </c>
      <c r="G5823" t="s">
        <v>17</v>
      </c>
      <c r="H5823" s="1">
        <v>182</v>
      </c>
    </row>
    <row r="5824" spans="1:8" x14ac:dyDescent="0.3">
      <c r="A5824" t="s">
        <v>21</v>
      </c>
      <c r="B5824" s="1" t="s">
        <v>19</v>
      </c>
      <c r="C5824">
        <v>29</v>
      </c>
      <c r="D5824" s="3">
        <v>2017</v>
      </c>
      <c r="E5824" t="s">
        <v>3</v>
      </c>
      <c r="F5824" t="s">
        <v>14</v>
      </c>
      <c r="G5824" t="s">
        <v>17</v>
      </c>
      <c r="H5824" s="1">
        <v>310</v>
      </c>
    </row>
    <row r="5825" spans="1:8" x14ac:dyDescent="0.3">
      <c r="A5825" t="s">
        <v>22</v>
      </c>
      <c r="B5825" s="1" t="s">
        <v>19</v>
      </c>
      <c r="C5825">
        <v>29</v>
      </c>
      <c r="D5825" s="3">
        <v>2017</v>
      </c>
      <c r="E5825" t="s">
        <v>3</v>
      </c>
      <c r="F5825" t="s">
        <v>14</v>
      </c>
      <c r="G5825" t="s">
        <v>17</v>
      </c>
      <c r="H5825" s="1">
        <v>165</v>
      </c>
    </row>
    <row r="5826" spans="1:8" x14ac:dyDescent="0.3">
      <c r="A5826" t="s">
        <v>21</v>
      </c>
      <c r="B5826" s="1" t="s">
        <v>19</v>
      </c>
      <c r="C5826">
        <v>30</v>
      </c>
      <c r="D5826" s="3">
        <v>2017</v>
      </c>
      <c r="E5826" t="s">
        <v>3</v>
      </c>
      <c r="F5826" t="s">
        <v>14</v>
      </c>
      <c r="G5826" t="s">
        <v>17</v>
      </c>
      <c r="H5826" s="1">
        <v>325</v>
      </c>
    </row>
    <row r="5827" spans="1:8" x14ac:dyDescent="0.3">
      <c r="A5827" t="s">
        <v>22</v>
      </c>
      <c r="B5827" s="1" t="s">
        <v>19</v>
      </c>
      <c r="C5827">
        <v>30</v>
      </c>
      <c r="D5827" s="3">
        <v>2017</v>
      </c>
      <c r="E5827" t="s">
        <v>3</v>
      </c>
      <c r="F5827" t="s">
        <v>14</v>
      </c>
      <c r="G5827" t="s">
        <v>17</v>
      </c>
      <c r="H5827" s="1">
        <v>108</v>
      </c>
    </row>
    <row r="5828" spans="1:8" x14ac:dyDescent="0.3">
      <c r="A5828" t="s">
        <v>21</v>
      </c>
      <c r="B5828" t="s">
        <v>13</v>
      </c>
      <c r="C5828">
        <v>1</v>
      </c>
      <c r="D5828" s="3">
        <v>2017</v>
      </c>
      <c r="E5828" t="s">
        <v>3</v>
      </c>
      <c r="F5828" t="s">
        <v>14</v>
      </c>
      <c r="G5828" t="s">
        <v>17</v>
      </c>
      <c r="H5828">
        <v>405</v>
      </c>
    </row>
    <row r="5829" spans="1:8" x14ac:dyDescent="0.3">
      <c r="A5829" t="s">
        <v>22</v>
      </c>
      <c r="B5829" t="s">
        <v>13</v>
      </c>
      <c r="C5829">
        <v>1</v>
      </c>
      <c r="D5829" s="3">
        <v>2017</v>
      </c>
      <c r="E5829" t="s">
        <v>3</v>
      </c>
      <c r="F5829" t="s">
        <v>14</v>
      </c>
      <c r="G5829" t="s">
        <v>17</v>
      </c>
      <c r="H5829" s="2">
        <v>275</v>
      </c>
    </row>
    <row r="5830" spans="1:8" x14ac:dyDescent="0.3">
      <c r="A5830" t="s">
        <v>21</v>
      </c>
      <c r="B5830" t="s">
        <v>13</v>
      </c>
      <c r="C5830">
        <v>2</v>
      </c>
      <c r="D5830" s="3">
        <v>2017</v>
      </c>
      <c r="E5830" t="s">
        <v>3</v>
      </c>
      <c r="F5830" t="s">
        <v>14</v>
      </c>
      <c r="G5830" t="s">
        <v>17</v>
      </c>
      <c r="H5830" s="2">
        <v>374</v>
      </c>
    </row>
    <row r="5831" spans="1:8" x14ac:dyDescent="0.3">
      <c r="A5831" t="s">
        <v>22</v>
      </c>
      <c r="B5831" t="s">
        <v>13</v>
      </c>
      <c r="C5831">
        <v>2</v>
      </c>
      <c r="D5831" s="3">
        <v>2017</v>
      </c>
      <c r="E5831" t="s">
        <v>3</v>
      </c>
      <c r="F5831" t="s">
        <v>14</v>
      </c>
      <c r="G5831" t="s">
        <v>17</v>
      </c>
      <c r="H5831" s="2">
        <v>208</v>
      </c>
    </row>
    <row r="5832" spans="1:8" x14ac:dyDescent="0.3">
      <c r="A5832" t="s">
        <v>21</v>
      </c>
      <c r="B5832" t="s">
        <v>13</v>
      </c>
      <c r="C5832">
        <v>3</v>
      </c>
      <c r="D5832" s="3">
        <v>2017</v>
      </c>
      <c r="E5832" t="s">
        <v>3</v>
      </c>
      <c r="F5832" t="s">
        <v>14</v>
      </c>
      <c r="G5832" t="s">
        <v>17</v>
      </c>
      <c r="H5832">
        <v>354</v>
      </c>
    </row>
    <row r="5833" spans="1:8" x14ac:dyDescent="0.3">
      <c r="A5833" t="s">
        <v>22</v>
      </c>
      <c r="B5833" t="s">
        <v>13</v>
      </c>
      <c r="C5833">
        <v>3</v>
      </c>
      <c r="D5833" s="3">
        <v>2017</v>
      </c>
      <c r="E5833" t="s">
        <v>3</v>
      </c>
      <c r="F5833" t="s">
        <v>14</v>
      </c>
      <c r="G5833" t="s">
        <v>17</v>
      </c>
      <c r="H5833">
        <v>183</v>
      </c>
    </row>
    <row r="5834" spans="1:8" x14ac:dyDescent="0.3">
      <c r="A5834" t="s">
        <v>21</v>
      </c>
      <c r="B5834" t="s">
        <v>13</v>
      </c>
      <c r="C5834">
        <v>4</v>
      </c>
      <c r="D5834" s="3">
        <v>2017</v>
      </c>
      <c r="E5834" t="s">
        <v>3</v>
      </c>
      <c r="F5834" t="s">
        <v>14</v>
      </c>
      <c r="G5834" t="s">
        <v>17</v>
      </c>
      <c r="H5834" s="2">
        <v>326</v>
      </c>
    </row>
    <row r="5835" spans="1:8" x14ac:dyDescent="0.3">
      <c r="A5835" t="s">
        <v>22</v>
      </c>
      <c r="B5835" t="s">
        <v>13</v>
      </c>
      <c r="C5835">
        <v>4</v>
      </c>
      <c r="D5835" s="3">
        <v>2017</v>
      </c>
      <c r="E5835" t="s">
        <v>3</v>
      </c>
      <c r="F5835" t="s">
        <v>14</v>
      </c>
      <c r="G5835" t="s">
        <v>17</v>
      </c>
      <c r="H5835">
        <v>193</v>
      </c>
    </row>
    <row r="5836" spans="1:8" x14ac:dyDescent="0.3">
      <c r="A5836" t="s">
        <v>21</v>
      </c>
      <c r="B5836" t="s">
        <v>13</v>
      </c>
      <c r="C5836">
        <v>5</v>
      </c>
      <c r="D5836" s="3">
        <v>2017</v>
      </c>
      <c r="E5836" t="s">
        <v>3</v>
      </c>
      <c r="F5836" t="s">
        <v>14</v>
      </c>
      <c r="G5836" t="s">
        <v>17</v>
      </c>
      <c r="H5836" s="2">
        <v>318</v>
      </c>
    </row>
    <row r="5837" spans="1:8" x14ac:dyDescent="0.3">
      <c r="A5837" t="s">
        <v>22</v>
      </c>
      <c r="B5837" t="s">
        <v>13</v>
      </c>
      <c r="C5837">
        <v>5</v>
      </c>
      <c r="D5837" s="3">
        <v>2017</v>
      </c>
      <c r="E5837" t="s">
        <v>3</v>
      </c>
      <c r="F5837" t="s">
        <v>14</v>
      </c>
      <c r="G5837" t="s">
        <v>17</v>
      </c>
      <c r="H5837" s="2">
        <v>152</v>
      </c>
    </row>
    <row r="5838" spans="1:8" x14ac:dyDescent="0.3">
      <c r="A5838" t="s">
        <v>21</v>
      </c>
      <c r="B5838" t="s">
        <v>13</v>
      </c>
      <c r="C5838">
        <v>6</v>
      </c>
      <c r="D5838" s="3">
        <v>2017</v>
      </c>
      <c r="E5838" t="s">
        <v>3</v>
      </c>
      <c r="F5838" t="s">
        <v>14</v>
      </c>
      <c r="G5838" t="s">
        <v>17</v>
      </c>
      <c r="H5838">
        <v>288</v>
      </c>
    </row>
    <row r="5839" spans="1:8" x14ac:dyDescent="0.3">
      <c r="A5839" t="s">
        <v>22</v>
      </c>
      <c r="B5839" t="s">
        <v>13</v>
      </c>
      <c r="C5839">
        <v>6</v>
      </c>
      <c r="D5839" s="3">
        <v>2017</v>
      </c>
      <c r="E5839" t="s">
        <v>3</v>
      </c>
      <c r="F5839" t="s">
        <v>14</v>
      </c>
      <c r="G5839" t="s">
        <v>17</v>
      </c>
      <c r="H5839" s="2">
        <v>176</v>
      </c>
    </row>
    <row r="5840" spans="1:8" x14ac:dyDescent="0.3">
      <c r="A5840" t="s">
        <v>21</v>
      </c>
      <c r="B5840" t="s">
        <v>13</v>
      </c>
      <c r="C5840">
        <v>7</v>
      </c>
      <c r="D5840" s="3">
        <v>2017</v>
      </c>
      <c r="E5840" t="s">
        <v>3</v>
      </c>
      <c r="F5840" t="s">
        <v>14</v>
      </c>
      <c r="G5840" t="s">
        <v>17</v>
      </c>
      <c r="H5840" s="2">
        <v>379</v>
      </c>
    </row>
    <row r="5841" spans="1:8" x14ac:dyDescent="0.3">
      <c r="A5841" t="s">
        <v>22</v>
      </c>
      <c r="B5841" t="s">
        <v>13</v>
      </c>
      <c r="C5841">
        <v>7</v>
      </c>
      <c r="D5841" s="3">
        <v>2017</v>
      </c>
      <c r="E5841" t="s">
        <v>3</v>
      </c>
      <c r="F5841" t="s">
        <v>14</v>
      </c>
      <c r="G5841" t="s">
        <v>17</v>
      </c>
      <c r="H5841" s="2">
        <v>169</v>
      </c>
    </row>
    <row r="5842" spans="1:8" x14ac:dyDescent="0.3">
      <c r="A5842" t="s">
        <v>21</v>
      </c>
      <c r="B5842" t="s">
        <v>13</v>
      </c>
      <c r="C5842">
        <v>8</v>
      </c>
      <c r="D5842" s="3">
        <v>2017</v>
      </c>
      <c r="E5842" t="s">
        <v>3</v>
      </c>
      <c r="F5842" t="s">
        <v>14</v>
      </c>
      <c r="G5842" t="s">
        <v>17</v>
      </c>
      <c r="H5842">
        <v>413</v>
      </c>
    </row>
    <row r="5843" spans="1:8" x14ac:dyDescent="0.3">
      <c r="A5843" t="s">
        <v>22</v>
      </c>
      <c r="B5843" t="s">
        <v>13</v>
      </c>
      <c r="C5843">
        <v>8</v>
      </c>
      <c r="D5843" s="3">
        <v>2017</v>
      </c>
      <c r="E5843" t="s">
        <v>3</v>
      </c>
      <c r="F5843" t="s">
        <v>14</v>
      </c>
      <c r="G5843" t="s">
        <v>17</v>
      </c>
      <c r="H5843">
        <v>244</v>
      </c>
    </row>
    <row r="5844" spans="1:8" x14ac:dyDescent="0.3">
      <c r="A5844" t="s">
        <v>21</v>
      </c>
      <c r="B5844" t="s">
        <v>13</v>
      </c>
      <c r="C5844">
        <v>9</v>
      </c>
      <c r="D5844" s="3">
        <v>2017</v>
      </c>
      <c r="E5844" t="s">
        <v>3</v>
      </c>
      <c r="F5844" t="s">
        <v>14</v>
      </c>
      <c r="G5844" t="s">
        <v>17</v>
      </c>
      <c r="H5844" s="2">
        <v>348</v>
      </c>
    </row>
    <row r="5845" spans="1:8" x14ac:dyDescent="0.3">
      <c r="A5845" t="s">
        <v>22</v>
      </c>
      <c r="B5845" t="s">
        <v>13</v>
      </c>
      <c r="C5845">
        <v>9</v>
      </c>
      <c r="D5845" s="3">
        <v>2017</v>
      </c>
      <c r="E5845" t="s">
        <v>3</v>
      </c>
      <c r="F5845" t="s">
        <v>14</v>
      </c>
      <c r="G5845" t="s">
        <v>17</v>
      </c>
      <c r="H5845" s="2">
        <v>208</v>
      </c>
    </row>
    <row r="5846" spans="1:8" x14ac:dyDescent="0.3">
      <c r="A5846" t="s">
        <v>21</v>
      </c>
      <c r="B5846" t="s">
        <v>13</v>
      </c>
      <c r="C5846">
        <v>10</v>
      </c>
      <c r="D5846" s="3">
        <v>2017</v>
      </c>
      <c r="E5846" t="s">
        <v>3</v>
      </c>
      <c r="F5846" t="s">
        <v>14</v>
      </c>
      <c r="G5846" t="s">
        <v>17</v>
      </c>
      <c r="H5846" s="2">
        <v>347</v>
      </c>
    </row>
    <row r="5847" spans="1:8" x14ac:dyDescent="0.3">
      <c r="A5847" t="s">
        <v>22</v>
      </c>
      <c r="B5847" t="s">
        <v>13</v>
      </c>
      <c r="C5847">
        <v>10</v>
      </c>
      <c r="D5847" s="3">
        <v>2017</v>
      </c>
      <c r="E5847" t="s">
        <v>3</v>
      </c>
      <c r="F5847" t="s">
        <v>14</v>
      </c>
      <c r="G5847" t="s">
        <v>17</v>
      </c>
      <c r="H5847" s="2">
        <v>160</v>
      </c>
    </row>
    <row r="5848" spans="1:8" x14ac:dyDescent="0.3">
      <c r="A5848" t="s">
        <v>21</v>
      </c>
      <c r="B5848" t="s">
        <v>13</v>
      </c>
      <c r="C5848">
        <v>11</v>
      </c>
      <c r="D5848" s="3">
        <v>2017</v>
      </c>
      <c r="E5848" t="s">
        <v>3</v>
      </c>
      <c r="F5848" t="s">
        <v>14</v>
      </c>
      <c r="G5848" t="s">
        <v>17</v>
      </c>
      <c r="H5848">
        <v>320</v>
      </c>
    </row>
    <row r="5849" spans="1:8" x14ac:dyDescent="0.3">
      <c r="A5849" t="s">
        <v>22</v>
      </c>
      <c r="B5849" t="s">
        <v>13</v>
      </c>
      <c r="C5849">
        <v>11</v>
      </c>
      <c r="D5849" s="3">
        <v>2017</v>
      </c>
      <c r="E5849" t="s">
        <v>3</v>
      </c>
      <c r="F5849" t="s">
        <v>14</v>
      </c>
      <c r="G5849" t="s">
        <v>17</v>
      </c>
      <c r="H5849">
        <v>142</v>
      </c>
    </row>
    <row r="5850" spans="1:8" x14ac:dyDescent="0.3">
      <c r="A5850" t="s">
        <v>21</v>
      </c>
      <c r="B5850" t="s">
        <v>13</v>
      </c>
      <c r="C5850">
        <v>12</v>
      </c>
      <c r="D5850" s="3">
        <v>2017</v>
      </c>
      <c r="E5850" t="s">
        <v>3</v>
      </c>
      <c r="F5850" t="s">
        <v>14</v>
      </c>
      <c r="G5850" t="s">
        <v>17</v>
      </c>
      <c r="H5850" s="2">
        <v>222</v>
      </c>
    </row>
    <row r="5851" spans="1:8" x14ac:dyDescent="0.3">
      <c r="A5851" t="s">
        <v>22</v>
      </c>
      <c r="B5851" t="s">
        <v>13</v>
      </c>
      <c r="C5851">
        <v>12</v>
      </c>
      <c r="D5851" s="3">
        <v>2017</v>
      </c>
      <c r="E5851" t="s">
        <v>3</v>
      </c>
      <c r="F5851" t="s">
        <v>14</v>
      </c>
      <c r="G5851" t="s">
        <v>17</v>
      </c>
      <c r="H5851" s="2">
        <v>153</v>
      </c>
    </row>
    <row r="5852" spans="1:8" x14ac:dyDescent="0.3">
      <c r="A5852" t="s">
        <v>21</v>
      </c>
      <c r="B5852" t="s">
        <v>13</v>
      </c>
      <c r="C5852">
        <v>13</v>
      </c>
      <c r="D5852" s="3">
        <v>2017</v>
      </c>
      <c r="E5852" t="s">
        <v>3</v>
      </c>
      <c r="F5852" t="s">
        <v>14</v>
      </c>
      <c r="G5852" t="s">
        <v>17</v>
      </c>
      <c r="H5852">
        <v>261</v>
      </c>
    </row>
    <row r="5853" spans="1:8" x14ac:dyDescent="0.3">
      <c r="A5853" t="s">
        <v>22</v>
      </c>
      <c r="B5853" t="s">
        <v>13</v>
      </c>
      <c r="C5853">
        <v>13</v>
      </c>
      <c r="D5853" s="3">
        <v>2017</v>
      </c>
      <c r="E5853" t="s">
        <v>3</v>
      </c>
      <c r="F5853" t="s">
        <v>14</v>
      </c>
      <c r="G5853" t="s">
        <v>17</v>
      </c>
      <c r="H5853">
        <v>129</v>
      </c>
    </row>
    <row r="5854" spans="1:8" x14ac:dyDescent="0.3">
      <c r="A5854" t="s">
        <v>21</v>
      </c>
      <c r="B5854" t="s">
        <v>13</v>
      </c>
      <c r="C5854">
        <v>14</v>
      </c>
      <c r="D5854" s="3">
        <v>2017</v>
      </c>
      <c r="E5854" t="s">
        <v>3</v>
      </c>
      <c r="F5854" t="s">
        <v>14</v>
      </c>
      <c r="G5854" t="s">
        <v>17</v>
      </c>
      <c r="H5854" s="2">
        <v>341</v>
      </c>
    </row>
    <row r="5855" spans="1:8" x14ac:dyDescent="0.3">
      <c r="A5855" t="s">
        <v>22</v>
      </c>
      <c r="B5855" t="s">
        <v>13</v>
      </c>
      <c r="C5855">
        <v>14</v>
      </c>
      <c r="D5855" s="3">
        <v>2017</v>
      </c>
      <c r="E5855" t="s">
        <v>3</v>
      </c>
      <c r="F5855" t="s">
        <v>14</v>
      </c>
      <c r="G5855" t="s">
        <v>17</v>
      </c>
      <c r="H5855" s="2">
        <v>180</v>
      </c>
    </row>
    <row r="5856" spans="1:8" x14ac:dyDescent="0.3">
      <c r="A5856" t="s">
        <v>21</v>
      </c>
      <c r="B5856" t="s">
        <v>13</v>
      </c>
      <c r="C5856">
        <v>15</v>
      </c>
      <c r="D5856" s="3">
        <v>2017</v>
      </c>
      <c r="E5856" t="s">
        <v>3</v>
      </c>
      <c r="F5856" t="s">
        <v>14</v>
      </c>
      <c r="G5856" t="s">
        <v>17</v>
      </c>
      <c r="H5856" s="2">
        <v>287</v>
      </c>
    </row>
    <row r="5857" spans="1:8" x14ac:dyDescent="0.3">
      <c r="A5857" t="s">
        <v>22</v>
      </c>
      <c r="B5857" t="s">
        <v>13</v>
      </c>
      <c r="C5857">
        <v>15</v>
      </c>
      <c r="D5857" s="3">
        <v>2017</v>
      </c>
      <c r="E5857" t="s">
        <v>3</v>
      </c>
      <c r="F5857" t="s">
        <v>14</v>
      </c>
      <c r="G5857" t="s">
        <v>17</v>
      </c>
      <c r="H5857" s="2">
        <v>168</v>
      </c>
    </row>
    <row r="5858" spans="1:8" x14ac:dyDescent="0.3">
      <c r="A5858" t="s">
        <v>21</v>
      </c>
      <c r="B5858" t="s">
        <v>13</v>
      </c>
      <c r="C5858">
        <v>16</v>
      </c>
      <c r="D5858" s="3">
        <v>2017</v>
      </c>
      <c r="E5858" t="s">
        <v>3</v>
      </c>
      <c r="F5858" t="s">
        <v>14</v>
      </c>
      <c r="G5858" t="s">
        <v>17</v>
      </c>
      <c r="H5858">
        <v>308</v>
      </c>
    </row>
    <row r="5859" spans="1:8" x14ac:dyDescent="0.3">
      <c r="A5859" t="s">
        <v>22</v>
      </c>
      <c r="B5859" t="s">
        <v>13</v>
      </c>
      <c r="C5859">
        <v>16</v>
      </c>
      <c r="D5859" s="3">
        <v>2017</v>
      </c>
      <c r="E5859" t="s">
        <v>3</v>
      </c>
      <c r="F5859" t="s">
        <v>14</v>
      </c>
      <c r="G5859" t="s">
        <v>17</v>
      </c>
      <c r="H5859">
        <v>151</v>
      </c>
    </row>
    <row r="5860" spans="1:8" x14ac:dyDescent="0.3">
      <c r="A5860" t="s">
        <v>21</v>
      </c>
      <c r="B5860" t="s">
        <v>13</v>
      </c>
      <c r="C5860">
        <v>17</v>
      </c>
      <c r="D5860" s="3">
        <v>2017</v>
      </c>
      <c r="E5860" t="s">
        <v>3</v>
      </c>
      <c r="F5860" t="s">
        <v>14</v>
      </c>
      <c r="G5860" t="s">
        <v>17</v>
      </c>
      <c r="H5860" s="2">
        <v>271</v>
      </c>
    </row>
    <row r="5861" spans="1:8" x14ac:dyDescent="0.3">
      <c r="A5861" t="s">
        <v>22</v>
      </c>
      <c r="B5861" t="s">
        <v>13</v>
      </c>
      <c r="C5861">
        <v>17</v>
      </c>
      <c r="D5861" s="3">
        <v>2017</v>
      </c>
      <c r="E5861" t="s">
        <v>3</v>
      </c>
      <c r="F5861" t="s">
        <v>14</v>
      </c>
      <c r="G5861" t="s">
        <v>17</v>
      </c>
      <c r="H5861" s="2">
        <v>160</v>
      </c>
    </row>
    <row r="5862" spans="1:8" x14ac:dyDescent="0.3">
      <c r="A5862" t="s">
        <v>21</v>
      </c>
      <c r="B5862" t="s">
        <v>13</v>
      </c>
      <c r="C5862">
        <v>18</v>
      </c>
      <c r="D5862" s="3">
        <v>2017</v>
      </c>
      <c r="E5862" t="s">
        <v>3</v>
      </c>
      <c r="F5862" t="s">
        <v>14</v>
      </c>
      <c r="G5862" t="s">
        <v>17</v>
      </c>
      <c r="H5862">
        <v>273</v>
      </c>
    </row>
    <row r="5863" spans="1:8" x14ac:dyDescent="0.3">
      <c r="A5863" t="s">
        <v>22</v>
      </c>
      <c r="B5863" t="s">
        <v>13</v>
      </c>
      <c r="C5863">
        <v>18</v>
      </c>
      <c r="D5863" s="3">
        <v>2017</v>
      </c>
      <c r="E5863" t="s">
        <v>3</v>
      </c>
      <c r="F5863" t="s">
        <v>14</v>
      </c>
      <c r="G5863" t="s">
        <v>17</v>
      </c>
      <c r="H5863">
        <v>153</v>
      </c>
    </row>
    <row r="5864" spans="1:8" x14ac:dyDescent="0.3">
      <c r="A5864" t="s">
        <v>21</v>
      </c>
      <c r="B5864" t="s">
        <v>13</v>
      </c>
      <c r="C5864">
        <v>19</v>
      </c>
      <c r="D5864" s="3">
        <v>2017</v>
      </c>
      <c r="E5864" t="s">
        <v>3</v>
      </c>
      <c r="F5864" t="s">
        <v>14</v>
      </c>
      <c r="G5864" t="s">
        <v>17</v>
      </c>
      <c r="H5864" s="2">
        <v>245</v>
      </c>
    </row>
    <row r="5865" spans="1:8" x14ac:dyDescent="0.3">
      <c r="A5865" t="s">
        <v>22</v>
      </c>
      <c r="B5865" t="s">
        <v>13</v>
      </c>
      <c r="C5865">
        <v>19</v>
      </c>
      <c r="D5865" s="3">
        <v>2017</v>
      </c>
      <c r="E5865" t="s">
        <v>3</v>
      </c>
      <c r="F5865" t="s">
        <v>14</v>
      </c>
      <c r="G5865" t="s">
        <v>17</v>
      </c>
      <c r="H5865">
        <v>141</v>
      </c>
    </row>
    <row r="5866" spans="1:8" x14ac:dyDescent="0.3">
      <c r="A5866" t="s">
        <v>21</v>
      </c>
      <c r="B5866" t="s">
        <v>13</v>
      </c>
      <c r="C5866">
        <v>20</v>
      </c>
      <c r="D5866" s="3">
        <v>2017</v>
      </c>
      <c r="E5866" t="s">
        <v>3</v>
      </c>
      <c r="F5866" t="s">
        <v>14</v>
      </c>
      <c r="G5866" t="s">
        <v>17</v>
      </c>
      <c r="H5866" s="2">
        <v>236</v>
      </c>
    </row>
    <row r="5867" spans="1:8" x14ac:dyDescent="0.3">
      <c r="A5867" t="s">
        <v>22</v>
      </c>
      <c r="B5867" t="s">
        <v>13</v>
      </c>
      <c r="C5867">
        <v>20</v>
      </c>
      <c r="D5867" s="3">
        <v>2017</v>
      </c>
      <c r="E5867" t="s">
        <v>3</v>
      </c>
      <c r="F5867" t="s">
        <v>14</v>
      </c>
      <c r="G5867" t="s">
        <v>17</v>
      </c>
      <c r="H5867" s="2">
        <v>151</v>
      </c>
    </row>
    <row r="5868" spans="1:8" x14ac:dyDescent="0.3">
      <c r="A5868" t="s">
        <v>21</v>
      </c>
      <c r="B5868" t="s">
        <v>13</v>
      </c>
      <c r="C5868">
        <v>21</v>
      </c>
      <c r="D5868" s="3">
        <v>2017</v>
      </c>
      <c r="E5868" t="s">
        <v>3</v>
      </c>
      <c r="F5868" t="s">
        <v>14</v>
      </c>
      <c r="G5868" t="s">
        <v>17</v>
      </c>
      <c r="H5868">
        <v>286</v>
      </c>
    </row>
    <row r="5869" spans="1:8" x14ac:dyDescent="0.3">
      <c r="A5869" t="s">
        <v>22</v>
      </c>
      <c r="B5869" t="s">
        <v>13</v>
      </c>
      <c r="C5869">
        <v>21</v>
      </c>
      <c r="D5869" s="3">
        <v>2017</v>
      </c>
      <c r="E5869" t="s">
        <v>3</v>
      </c>
      <c r="F5869" t="s">
        <v>14</v>
      </c>
      <c r="G5869" t="s">
        <v>17</v>
      </c>
      <c r="H5869">
        <v>177</v>
      </c>
    </row>
    <row r="5870" spans="1:8" x14ac:dyDescent="0.3">
      <c r="A5870" t="s">
        <v>21</v>
      </c>
      <c r="B5870" t="s">
        <v>13</v>
      </c>
      <c r="C5870">
        <v>22</v>
      </c>
      <c r="D5870" s="3">
        <v>2017</v>
      </c>
      <c r="E5870" t="s">
        <v>3</v>
      </c>
      <c r="F5870" t="s">
        <v>14</v>
      </c>
      <c r="G5870" t="s">
        <v>17</v>
      </c>
      <c r="H5870" s="2">
        <v>260</v>
      </c>
    </row>
    <row r="5871" spans="1:8" x14ac:dyDescent="0.3">
      <c r="A5871" t="s">
        <v>22</v>
      </c>
      <c r="B5871" t="s">
        <v>13</v>
      </c>
      <c r="C5871">
        <v>22</v>
      </c>
      <c r="D5871" s="3">
        <v>2017</v>
      </c>
      <c r="E5871" t="s">
        <v>3</v>
      </c>
      <c r="F5871" t="s">
        <v>14</v>
      </c>
      <c r="G5871" t="s">
        <v>17</v>
      </c>
      <c r="H5871" s="2">
        <v>167</v>
      </c>
    </row>
    <row r="5872" spans="1:8" x14ac:dyDescent="0.3">
      <c r="A5872" t="s">
        <v>21</v>
      </c>
      <c r="B5872" t="s">
        <v>13</v>
      </c>
      <c r="C5872">
        <v>23</v>
      </c>
      <c r="D5872" s="3">
        <v>2017</v>
      </c>
      <c r="E5872" t="s">
        <v>3</v>
      </c>
      <c r="F5872" t="s">
        <v>14</v>
      </c>
      <c r="G5872" t="s">
        <v>17</v>
      </c>
      <c r="H5872">
        <v>254</v>
      </c>
    </row>
    <row r="5873" spans="1:8" x14ac:dyDescent="0.3">
      <c r="A5873" t="s">
        <v>22</v>
      </c>
      <c r="B5873" t="s">
        <v>13</v>
      </c>
      <c r="C5873">
        <v>23</v>
      </c>
      <c r="D5873" s="3">
        <v>2017</v>
      </c>
      <c r="E5873" t="s">
        <v>3</v>
      </c>
      <c r="F5873" t="s">
        <v>14</v>
      </c>
      <c r="G5873" t="s">
        <v>17</v>
      </c>
      <c r="H5873">
        <v>187</v>
      </c>
    </row>
    <row r="5874" spans="1:8" x14ac:dyDescent="0.3">
      <c r="A5874" t="s">
        <v>21</v>
      </c>
      <c r="B5874" t="s">
        <v>13</v>
      </c>
      <c r="C5874">
        <v>24</v>
      </c>
      <c r="D5874" s="3">
        <v>2017</v>
      </c>
      <c r="E5874" t="s">
        <v>3</v>
      </c>
      <c r="F5874" t="s">
        <v>14</v>
      </c>
      <c r="G5874" t="s">
        <v>17</v>
      </c>
      <c r="H5874" s="2">
        <v>215</v>
      </c>
    </row>
    <row r="5875" spans="1:8" x14ac:dyDescent="0.3">
      <c r="A5875" t="s">
        <v>22</v>
      </c>
      <c r="B5875" t="s">
        <v>13</v>
      </c>
      <c r="C5875">
        <v>24</v>
      </c>
      <c r="D5875" s="3">
        <v>2017</v>
      </c>
      <c r="E5875" t="s">
        <v>3</v>
      </c>
      <c r="F5875" t="s">
        <v>14</v>
      </c>
      <c r="G5875" t="s">
        <v>17</v>
      </c>
      <c r="H5875" s="2">
        <v>153</v>
      </c>
    </row>
    <row r="5876" spans="1:8" x14ac:dyDescent="0.3">
      <c r="A5876" t="s">
        <v>21</v>
      </c>
      <c r="B5876" t="s">
        <v>13</v>
      </c>
      <c r="C5876">
        <v>25</v>
      </c>
      <c r="D5876" s="3">
        <v>2017</v>
      </c>
      <c r="E5876" t="s">
        <v>3</v>
      </c>
      <c r="F5876" t="s">
        <v>14</v>
      </c>
      <c r="G5876" t="s">
        <v>17</v>
      </c>
      <c r="H5876" s="2">
        <v>254</v>
      </c>
    </row>
    <row r="5877" spans="1:8" x14ac:dyDescent="0.3">
      <c r="A5877" t="s">
        <v>22</v>
      </c>
      <c r="B5877" t="s">
        <v>13</v>
      </c>
      <c r="C5877">
        <v>25</v>
      </c>
      <c r="D5877" s="3">
        <v>2017</v>
      </c>
      <c r="E5877" t="s">
        <v>3</v>
      </c>
      <c r="F5877" t="s">
        <v>14</v>
      </c>
      <c r="G5877" t="s">
        <v>17</v>
      </c>
      <c r="H5877" s="2">
        <v>133</v>
      </c>
    </row>
    <row r="5878" spans="1:8" x14ac:dyDescent="0.3">
      <c r="A5878" t="s">
        <v>21</v>
      </c>
      <c r="B5878" t="s">
        <v>13</v>
      </c>
      <c r="C5878">
        <v>26</v>
      </c>
      <c r="D5878" s="3">
        <v>2017</v>
      </c>
      <c r="E5878" t="s">
        <v>3</v>
      </c>
      <c r="F5878" t="s">
        <v>14</v>
      </c>
      <c r="G5878" t="s">
        <v>17</v>
      </c>
      <c r="H5878">
        <v>195</v>
      </c>
    </row>
    <row r="5879" spans="1:8" x14ac:dyDescent="0.3">
      <c r="A5879" t="s">
        <v>22</v>
      </c>
      <c r="B5879" t="s">
        <v>13</v>
      </c>
      <c r="C5879">
        <v>26</v>
      </c>
      <c r="D5879" s="3">
        <v>2017</v>
      </c>
      <c r="E5879" t="s">
        <v>3</v>
      </c>
      <c r="F5879" t="s">
        <v>14</v>
      </c>
      <c r="G5879" t="s">
        <v>17</v>
      </c>
      <c r="H5879">
        <v>110</v>
      </c>
    </row>
    <row r="5880" spans="1:8" x14ac:dyDescent="0.3">
      <c r="A5880" t="s">
        <v>21</v>
      </c>
      <c r="B5880" t="s">
        <v>13</v>
      </c>
      <c r="C5880">
        <v>27</v>
      </c>
      <c r="D5880" s="3">
        <v>2017</v>
      </c>
      <c r="E5880" t="s">
        <v>3</v>
      </c>
      <c r="F5880" t="s">
        <v>14</v>
      </c>
      <c r="G5880" t="s">
        <v>17</v>
      </c>
      <c r="H5880" s="2">
        <v>208</v>
      </c>
    </row>
    <row r="5881" spans="1:8" x14ac:dyDescent="0.3">
      <c r="A5881" t="s">
        <v>22</v>
      </c>
      <c r="B5881" t="s">
        <v>13</v>
      </c>
      <c r="C5881">
        <v>27</v>
      </c>
      <c r="D5881" s="3">
        <v>2017</v>
      </c>
      <c r="E5881" t="s">
        <v>3</v>
      </c>
      <c r="F5881" t="s">
        <v>14</v>
      </c>
      <c r="G5881" t="s">
        <v>17</v>
      </c>
      <c r="H5881" s="2">
        <v>99</v>
      </c>
    </row>
    <row r="5882" spans="1:8" x14ac:dyDescent="0.3">
      <c r="A5882" t="s">
        <v>21</v>
      </c>
      <c r="B5882" t="s">
        <v>13</v>
      </c>
      <c r="C5882">
        <v>28</v>
      </c>
      <c r="D5882" s="3">
        <v>2017</v>
      </c>
      <c r="E5882" t="s">
        <v>3</v>
      </c>
      <c r="F5882" t="s">
        <v>14</v>
      </c>
      <c r="G5882" t="s">
        <v>17</v>
      </c>
      <c r="H5882">
        <v>225</v>
      </c>
    </row>
    <row r="5883" spans="1:8" x14ac:dyDescent="0.3">
      <c r="A5883" t="s">
        <v>22</v>
      </c>
      <c r="B5883" t="s">
        <v>13</v>
      </c>
      <c r="C5883">
        <v>28</v>
      </c>
      <c r="D5883" s="3">
        <v>2017</v>
      </c>
      <c r="E5883" t="s">
        <v>3</v>
      </c>
      <c r="F5883" t="s">
        <v>14</v>
      </c>
      <c r="G5883" t="s">
        <v>17</v>
      </c>
      <c r="H5883" s="2">
        <v>143</v>
      </c>
    </row>
    <row r="5884" spans="1:8" x14ac:dyDescent="0.3">
      <c r="A5884" t="s">
        <v>21</v>
      </c>
      <c r="B5884" t="s">
        <v>13</v>
      </c>
      <c r="C5884">
        <v>29</v>
      </c>
      <c r="D5884" s="3">
        <v>2017</v>
      </c>
      <c r="E5884" t="s">
        <v>3</v>
      </c>
      <c r="F5884" t="s">
        <v>14</v>
      </c>
      <c r="G5884" t="s">
        <v>17</v>
      </c>
      <c r="H5884" s="2">
        <v>284</v>
      </c>
    </row>
    <row r="5885" spans="1:8" x14ac:dyDescent="0.3">
      <c r="A5885" t="s">
        <v>22</v>
      </c>
      <c r="B5885" t="s">
        <v>13</v>
      </c>
      <c r="C5885">
        <v>29</v>
      </c>
      <c r="D5885" s="3">
        <v>2017</v>
      </c>
      <c r="E5885" t="s">
        <v>3</v>
      </c>
      <c r="F5885" t="s">
        <v>14</v>
      </c>
      <c r="G5885" t="s">
        <v>17</v>
      </c>
      <c r="H5885">
        <v>168</v>
      </c>
    </row>
    <row r="5886" spans="1:8" x14ac:dyDescent="0.3">
      <c r="A5886" t="s">
        <v>21</v>
      </c>
      <c r="B5886" t="s">
        <v>13</v>
      </c>
      <c r="C5886">
        <v>30</v>
      </c>
      <c r="D5886" s="3">
        <v>2017</v>
      </c>
      <c r="E5886" t="s">
        <v>3</v>
      </c>
      <c r="F5886" t="s">
        <v>14</v>
      </c>
      <c r="G5886" t="s">
        <v>17</v>
      </c>
      <c r="H5886" s="2">
        <v>274</v>
      </c>
    </row>
    <row r="5887" spans="1:8" x14ac:dyDescent="0.3">
      <c r="A5887" t="s">
        <v>22</v>
      </c>
      <c r="B5887" t="s">
        <v>13</v>
      </c>
      <c r="C5887">
        <v>30</v>
      </c>
      <c r="D5887" s="3">
        <v>2017</v>
      </c>
      <c r="E5887" t="s">
        <v>3</v>
      </c>
      <c r="F5887" t="s">
        <v>14</v>
      </c>
      <c r="G5887" t="s">
        <v>17</v>
      </c>
      <c r="H5887" s="2">
        <v>126</v>
      </c>
    </row>
    <row r="5888" spans="1:8" x14ac:dyDescent="0.3">
      <c r="A5888" t="s">
        <v>21</v>
      </c>
      <c r="B5888" t="s">
        <v>13</v>
      </c>
      <c r="C5888">
        <v>31</v>
      </c>
      <c r="D5888" s="3">
        <v>2017</v>
      </c>
      <c r="E5888" t="s">
        <v>3</v>
      </c>
      <c r="F5888" t="s">
        <v>14</v>
      </c>
      <c r="G5888" t="s">
        <v>17</v>
      </c>
      <c r="H5888">
        <v>262</v>
      </c>
    </row>
    <row r="5889" spans="1:8" x14ac:dyDescent="0.3">
      <c r="A5889" t="s">
        <v>22</v>
      </c>
      <c r="B5889" t="s">
        <v>13</v>
      </c>
      <c r="C5889">
        <v>31</v>
      </c>
      <c r="D5889" s="3">
        <v>2017</v>
      </c>
      <c r="E5889" t="s">
        <v>3</v>
      </c>
      <c r="F5889" t="s">
        <v>14</v>
      </c>
      <c r="G5889" t="s">
        <v>17</v>
      </c>
      <c r="H5889" s="2">
        <v>140</v>
      </c>
    </row>
    <row r="5890" spans="1:8" x14ac:dyDescent="0.3">
      <c r="A5890" t="s">
        <v>21</v>
      </c>
      <c r="B5890" t="s">
        <v>20</v>
      </c>
      <c r="C5890">
        <v>1</v>
      </c>
      <c r="D5890" s="3">
        <v>2016</v>
      </c>
      <c r="E5890" t="s">
        <v>3</v>
      </c>
      <c r="F5890" t="s">
        <v>18</v>
      </c>
      <c r="G5890" t="s">
        <v>23</v>
      </c>
      <c r="H5890" s="2">
        <v>24</v>
      </c>
    </row>
    <row r="5891" spans="1:8" x14ac:dyDescent="0.3">
      <c r="A5891" t="s">
        <v>22</v>
      </c>
      <c r="B5891" t="s">
        <v>20</v>
      </c>
      <c r="C5891">
        <v>1</v>
      </c>
      <c r="D5891" s="3">
        <v>2016</v>
      </c>
      <c r="E5891" t="s">
        <v>3</v>
      </c>
      <c r="F5891" t="s">
        <v>18</v>
      </c>
      <c r="G5891" t="s">
        <v>23</v>
      </c>
      <c r="H5891" s="2">
        <v>17</v>
      </c>
    </row>
    <row r="5892" spans="1:8" x14ac:dyDescent="0.3">
      <c r="A5892" t="s">
        <v>21</v>
      </c>
      <c r="B5892" t="s">
        <v>20</v>
      </c>
      <c r="C5892">
        <v>2</v>
      </c>
      <c r="D5892" s="3">
        <v>2016</v>
      </c>
      <c r="E5892" t="s">
        <v>3</v>
      </c>
      <c r="F5892" t="s">
        <v>18</v>
      </c>
      <c r="G5892" t="s">
        <v>23</v>
      </c>
      <c r="H5892">
        <v>36</v>
      </c>
    </row>
    <row r="5893" spans="1:8" x14ac:dyDescent="0.3">
      <c r="A5893" t="s">
        <v>22</v>
      </c>
      <c r="B5893" t="s">
        <v>20</v>
      </c>
      <c r="C5893">
        <v>2</v>
      </c>
      <c r="D5893" s="3">
        <v>2016</v>
      </c>
      <c r="E5893" t="s">
        <v>3</v>
      </c>
      <c r="F5893" t="s">
        <v>18</v>
      </c>
      <c r="G5893" t="s">
        <v>23</v>
      </c>
      <c r="H5893" s="2">
        <v>25</v>
      </c>
    </row>
    <row r="5894" spans="1:8" x14ac:dyDescent="0.3">
      <c r="A5894" t="s">
        <v>21</v>
      </c>
      <c r="B5894" t="s">
        <v>20</v>
      </c>
      <c r="C5894">
        <v>3</v>
      </c>
      <c r="D5894" s="3">
        <v>2016</v>
      </c>
      <c r="E5894" t="s">
        <v>3</v>
      </c>
      <c r="F5894" t="s">
        <v>18</v>
      </c>
      <c r="G5894" t="s">
        <v>23</v>
      </c>
      <c r="H5894" s="2">
        <v>39</v>
      </c>
    </row>
    <row r="5895" spans="1:8" x14ac:dyDescent="0.3">
      <c r="A5895" t="s">
        <v>22</v>
      </c>
      <c r="B5895" t="s">
        <v>20</v>
      </c>
      <c r="C5895">
        <v>3</v>
      </c>
      <c r="D5895" s="3">
        <v>2016</v>
      </c>
      <c r="E5895" t="s">
        <v>3</v>
      </c>
      <c r="F5895" t="s">
        <v>18</v>
      </c>
      <c r="G5895" t="s">
        <v>23</v>
      </c>
      <c r="H5895" s="2">
        <v>24</v>
      </c>
    </row>
    <row r="5896" spans="1:8" x14ac:dyDescent="0.3">
      <c r="A5896" t="s">
        <v>21</v>
      </c>
      <c r="B5896" t="s">
        <v>20</v>
      </c>
      <c r="C5896">
        <v>4</v>
      </c>
      <c r="D5896" s="3">
        <v>2016</v>
      </c>
      <c r="E5896" t="s">
        <v>3</v>
      </c>
      <c r="F5896" t="s">
        <v>18</v>
      </c>
      <c r="G5896" t="s">
        <v>23</v>
      </c>
      <c r="H5896" s="2">
        <v>32</v>
      </c>
    </row>
    <row r="5897" spans="1:8" x14ac:dyDescent="0.3">
      <c r="A5897" t="s">
        <v>22</v>
      </c>
      <c r="B5897" t="s">
        <v>20</v>
      </c>
      <c r="C5897">
        <v>4</v>
      </c>
      <c r="D5897" s="3">
        <v>2016</v>
      </c>
      <c r="E5897" t="s">
        <v>3</v>
      </c>
      <c r="F5897" t="s">
        <v>18</v>
      </c>
      <c r="G5897" t="s">
        <v>23</v>
      </c>
      <c r="H5897" s="2">
        <v>21</v>
      </c>
    </row>
    <row r="5898" spans="1:8" x14ac:dyDescent="0.3">
      <c r="A5898" t="s">
        <v>21</v>
      </c>
      <c r="B5898" t="s">
        <v>20</v>
      </c>
      <c r="C5898">
        <v>5</v>
      </c>
      <c r="D5898" s="3">
        <v>2016</v>
      </c>
      <c r="E5898" t="s">
        <v>3</v>
      </c>
      <c r="F5898" t="s">
        <v>18</v>
      </c>
      <c r="G5898" t="s">
        <v>23</v>
      </c>
      <c r="H5898">
        <v>35</v>
      </c>
    </row>
    <row r="5899" spans="1:8" x14ac:dyDescent="0.3">
      <c r="A5899" t="s">
        <v>22</v>
      </c>
      <c r="B5899" t="s">
        <v>20</v>
      </c>
      <c r="C5899">
        <v>5</v>
      </c>
      <c r="D5899" s="3">
        <v>2016</v>
      </c>
      <c r="E5899" t="s">
        <v>3</v>
      </c>
      <c r="F5899" t="s">
        <v>18</v>
      </c>
      <c r="G5899" t="s">
        <v>23</v>
      </c>
      <c r="H5899">
        <v>10</v>
      </c>
    </row>
    <row r="5900" spans="1:8" x14ac:dyDescent="0.3">
      <c r="A5900" t="s">
        <v>21</v>
      </c>
      <c r="B5900" t="s">
        <v>20</v>
      </c>
      <c r="C5900">
        <v>6</v>
      </c>
      <c r="D5900" s="3">
        <v>2016</v>
      </c>
      <c r="E5900" t="s">
        <v>3</v>
      </c>
      <c r="F5900" t="s">
        <v>18</v>
      </c>
      <c r="G5900" t="s">
        <v>23</v>
      </c>
      <c r="H5900" s="2">
        <v>53</v>
      </c>
    </row>
    <row r="5901" spans="1:8" x14ac:dyDescent="0.3">
      <c r="A5901" t="s">
        <v>22</v>
      </c>
      <c r="B5901" t="s">
        <v>20</v>
      </c>
      <c r="C5901">
        <v>6</v>
      </c>
      <c r="D5901" s="3">
        <v>2016</v>
      </c>
      <c r="E5901" t="s">
        <v>3</v>
      </c>
      <c r="F5901" t="s">
        <v>18</v>
      </c>
      <c r="G5901" t="s">
        <v>23</v>
      </c>
      <c r="H5901" s="2">
        <v>28</v>
      </c>
    </row>
    <row r="5902" spans="1:8" x14ac:dyDescent="0.3">
      <c r="A5902" t="s">
        <v>21</v>
      </c>
      <c r="B5902" t="s">
        <v>20</v>
      </c>
      <c r="C5902">
        <v>7</v>
      </c>
      <c r="D5902" s="3">
        <v>2016</v>
      </c>
      <c r="E5902" t="s">
        <v>3</v>
      </c>
      <c r="F5902" t="s">
        <v>18</v>
      </c>
      <c r="G5902" t="s">
        <v>23</v>
      </c>
      <c r="H5902">
        <v>58</v>
      </c>
    </row>
    <row r="5903" spans="1:8" x14ac:dyDescent="0.3">
      <c r="A5903" t="s">
        <v>22</v>
      </c>
      <c r="B5903" t="s">
        <v>20</v>
      </c>
      <c r="C5903">
        <v>7</v>
      </c>
      <c r="D5903" s="3">
        <v>2016</v>
      </c>
      <c r="E5903" t="s">
        <v>3</v>
      </c>
      <c r="F5903" t="s">
        <v>18</v>
      </c>
      <c r="G5903" t="s">
        <v>23</v>
      </c>
      <c r="H5903" s="2">
        <v>19</v>
      </c>
    </row>
    <row r="5904" spans="1:8" x14ac:dyDescent="0.3">
      <c r="A5904" t="s">
        <v>21</v>
      </c>
      <c r="B5904" t="s">
        <v>20</v>
      </c>
      <c r="C5904">
        <v>8</v>
      </c>
      <c r="D5904" s="3">
        <v>2016</v>
      </c>
      <c r="E5904" t="s">
        <v>3</v>
      </c>
      <c r="F5904" t="s">
        <v>18</v>
      </c>
      <c r="G5904" t="s">
        <v>23</v>
      </c>
      <c r="H5904" s="2">
        <v>70</v>
      </c>
    </row>
    <row r="5905" spans="1:8" x14ac:dyDescent="0.3">
      <c r="A5905" t="s">
        <v>22</v>
      </c>
      <c r="B5905" t="s">
        <v>20</v>
      </c>
      <c r="C5905">
        <v>8</v>
      </c>
      <c r="D5905" s="3">
        <v>2016</v>
      </c>
      <c r="E5905" t="s">
        <v>3</v>
      </c>
      <c r="F5905" t="s">
        <v>18</v>
      </c>
      <c r="G5905" t="s">
        <v>23</v>
      </c>
      <c r="H5905" s="2">
        <v>12</v>
      </c>
    </row>
    <row r="5906" spans="1:8" x14ac:dyDescent="0.3">
      <c r="A5906" t="s">
        <v>21</v>
      </c>
      <c r="B5906" t="s">
        <v>20</v>
      </c>
      <c r="C5906">
        <v>9</v>
      </c>
      <c r="D5906" s="3">
        <v>2016</v>
      </c>
      <c r="E5906" t="s">
        <v>3</v>
      </c>
      <c r="F5906" t="s">
        <v>18</v>
      </c>
      <c r="G5906" t="s">
        <v>23</v>
      </c>
      <c r="H5906" s="2">
        <v>42</v>
      </c>
    </row>
    <row r="5907" spans="1:8" x14ac:dyDescent="0.3">
      <c r="A5907" t="s">
        <v>22</v>
      </c>
      <c r="B5907" t="s">
        <v>20</v>
      </c>
      <c r="C5907">
        <v>9</v>
      </c>
      <c r="D5907" s="3">
        <v>2016</v>
      </c>
      <c r="E5907" t="s">
        <v>3</v>
      </c>
      <c r="F5907" t="s">
        <v>18</v>
      </c>
      <c r="G5907" t="s">
        <v>23</v>
      </c>
      <c r="H5907" s="2">
        <v>16</v>
      </c>
    </row>
    <row r="5908" spans="1:8" x14ac:dyDescent="0.3">
      <c r="A5908" t="s">
        <v>21</v>
      </c>
      <c r="B5908" t="s">
        <v>20</v>
      </c>
      <c r="C5908">
        <v>10</v>
      </c>
      <c r="D5908" s="3">
        <v>2016</v>
      </c>
      <c r="E5908" t="s">
        <v>3</v>
      </c>
      <c r="F5908" t="s">
        <v>18</v>
      </c>
      <c r="G5908" t="s">
        <v>23</v>
      </c>
      <c r="H5908">
        <v>32</v>
      </c>
    </row>
    <row r="5909" spans="1:8" x14ac:dyDescent="0.3">
      <c r="A5909" t="s">
        <v>22</v>
      </c>
      <c r="B5909" t="s">
        <v>20</v>
      </c>
      <c r="C5909">
        <v>10</v>
      </c>
      <c r="D5909" s="3">
        <v>2016</v>
      </c>
      <c r="E5909" t="s">
        <v>3</v>
      </c>
      <c r="F5909" t="s">
        <v>18</v>
      </c>
      <c r="G5909" t="s">
        <v>23</v>
      </c>
      <c r="H5909" s="2">
        <v>13</v>
      </c>
    </row>
    <row r="5910" spans="1:8" x14ac:dyDescent="0.3">
      <c r="A5910" t="s">
        <v>21</v>
      </c>
      <c r="B5910" t="s">
        <v>20</v>
      </c>
      <c r="C5910">
        <v>11</v>
      </c>
      <c r="D5910" s="3">
        <v>2016</v>
      </c>
      <c r="E5910" t="s">
        <v>3</v>
      </c>
      <c r="F5910" t="s">
        <v>18</v>
      </c>
      <c r="G5910" t="s">
        <v>23</v>
      </c>
      <c r="H5910" s="2">
        <v>73</v>
      </c>
    </row>
    <row r="5911" spans="1:8" x14ac:dyDescent="0.3">
      <c r="A5911" t="s">
        <v>22</v>
      </c>
      <c r="B5911" t="s">
        <v>20</v>
      </c>
      <c r="C5911">
        <v>11</v>
      </c>
      <c r="D5911" s="3">
        <v>2016</v>
      </c>
      <c r="E5911" t="s">
        <v>3</v>
      </c>
      <c r="F5911" t="s">
        <v>18</v>
      </c>
      <c r="G5911" t="s">
        <v>23</v>
      </c>
      <c r="H5911" s="2">
        <v>14</v>
      </c>
    </row>
    <row r="5912" spans="1:8" x14ac:dyDescent="0.3">
      <c r="A5912" t="s">
        <v>21</v>
      </c>
      <c r="B5912" t="s">
        <v>20</v>
      </c>
      <c r="C5912">
        <v>12</v>
      </c>
      <c r="D5912" s="3">
        <v>2016</v>
      </c>
      <c r="E5912" t="s">
        <v>3</v>
      </c>
      <c r="F5912" t="s">
        <v>18</v>
      </c>
      <c r="G5912" t="s">
        <v>23</v>
      </c>
      <c r="H5912">
        <v>40</v>
      </c>
    </row>
    <row r="5913" spans="1:8" x14ac:dyDescent="0.3">
      <c r="A5913" t="s">
        <v>22</v>
      </c>
      <c r="B5913" t="s">
        <v>20</v>
      </c>
      <c r="C5913">
        <v>12</v>
      </c>
      <c r="D5913" s="3">
        <v>2016</v>
      </c>
      <c r="E5913" t="s">
        <v>3</v>
      </c>
      <c r="F5913" t="s">
        <v>18</v>
      </c>
      <c r="G5913" t="s">
        <v>23</v>
      </c>
      <c r="H5913" s="2">
        <v>20</v>
      </c>
    </row>
    <row r="5914" spans="1:8" x14ac:dyDescent="0.3">
      <c r="A5914" t="s">
        <v>21</v>
      </c>
      <c r="B5914" t="s">
        <v>20</v>
      </c>
      <c r="C5914">
        <v>13</v>
      </c>
      <c r="D5914" s="3">
        <v>2016</v>
      </c>
      <c r="E5914" t="s">
        <v>3</v>
      </c>
      <c r="F5914" t="s">
        <v>18</v>
      </c>
      <c r="G5914" t="s">
        <v>23</v>
      </c>
      <c r="H5914" s="2">
        <v>62</v>
      </c>
    </row>
    <row r="5915" spans="1:8" x14ac:dyDescent="0.3">
      <c r="A5915" t="s">
        <v>22</v>
      </c>
      <c r="B5915" t="s">
        <v>20</v>
      </c>
      <c r="C5915">
        <v>13</v>
      </c>
      <c r="D5915" s="3">
        <v>2016</v>
      </c>
      <c r="E5915" t="s">
        <v>3</v>
      </c>
      <c r="F5915" t="s">
        <v>18</v>
      </c>
      <c r="G5915" t="s">
        <v>23</v>
      </c>
      <c r="H5915" s="2">
        <v>19</v>
      </c>
    </row>
    <row r="5916" spans="1:8" x14ac:dyDescent="0.3">
      <c r="A5916" t="s">
        <v>21</v>
      </c>
      <c r="B5916" t="s">
        <v>20</v>
      </c>
      <c r="C5916">
        <v>14</v>
      </c>
      <c r="D5916" s="3">
        <v>2016</v>
      </c>
      <c r="E5916" t="s">
        <v>3</v>
      </c>
      <c r="F5916" t="s">
        <v>18</v>
      </c>
      <c r="G5916" t="s">
        <v>23</v>
      </c>
      <c r="H5916" s="2">
        <v>39</v>
      </c>
    </row>
    <row r="5917" spans="1:8" x14ac:dyDescent="0.3">
      <c r="A5917" t="s">
        <v>22</v>
      </c>
      <c r="B5917" t="s">
        <v>20</v>
      </c>
      <c r="C5917">
        <v>14</v>
      </c>
      <c r="D5917" s="3">
        <v>2016</v>
      </c>
      <c r="E5917" t="s">
        <v>3</v>
      </c>
      <c r="F5917" t="s">
        <v>18</v>
      </c>
      <c r="G5917" t="s">
        <v>23</v>
      </c>
      <c r="H5917" s="2">
        <v>20</v>
      </c>
    </row>
    <row r="5918" spans="1:8" x14ac:dyDescent="0.3">
      <c r="A5918" t="s">
        <v>21</v>
      </c>
      <c r="B5918" t="s">
        <v>20</v>
      </c>
      <c r="C5918">
        <v>15</v>
      </c>
      <c r="D5918" s="3">
        <v>2016</v>
      </c>
      <c r="E5918" t="s">
        <v>3</v>
      </c>
      <c r="F5918" t="s">
        <v>18</v>
      </c>
      <c r="G5918" t="s">
        <v>23</v>
      </c>
      <c r="H5918">
        <v>30</v>
      </c>
    </row>
    <row r="5919" spans="1:8" x14ac:dyDescent="0.3">
      <c r="A5919" t="s">
        <v>22</v>
      </c>
      <c r="B5919" t="s">
        <v>20</v>
      </c>
      <c r="C5919">
        <v>15</v>
      </c>
      <c r="D5919" s="3">
        <v>2016</v>
      </c>
      <c r="E5919" t="s">
        <v>3</v>
      </c>
      <c r="F5919" t="s">
        <v>18</v>
      </c>
      <c r="G5919" t="s">
        <v>23</v>
      </c>
      <c r="H5919" s="2">
        <v>17</v>
      </c>
    </row>
    <row r="5920" spans="1:8" x14ac:dyDescent="0.3">
      <c r="A5920" t="s">
        <v>21</v>
      </c>
      <c r="B5920" t="s">
        <v>20</v>
      </c>
      <c r="C5920">
        <v>16</v>
      </c>
      <c r="D5920" s="3">
        <v>2016</v>
      </c>
      <c r="E5920" t="s">
        <v>3</v>
      </c>
      <c r="F5920" t="s">
        <v>18</v>
      </c>
      <c r="G5920" t="s">
        <v>23</v>
      </c>
      <c r="H5920" s="2">
        <v>29</v>
      </c>
    </row>
    <row r="5921" spans="1:8" x14ac:dyDescent="0.3">
      <c r="A5921" t="s">
        <v>22</v>
      </c>
      <c r="B5921" t="s">
        <v>20</v>
      </c>
      <c r="C5921">
        <v>16</v>
      </c>
      <c r="D5921" s="3">
        <v>2016</v>
      </c>
      <c r="E5921" t="s">
        <v>3</v>
      </c>
      <c r="F5921" t="s">
        <v>18</v>
      </c>
      <c r="G5921" t="s">
        <v>23</v>
      </c>
      <c r="H5921" s="2">
        <v>10</v>
      </c>
    </row>
    <row r="5922" spans="1:8" x14ac:dyDescent="0.3">
      <c r="A5922" t="s">
        <v>21</v>
      </c>
      <c r="B5922" t="s">
        <v>20</v>
      </c>
      <c r="C5922">
        <v>17</v>
      </c>
      <c r="D5922" s="3">
        <v>2016</v>
      </c>
      <c r="E5922" t="s">
        <v>3</v>
      </c>
      <c r="F5922" t="s">
        <v>18</v>
      </c>
      <c r="G5922" t="s">
        <v>23</v>
      </c>
      <c r="H5922">
        <v>42</v>
      </c>
    </row>
    <row r="5923" spans="1:8" x14ac:dyDescent="0.3">
      <c r="A5923" t="s">
        <v>22</v>
      </c>
      <c r="B5923" t="s">
        <v>20</v>
      </c>
      <c r="C5923">
        <v>17</v>
      </c>
      <c r="D5923" s="3">
        <v>2016</v>
      </c>
      <c r="E5923" t="s">
        <v>3</v>
      </c>
      <c r="F5923" t="s">
        <v>18</v>
      </c>
      <c r="G5923" t="s">
        <v>23</v>
      </c>
      <c r="H5923">
        <v>21</v>
      </c>
    </row>
    <row r="5924" spans="1:8" x14ac:dyDescent="0.3">
      <c r="A5924" t="s">
        <v>21</v>
      </c>
      <c r="B5924" t="s">
        <v>20</v>
      </c>
      <c r="C5924">
        <v>18</v>
      </c>
      <c r="D5924" s="3">
        <v>2016</v>
      </c>
      <c r="E5924" t="s">
        <v>3</v>
      </c>
      <c r="F5924" t="s">
        <v>18</v>
      </c>
      <c r="G5924" t="s">
        <v>23</v>
      </c>
      <c r="H5924" s="2">
        <v>46</v>
      </c>
    </row>
    <row r="5925" spans="1:8" x14ac:dyDescent="0.3">
      <c r="A5925" t="s">
        <v>22</v>
      </c>
      <c r="B5925" t="s">
        <v>20</v>
      </c>
      <c r="C5925">
        <v>18</v>
      </c>
      <c r="D5925" s="3">
        <v>2016</v>
      </c>
      <c r="E5925" t="s">
        <v>3</v>
      </c>
      <c r="F5925" t="s">
        <v>18</v>
      </c>
      <c r="G5925" t="s">
        <v>23</v>
      </c>
      <c r="H5925">
        <v>22</v>
      </c>
    </row>
    <row r="5926" spans="1:8" x14ac:dyDescent="0.3">
      <c r="A5926" t="s">
        <v>21</v>
      </c>
      <c r="B5926" t="s">
        <v>20</v>
      </c>
      <c r="C5926">
        <v>19</v>
      </c>
      <c r="D5926" s="3">
        <v>2016</v>
      </c>
      <c r="E5926" t="s">
        <v>3</v>
      </c>
      <c r="F5926" t="s">
        <v>18</v>
      </c>
      <c r="G5926" t="s">
        <v>23</v>
      </c>
      <c r="H5926" s="2">
        <v>17</v>
      </c>
    </row>
    <row r="5927" spans="1:8" x14ac:dyDescent="0.3">
      <c r="A5927" t="s">
        <v>22</v>
      </c>
      <c r="B5927" t="s">
        <v>20</v>
      </c>
      <c r="C5927">
        <v>19</v>
      </c>
      <c r="D5927" s="3">
        <v>2016</v>
      </c>
      <c r="E5927" t="s">
        <v>3</v>
      </c>
      <c r="F5927" t="s">
        <v>18</v>
      </c>
      <c r="G5927" t="s">
        <v>23</v>
      </c>
      <c r="H5927" s="2">
        <v>-3</v>
      </c>
    </row>
    <row r="5928" spans="1:8" x14ac:dyDescent="0.3">
      <c r="A5928" t="s">
        <v>21</v>
      </c>
      <c r="B5928" t="s">
        <v>20</v>
      </c>
      <c r="C5928">
        <v>20</v>
      </c>
      <c r="D5928" s="3">
        <v>2016</v>
      </c>
      <c r="E5928" t="s">
        <v>3</v>
      </c>
      <c r="F5928" t="s">
        <v>18</v>
      </c>
      <c r="G5928" t="s">
        <v>23</v>
      </c>
      <c r="H5928">
        <v>33</v>
      </c>
    </row>
    <row r="5929" spans="1:8" x14ac:dyDescent="0.3">
      <c r="A5929" t="s">
        <v>22</v>
      </c>
      <c r="B5929" t="s">
        <v>20</v>
      </c>
      <c r="C5929">
        <v>20</v>
      </c>
      <c r="D5929" s="3">
        <v>2016</v>
      </c>
      <c r="E5929" t="s">
        <v>3</v>
      </c>
      <c r="F5929" t="s">
        <v>18</v>
      </c>
      <c r="G5929" t="s">
        <v>23</v>
      </c>
      <c r="H5929" s="2">
        <v>13</v>
      </c>
    </row>
    <row r="5930" spans="1:8" x14ac:dyDescent="0.3">
      <c r="A5930" t="s">
        <v>21</v>
      </c>
      <c r="B5930" t="s">
        <v>20</v>
      </c>
      <c r="C5930">
        <v>21</v>
      </c>
      <c r="D5930" s="3">
        <v>2016</v>
      </c>
      <c r="E5930" t="s">
        <v>3</v>
      </c>
      <c r="F5930" t="s">
        <v>18</v>
      </c>
      <c r="G5930" t="s">
        <v>23</v>
      </c>
      <c r="H5930" s="2">
        <v>34</v>
      </c>
    </row>
    <row r="5931" spans="1:8" x14ac:dyDescent="0.3">
      <c r="A5931" t="s">
        <v>22</v>
      </c>
      <c r="B5931" t="s">
        <v>20</v>
      </c>
      <c r="C5931">
        <v>21</v>
      </c>
      <c r="D5931" s="3">
        <v>2016</v>
      </c>
      <c r="E5931" t="s">
        <v>3</v>
      </c>
      <c r="F5931" t="s">
        <v>18</v>
      </c>
      <c r="G5931" t="s">
        <v>23</v>
      </c>
      <c r="H5931" s="2">
        <v>20</v>
      </c>
    </row>
    <row r="5932" spans="1:8" x14ac:dyDescent="0.3">
      <c r="A5932" t="s">
        <v>21</v>
      </c>
      <c r="B5932" t="s">
        <v>20</v>
      </c>
      <c r="C5932">
        <v>22</v>
      </c>
      <c r="D5932" s="3">
        <v>2016</v>
      </c>
      <c r="E5932" t="s">
        <v>3</v>
      </c>
      <c r="F5932" t="s">
        <v>18</v>
      </c>
      <c r="G5932" t="s">
        <v>23</v>
      </c>
      <c r="H5932">
        <v>33</v>
      </c>
    </row>
    <row r="5933" spans="1:8" x14ac:dyDescent="0.3">
      <c r="A5933" t="s">
        <v>22</v>
      </c>
      <c r="B5933" t="s">
        <v>20</v>
      </c>
      <c r="C5933">
        <v>22</v>
      </c>
      <c r="D5933" s="3">
        <v>2016</v>
      </c>
      <c r="E5933" t="s">
        <v>3</v>
      </c>
      <c r="F5933" t="s">
        <v>18</v>
      </c>
      <c r="G5933" t="s">
        <v>23</v>
      </c>
      <c r="H5933" s="2">
        <v>28</v>
      </c>
    </row>
    <row r="5934" spans="1:8" x14ac:dyDescent="0.3">
      <c r="A5934" t="s">
        <v>21</v>
      </c>
      <c r="B5934" t="s">
        <v>20</v>
      </c>
      <c r="C5934">
        <v>23</v>
      </c>
      <c r="D5934" s="3">
        <v>2016</v>
      </c>
      <c r="E5934" t="s">
        <v>3</v>
      </c>
      <c r="F5934" t="s">
        <v>18</v>
      </c>
      <c r="G5934" t="s">
        <v>23</v>
      </c>
      <c r="H5934" s="2">
        <v>35</v>
      </c>
    </row>
    <row r="5935" spans="1:8" x14ac:dyDescent="0.3">
      <c r="A5935" t="s">
        <v>22</v>
      </c>
      <c r="B5935" t="s">
        <v>20</v>
      </c>
      <c r="C5935">
        <v>23</v>
      </c>
      <c r="D5935" s="3">
        <v>2016</v>
      </c>
      <c r="E5935" t="s">
        <v>3</v>
      </c>
      <c r="F5935" t="s">
        <v>18</v>
      </c>
      <c r="G5935" t="s">
        <v>23</v>
      </c>
      <c r="H5935">
        <v>6</v>
      </c>
    </row>
    <row r="5936" spans="1:8" x14ac:dyDescent="0.3">
      <c r="A5936" t="s">
        <v>21</v>
      </c>
      <c r="B5936" t="s">
        <v>20</v>
      </c>
      <c r="C5936">
        <v>24</v>
      </c>
      <c r="D5936" s="3">
        <v>2016</v>
      </c>
      <c r="E5936" t="s">
        <v>3</v>
      </c>
      <c r="F5936" t="s">
        <v>18</v>
      </c>
      <c r="G5936" t="s">
        <v>23</v>
      </c>
      <c r="H5936" s="2">
        <v>47</v>
      </c>
    </row>
    <row r="5937" spans="1:8" x14ac:dyDescent="0.3">
      <c r="A5937" t="s">
        <v>22</v>
      </c>
      <c r="B5937" t="s">
        <v>20</v>
      </c>
      <c r="C5937">
        <v>24</v>
      </c>
      <c r="D5937" s="3">
        <v>2016</v>
      </c>
      <c r="E5937" t="s">
        <v>3</v>
      </c>
      <c r="F5937" t="s">
        <v>18</v>
      </c>
      <c r="G5937" t="s">
        <v>23</v>
      </c>
      <c r="H5937" s="2">
        <v>9</v>
      </c>
    </row>
    <row r="5938" spans="1:8" x14ac:dyDescent="0.3">
      <c r="A5938" t="s">
        <v>21</v>
      </c>
      <c r="B5938" t="s">
        <v>20</v>
      </c>
      <c r="C5938">
        <v>25</v>
      </c>
      <c r="D5938" s="3">
        <v>2016</v>
      </c>
      <c r="E5938" t="s">
        <v>3</v>
      </c>
      <c r="F5938" t="s">
        <v>18</v>
      </c>
      <c r="G5938" t="s">
        <v>23</v>
      </c>
      <c r="H5938">
        <v>33</v>
      </c>
    </row>
    <row r="5939" spans="1:8" x14ac:dyDescent="0.3">
      <c r="A5939" t="s">
        <v>22</v>
      </c>
      <c r="B5939" t="s">
        <v>20</v>
      </c>
      <c r="C5939">
        <v>25</v>
      </c>
      <c r="D5939" s="3">
        <v>2016</v>
      </c>
      <c r="E5939" t="s">
        <v>3</v>
      </c>
      <c r="F5939" t="s">
        <v>18</v>
      </c>
      <c r="G5939" t="s">
        <v>23</v>
      </c>
      <c r="H5939">
        <v>28</v>
      </c>
    </row>
    <row r="5940" spans="1:8" x14ac:dyDescent="0.3">
      <c r="A5940" t="s">
        <v>21</v>
      </c>
      <c r="B5940" t="s">
        <v>20</v>
      </c>
      <c r="C5940">
        <v>26</v>
      </c>
      <c r="D5940" s="3">
        <v>2016</v>
      </c>
      <c r="E5940" t="s">
        <v>3</v>
      </c>
      <c r="F5940" t="s">
        <v>18</v>
      </c>
      <c r="G5940" t="s">
        <v>23</v>
      </c>
      <c r="H5940" s="2">
        <v>28</v>
      </c>
    </row>
    <row r="5941" spans="1:8" x14ac:dyDescent="0.3">
      <c r="A5941" t="s">
        <v>22</v>
      </c>
      <c r="B5941" t="s">
        <v>20</v>
      </c>
      <c r="C5941">
        <v>26</v>
      </c>
      <c r="D5941" s="3">
        <v>2016</v>
      </c>
      <c r="E5941" t="s">
        <v>3</v>
      </c>
      <c r="F5941" t="s">
        <v>18</v>
      </c>
      <c r="G5941" t="s">
        <v>23</v>
      </c>
      <c r="H5941" s="2">
        <v>27</v>
      </c>
    </row>
    <row r="5942" spans="1:8" x14ac:dyDescent="0.3">
      <c r="A5942" t="s">
        <v>21</v>
      </c>
      <c r="B5942" t="s">
        <v>20</v>
      </c>
      <c r="C5942">
        <v>27</v>
      </c>
      <c r="D5942" s="3">
        <v>2016</v>
      </c>
      <c r="E5942" t="s">
        <v>3</v>
      </c>
      <c r="F5942" t="s">
        <v>18</v>
      </c>
      <c r="G5942" t="s">
        <v>23</v>
      </c>
      <c r="H5942">
        <v>50</v>
      </c>
    </row>
    <row r="5943" spans="1:8" x14ac:dyDescent="0.3">
      <c r="A5943" t="s">
        <v>22</v>
      </c>
      <c r="B5943" t="s">
        <v>20</v>
      </c>
      <c r="C5943">
        <v>27</v>
      </c>
      <c r="D5943" s="3">
        <v>2016</v>
      </c>
      <c r="E5943" t="s">
        <v>3</v>
      </c>
      <c r="F5943" t="s">
        <v>18</v>
      </c>
      <c r="G5943" t="s">
        <v>23</v>
      </c>
      <c r="H5943" s="2">
        <v>30</v>
      </c>
    </row>
    <row r="5944" spans="1:8" x14ac:dyDescent="0.3">
      <c r="A5944" t="s">
        <v>21</v>
      </c>
      <c r="B5944" t="s">
        <v>20</v>
      </c>
      <c r="C5944">
        <v>28</v>
      </c>
      <c r="D5944" s="3">
        <v>2016</v>
      </c>
      <c r="E5944" t="s">
        <v>3</v>
      </c>
      <c r="F5944" t="s">
        <v>18</v>
      </c>
      <c r="G5944" t="s">
        <v>23</v>
      </c>
      <c r="H5944" s="2">
        <v>56</v>
      </c>
    </row>
    <row r="5945" spans="1:8" x14ac:dyDescent="0.3">
      <c r="A5945" t="s">
        <v>22</v>
      </c>
      <c r="B5945" t="s">
        <v>20</v>
      </c>
      <c r="C5945">
        <v>28</v>
      </c>
      <c r="D5945" s="3">
        <v>2016</v>
      </c>
      <c r="E5945" t="s">
        <v>3</v>
      </c>
      <c r="F5945" t="s">
        <v>18</v>
      </c>
      <c r="G5945" t="s">
        <v>23</v>
      </c>
      <c r="H5945">
        <v>17</v>
      </c>
    </row>
    <row r="5946" spans="1:8" x14ac:dyDescent="0.3">
      <c r="A5946" t="s">
        <v>21</v>
      </c>
      <c r="B5946" t="s">
        <v>20</v>
      </c>
      <c r="C5946">
        <v>29</v>
      </c>
      <c r="D5946" s="3">
        <v>2016</v>
      </c>
      <c r="E5946" t="s">
        <v>3</v>
      </c>
      <c r="F5946" t="s">
        <v>18</v>
      </c>
      <c r="G5946" t="s">
        <v>23</v>
      </c>
      <c r="H5946" s="2">
        <v>25</v>
      </c>
    </row>
    <row r="5947" spans="1:8" x14ac:dyDescent="0.3">
      <c r="A5947" t="s">
        <v>22</v>
      </c>
      <c r="B5947" t="s">
        <v>20</v>
      </c>
      <c r="C5947">
        <v>29</v>
      </c>
      <c r="D5947" s="3">
        <v>2016</v>
      </c>
      <c r="E5947" t="s">
        <v>3</v>
      </c>
      <c r="F5947" t="s">
        <v>18</v>
      </c>
      <c r="G5947" t="s">
        <v>23</v>
      </c>
      <c r="H5947" s="2">
        <v>21</v>
      </c>
    </row>
    <row r="5948" spans="1:8" x14ac:dyDescent="0.3">
      <c r="A5948" t="s">
        <v>21</v>
      </c>
      <c r="B5948" t="s">
        <v>20</v>
      </c>
      <c r="C5948">
        <v>30</v>
      </c>
      <c r="D5948" s="3">
        <v>2016</v>
      </c>
      <c r="E5948" t="s">
        <v>3</v>
      </c>
      <c r="F5948" t="s">
        <v>18</v>
      </c>
      <c r="G5948" t="s">
        <v>23</v>
      </c>
      <c r="H5948">
        <v>26</v>
      </c>
    </row>
    <row r="5949" spans="1:8" x14ac:dyDescent="0.3">
      <c r="A5949" t="s">
        <v>22</v>
      </c>
      <c r="B5949" t="s">
        <v>20</v>
      </c>
      <c r="C5949">
        <v>30</v>
      </c>
      <c r="D5949" s="3">
        <v>2016</v>
      </c>
      <c r="E5949" t="s">
        <v>3</v>
      </c>
      <c r="F5949" t="s">
        <v>18</v>
      </c>
      <c r="G5949" t="s">
        <v>23</v>
      </c>
      <c r="H5949">
        <v>9</v>
      </c>
    </row>
    <row r="5950" spans="1:8" x14ac:dyDescent="0.3">
      <c r="A5950" t="s">
        <v>21</v>
      </c>
      <c r="B5950" t="s">
        <v>20</v>
      </c>
      <c r="C5950">
        <v>31</v>
      </c>
      <c r="D5950" s="3">
        <v>2016</v>
      </c>
      <c r="E5950" t="s">
        <v>3</v>
      </c>
      <c r="F5950" t="s">
        <v>18</v>
      </c>
      <c r="G5950" t="s">
        <v>23</v>
      </c>
      <c r="H5950" s="2">
        <v>46</v>
      </c>
    </row>
    <row r="5951" spans="1:8" x14ac:dyDescent="0.3">
      <c r="A5951" t="s">
        <v>22</v>
      </c>
      <c r="B5951" t="s">
        <v>20</v>
      </c>
      <c r="C5951">
        <v>31</v>
      </c>
      <c r="D5951" s="3">
        <v>2016</v>
      </c>
      <c r="E5951" t="s">
        <v>3</v>
      </c>
      <c r="F5951" t="s">
        <v>18</v>
      </c>
      <c r="G5951" t="s">
        <v>23</v>
      </c>
      <c r="H5951" s="2">
        <v>8</v>
      </c>
    </row>
    <row r="5952" spans="1:8" x14ac:dyDescent="0.3">
      <c r="A5952" t="s">
        <v>21</v>
      </c>
      <c r="B5952" t="s">
        <v>19</v>
      </c>
      <c r="C5952">
        <v>1</v>
      </c>
      <c r="D5952" s="3">
        <v>2016</v>
      </c>
      <c r="E5952" t="s">
        <v>3</v>
      </c>
      <c r="F5952" t="s">
        <v>18</v>
      </c>
      <c r="G5952" t="s">
        <v>23</v>
      </c>
      <c r="H5952">
        <v>32</v>
      </c>
    </row>
    <row r="5953" spans="1:8" x14ac:dyDescent="0.3">
      <c r="A5953" t="s">
        <v>22</v>
      </c>
      <c r="B5953" t="s">
        <v>19</v>
      </c>
      <c r="C5953">
        <v>1</v>
      </c>
      <c r="D5953" s="3">
        <v>2016</v>
      </c>
      <c r="E5953" t="s">
        <v>3</v>
      </c>
      <c r="F5953" t="s">
        <v>18</v>
      </c>
      <c r="G5953" t="s">
        <v>23</v>
      </c>
      <c r="H5953" s="2">
        <v>27</v>
      </c>
    </row>
    <row r="5954" spans="1:8" x14ac:dyDescent="0.3">
      <c r="A5954" t="s">
        <v>21</v>
      </c>
      <c r="B5954" t="s">
        <v>19</v>
      </c>
      <c r="C5954">
        <v>2</v>
      </c>
      <c r="D5954" s="3">
        <v>2016</v>
      </c>
      <c r="E5954" t="s">
        <v>3</v>
      </c>
      <c r="F5954" t="s">
        <v>18</v>
      </c>
      <c r="G5954" t="s">
        <v>23</v>
      </c>
      <c r="H5954" s="2">
        <v>47</v>
      </c>
    </row>
    <row r="5955" spans="1:8" x14ac:dyDescent="0.3">
      <c r="A5955" t="s">
        <v>22</v>
      </c>
      <c r="B5955" t="s">
        <v>19</v>
      </c>
      <c r="C5955">
        <v>2</v>
      </c>
      <c r="D5955" s="3">
        <v>2016</v>
      </c>
      <c r="E5955" t="s">
        <v>3</v>
      </c>
      <c r="F5955" t="s">
        <v>18</v>
      </c>
      <c r="G5955" t="s">
        <v>23</v>
      </c>
      <c r="H5955">
        <v>34</v>
      </c>
    </row>
    <row r="5956" spans="1:8" x14ac:dyDescent="0.3">
      <c r="A5956" t="s">
        <v>21</v>
      </c>
      <c r="B5956" t="s">
        <v>19</v>
      </c>
      <c r="C5956">
        <v>3</v>
      </c>
      <c r="D5956" s="3">
        <v>2016</v>
      </c>
      <c r="E5956" t="s">
        <v>3</v>
      </c>
      <c r="F5956" t="s">
        <v>18</v>
      </c>
      <c r="G5956" t="s">
        <v>23</v>
      </c>
      <c r="H5956" s="2">
        <v>32</v>
      </c>
    </row>
    <row r="5957" spans="1:8" x14ac:dyDescent="0.3">
      <c r="A5957" t="s">
        <v>22</v>
      </c>
      <c r="B5957" t="s">
        <v>19</v>
      </c>
      <c r="C5957">
        <v>3</v>
      </c>
      <c r="D5957" s="3">
        <v>2016</v>
      </c>
      <c r="E5957" t="s">
        <v>3</v>
      </c>
      <c r="F5957" t="s">
        <v>18</v>
      </c>
      <c r="G5957" t="s">
        <v>23</v>
      </c>
      <c r="H5957" s="2">
        <v>28</v>
      </c>
    </row>
    <row r="5958" spans="1:8" x14ac:dyDescent="0.3">
      <c r="A5958" t="s">
        <v>21</v>
      </c>
      <c r="B5958" t="s">
        <v>19</v>
      </c>
      <c r="C5958">
        <v>4</v>
      </c>
      <c r="D5958" s="3">
        <v>2016</v>
      </c>
      <c r="E5958" t="s">
        <v>3</v>
      </c>
      <c r="F5958" t="s">
        <v>18</v>
      </c>
      <c r="G5958" t="s">
        <v>23</v>
      </c>
      <c r="H5958">
        <v>53</v>
      </c>
    </row>
    <row r="5959" spans="1:8" x14ac:dyDescent="0.3">
      <c r="A5959" t="s">
        <v>22</v>
      </c>
      <c r="B5959" t="s">
        <v>19</v>
      </c>
      <c r="C5959">
        <v>4</v>
      </c>
      <c r="D5959" s="3">
        <v>2016</v>
      </c>
      <c r="E5959" t="s">
        <v>3</v>
      </c>
      <c r="F5959" t="s">
        <v>18</v>
      </c>
      <c r="G5959" t="s">
        <v>23</v>
      </c>
      <c r="H5959" s="2">
        <v>31</v>
      </c>
    </row>
    <row r="5960" spans="1:8" x14ac:dyDescent="0.3">
      <c r="A5960" t="s">
        <v>21</v>
      </c>
      <c r="B5960" t="s">
        <v>19</v>
      </c>
      <c r="C5960">
        <v>5</v>
      </c>
      <c r="D5960" s="3">
        <v>2016</v>
      </c>
      <c r="E5960" t="s">
        <v>3</v>
      </c>
      <c r="F5960" t="s">
        <v>18</v>
      </c>
      <c r="G5960" t="s">
        <v>23</v>
      </c>
      <c r="H5960" s="2">
        <v>46</v>
      </c>
    </row>
    <row r="5961" spans="1:8" x14ac:dyDescent="0.3">
      <c r="A5961" t="s">
        <v>22</v>
      </c>
      <c r="B5961" t="s">
        <v>19</v>
      </c>
      <c r="C5961">
        <v>5</v>
      </c>
      <c r="D5961" s="3">
        <v>2016</v>
      </c>
      <c r="E5961" t="s">
        <v>3</v>
      </c>
      <c r="F5961" t="s">
        <v>18</v>
      </c>
      <c r="G5961" t="s">
        <v>23</v>
      </c>
      <c r="H5961" s="2">
        <v>51</v>
      </c>
    </row>
    <row r="5962" spans="1:8" x14ac:dyDescent="0.3">
      <c r="A5962" t="s">
        <v>21</v>
      </c>
      <c r="B5962" t="s">
        <v>19</v>
      </c>
      <c r="C5962">
        <v>6</v>
      </c>
      <c r="D5962" s="3">
        <v>2016</v>
      </c>
      <c r="E5962" t="s">
        <v>3</v>
      </c>
      <c r="F5962" t="s">
        <v>18</v>
      </c>
      <c r="G5962" t="s">
        <v>23</v>
      </c>
      <c r="H5962">
        <v>48</v>
      </c>
    </row>
    <row r="5963" spans="1:8" x14ac:dyDescent="0.3">
      <c r="A5963" t="s">
        <v>22</v>
      </c>
      <c r="B5963" t="s">
        <v>19</v>
      </c>
      <c r="C5963">
        <v>6</v>
      </c>
      <c r="D5963" s="3">
        <v>2016</v>
      </c>
      <c r="E5963" t="s">
        <v>3</v>
      </c>
      <c r="F5963" t="s">
        <v>18</v>
      </c>
      <c r="G5963" t="s">
        <v>23</v>
      </c>
      <c r="H5963">
        <v>26</v>
      </c>
    </row>
    <row r="5964" spans="1:8" x14ac:dyDescent="0.3">
      <c r="A5964" t="s">
        <v>21</v>
      </c>
      <c r="B5964" t="s">
        <v>19</v>
      </c>
      <c r="C5964">
        <v>7</v>
      </c>
      <c r="D5964" s="3">
        <v>2016</v>
      </c>
      <c r="E5964" t="s">
        <v>3</v>
      </c>
      <c r="F5964" t="s">
        <v>18</v>
      </c>
      <c r="G5964" t="s">
        <v>23</v>
      </c>
      <c r="H5964" s="2">
        <v>50</v>
      </c>
    </row>
    <row r="5965" spans="1:8" x14ac:dyDescent="0.3">
      <c r="A5965" t="s">
        <v>22</v>
      </c>
      <c r="B5965" t="s">
        <v>19</v>
      </c>
      <c r="C5965">
        <v>7</v>
      </c>
      <c r="D5965" s="3">
        <v>2016</v>
      </c>
      <c r="E5965" t="s">
        <v>3</v>
      </c>
      <c r="F5965" t="s">
        <v>18</v>
      </c>
      <c r="G5965" t="s">
        <v>23</v>
      </c>
      <c r="H5965">
        <v>25</v>
      </c>
    </row>
    <row r="5966" spans="1:8" x14ac:dyDescent="0.3">
      <c r="A5966" t="s">
        <v>21</v>
      </c>
      <c r="B5966" t="s">
        <v>19</v>
      </c>
      <c r="C5966">
        <v>8</v>
      </c>
      <c r="D5966" s="3">
        <v>2016</v>
      </c>
      <c r="E5966" t="s">
        <v>3</v>
      </c>
      <c r="F5966" t="s">
        <v>18</v>
      </c>
      <c r="G5966" t="s">
        <v>23</v>
      </c>
      <c r="H5966" s="2">
        <v>27</v>
      </c>
    </row>
    <row r="5967" spans="1:8" x14ac:dyDescent="0.3">
      <c r="A5967" t="s">
        <v>22</v>
      </c>
      <c r="B5967" t="s">
        <v>19</v>
      </c>
      <c r="C5967">
        <v>8</v>
      </c>
      <c r="D5967" s="3">
        <v>2016</v>
      </c>
      <c r="E5967" t="s">
        <v>3</v>
      </c>
      <c r="F5967" t="s">
        <v>18</v>
      </c>
      <c r="G5967" t="s">
        <v>23</v>
      </c>
      <c r="H5967" s="2">
        <v>41</v>
      </c>
    </row>
    <row r="5968" spans="1:8" x14ac:dyDescent="0.3">
      <c r="A5968" t="s">
        <v>21</v>
      </c>
      <c r="B5968" t="s">
        <v>19</v>
      </c>
      <c r="C5968">
        <v>9</v>
      </c>
      <c r="D5968" s="3">
        <v>2016</v>
      </c>
      <c r="E5968" t="s">
        <v>3</v>
      </c>
      <c r="F5968" t="s">
        <v>18</v>
      </c>
      <c r="G5968" t="s">
        <v>23</v>
      </c>
      <c r="H5968">
        <v>30</v>
      </c>
    </row>
    <row r="5969" spans="1:8" x14ac:dyDescent="0.3">
      <c r="A5969" t="s">
        <v>22</v>
      </c>
      <c r="B5969" t="s">
        <v>19</v>
      </c>
      <c r="C5969">
        <v>9</v>
      </c>
      <c r="D5969" s="3">
        <v>2016</v>
      </c>
      <c r="E5969" t="s">
        <v>3</v>
      </c>
      <c r="F5969" t="s">
        <v>18</v>
      </c>
      <c r="G5969" t="s">
        <v>23</v>
      </c>
      <c r="H5969" s="2">
        <v>24</v>
      </c>
    </row>
    <row r="5970" spans="1:8" x14ac:dyDescent="0.3">
      <c r="A5970" t="s">
        <v>21</v>
      </c>
      <c r="B5970" t="s">
        <v>19</v>
      </c>
      <c r="C5970">
        <v>10</v>
      </c>
      <c r="D5970" s="3">
        <v>2016</v>
      </c>
      <c r="E5970" t="s">
        <v>3</v>
      </c>
      <c r="F5970" t="s">
        <v>18</v>
      </c>
      <c r="G5970" t="s">
        <v>23</v>
      </c>
      <c r="H5970" s="2">
        <v>61</v>
      </c>
    </row>
    <row r="5971" spans="1:8" x14ac:dyDescent="0.3">
      <c r="A5971" t="s">
        <v>22</v>
      </c>
      <c r="B5971" t="s">
        <v>19</v>
      </c>
      <c r="C5971">
        <v>10</v>
      </c>
      <c r="D5971" s="3">
        <v>2016</v>
      </c>
      <c r="E5971" t="s">
        <v>3</v>
      </c>
      <c r="F5971" t="s">
        <v>18</v>
      </c>
      <c r="G5971" t="s">
        <v>23</v>
      </c>
      <c r="H5971" s="2">
        <v>14</v>
      </c>
    </row>
    <row r="5972" spans="1:8" x14ac:dyDescent="0.3">
      <c r="A5972" t="s">
        <v>21</v>
      </c>
      <c r="B5972" t="s">
        <v>19</v>
      </c>
      <c r="C5972">
        <v>11</v>
      </c>
      <c r="D5972" s="3">
        <v>2016</v>
      </c>
      <c r="E5972" t="s">
        <v>3</v>
      </c>
      <c r="F5972" t="s">
        <v>18</v>
      </c>
      <c r="G5972" t="s">
        <v>23</v>
      </c>
      <c r="H5972">
        <v>45</v>
      </c>
    </row>
    <row r="5973" spans="1:8" x14ac:dyDescent="0.3">
      <c r="A5973" t="s">
        <v>22</v>
      </c>
      <c r="B5973" t="s">
        <v>19</v>
      </c>
      <c r="C5973">
        <v>11</v>
      </c>
      <c r="D5973" s="3">
        <v>2016</v>
      </c>
      <c r="E5973" t="s">
        <v>3</v>
      </c>
      <c r="F5973" t="s">
        <v>18</v>
      </c>
      <c r="G5973" t="s">
        <v>23</v>
      </c>
      <c r="H5973">
        <v>35</v>
      </c>
    </row>
    <row r="5974" spans="1:8" x14ac:dyDescent="0.3">
      <c r="A5974" t="s">
        <v>21</v>
      </c>
      <c r="B5974" t="s">
        <v>19</v>
      </c>
      <c r="C5974">
        <v>12</v>
      </c>
      <c r="D5974" s="3">
        <v>2016</v>
      </c>
      <c r="E5974" t="s">
        <v>3</v>
      </c>
      <c r="F5974" t="s">
        <v>18</v>
      </c>
      <c r="G5974" t="s">
        <v>23</v>
      </c>
      <c r="H5974" s="2">
        <v>47</v>
      </c>
    </row>
    <row r="5975" spans="1:8" x14ac:dyDescent="0.3">
      <c r="A5975" t="s">
        <v>22</v>
      </c>
      <c r="B5975" t="s">
        <v>19</v>
      </c>
      <c r="C5975">
        <v>12</v>
      </c>
      <c r="D5975" s="3">
        <v>2016</v>
      </c>
      <c r="E5975" t="s">
        <v>3</v>
      </c>
      <c r="F5975" t="s">
        <v>18</v>
      </c>
      <c r="G5975" t="s">
        <v>23</v>
      </c>
      <c r="H5975">
        <v>32</v>
      </c>
    </row>
    <row r="5976" spans="1:8" x14ac:dyDescent="0.3">
      <c r="A5976" t="s">
        <v>21</v>
      </c>
      <c r="B5976" t="s">
        <v>19</v>
      </c>
      <c r="C5976">
        <v>13</v>
      </c>
      <c r="D5976" s="3">
        <v>2016</v>
      </c>
      <c r="E5976" t="s">
        <v>3</v>
      </c>
      <c r="F5976" t="s">
        <v>18</v>
      </c>
      <c r="G5976" t="s">
        <v>23</v>
      </c>
      <c r="H5976" s="2">
        <v>47</v>
      </c>
    </row>
    <row r="5977" spans="1:8" x14ac:dyDescent="0.3">
      <c r="A5977" t="s">
        <v>22</v>
      </c>
      <c r="B5977" t="s">
        <v>19</v>
      </c>
      <c r="C5977">
        <v>13</v>
      </c>
      <c r="D5977" s="3">
        <v>2016</v>
      </c>
      <c r="E5977" t="s">
        <v>3</v>
      </c>
      <c r="F5977" t="s">
        <v>18</v>
      </c>
      <c r="G5977" t="s">
        <v>23</v>
      </c>
      <c r="H5977" s="2">
        <v>41</v>
      </c>
    </row>
    <row r="5978" spans="1:8" x14ac:dyDescent="0.3">
      <c r="A5978" t="s">
        <v>21</v>
      </c>
      <c r="B5978" t="s">
        <v>19</v>
      </c>
      <c r="C5978">
        <v>14</v>
      </c>
      <c r="D5978" s="3">
        <v>2016</v>
      </c>
      <c r="E5978" t="s">
        <v>3</v>
      </c>
      <c r="F5978" t="s">
        <v>18</v>
      </c>
      <c r="G5978" t="s">
        <v>23</v>
      </c>
      <c r="H5978">
        <v>64</v>
      </c>
    </row>
    <row r="5979" spans="1:8" x14ac:dyDescent="0.3">
      <c r="A5979" t="s">
        <v>22</v>
      </c>
      <c r="B5979" t="s">
        <v>19</v>
      </c>
      <c r="C5979">
        <v>14</v>
      </c>
      <c r="D5979" s="3">
        <v>2016</v>
      </c>
      <c r="E5979" t="s">
        <v>3</v>
      </c>
      <c r="F5979" t="s">
        <v>18</v>
      </c>
      <c r="G5979" t="s">
        <v>23</v>
      </c>
      <c r="H5979">
        <v>48</v>
      </c>
    </row>
    <row r="5980" spans="1:8" x14ac:dyDescent="0.3">
      <c r="A5980" t="s">
        <v>21</v>
      </c>
      <c r="B5980" t="s">
        <v>19</v>
      </c>
      <c r="C5980">
        <v>15</v>
      </c>
      <c r="D5980" s="3">
        <v>2016</v>
      </c>
      <c r="E5980" t="s">
        <v>3</v>
      </c>
      <c r="F5980" t="s">
        <v>18</v>
      </c>
      <c r="G5980" t="s">
        <v>23</v>
      </c>
      <c r="H5980" s="2">
        <v>20</v>
      </c>
    </row>
    <row r="5981" spans="1:8" x14ac:dyDescent="0.3">
      <c r="A5981" t="s">
        <v>22</v>
      </c>
      <c r="B5981" t="s">
        <v>19</v>
      </c>
      <c r="C5981">
        <v>15</v>
      </c>
      <c r="D5981" s="3">
        <v>2016</v>
      </c>
      <c r="E5981" t="s">
        <v>3</v>
      </c>
      <c r="F5981" t="s">
        <v>18</v>
      </c>
      <c r="G5981" t="s">
        <v>23</v>
      </c>
      <c r="H5981" s="2">
        <v>18</v>
      </c>
    </row>
    <row r="5982" spans="1:8" x14ac:dyDescent="0.3">
      <c r="A5982" t="s">
        <v>21</v>
      </c>
      <c r="B5982" t="s">
        <v>19</v>
      </c>
      <c r="C5982">
        <v>16</v>
      </c>
      <c r="D5982" s="3">
        <v>2016</v>
      </c>
      <c r="E5982" t="s">
        <v>3</v>
      </c>
      <c r="F5982" t="s">
        <v>18</v>
      </c>
      <c r="G5982" t="s">
        <v>23</v>
      </c>
      <c r="H5982">
        <v>37</v>
      </c>
    </row>
    <row r="5983" spans="1:8" x14ac:dyDescent="0.3">
      <c r="A5983" t="s">
        <v>22</v>
      </c>
      <c r="B5983" t="s">
        <v>19</v>
      </c>
      <c r="C5983">
        <v>16</v>
      </c>
      <c r="D5983" s="3">
        <v>2016</v>
      </c>
      <c r="E5983" t="s">
        <v>3</v>
      </c>
      <c r="F5983" t="s">
        <v>18</v>
      </c>
      <c r="G5983" t="s">
        <v>23</v>
      </c>
      <c r="H5983">
        <v>22</v>
      </c>
    </row>
    <row r="5984" spans="1:8" x14ac:dyDescent="0.3">
      <c r="A5984" t="s">
        <v>21</v>
      </c>
      <c r="B5984" t="s">
        <v>19</v>
      </c>
      <c r="C5984">
        <v>17</v>
      </c>
      <c r="D5984" s="3">
        <v>2016</v>
      </c>
      <c r="E5984" t="s">
        <v>3</v>
      </c>
      <c r="F5984" t="s">
        <v>18</v>
      </c>
      <c r="G5984" t="s">
        <v>23</v>
      </c>
      <c r="H5984" s="2">
        <v>30</v>
      </c>
    </row>
    <row r="5985" spans="1:8" x14ac:dyDescent="0.3">
      <c r="A5985" t="s">
        <v>22</v>
      </c>
      <c r="B5985" t="s">
        <v>19</v>
      </c>
      <c r="C5985">
        <v>17</v>
      </c>
      <c r="D5985" s="3">
        <v>2016</v>
      </c>
      <c r="E5985" t="s">
        <v>3</v>
      </c>
      <c r="F5985" t="s">
        <v>18</v>
      </c>
      <c r="G5985" t="s">
        <v>23</v>
      </c>
      <c r="H5985">
        <v>15</v>
      </c>
    </row>
    <row r="5986" spans="1:8" x14ac:dyDescent="0.3">
      <c r="A5986" t="s">
        <v>21</v>
      </c>
      <c r="B5986" t="s">
        <v>19</v>
      </c>
      <c r="C5986">
        <v>18</v>
      </c>
      <c r="D5986" s="3">
        <v>2016</v>
      </c>
      <c r="E5986" t="s">
        <v>3</v>
      </c>
      <c r="F5986" t="s">
        <v>18</v>
      </c>
      <c r="G5986" t="s">
        <v>23</v>
      </c>
      <c r="H5986" s="2">
        <v>40</v>
      </c>
    </row>
    <row r="5987" spans="1:8" x14ac:dyDescent="0.3">
      <c r="A5987" t="s">
        <v>22</v>
      </c>
      <c r="B5987" t="s">
        <v>19</v>
      </c>
      <c r="C5987">
        <v>18</v>
      </c>
      <c r="D5987" s="3">
        <v>2016</v>
      </c>
      <c r="E5987" t="s">
        <v>3</v>
      </c>
      <c r="F5987" t="s">
        <v>18</v>
      </c>
      <c r="G5987" t="s">
        <v>23</v>
      </c>
      <c r="H5987" s="2">
        <v>23</v>
      </c>
    </row>
    <row r="5988" spans="1:8" x14ac:dyDescent="0.3">
      <c r="A5988" t="s">
        <v>21</v>
      </c>
      <c r="B5988" t="s">
        <v>19</v>
      </c>
      <c r="C5988">
        <v>19</v>
      </c>
      <c r="D5988" s="3">
        <v>2016</v>
      </c>
      <c r="E5988" t="s">
        <v>3</v>
      </c>
      <c r="F5988" t="s">
        <v>18</v>
      </c>
      <c r="G5988" t="s">
        <v>23</v>
      </c>
      <c r="H5988">
        <v>44</v>
      </c>
    </row>
    <row r="5989" spans="1:8" x14ac:dyDescent="0.3">
      <c r="A5989" t="s">
        <v>22</v>
      </c>
      <c r="B5989" t="s">
        <v>19</v>
      </c>
      <c r="C5989">
        <v>19</v>
      </c>
      <c r="D5989" s="3">
        <v>2016</v>
      </c>
      <c r="E5989" t="s">
        <v>3</v>
      </c>
      <c r="F5989" t="s">
        <v>18</v>
      </c>
      <c r="G5989" t="s">
        <v>23</v>
      </c>
      <c r="H5989">
        <v>13</v>
      </c>
    </row>
    <row r="5990" spans="1:8" x14ac:dyDescent="0.3">
      <c r="A5990" t="s">
        <v>21</v>
      </c>
      <c r="B5990" t="s">
        <v>19</v>
      </c>
      <c r="C5990">
        <v>20</v>
      </c>
      <c r="D5990" s="3">
        <v>2016</v>
      </c>
      <c r="E5990" t="s">
        <v>3</v>
      </c>
      <c r="F5990" t="s">
        <v>18</v>
      </c>
      <c r="G5990" t="s">
        <v>23</v>
      </c>
      <c r="H5990" s="2">
        <v>42</v>
      </c>
    </row>
    <row r="5991" spans="1:8" x14ac:dyDescent="0.3">
      <c r="A5991" t="s">
        <v>22</v>
      </c>
      <c r="B5991" t="s">
        <v>19</v>
      </c>
      <c r="C5991">
        <v>20</v>
      </c>
      <c r="D5991" s="3">
        <v>2016</v>
      </c>
      <c r="E5991" t="s">
        <v>3</v>
      </c>
      <c r="F5991" t="s">
        <v>18</v>
      </c>
      <c r="G5991" t="s">
        <v>23</v>
      </c>
      <c r="H5991" s="2">
        <v>31</v>
      </c>
    </row>
    <row r="5992" spans="1:8" x14ac:dyDescent="0.3">
      <c r="A5992" t="s">
        <v>21</v>
      </c>
      <c r="B5992" t="s">
        <v>19</v>
      </c>
      <c r="C5992">
        <v>21</v>
      </c>
      <c r="D5992" s="3">
        <v>2016</v>
      </c>
      <c r="E5992" t="s">
        <v>3</v>
      </c>
      <c r="F5992" t="s">
        <v>18</v>
      </c>
      <c r="G5992" t="s">
        <v>23</v>
      </c>
      <c r="H5992">
        <v>58</v>
      </c>
    </row>
    <row r="5993" spans="1:8" x14ac:dyDescent="0.3">
      <c r="A5993" t="s">
        <v>22</v>
      </c>
      <c r="B5993" t="s">
        <v>19</v>
      </c>
      <c r="C5993">
        <v>21</v>
      </c>
      <c r="D5993" s="3">
        <v>2016</v>
      </c>
      <c r="E5993" t="s">
        <v>3</v>
      </c>
      <c r="F5993" t="s">
        <v>18</v>
      </c>
      <c r="G5993" t="s">
        <v>23</v>
      </c>
      <c r="H5993" s="2">
        <v>20</v>
      </c>
    </row>
    <row r="5994" spans="1:8" x14ac:dyDescent="0.3">
      <c r="A5994" t="s">
        <v>21</v>
      </c>
      <c r="B5994" t="s">
        <v>19</v>
      </c>
      <c r="C5994">
        <v>22</v>
      </c>
      <c r="D5994" s="3">
        <v>2016</v>
      </c>
      <c r="E5994" t="s">
        <v>3</v>
      </c>
      <c r="F5994" t="s">
        <v>18</v>
      </c>
      <c r="G5994" t="s">
        <v>23</v>
      </c>
      <c r="H5994" s="2">
        <v>25</v>
      </c>
    </row>
    <row r="5995" spans="1:8" x14ac:dyDescent="0.3">
      <c r="A5995" t="s">
        <v>22</v>
      </c>
      <c r="B5995" t="s">
        <v>19</v>
      </c>
      <c r="C5995">
        <v>22</v>
      </c>
      <c r="D5995" s="3">
        <v>2016</v>
      </c>
      <c r="E5995" t="s">
        <v>3</v>
      </c>
      <c r="F5995" t="s">
        <v>18</v>
      </c>
      <c r="G5995" t="s">
        <v>23</v>
      </c>
      <c r="H5995" s="2">
        <v>27</v>
      </c>
    </row>
    <row r="5996" spans="1:8" x14ac:dyDescent="0.3">
      <c r="A5996" t="s">
        <v>21</v>
      </c>
      <c r="B5996" t="s">
        <v>19</v>
      </c>
      <c r="C5996">
        <v>23</v>
      </c>
      <c r="D5996" s="3">
        <v>2016</v>
      </c>
      <c r="E5996" t="s">
        <v>3</v>
      </c>
      <c r="F5996" t="s">
        <v>18</v>
      </c>
      <c r="G5996" t="s">
        <v>23</v>
      </c>
      <c r="H5996" s="2">
        <v>42</v>
      </c>
    </row>
    <row r="5997" spans="1:8" x14ac:dyDescent="0.3">
      <c r="A5997" t="s">
        <v>22</v>
      </c>
      <c r="B5997" t="s">
        <v>19</v>
      </c>
      <c r="C5997">
        <v>23</v>
      </c>
      <c r="D5997" s="3">
        <v>2016</v>
      </c>
      <c r="E5997" t="s">
        <v>3</v>
      </c>
      <c r="F5997" t="s">
        <v>18</v>
      </c>
      <c r="G5997" t="s">
        <v>23</v>
      </c>
      <c r="H5997" s="2">
        <v>24</v>
      </c>
    </row>
    <row r="5998" spans="1:8" x14ac:dyDescent="0.3">
      <c r="A5998" t="s">
        <v>21</v>
      </c>
      <c r="B5998" t="s">
        <v>19</v>
      </c>
      <c r="C5998">
        <v>24</v>
      </c>
      <c r="D5998" s="3">
        <v>2016</v>
      </c>
      <c r="E5998" t="s">
        <v>3</v>
      </c>
      <c r="F5998" t="s">
        <v>18</v>
      </c>
      <c r="G5998" t="s">
        <v>23</v>
      </c>
      <c r="H5998">
        <v>22</v>
      </c>
    </row>
    <row r="5999" spans="1:8" x14ac:dyDescent="0.3">
      <c r="A5999" t="s">
        <v>22</v>
      </c>
      <c r="B5999" t="s">
        <v>19</v>
      </c>
      <c r="C5999">
        <v>24</v>
      </c>
      <c r="D5999" s="3">
        <v>2016</v>
      </c>
      <c r="E5999" t="s">
        <v>3</v>
      </c>
      <c r="F5999" t="s">
        <v>18</v>
      </c>
      <c r="G5999" t="s">
        <v>23</v>
      </c>
      <c r="H5999" s="2">
        <v>21</v>
      </c>
    </row>
    <row r="6000" spans="1:8" x14ac:dyDescent="0.3">
      <c r="A6000" t="s">
        <v>21</v>
      </c>
      <c r="B6000" t="s">
        <v>19</v>
      </c>
      <c r="C6000">
        <v>25</v>
      </c>
      <c r="D6000" s="3">
        <v>2016</v>
      </c>
      <c r="E6000" t="s">
        <v>3</v>
      </c>
      <c r="F6000" t="s">
        <v>18</v>
      </c>
      <c r="G6000" t="s">
        <v>23</v>
      </c>
      <c r="H6000" s="2">
        <v>30</v>
      </c>
    </row>
    <row r="6001" spans="1:8" x14ac:dyDescent="0.3">
      <c r="A6001" t="s">
        <v>22</v>
      </c>
      <c r="B6001" t="s">
        <v>19</v>
      </c>
      <c r="C6001">
        <v>25</v>
      </c>
      <c r="D6001" s="3">
        <v>2016</v>
      </c>
      <c r="E6001" t="s">
        <v>3</v>
      </c>
      <c r="F6001" t="s">
        <v>18</v>
      </c>
      <c r="G6001" t="s">
        <v>23</v>
      </c>
      <c r="H6001" s="2">
        <v>20</v>
      </c>
    </row>
    <row r="6002" spans="1:8" x14ac:dyDescent="0.3">
      <c r="A6002" t="s">
        <v>21</v>
      </c>
      <c r="B6002" t="s">
        <v>19</v>
      </c>
      <c r="C6002">
        <v>26</v>
      </c>
      <c r="D6002" s="3">
        <v>2016</v>
      </c>
      <c r="E6002" t="s">
        <v>3</v>
      </c>
      <c r="F6002" t="s">
        <v>18</v>
      </c>
      <c r="G6002" t="s">
        <v>23</v>
      </c>
      <c r="H6002">
        <v>35</v>
      </c>
    </row>
    <row r="6003" spans="1:8" x14ac:dyDescent="0.3">
      <c r="A6003" t="s">
        <v>22</v>
      </c>
      <c r="B6003" t="s">
        <v>19</v>
      </c>
      <c r="C6003">
        <v>26</v>
      </c>
      <c r="D6003" s="3">
        <v>2016</v>
      </c>
      <c r="E6003" t="s">
        <v>3</v>
      </c>
      <c r="F6003" t="s">
        <v>18</v>
      </c>
      <c r="G6003" t="s">
        <v>23</v>
      </c>
      <c r="H6003" s="2">
        <v>21</v>
      </c>
    </row>
    <row r="6004" spans="1:8" x14ac:dyDescent="0.3">
      <c r="A6004" t="s">
        <v>21</v>
      </c>
      <c r="B6004" t="s">
        <v>19</v>
      </c>
      <c r="C6004">
        <v>27</v>
      </c>
      <c r="D6004" s="3">
        <v>2016</v>
      </c>
      <c r="E6004" t="s">
        <v>3</v>
      </c>
      <c r="F6004" t="s">
        <v>18</v>
      </c>
      <c r="G6004" t="s">
        <v>23</v>
      </c>
      <c r="H6004" s="2">
        <v>37</v>
      </c>
    </row>
    <row r="6005" spans="1:8" x14ac:dyDescent="0.3">
      <c r="A6005" t="s">
        <v>22</v>
      </c>
      <c r="B6005" t="s">
        <v>19</v>
      </c>
      <c r="C6005">
        <v>27</v>
      </c>
      <c r="D6005" s="3">
        <v>2016</v>
      </c>
      <c r="E6005" t="s">
        <v>3</v>
      </c>
      <c r="F6005" t="s">
        <v>18</v>
      </c>
      <c r="G6005" t="s">
        <v>23</v>
      </c>
      <c r="H6005">
        <v>28</v>
      </c>
    </row>
    <row r="6006" spans="1:8" x14ac:dyDescent="0.3">
      <c r="A6006" t="s">
        <v>21</v>
      </c>
      <c r="B6006" t="s">
        <v>19</v>
      </c>
      <c r="C6006">
        <v>28</v>
      </c>
      <c r="D6006" s="3">
        <v>2016</v>
      </c>
      <c r="E6006" t="s">
        <v>3</v>
      </c>
      <c r="F6006" t="s">
        <v>18</v>
      </c>
      <c r="G6006" t="s">
        <v>23</v>
      </c>
      <c r="H6006" s="2">
        <v>28</v>
      </c>
    </row>
    <row r="6007" spans="1:8" x14ac:dyDescent="0.3">
      <c r="A6007" t="s">
        <v>22</v>
      </c>
      <c r="B6007" t="s">
        <v>19</v>
      </c>
      <c r="C6007">
        <v>28</v>
      </c>
      <c r="D6007" s="3">
        <v>2016</v>
      </c>
      <c r="E6007" t="s">
        <v>3</v>
      </c>
      <c r="F6007" t="s">
        <v>18</v>
      </c>
      <c r="G6007" t="s">
        <v>23</v>
      </c>
      <c r="H6007" s="2">
        <v>19</v>
      </c>
    </row>
    <row r="6008" spans="1:8" x14ac:dyDescent="0.3">
      <c r="A6008" t="s">
        <v>21</v>
      </c>
      <c r="B6008" t="s">
        <v>19</v>
      </c>
      <c r="C6008">
        <v>29</v>
      </c>
      <c r="D6008" s="3">
        <v>2016</v>
      </c>
      <c r="E6008" t="s">
        <v>3</v>
      </c>
      <c r="F6008" t="s">
        <v>18</v>
      </c>
      <c r="G6008" t="s">
        <v>23</v>
      </c>
      <c r="H6008">
        <v>30</v>
      </c>
    </row>
    <row r="6009" spans="1:8" x14ac:dyDescent="0.3">
      <c r="A6009" t="s">
        <v>22</v>
      </c>
      <c r="B6009" t="s">
        <v>19</v>
      </c>
      <c r="C6009">
        <v>29</v>
      </c>
      <c r="D6009" s="3">
        <v>2016</v>
      </c>
      <c r="E6009" t="s">
        <v>3</v>
      </c>
      <c r="F6009" t="s">
        <v>18</v>
      </c>
      <c r="G6009" t="s">
        <v>23</v>
      </c>
      <c r="H6009">
        <v>22</v>
      </c>
    </row>
    <row r="6010" spans="1:8" x14ac:dyDescent="0.3">
      <c r="A6010" t="s">
        <v>21</v>
      </c>
      <c r="B6010" t="s">
        <v>19</v>
      </c>
      <c r="C6010">
        <v>30</v>
      </c>
      <c r="D6010" s="3">
        <v>2016</v>
      </c>
      <c r="E6010" t="s">
        <v>3</v>
      </c>
      <c r="F6010" t="s">
        <v>18</v>
      </c>
      <c r="G6010" t="s">
        <v>23</v>
      </c>
      <c r="H6010" s="2">
        <v>15</v>
      </c>
    </row>
    <row r="6011" spans="1:8" x14ac:dyDescent="0.3">
      <c r="A6011" t="s">
        <v>22</v>
      </c>
      <c r="B6011" t="s">
        <v>19</v>
      </c>
      <c r="C6011">
        <v>30</v>
      </c>
      <c r="D6011" s="3">
        <v>2016</v>
      </c>
      <c r="E6011" t="s">
        <v>3</v>
      </c>
      <c r="F6011" t="s">
        <v>18</v>
      </c>
      <c r="G6011" t="s">
        <v>23</v>
      </c>
      <c r="H6011" s="2">
        <v>2</v>
      </c>
    </row>
    <row r="6012" spans="1:8" x14ac:dyDescent="0.3">
      <c r="A6012" t="s">
        <v>21</v>
      </c>
      <c r="B6012" t="s">
        <v>13</v>
      </c>
      <c r="C6012">
        <v>1</v>
      </c>
      <c r="D6012" s="3">
        <v>2016</v>
      </c>
      <c r="E6012" t="s">
        <v>3</v>
      </c>
      <c r="F6012" t="s">
        <v>18</v>
      </c>
      <c r="G6012" t="s">
        <v>23</v>
      </c>
      <c r="H6012">
        <v>31</v>
      </c>
    </row>
    <row r="6013" spans="1:8" x14ac:dyDescent="0.3">
      <c r="A6013" t="s">
        <v>22</v>
      </c>
      <c r="B6013" t="s">
        <v>13</v>
      </c>
      <c r="C6013">
        <v>1</v>
      </c>
      <c r="D6013" s="3">
        <v>2016</v>
      </c>
      <c r="E6013" t="s">
        <v>3</v>
      </c>
      <c r="F6013" t="s">
        <v>18</v>
      </c>
      <c r="G6013" t="s">
        <v>23</v>
      </c>
      <c r="H6013" s="2">
        <v>35</v>
      </c>
    </row>
    <row r="6014" spans="1:8" x14ac:dyDescent="0.3">
      <c r="A6014" t="s">
        <v>21</v>
      </c>
      <c r="B6014" t="s">
        <v>13</v>
      </c>
      <c r="C6014">
        <v>2</v>
      </c>
      <c r="D6014" s="3">
        <v>2016</v>
      </c>
      <c r="E6014" t="s">
        <v>3</v>
      </c>
      <c r="F6014" t="s">
        <v>18</v>
      </c>
      <c r="G6014" t="s">
        <v>23</v>
      </c>
      <c r="H6014" s="2">
        <v>67</v>
      </c>
    </row>
    <row r="6015" spans="1:8" x14ac:dyDescent="0.3">
      <c r="A6015" t="s">
        <v>22</v>
      </c>
      <c r="B6015" t="s">
        <v>13</v>
      </c>
      <c r="C6015">
        <v>2</v>
      </c>
      <c r="D6015" s="3">
        <v>2016</v>
      </c>
      <c r="E6015" t="s">
        <v>3</v>
      </c>
      <c r="F6015" t="s">
        <v>18</v>
      </c>
      <c r="G6015" t="s">
        <v>23</v>
      </c>
      <c r="H6015">
        <v>36</v>
      </c>
    </row>
    <row r="6016" spans="1:8" x14ac:dyDescent="0.3">
      <c r="A6016" t="s">
        <v>21</v>
      </c>
      <c r="B6016" t="s">
        <v>13</v>
      </c>
      <c r="C6016">
        <v>3</v>
      </c>
      <c r="D6016" s="3">
        <v>2016</v>
      </c>
      <c r="E6016" t="s">
        <v>3</v>
      </c>
      <c r="F6016" t="s">
        <v>18</v>
      </c>
      <c r="G6016" t="s">
        <v>23</v>
      </c>
      <c r="H6016" s="2">
        <v>74</v>
      </c>
    </row>
    <row r="6017" spans="1:8" x14ac:dyDescent="0.3">
      <c r="A6017" t="s">
        <v>22</v>
      </c>
      <c r="B6017" t="s">
        <v>13</v>
      </c>
      <c r="C6017">
        <v>3</v>
      </c>
      <c r="D6017" s="3">
        <v>2016</v>
      </c>
      <c r="E6017" t="s">
        <v>3</v>
      </c>
      <c r="F6017" t="s">
        <v>18</v>
      </c>
      <c r="G6017" t="s">
        <v>23</v>
      </c>
      <c r="H6017" s="2">
        <v>39</v>
      </c>
    </row>
    <row r="6018" spans="1:8" x14ac:dyDescent="0.3">
      <c r="A6018" t="s">
        <v>21</v>
      </c>
      <c r="B6018" t="s">
        <v>13</v>
      </c>
      <c r="C6018">
        <v>4</v>
      </c>
      <c r="D6018" s="3">
        <v>2016</v>
      </c>
      <c r="E6018" t="s">
        <v>3</v>
      </c>
      <c r="F6018" t="s">
        <v>18</v>
      </c>
      <c r="G6018" t="s">
        <v>23</v>
      </c>
      <c r="H6018">
        <v>50</v>
      </c>
    </row>
    <row r="6019" spans="1:8" x14ac:dyDescent="0.3">
      <c r="A6019" t="s">
        <v>22</v>
      </c>
      <c r="B6019" t="s">
        <v>13</v>
      </c>
      <c r="C6019">
        <v>4</v>
      </c>
      <c r="D6019" s="3">
        <v>2016</v>
      </c>
      <c r="E6019" t="s">
        <v>3</v>
      </c>
      <c r="F6019" t="s">
        <v>18</v>
      </c>
      <c r="G6019" t="s">
        <v>23</v>
      </c>
      <c r="H6019" s="2">
        <v>20</v>
      </c>
    </row>
    <row r="6020" spans="1:8" x14ac:dyDescent="0.3">
      <c r="A6020" t="s">
        <v>21</v>
      </c>
      <c r="B6020" t="s">
        <v>13</v>
      </c>
      <c r="C6020">
        <v>5</v>
      </c>
      <c r="D6020" s="3">
        <v>2016</v>
      </c>
      <c r="E6020" t="s">
        <v>3</v>
      </c>
      <c r="F6020" t="s">
        <v>18</v>
      </c>
      <c r="G6020" t="s">
        <v>23</v>
      </c>
      <c r="H6020" s="2">
        <v>52</v>
      </c>
    </row>
    <row r="6021" spans="1:8" x14ac:dyDescent="0.3">
      <c r="A6021" t="s">
        <v>22</v>
      </c>
      <c r="B6021" t="s">
        <v>13</v>
      </c>
      <c r="C6021">
        <v>5</v>
      </c>
      <c r="D6021" s="3">
        <v>2016</v>
      </c>
      <c r="E6021" t="s">
        <v>3</v>
      </c>
      <c r="F6021" t="s">
        <v>18</v>
      </c>
      <c r="G6021" t="s">
        <v>23</v>
      </c>
      <c r="H6021" s="2">
        <v>44</v>
      </c>
    </row>
    <row r="6022" spans="1:8" x14ac:dyDescent="0.3">
      <c r="A6022" t="s">
        <v>21</v>
      </c>
      <c r="B6022" t="s">
        <v>13</v>
      </c>
      <c r="C6022">
        <v>6</v>
      </c>
      <c r="D6022" s="3">
        <v>2016</v>
      </c>
      <c r="E6022" t="s">
        <v>3</v>
      </c>
      <c r="F6022" t="s">
        <v>18</v>
      </c>
      <c r="G6022" t="s">
        <v>23</v>
      </c>
      <c r="H6022">
        <v>45</v>
      </c>
    </row>
    <row r="6023" spans="1:8" x14ac:dyDescent="0.3">
      <c r="A6023" t="s">
        <v>22</v>
      </c>
      <c r="B6023" t="s">
        <v>13</v>
      </c>
      <c r="C6023">
        <v>6</v>
      </c>
      <c r="D6023" s="3">
        <v>2016</v>
      </c>
      <c r="E6023" t="s">
        <v>3</v>
      </c>
      <c r="F6023" t="s">
        <v>18</v>
      </c>
      <c r="G6023" t="s">
        <v>23</v>
      </c>
      <c r="H6023">
        <v>36</v>
      </c>
    </row>
    <row r="6024" spans="1:8" x14ac:dyDescent="0.3">
      <c r="A6024" t="s">
        <v>21</v>
      </c>
      <c r="B6024" t="s">
        <v>13</v>
      </c>
      <c r="C6024">
        <v>7</v>
      </c>
      <c r="D6024" s="3">
        <v>2016</v>
      </c>
      <c r="E6024" t="s">
        <v>3</v>
      </c>
      <c r="F6024" t="s">
        <v>18</v>
      </c>
      <c r="G6024" t="s">
        <v>23</v>
      </c>
      <c r="H6024" s="2">
        <v>40</v>
      </c>
    </row>
    <row r="6025" spans="1:8" x14ac:dyDescent="0.3">
      <c r="A6025" t="s">
        <v>22</v>
      </c>
      <c r="B6025" t="s">
        <v>13</v>
      </c>
      <c r="C6025">
        <v>7</v>
      </c>
      <c r="D6025" s="3">
        <v>2016</v>
      </c>
      <c r="E6025" t="s">
        <v>3</v>
      </c>
      <c r="F6025" t="s">
        <v>18</v>
      </c>
      <c r="G6025" t="s">
        <v>23</v>
      </c>
      <c r="H6025">
        <v>21</v>
      </c>
    </row>
    <row r="6026" spans="1:8" x14ac:dyDescent="0.3">
      <c r="A6026" t="s">
        <v>21</v>
      </c>
      <c r="B6026" t="s">
        <v>13</v>
      </c>
      <c r="C6026">
        <v>8</v>
      </c>
      <c r="D6026" s="3">
        <v>2016</v>
      </c>
      <c r="E6026" t="s">
        <v>3</v>
      </c>
      <c r="F6026" t="s">
        <v>18</v>
      </c>
      <c r="G6026" t="s">
        <v>23</v>
      </c>
      <c r="H6026" s="2">
        <v>56</v>
      </c>
    </row>
    <row r="6027" spans="1:8" x14ac:dyDescent="0.3">
      <c r="A6027" t="s">
        <v>22</v>
      </c>
      <c r="B6027" t="s">
        <v>13</v>
      </c>
      <c r="C6027">
        <v>8</v>
      </c>
      <c r="D6027" s="3">
        <v>2016</v>
      </c>
      <c r="E6027" t="s">
        <v>3</v>
      </c>
      <c r="F6027" t="s">
        <v>18</v>
      </c>
      <c r="G6027" t="s">
        <v>23</v>
      </c>
      <c r="H6027" s="2">
        <v>34</v>
      </c>
    </row>
    <row r="6028" spans="1:8" x14ac:dyDescent="0.3">
      <c r="A6028" t="s">
        <v>21</v>
      </c>
      <c r="B6028" t="s">
        <v>13</v>
      </c>
      <c r="C6028">
        <v>9</v>
      </c>
      <c r="D6028" s="3">
        <v>2016</v>
      </c>
      <c r="E6028" t="s">
        <v>3</v>
      </c>
      <c r="F6028" t="s">
        <v>18</v>
      </c>
      <c r="G6028" t="s">
        <v>23</v>
      </c>
      <c r="H6028">
        <v>52</v>
      </c>
    </row>
    <row r="6029" spans="1:8" x14ac:dyDescent="0.3">
      <c r="A6029" t="s">
        <v>22</v>
      </c>
      <c r="B6029" t="s">
        <v>13</v>
      </c>
      <c r="C6029">
        <v>9</v>
      </c>
      <c r="D6029" s="3">
        <v>2016</v>
      </c>
      <c r="E6029" t="s">
        <v>3</v>
      </c>
      <c r="F6029" t="s">
        <v>18</v>
      </c>
      <c r="G6029" t="s">
        <v>23</v>
      </c>
      <c r="H6029">
        <v>36</v>
      </c>
    </row>
    <row r="6030" spans="1:8" x14ac:dyDescent="0.3">
      <c r="A6030" t="s">
        <v>21</v>
      </c>
      <c r="B6030" t="s">
        <v>13</v>
      </c>
      <c r="C6030">
        <v>10</v>
      </c>
      <c r="D6030" s="3">
        <v>2016</v>
      </c>
      <c r="E6030" t="s">
        <v>3</v>
      </c>
      <c r="F6030" t="s">
        <v>18</v>
      </c>
      <c r="G6030" t="s">
        <v>23</v>
      </c>
      <c r="H6030" s="2">
        <v>62</v>
      </c>
    </row>
    <row r="6031" spans="1:8" x14ac:dyDescent="0.3">
      <c r="A6031" t="s">
        <v>22</v>
      </c>
      <c r="B6031" t="s">
        <v>13</v>
      </c>
      <c r="C6031">
        <v>10</v>
      </c>
      <c r="D6031" s="3">
        <v>2016</v>
      </c>
      <c r="E6031" t="s">
        <v>3</v>
      </c>
      <c r="F6031" t="s">
        <v>18</v>
      </c>
      <c r="G6031" t="s">
        <v>23</v>
      </c>
      <c r="H6031" s="2">
        <v>33</v>
      </c>
    </row>
    <row r="6032" spans="1:8" x14ac:dyDescent="0.3">
      <c r="A6032" t="s">
        <v>21</v>
      </c>
      <c r="B6032" t="s">
        <v>13</v>
      </c>
      <c r="C6032">
        <v>11</v>
      </c>
      <c r="D6032" s="3">
        <v>2016</v>
      </c>
      <c r="E6032" t="s">
        <v>3</v>
      </c>
      <c r="F6032" t="s">
        <v>18</v>
      </c>
      <c r="G6032" t="s">
        <v>23</v>
      </c>
      <c r="H6032">
        <v>96</v>
      </c>
    </row>
    <row r="6033" spans="1:8" x14ac:dyDescent="0.3">
      <c r="A6033" t="s">
        <v>22</v>
      </c>
      <c r="B6033" t="s">
        <v>13</v>
      </c>
      <c r="C6033">
        <v>11</v>
      </c>
      <c r="D6033" s="3">
        <v>2016</v>
      </c>
      <c r="E6033" t="s">
        <v>3</v>
      </c>
      <c r="F6033" t="s">
        <v>18</v>
      </c>
      <c r="G6033" t="s">
        <v>23</v>
      </c>
      <c r="H6033" s="2">
        <v>45</v>
      </c>
    </row>
    <row r="6034" spans="1:8" x14ac:dyDescent="0.3">
      <c r="A6034" t="s">
        <v>21</v>
      </c>
      <c r="B6034" t="s">
        <v>13</v>
      </c>
      <c r="C6034">
        <v>12</v>
      </c>
      <c r="D6034" s="3">
        <v>2016</v>
      </c>
      <c r="E6034" t="s">
        <v>3</v>
      </c>
      <c r="F6034" t="s">
        <v>18</v>
      </c>
      <c r="G6034" t="s">
        <v>23</v>
      </c>
      <c r="H6034" s="2">
        <v>32</v>
      </c>
    </row>
    <row r="6035" spans="1:8" x14ac:dyDescent="0.3">
      <c r="A6035" t="s">
        <v>22</v>
      </c>
      <c r="B6035" t="s">
        <v>13</v>
      </c>
      <c r="C6035">
        <v>12</v>
      </c>
      <c r="D6035" s="3">
        <v>2016</v>
      </c>
      <c r="E6035" t="s">
        <v>3</v>
      </c>
      <c r="F6035" t="s">
        <v>18</v>
      </c>
      <c r="G6035" t="s">
        <v>23</v>
      </c>
      <c r="H6035">
        <v>22</v>
      </c>
    </row>
    <row r="6036" spans="1:8" x14ac:dyDescent="0.3">
      <c r="A6036" t="s">
        <v>21</v>
      </c>
      <c r="B6036" t="s">
        <v>13</v>
      </c>
      <c r="C6036">
        <v>13</v>
      </c>
      <c r="D6036" s="3">
        <v>2016</v>
      </c>
      <c r="E6036" t="s">
        <v>3</v>
      </c>
      <c r="F6036" t="s">
        <v>18</v>
      </c>
      <c r="G6036" t="s">
        <v>23</v>
      </c>
      <c r="H6036" s="2">
        <v>46</v>
      </c>
    </row>
    <row r="6037" spans="1:8" x14ac:dyDescent="0.3">
      <c r="A6037" t="s">
        <v>22</v>
      </c>
      <c r="B6037" t="s">
        <v>13</v>
      </c>
      <c r="C6037">
        <v>13</v>
      </c>
      <c r="D6037" s="3">
        <v>2016</v>
      </c>
      <c r="E6037" t="s">
        <v>3</v>
      </c>
      <c r="F6037" t="s">
        <v>18</v>
      </c>
      <c r="G6037" t="s">
        <v>23</v>
      </c>
      <c r="H6037" s="2">
        <v>22</v>
      </c>
    </row>
    <row r="6038" spans="1:8" x14ac:dyDescent="0.3">
      <c r="A6038" t="s">
        <v>21</v>
      </c>
      <c r="B6038" t="s">
        <v>13</v>
      </c>
      <c r="C6038">
        <v>14</v>
      </c>
      <c r="D6038" s="3">
        <v>2016</v>
      </c>
      <c r="E6038" t="s">
        <v>3</v>
      </c>
      <c r="F6038" t="s">
        <v>18</v>
      </c>
      <c r="G6038" t="s">
        <v>23</v>
      </c>
      <c r="H6038">
        <v>52</v>
      </c>
    </row>
    <row r="6039" spans="1:8" x14ac:dyDescent="0.3">
      <c r="A6039" t="s">
        <v>22</v>
      </c>
      <c r="B6039" t="s">
        <v>13</v>
      </c>
      <c r="C6039">
        <v>14</v>
      </c>
      <c r="D6039" s="3">
        <v>2016</v>
      </c>
      <c r="E6039" t="s">
        <v>3</v>
      </c>
      <c r="F6039" t="s">
        <v>18</v>
      </c>
      <c r="G6039" t="s">
        <v>23</v>
      </c>
      <c r="H6039">
        <v>22</v>
      </c>
    </row>
    <row r="6040" spans="1:8" x14ac:dyDescent="0.3">
      <c r="A6040" t="s">
        <v>21</v>
      </c>
      <c r="B6040" t="s">
        <v>13</v>
      </c>
      <c r="C6040">
        <v>15</v>
      </c>
      <c r="D6040" s="3">
        <v>2016</v>
      </c>
      <c r="E6040" t="s">
        <v>3</v>
      </c>
      <c r="F6040" t="s">
        <v>18</v>
      </c>
      <c r="G6040" t="s">
        <v>23</v>
      </c>
      <c r="H6040" s="2">
        <v>54</v>
      </c>
    </row>
    <row r="6041" spans="1:8" x14ac:dyDescent="0.3">
      <c r="A6041" t="s">
        <v>22</v>
      </c>
      <c r="B6041" t="s">
        <v>13</v>
      </c>
      <c r="C6041">
        <v>15</v>
      </c>
      <c r="D6041" s="3">
        <v>2016</v>
      </c>
      <c r="E6041" t="s">
        <v>3</v>
      </c>
      <c r="F6041" t="s">
        <v>18</v>
      </c>
      <c r="G6041" t="s">
        <v>23</v>
      </c>
      <c r="H6041" s="2">
        <v>29</v>
      </c>
    </row>
    <row r="6042" spans="1:8" x14ac:dyDescent="0.3">
      <c r="A6042" t="s">
        <v>21</v>
      </c>
      <c r="B6042" t="s">
        <v>13</v>
      </c>
      <c r="C6042">
        <v>16</v>
      </c>
      <c r="D6042" s="3">
        <v>2016</v>
      </c>
      <c r="E6042" t="s">
        <v>3</v>
      </c>
      <c r="F6042" t="s">
        <v>18</v>
      </c>
      <c r="G6042" t="s">
        <v>23</v>
      </c>
      <c r="H6042">
        <v>53</v>
      </c>
    </row>
    <row r="6043" spans="1:8" x14ac:dyDescent="0.3">
      <c r="A6043" t="s">
        <v>22</v>
      </c>
      <c r="B6043" t="s">
        <v>13</v>
      </c>
      <c r="C6043">
        <v>16</v>
      </c>
      <c r="D6043" s="3">
        <v>2016</v>
      </c>
      <c r="E6043" t="s">
        <v>3</v>
      </c>
      <c r="F6043" t="s">
        <v>18</v>
      </c>
      <c r="G6043" t="s">
        <v>23</v>
      </c>
      <c r="H6043" s="2">
        <v>33</v>
      </c>
    </row>
    <row r="6044" spans="1:8" x14ac:dyDescent="0.3">
      <c r="A6044" t="s">
        <v>21</v>
      </c>
      <c r="B6044" t="s">
        <v>13</v>
      </c>
      <c r="C6044">
        <v>17</v>
      </c>
      <c r="D6044" s="3">
        <v>2016</v>
      </c>
      <c r="E6044" t="s">
        <v>3</v>
      </c>
      <c r="F6044" t="s">
        <v>18</v>
      </c>
      <c r="G6044" t="s">
        <v>23</v>
      </c>
      <c r="H6044" s="2">
        <v>60</v>
      </c>
    </row>
    <row r="6045" spans="1:8" x14ac:dyDescent="0.3">
      <c r="A6045" t="s">
        <v>22</v>
      </c>
      <c r="B6045" t="s">
        <v>13</v>
      </c>
      <c r="C6045">
        <v>17</v>
      </c>
      <c r="D6045" s="3">
        <v>2016</v>
      </c>
      <c r="E6045" t="s">
        <v>3</v>
      </c>
      <c r="F6045" t="s">
        <v>18</v>
      </c>
      <c r="G6045" t="s">
        <v>23</v>
      </c>
      <c r="H6045">
        <v>40</v>
      </c>
    </row>
    <row r="6046" spans="1:8" x14ac:dyDescent="0.3">
      <c r="A6046" t="s">
        <v>21</v>
      </c>
      <c r="B6046" t="s">
        <v>13</v>
      </c>
      <c r="C6046">
        <v>18</v>
      </c>
      <c r="D6046" s="3">
        <v>2016</v>
      </c>
      <c r="E6046" t="s">
        <v>3</v>
      </c>
      <c r="F6046" t="s">
        <v>18</v>
      </c>
      <c r="G6046" t="s">
        <v>23</v>
      </c>
      <c r="H6046" s="2">
        <v>48</v>
      </c>
    </row>
    <row r="6047" spans="1:8" x14ac:dyDescent="0.3">
      <c r="A6047" t="s">
        <v>22</v>
      </c>
      <c r="B6047" t="s">
        <v>13</v>
      </c>
      <c r="C6047">
        <v>18</v>
      </c>
      <c r="D6047" s="3">
        <v>2016</v>
      </c>
      <c r="E6047" t="s">
        <v>3</v>
      </c>
      <c r="F6047" t="s">
        <v>18</v>
      </c>
      <c r="G6047" t="s">
        <v>23</v>
      </c>
      <c r="H6047" s="2">
        <v>37</v>
      </c>
    </row>
    <row r="6048" spans="1:8" x14ac:dyDescent="0.3">
      <c r="A6048" t="s">
        <v>21</v>
      </c>
      <c r="B6048" t="s">
        <v>13</v>
      </c>
      <c r="C6048">
        <v>19</v>
      </c>
      <c r="D6048" s="3">
        <v>2016</v>
      </c>
      <c r="E6048" t="s">
        <v>3</v>
      </c>
      <c r="F6048" t="s">
        <v>18</v>
      </c>
      <c r="G6048" t="s">
        <v>23</v>
      </c>
      <c r="H6048">
        <v>68</v>
      </c>
    </row>
    <row r="6049" spans="1:8" x14ac:dyDescent="0.3">
      <c r="A6049" t="s">
        <v>22</v>
      </c>
      <c r="B6049" t="s">
        <v>13</v>
      </c>
      <c r="C6049">
        <v>19</v>
      </c>
      <c r="D6049" s="3">
        <v>2016</v>
      </c>
      <c r="E6049" t="s">
        <v>3</v>
      </c>
      <c r="F6049" t="s">
        <v>18</v>
      </c>
      <c r="G6049" t="s">
        <v>23</v>
      </c>
      <c r="H6049" s="2">
        <v>38</v>
      </c>
    </row>
    <row r="6050" spans="1:8" x14ac:dyDescent="0.3">
      <c r="A6050" t="s">
        <v>21</v>
      </c>
      <c r="B6050" t="s">
        <v>13</v>
      </c>
      <c r="C6050">
        <v>20</v>
      </c>
      <c r="D6050" s="3">
        <v>2016</v>
      </c>
      <c r="E6050" t="s">
        <v>3</v>
      </c>
      <c r="F6050" t="s">
        <v>18</v>
      </c>
      <c r="G6050" t="s">
        <v>23</v>
      </c>
      <c r="H6050" s="2">
        <v>29</v>
      </c>
    </row>
    <row r="6051" spans="1:8" x14ac:dyDescent="0.3">
      <c r="A6051" t="s">
        <v>22</v>
      </c>
      <c r="B6051" t="s">
        <v>13</v>
      </c>
      <c r="C6051">
        <v>20</v>
      </c>
      <c r="D6051" s="3">
        <v>2016</v>
      </c>
      <c r="E6051" t="s">
        <v>3</v>
      </c>
      <c r="F6051" t="s">
        <v>18</v>
      </c>
      <c r="G6051" t="s">
        <v>23</v>
      </c>
      <c r="H6051" s="2">
        <v>35</v>
      </c>
    </row>
    <row r="6052" spans="1:8" x14ac:dyDescent="0.3">
      <c r="A6052" t="s">
        <v>21</v>
      </c>
      <c r="B6052" t="s">
        <v>13</v>
      </c>
      <c r="C6052">
        <v>21</v>
      </c>
      <c r="D6052" s="3">
        <v>2016</v>
      </c>
      <c r="E6052" t="s">
        <v>3</v>
      </c>
      <c r="F6052" t="s">
        <v>18</v>
      </c>
      <c r="G6052" t="s">
        <v>23</v>
      </c>
      <c r="H6052">
        <v>59</v>
      </c>
    </row>
    <row r="6053" spans="1:8" x14ac:dyDescent="0.3">
      <c r="A6053" t="s">
        <v>22</v>
      </c>
      <c r="B6053" t="s">
        <v>13</v>
      </c>
      <c r="C6053">
        <v>21</v>
      </c>
      <c r="D6053" s="3">
        <v>2016</v>
      </c>
      <c r="E6053" t="s">
        <v>3</v>
      </c>
      <c r="F6053" t="s">
        <v>18</v>
      </c>
      <c r="G6053" t="s">
        <v>23</v>
      </c>
      <c r="H6053">
        <v>28</v>
      </c>
    </row>
    <row r="6054" spans="1:8" x14ac:dyDescent="0.3">
      <c r="A6054" t="s">
        <v>21</v>
      </c>
      <c r="B6054" t="s">
        <v>13</v>
      </c>
      <c r="C6054">
        <v>22</v>
      </c>
      <c r="D6054" s="3">
        <v>2016</v>
      </c>
      <c r="E6054" t="s">
        <v>3</v>
      </c>
      <c r="F6054" t="s">
        <v>18</v>
      </c>
      <c r="G6054" t="s">
        <v>23</v>
      </c>
      <c r="H6054" s="2">
        <v>66</v>
      </c>
    </row>
    <row r="6055" spans="1:8" x14ac:dyDescent="0.3">
      <c r="A6055" t="s">
        <v>22</v>
      </c>
      <c r="B6055" t="s">
        <v>13</v>
      </c>
      <c r="C6055">
        <v>22</v>
      </c>
      <c r="D6055" s="3">
        <v>2016</v>
      </c>
      <c r="E6055" t="s">
        <v>3</v>
      </c>
      <c r="F6055" t="s">
        <v>18</v>
      </c>
      <c r="G6055" t="s">
        <v>23</v>
      </c>
      <c r="H6055" s="2">
        <v>53</v>
      </c>
    </row>
    <row r="6056" spans="1:8" x14ac:dyDescent="0.3">
      <c r="A6056" t="s">
        <v>21</v>
      </c>
      <c r="B6056" t="s">
        <v>13</v>
      </c>
      <c r="C6056">
        <v>23</v>
      </c>
      <c r="D6056" s="3">
        <v>2016</v>
      </c>
      <c r="E6056" t="s">
        <v>3</v>
      </c>
      <c r="F6056" t="s">
        <v>18</v>
      </c>
      <c r="G6056" t="s">
        <v>23</v>
      </c>
      <c r="H6056" s="2">
        <v>180</v>
      </c>
    </row>
    <row r="6057" spans="1:8" x14ac:dyDescent="0.3">
      <c r="A6057" t="s">
        <v>22</v>
      </c>
      <c r="B6057" t="s">
        <v>13</v>
      </c>
      <c r="C6057">
        <v>23</v>
      </c>
      <c r="D6057" s="3">
        <v>2016</v>
      </c>
      <c r="E6057" t="s">
        <v>3</v>
      </c>
      <c r="F6057" t="s">
        <v>18</v>
      </c>
      <c r="G6057" t="s">
        <v>23</v>
      </c>
      <c r="H6057" s="2">
        <v>36</v>
      </c>
    </row>
    <row r="6058" spans="1:8" x14ac:dyDescent="0.3">
      <c r="A6058" t="s">
        <v>21</v>
      </c>
      <c r="B6058" t="s">
        <v>13</v>
      </c>
      <c r="C6058">
        <v>24</v>
      </c>
      <c r="D6058" s="3">
        <v>2016</v>
      </c>
      <c r="E6058" t="s">
        <v>3</v>
      </c>
      <c r="F6058" t="s">
        <v>18</v>
      </c>
      <c r="G6058" t="s">
        <v>23</v>
      </c>
      <c r="H6058">
        <v>66</v>
      </c>
    </row>
    <row r="6059" spans="1:8" x14ac:dyDescent="0.3">
      <c r="A6059" t="s">
        <v>22</v>
      </c>
      <c r="B6059" t="s">
        <v>13</v>
      </c>
      <c r="C6059">
        <v>24</v>
      </c>
      <c r="D6059" s="3">
        <v>2016</v>
      </c>
      <c r="E6059" t="s">
        <v>3</v>
      </c>
      <c r="F6059" t="s">
        <v>18</v>
      </c>
      <c r="G6059" t="s">
        <v>23</v>
      </c>
      <c r="H6059">
        <v>21</v>
      </c>
    </row>
    <row r="6060" spans="1:8" x14ac:dyDescent="0.3">
      <c r="A6060" t="s">
        <v>21</v>
      </c>
      <c r="B6060" t="s">
        <v>13</v>
      </c>
      <c r="C6060">
        <v>25</v>
      </c>
      <c r="D6060" s="3">
        <v>2016</v>
      </c>
      <c r="E6060" t="s">
        <v>3</v>
      </c>
      <c r="F6060" t="s">
        <v>18</v>
      </c>
      <c r="G6060" t="s">
        <v>23</v>
      </c>
      <c r="H6060" s="2">
        <v>58</v>
      </c>
    </row>
    <row r="6061" spans="1:8" x14ac:dyDescent="0.3">
      <c r="A6061" t="s">
        <v>22</v>
      </c>
      <c r="B6061" t="s">
        <v>13</v>
      </c>
      <c r="C6061">
        <v>25</v>
      </c>
      <c r="D6061" s="3">
        <v>2016</v>
      </c>
      <c r="E6061" t="s">
        <v>3</v>
      </c>
      <c r="F6061" t="s">
        <v>18</v>
      </c>
      <c r="G6061" t="s">
        <v>23</v>
      </c>
      <c r="H6061" s="2">
        <v>24</v>
      </c>
    </row>
    <row r="6062" spans="1:8" x14ac:dyDescent="0.3">
      <c r="A6062" t="s">
        <v>21</v>
      </c>
      <c r="B6062" t="s">
        <v>13</v>
      </c>
      <c r="C6062">
        <v>26</v>
      </c>
      <c r="D6062" s="3">
        <v>2016</v>
      </c>
      <c r="E6062" t="s">
        <v>3</v>
      </c>
      <c r="F6062" t="s">
        <v>18</v>
      </c>
      <c r="G6062" t="s">
        <v>23</v>
      </c>
      <c r="H6062">
        <v>65</v>
      </c>
    </row>
    <row r="6063" spans="1:8" x14ac:dyDescent="0.3">
      <c r="A6063" t="s">
        <v>22</v>
      </c>
      <c r="B6063" t="s">
        <v>13</v>
      </c>
      <c r="C6063">
        <v>26</v>
      </c>
      <c r="D6063" s="3">
        <v>2016</v>
      </c>
      <c r="E6063" t="s">
        <v>3</v>
      </c>
      <c r="F6063" t="s">
        <v>18</v>
      </c>
      <c r="G6063" t="s">
        <v>23</v>
      </c>
      <c r="H6063">
        <v>27</v>
      </c>
    </row>
    <row r="6064" spans="1:8" x14ac:dyDescent="0.3">
      <c r="A6064" t="s">
        <v>21</v>
      </c>
      <c r="B6064" t="s">
        <v>13</v>
      </c>
      <c r="C6064">
        <v>27</v>
      </c>
      <c r="D6064" s="3">
        <v>2016</v>
      </c>
      <c r="E6064" t="s">
        <v>3</v>
      </c>
      <c r="F6064" t="s">
        <v>18</v>
      </c>
      <c r="G6064" t="s">
        <v>23</v>
      </c>
      <c r="H6064" s="2">
        <v>20</v>
      </c>
    </row>
    <row r="6065" spans="1:8" x14ac:dyDescent="0.3">
      <c r="A6065" t="s">
        <v>22</v>
      </c>
      <c r="B6065" t="s">
        <v>13</v>
      </c>
      <c r="C6065">
        <v>27</v>
      </c>
      <c r="D6065" s="3">
        <v>2016</v>
      </c>
      <c r="E6065" t="s">
        <v>3</v>
      </c>
      <c r="F6065" t="s">
        <v>18</v>
      </c>
      <c r="G6065" t="s">
        <v>23</v>
      </c>
      <c r="H6065" s="2">
        <v>13</v>
      </c>
    </row>
    <row r="6066" spans="1:8" x14ac:dyDescent="0.3">
      <c r="A6066" t="s">
        <v>21</v>
      </c>
      <c r="B6066" t="s">
        <v>13</v>
      </c>
      <c r="C6066">
        <v>28</v>
      </c>
      <c r="D6066" s="3">
        <v>2016</v>
      </c>
      <c r="E6066" t="s">
        <v>3</v>
      </c>
      <c r="F6066" t="s">
        <v>18</v>
      </c>
      <c r="G6066" t="s">
        <v>23</v>
      </c>
      <c r="H6066" s="2">
        <v>49</v>
      </c>
    </row>
    <row r="6067" spans="1:8" x14ac:dyDescent="0.3">
      <c r="A6067" t="s">
        <v>22</v>
      </c>
      <c r="B6067" t="s">
        <v>13</v>
      </c>
      <c r="C6067">
        <v>28</v>
      </c>
      <c r="D6067" s="3">
        <v>2016</v>
      </c>
      <c r="E6067" t="s">
        <v>3</v>
      </c>
      <c r="F6067" t="s">
        <v>18</v>
      </c>
      <c r="G6067" t="s">
        <v>23</v>
      </c>
      <c r="H6067" s="2">
        <v>28</v>
      </c>
    </row>
    <row r="6068" spans="1:8" x14ac:dyDescent="0.3">
      <c r="A6068" t="s">
        <v>21</v>
      </c>
      <c r="B6068" t="s">
        <v>13</v>
      </c>
      <c r="C6068">
        <v>29</v>
      </c>
      <c r="D6068" s="3">
        <v>2016</v>
      </c>
      <c r="E6068" t="s">
        <v>3</v>
      </c>
      <c r="F6068" t="s">
        <v>18</v>
      </c>
      <c r="G6068" t="s">
        <v>23</v>
      </c>
      <c r="H6068">
        <v>49</v>
      </c>
    </row>
    <row r="6069" spans="1:8" x14ac:dyDescent="0.3">
      <c r="A6069" t="s">
        <v>22</v>
      </c>
      <c r="B6069" t="s">
        <v>13</v>
      </c>
      <c r="C6069">
        <v>29</v>
      </c>
      <c r="D6069" s="3">
        <v>2016</v>
      </c>
      <c r="E6069" t="s">
        <v>3</v>
      </c>
      <c r="F6069" t="s">
        <v>18</v>
      </c>
      <c r="G6069" t="s">
        <v>23</v>
      </c>
      <c r="H6069">
        <v>33</v>
      </c>
    </row>
    <row r="6070" spans="1:8" x14ac:dyDescent="0.3">
      <c r="A6070" t="s">
        <v>21</v>
      </c>
      <c r="B6070" t="s">
        <v>13</v>
      </c>
      <c r="C6070">
        <v>30</v>
      </c>
      <c r="D6070" s="3">
        <v>2016</v>
      </c>
      <c r="E6070" t="s">
        <v>3</v>
      </c>
      <c r="F6070" t="s">
        <v>18</v>
      </c>
      <c r="G6070" t="s">
        <v>23</v>
      </c>
      <c r="H6070" s="2">
        <v>61</v>
      </c>
    </row>
    <row r="6071" spans="1:8" x14ac:dyDescent="0.3">
      <c r="A6071" t="s">
        <v>22</v>
      </c>
      <c r="B6071" t="s">
        <v>13</v>
      </c>
      <c r="C6071">
        <v>30</v>
      </c>
      <c r="D6071" s="3">
        <v>2016</v>
      </c>
      <c r="E6071" t="s">
        <v>3</v>
      </c>
      <c r="F6071" t="s">
        <v>18</v>
      </c>
      <c r="G6071" t="s">
        <v>23</v>
      </c>
      <c r="H6071" s="2">
        <v>37</v>
      </c>
    </row>
    <row r="6072" spans="1:8" x14ac:dyDescent="0.3">
      <c r="A6072" t="s">
        <v>21</v>
      </c>
      <c r="B6072" t="s">
        <v>13</v>
      </c>
      <c r="C6072">
        <v>31</v>
      </c>
      <c r="D6072" s="3">
        <v>2016</v>
      </c>
      <c r="E6072" t="s">
        <v>3</v>
      </c>
      <c r="F6072" t="s">
        <v>18</v>
      </c>
      <c r="G6072" t="s">
        <v>23</v>
      </c>
      <c r="H6072">
        <v>44</v>
      </c>
    </row>
    <row r="6073" spans="1:8" x14ac:dyDescent="0.3">
      <c r="A6073" t="s">
        <v>22</v>
      </c>
      <c r="B6073" t="s">
        <v>13</v>
      </c>
      <c r="C6073">
        <v>31</v>
      </c>
      <c r="D6073" s="3">
        <v>2016</v>
      </c>
      <c r="E6073" t="s">
        <v>3</v>
      </c>
      <c r="F6073" t="s">
        <v>18</v>
      </c>
      <c r="G6073" t="s">
        <v>23</v>
      </c>
      <c r="H6073" s="2">
        <v>28</v>
      </c>
    </row>
    <row r="6074" spans="1:8" x14ac:dyDescent="0.3">
      <c r="A6074" t="s">
        <v>21</v>
      </c>
      <c r="B6074" t="s">
        <v>20</v>
      </c>
      <c r="C6074">
        <v>1</v>
      </c>
      <c r="D6074" s="3">
        <v>2017</v>
      </c>
      <c r="E6074" t="s">
        <v>3</v>
      </c>
      <c r="F6074" t="s">
        <v>18</v>
      </c>
      <c r="G6074" t="s">
        <v>23</v>
      </c>
      <c r="H6074" s="2">
        <v>67</v>
      </c>
    </row>
    <row r="6075" spans="1:8" x14ac:dyDescent="0.3">
      <c r="A6075" t="s">
        <v>22</v>
      </c>
      <c r="B6075" t="s">
        <v>20</v>
      </c>
      <c r="C6075">
        <v>1</v>
      </c>
      <c r="D6075" s="3">
        <v>2017</v>
      </c>
      <c r="E6075" t="s">
        <v>3</v>
      </c>
      <c r="F6075" t="s">
        <v>18</v>
      </c>
      <c r="G6075" t="s">
        <v>23</v>
      </c>
      <c r="H6075">
        <v>20</v>
      </c>
    </row>
    <row r="6076" spans="1:8" x14ac:dyDescent="0.3">
      <c r="A6076" t="s">
        <v>21</v>
      </c>
      <c r="B6076" t="s">
        <v>20</v>
      </c>
      <c r="C6076">
        <v>2</v>
      </c>
      <c r="D6076" s="3">
        <v>2017</v>
      </c>
      <c r="E6076" t="s">
        <v>3</v>
      </c>
      <c r="F6076" t="s">
        <v>18</v>
      </c>
      <c r="G6076" t="s">
        <v>23</v>
      </c>
      <c r="H6076" s="2">
        <v>77</v>
      </c>
    </row>
    <row r="6077" spans="1:8" x14ac:dyDescent="0.3">
      <c r="A6077" t="s">
        <v>22</v>
      </c>
      <c r="B6077" t="s">
        <v>20</v>
      </c>
      <c r="C6077">
        <v>2</v>
      </c>
      <c r="D6077" s="3">
        <v>2017</v>
      </c>
      <c r="E6077" t="s">
        <v>3</v>
      </c>
      <c r="F6077" t="s">
        <v>18</v>
      </c>
      <c r="G6077" t="s">
        <v>23</v>
      </c>
      <c r="H6077" s="2">
        <v>46</v>
      </c>
    </row>
    <row r="6078" spans="1:8" x14ac:dyDescent="0.3">
      <c r="A6078" t="s">
        <v>21</v>
      </c>
      <c r="B6078" t="s">
        <v>20</v>
      </c>
      <c r="C6078">
        <v>3</v>
      </c>
      <c r="D6078" s="3">
        <v>2017</v>
      </c>
      <c r="E6078" t="s">
        <v>3</v>
      </c>
      <c r="F6078" t="s">
        <v>18</v>
      </c>
      <c r="G6078" t="s">
        <v>23</v>
      </c>
      <c r="H6078">
        <v>75</v>
      </c>
    </row>
    <row r="6079" spans="1:8" x14ac:dyDescent="0.3">
      <c r="A6079" t="s">
        <v>22</v>
      </c>
      <c r="B6079" t="s">
        <v>20</v>
      </c>
      <c r="C6079">
        <v>3</v>
      </c>
      <c r="D6079" s="3">
        <v>2017</v>
      </c>
      <c r="E6079" t="s">
        <v>3</v>
      </c>
      <c r="F6079" t="s">
        <v>18</v>
      </c>
      <c r="G6079" t="s">
        <v>23</v>
      </c>
      <c r="H6079">
        <v>24</v>
      </c>
    </row>
    <row r="6080" spans="1:8" x14ac:dyDescent="0.3">
      <c r="A6080" t="s">
        <v>21</v>
      </c>
      <c r="B6080" t="s">
        <v>20</v>
      </c>
      <c r="C6080">
        <v>4</v>
      </c>
      <c r="D6080" s="3">
        <v>2017</v>
      </c>
      <c r="E6080" t="s">
        <v>3</v>
      </c>
      <c r="F6080" t="s">
        <v>18</v>
      </c>
      <c r="G6080" t="s">
        <v>23</v>
      </c>
      <c r="H6080" s="2">
        <v>73</v>
      </c>
    </row>
    <row r="6081" spans="1:8" x14ac:dyDescent="0.3">
      <c r="A6081" t="s">
        <v>22</v>
      </c>
      <c r="B6081" t="s">
        <v>20</v>
      </c>
      <c r="C6081">
        <v>4</v>
      </c>
      <c r="D6081" s="3">
        <v>2017</v>
      </c>
      <c r="E6081" t="s">
        <v>3</v>
      </c>
      <c r="F6081" t="s">
        <v>18</v>
      </c>
      <c r="G6081" t="s">
        <v>23</v>
      </c>
      <c r="H6081" s="2">
        <v>16</v>
      </c>
    </row>
    <row r="6082" spans="1:8" x14ac:dyDescent="0.3">
      <c r="A6082" t="s">
        <v>21</v>
      </c>
      <c r="B6082" t="s">
        <v>20</v>
      </c>
      <c r="C6082">
        <v>5</v>
      </c>
      <c r="D6082" s="3">
        <v>2017</v>
      </c>
      <c r="E6082" t="s">
        <v>3</v>
      </c>
      <c r="F6082" t="s">
        <v>18</v>
      </c>
      <c r="G6082" t="s">
        <v>23</v>
      </c>
      <c r="H6082">
        <v>63</v>
      </c>
    </row>
    <row r="6083" spans="1:8" x14ac:dyDescent="0.3">
      <c r="A6083" t="s">
        <v>22</v>
      </c>
      <c r="B6083" t="s">
        <v>20</v>
      </c>
      <c r="C6083">
        <v>5</v>
      </c>
      <c r="D6083" s="3">
        <v>2017</v>
      </c>
      <c r="E6083" t="s">
        <v>3</v>
      </c>
      <c r="F6083" t="s">
        <v>18</v>
      </c>
      <c r="G6083" t="s">
        <v>23</v>
      </c>
      <c r="H6083" s="2">
        <v>14</v>
      </c>
    </row>
    <row r="6084" spans="1:8" x14ac:dyDescent="0.3">
      <c r="A6084" t="s">
        <v>21</v>
      </c>
      <c r="B6084" t="s">
        <v>20</v>
      </c>
      <c r="C6084">
        <v>6</v>
      </c>
      <c r="D6084" s="3">
        <v>2017</v>
      </c>
      <c r="E6084" t="s">
        <v>3</v>
      </c>
      <c r="F6084" t="s">
        <v>18</v>
      </c>
      <c r="G6084" t="s">
        <v>23</v>
      </c>
      <c r="H6084" s="2">
        <v>84</v>
      </c>
    </row>
    <row r="6085" spans="1:8" x14ac:dyDescent="0.3">
      <c r="A6085" t="s">
        <v>22</v>
      </c>
      <c r="B6085" t="s">
        <v>20</v>
      </c>
      <c r="C6085">
        <v>6</v>
      </c>
      <c r="D6085" s="3">
        <v>2017</v>
      </c>
      <c r="E6085" t="s">
        <v>3</v>
      </c>
      <c r="F6085" t="s">
        <v>18</v>
      </c>
      <c r="G6085" t="s">
        <v>23</v>
      </c>
      <c r="H6085" s="2">
        <v>23</v>
      </c>
    </row>
    <row r="6086" spans="1:8" x14ac:dyDescent="0.3">
      <c r="A6086" t="s">
        <v>21</v>
      </c>
      <c r="B6086" t="s">
        <v>20</v>
      </c>
      <c r="C6086">
        <v>7</v>
      </c>
      <c r="D6086" s="3">
        <v>2017</v>
      </c>
      <c r="E6086" t="s">
        <v>3</v>
      </c>
      <c r="F6086" t="s">
        <v>18</v>
      </c>
      <c r="G6086" t="s">
        <v>23</v>
      </c>
      <c r="H6086" s="2">
        <v>50</v>
      </c>
    </row>
    <row r="6087" spans="1:8" x14ac:dyDescent="0.3">
      <c r="A6087" t="s">
        <v>22</v>
      </c>
      <c r="B6087" t="s">
        <v>20</v>
      </c>
      <c r="C6087">
        <v>7</v>
      </c>
      <c r="D6087" s="3">
        <v>2017</v>
      </c>
      <c r="E6087" t="s">
        <v>3</v>
      </c>
      <c r="F6087" t="s">
        <v>18</v>
      </c>
      <c r="G6087" t="s">
        <v>23</v>
      </c>
      <c r="H6087" s="2">
        <v>15</v>
      </c>
    </row>
    <row r="6088" spans="1:8" x14ac:dyDescent="0.3">
      <c r="A6088" t="s">
        <v>21</v>
      </c>
      <c r="B6088" t="s">
        <v>20</v>
      </c>
      <c r="C6088">
        <v>8</v>
      </c>
      <c r="D6088" s="3">
        <v>2017</v>
      </c>
      <c r="E6088" t="s">
        <v>3</v>
      </c>
      <c r="F6088" t="s">
        <v>18</v>
      </c>
      <c r="G6088" t="s">
        <v>23</v>
      </c>
      <c r="H6088">
        <v>74</v>
      </c>
    </row>
    <row r="6089" spans="1:8" x14ac:dyDescent="0.3">
      <c r="A6089" t="s">
        <v>22</v>
      </c>
      <c r="B6089" t="s">
        <v>20</v>
      </c>
      <c r="C6089">
        <v>8</v>
      </c>
      <c r="D6089" s="3">
        <v>2017</v>
      </c>
      <c r="E6089" t="s">
        <v>3</v>
      </c>
      <c r="F6089" t="s">
        <v>18</v>
      </c>
      <c r="G6089" t="s">
        <v>23</v>
      </c>
      <c r="H6089">
        <v>19</v>
      </c>
    </row>
    <row r="6090" spans="1:8" x14ac:dyDescent="0.3">
      <c r="A6090" t="s">
        <v>21</v>
      </c>
      <c r="B6090" t="s">
        <v>20</v>
      </c>
      <c r="C6090">
        <v>9</v>
      </c>
      <c r="D6090" s="3">
        <v>2017</v>
      </c>
      <c r="E6090" t="s">
        <v>3</v>
      </c>
      <c r="F6090" t="s">
        <v>18</v>
      </c>
      <c r="G6090" t="s">
        <v>23</v>
      </c>
      <c r="H6090" s="2">
        <v>70</v>
      </c>
    </row>
    <row r="6091" spans="1:8" x14ac:dyDescent="0.3">
      <c r="A6091" t="s">
        <v>22</v>
      </c>
      <c r="B6091" t="s">
        <v>20</v>
      </c>
      <c r="C6091">
        <v>9</v>
      </c>
      <c r="D6091" s="3">
        <v>2017</v>
      </c>
      <c r="E6091" t="s">
        <v>3</v>
      </c>
      <c r="F6091" t="s">
        <v>18</v>
      </c>
      <c r="G6091" t="s">
        <v>23</v>
      </c>
      <c r="H6091" s="2">
        <v>28</v>
      </c>
    </row>
    <row r="6092" spans="1:8" x14ac:dyDescent="0.3">
      <c r="A6092" t="s">
        <v>21</v>
      </c>
      <c r="B6092" t="s">
        <v>20</v>
      </c>
      <c r="C6092">
        <v>10</v>
      </c>
      <c r="D6092" s="3">
        <v>2017</v>
      </c>
      <c r="E6092" t="s">
        <v>3</v>
      </c>
      <c r="F6092" t="s">
        <v>18</v>
      </c>
      <c r="G6092" t="s">
        <v>23</v>
      </c>
      <c r="H6092">
        <v>62</v>
      </c>
    </row>
    <row r="6093" spans="1:8" x14ac:dyDescent="0.3">
      <c r="A6093" t="s">
        <v>22</v>
      </c>
      <c r="B6093" t="s">
        <v>20</v>
      </c>
      <c r="C6093">
        <v>10</v>
      </c>
      <c r="D6093" s="3">
        <v>2017</v>
      </c>
      <c r="E6093" t="s">
        <v>3</v>
      </c>
      <c r="F6093" t="s">
        <v>18</v>
      </c>
      <c r="G6093" t="s">
        <v>23</v>
      </c>
      <c r="H6093" s="2">
        <v>0</v>
      </c>
    </row>
    <row r="6094" spans="1:8" x14ac:dyDescent="0.3">
      <c r="A6094" t="s">
        <v>21</v>
      </c>
      <c r="B6094" t="s">
        <v>20</v>
      </c>
      <c r="C6094">
        <v>11</v>
      </c>
      <c r="D6094" s="3">
        <v>2017</v>
      </c>
      <c r="E6094" t="s">
        <v>3</v>
      </c>
      <c r="F6094" t="s">
        <v>18</v>
      </c>
      <c r="G6094" t="s">
        <v>23</v>
      </c>
      <c r="H6094" s="2">
        <v>77</v>
      </c>
    </row>
    <row r="6095" spans="1:8" x14ac:dyDescent="0.3">
      <c r="A6095" t="s">
        <v>22</v>
      </c>
      <c r="B6095" t="s">
        <v>20</v>
      </c>
      <c r="C6095">
        <v>11</v>
      </c>
      <c r="D6095" s="3">
        <v>2017</v>
      </c>
      <c r="E6095" t="s">
        <v>3</v>
      </c>
      <c r="F6095" t="s">
        <v>18</v>
      </c>
      <c r="G6095" t="s">
        <v>23</v>
      </c>
      <c r="H6095">
        <v>9</v>
      </c>
    </row>
    <row r="6096" spans="1:8" x14ac:dyDescent="0.3">
      <c r="A6096" t="s">
        <v>21</v>
      </c>
      <c r="B6096" t="s">
        <v>20</v>
      </c>
      <c r="C6096">
        <v>12</v>
      </c>
      <c r="D6096" s="3">
        <v>2017</v>
      </c>
      <c r="E6096" t="s">
        <v>3</v>
      </c>
      <c r="F6096" t="s">
        <v>18</v>
      </c>
      <c r="G6096" t="s">
        <v>23</v>
      </c>
      <c r="H6096" s="2">
        <v>54</v>
      </c>
    </row>
    <row r="6097" spans="1:8" x14ac:dyDescent="0.3">
      <c r="A6097" t="s">
        <v>22</v>
      </c>
      <c r="B6097" t="s">
        <v>20</v>
      </c>
      <c r="C6097">
        <v>12</v>
      </c>
      <c r="D6097" s="3">
        <v>2017</v>
      </c>
      <c r="E6097" t="s">
        <v>3</v>
      </c>
      <c r="F6097" t="s">
        <v>18</v>
      </c>
      <c r="G6097" t="s">
        <v>23</v>
      </c>
      <c r="H6097" s="2">
        <v>34</v>
      </c>
    </row>
    <row r="6098" spans="1:8" x14ac:dyDescent="0.3">
      <c r="A6098" t="s">
        <v>21</v>
      </c>
      <c r="B6098" t="s">
        <v>20</v>
      </c>
      <c r="C6098">
        <v>13</v>
      </c>
      <c r="D6098" s="3">
        <v>2017</v>
      </c>
      <c r="E6098" t="s">
        <v>3</v>
      </c>
      <c r="F6098" t="s">
        <v>18</v>
      </c>
      <c r="G6098" t="s">
        <v>23</v>
      </c>
      <c r="H6098">
        <v>93</v>
      </c>
    </row>
    <row r="6099" spans="1:8" x14ac:dyDescent="0.3">
      <c r="A6099" t="s">
        <v>22</v>
      </c>
      <c r="B6099" t="s">
        <v>20</v>
      </c>
      <c r="C6099">
        <v>13</v>
      </c>
      <c r="D6099" s="3">
        <v>2017</v>
      </c>
      <c r="E6099" t="s">
        <v>3</v>
      </c>
      <c r="F6099" t="s">
        <v>18</v>
      </c>
      <c r="G6099" t="s">
        <v>23</v>
      </c>
      <c r="H6099">
        <v>28</v>
      </c>
    </row>
    <row r="6100" spans="1:8" x14ac:dyDescent="0.3">
      <c r="A6100" t="s">
        <v>21</v>
      </c>
      <c r="B6100" t="s">
        <v>20</v>
      </c>
      <c r="C6100">
        <v>14</v>
      </c>
      <c r="D6100" s="3">
        <v>2017</v>
      </c>
      <c r="E6100" t="s">
        <v>3</v>
      </c>
      <c r="F6100" t="s">
        <v>18</v>
      </c>
      <c r="G6100" t="s">
        <v>23</v>
      </c>
      <c r="H6100" s="2">
        <v>76</v>
      </c>
    </row>
    <row r="6101" spans="1:8" x14ac:dyDescent="0.3">
      <c r="A6101" t="s">
        <v>22</v>
      </c>
      <c r="B6101" t="s">
        <v>20</v>
      </c>
      <c r="C6101">
        <v>14</v>
      </c>
      <c r="D6101" s="3">
        <v>2017</v>
      </c>
      <c r="E6101" t="s">
        <v>3</v>
      </c>
      <c r="F6101" t="s">
        <v>18</v>
      </c>
      <c r="G6101" t="s">
        <v>23</v>
      </c>
      <c r="H6101" s="2">
        <v>20</v>
      </c>
    </row>
    <row r="6102" spans="1:8" x14ac:dyDescent="0.3">
      <c r="A6102" t="s">
        <v>21</v>
      </c>
      <c r="B6102" t="s">
        <v>20</v>
      </c>
      <c r="C6102">
        <v>15</v>
      </c>
      <c r="D6102" s="3">
        <v>2017</v>
      </c>
      <c r="E6102" t="s">
        <v>3</v>
      </c>
      <c r="F6102" t="s">
        <v>18</v>
      </c>
      <c r="G6102" t="s">
        <v>23</v>
      </c>
      <c r="H6102">
        <v>58</v>
      </c>
    </row>
    <row r="6103" spans="1:8" x14ac:dyDescent="0.3">
      <c r="A6103" t="s">
        <v>22</v>
      </c>
      <c r="B6103" t="s">
        <v>20</v>
      </c>
      <c r="C6103">
        <v>15</v>
      </c>
      <c r="D6103" s="3">
        <v>2017</v>
      </c>
      <c r="E6103" t="s">
        <v>3</v>
      </c>
      <c r="F6103" t="s">
        <v>18</v>
      </c>
      <c r="G6103" t="s">
        <v>23</v>
      </c>
      <c r="H6103" s="2">
        <v>17</v>
      </c>
    </row>
    <row r="6104" spans="1:8" x14ac:dyDescent="0.3">
      <c r="A6104" t="s">
        <v>21</v>
      </c>
      <c r="B6104" t="s">
        <v>20</v>
      </c>
      <c r="C6104">
        <v>16</v>
      </c>
      <c r="D6104" s="3">
        <v>2017</v>
      </c>
      <c r="E6104" t="s">
        <v>3</v>
      </c>
      <c r="F6104" t="s">
        <v>18</v>
      </c>
      <c r="G6104" t="s">
        <v>23</v>
      </c>
      <c r="H6104" s="2">
        <v>68</v>
      </c>
    </row>
    <row r="6105" spans="1:8" x14ac:dyDescent="0.3">
      <c r="A6105" t="s">
        <v>22</v>
      </c>
      <c r="B6105" t="s">
        <v>20</v>
      </c>
      <c r="C6105">
        <v>16</v>
      </c>
      <c r="D6105" s="3">
        <v>2017</v>
      </c>
      <c r="E6105" t="s">
        <v>3</v>
      </c>
      <c r="F6105" t="s">
        <v>18</v>
      </c>
      <c r="G6105" t="s">
        <v>23</v>
      </c>
      <c r="H6105">
        <v>40</v>
      </c>
    </row>
    <row r="6106" spans="1:8" x14ac:dyDescent="0.3">
      <c r="A6106" t="s">
        <v>21</v>
      </c>
      <c r="B6106" t="s">
        <v>20</v>
      </c>
      <c r="C6106">
        <v>17</v>
      </c>
      <c r="D6106" s="3">
        <v>2017</v>
      </c>
      <c r="E6106" t="s">
        <v>3</v>
      </c>
      <c r="F6106" t="s">
        <v>18</v>
      </c>
      <c r="G6106" t="s">
        <v>23</v>
      </c>
      <c r="H6106" s="2">
        <v>127</v>
      </c>
    </row>
    <row r="6107" spans="1:8" x14ac:dyDescent="0.3">
      <c r="A6107" t="s">
        <v>22</v>
      </c>
      <c r="B6107" t="s">
        <v>20</v>
      </c>
      <c r="C6107">
        <v>17</v>
      </c>
      <c r="D6107" s="3">
        <v>2017</v>
      </c>
      <c r="E6107" t="s">
        <v>3</v>
      </c>
      <c r="F6107" t="s">
        <v>18</v>
      </c>
      <c r="G6107" t="s">
        <v>23</v>
      </c>
      <c r="H6107" s="2">
        <v>21</v>
      </c>
    </row>
    <row r="6108" spans="1:8" x14ac:dyDescent="0.3">
      <c r="A6108" t="s">
        <v>21</v>
      </c>
      <c r="B6108" t="s">
        <v>20</v>
      </c>
      <c r="C6108">
        <v>18</v>
      </c>
      <c r="D6108" s="3">
        <v>2017</v>
      </c>
      <c r="E6108" t="s">
        <v>3</v>
      </c>
      <c r="F6108" t="s">
        <v>18</v>
      </c>
      <c r="G6108" t="s">
        <v>23</v>
      </c>
      <c r="H6108">
        <v>86</v>
      </c>
    </row>
    <row r="6109" spans="1:8" x14ac:dyDescent="0.3">
      <c r="A6109" t="s">
        <v>22</v>
      </c>
      <c r="B6109" t="s">
        <v>20</v>
      </c>
      <c r="C6109">
        <v>18</v>
      </c>
      <c r="D6109" s="3">
        <v>2017</v>
      </c>
      <c r="E6109" t="s">
        <v>3</v>
      </c>
      <c r="F6109" t="s">
        <v>18</v>
      </c>
      <c r="G6109" t="s">
        <v>23</v>
      </c>
      <c r="H6109" s="2">
        <v>33</v>
      </c>
    </row>
    <row r="6110" spans="1:8" x14ac:dyDescent="0.3">
      <c r="A6110" t="s">
        <v>21</v>
      </c>
      <c r="B6110" t="s">
        <v>20</v>
      </c>
      <c r="C6110">
        <v>19</v>
      </c>
      <c r="D6110" s="3">
        <v>2017</v>
      </c>
      <c r="E6110" t="s">
        <v>3</v>
      </c>
      <c r="F6110" t="s">
        <v>18</v>
      </c>
      <c r="G6110" t="s">
        <v>23</v>
      </c>
      <c r="H6110" s="2">
        <v>79</v>
      </c>
    </row>
    <row r="6111" spans="1:8" x14ac:dyDescent="0.3">
      <c r="A6111" t="s">
        <v>22</v>
      </c>
      <c r="B6111" t="s">
        <v>20</v>
      </c>
      <c r="C6111">
        <v>19</v>
      </c>
      <c r="D6111" s="3">
        <v>2017</v>
      </c>
      <c r="E6111" t="s">
        <v>3</v>
      </c>
      <c r="F6111" t="s">
        <v>18</v>
      </c>
      <c r="G6111" t="s">
        <v>23</v>
      </c>
      <c r="H6111" s="2">
        <v>17</v>
      </c>
    </row>
    <row r="6112" spans="1:8" x14ac:dyDescent="0.3">
      <c r="A6112" t="s">
        <v>21</v>
      </c>
      <c r="B6112" t="s">
        <v>20</v>
      </c>
      <c r="C6112">
        <v>20</v>
      </c>
      <c r="D6112" s="3">
        <v>2017</v>
      </c>
      <c r="E6112" t="s">
        <v>3</v>
      </c>
      <c r="F6112" t="s">
        <v>18</v>
      </c>
      <c r="G6112" t="s">
        <v>23</v>
      </c>
      <c r="H6112">
        <v>75</v>
      </c>
    </row>
    <row r="6113" spans="1:8" x14ac:dyDescent="0.3">
      <c r="A6113" t="s">
        <v>22</v>
      </c>
      <c r="B6113" t="s">
        <v>20</v>
      </c>
      <c r="C6113">
        <v>20</v>
      </c>
      <c r="D6113" s="3">
        <v>2017</v>
      </c>
      <c r="E6113" t="s">
        <v>3</v>
      </c>
      <c r="F6113" t="s">
        <v>18</v>
      </c>
      <c r="G6113" t="s">
        <v>23</v>
      </c>
      <c r="H6113" s="2">
        <v>25</v>
      </c>
    </row>
    <row r="6114" spans="1:8" x14ac:dyDescent="0.3">
      <c r="A6114" t="s">
        <v>21</v>
      </c>
      <c r="B6114" t="s">
        <v>20</v>
      </c>
      <c r="C6114">
        <v>21</v>
      </c>
      <c r="D6114" s="3">
        <v>2017</v>
      </c>
      <c r="E6114" t="s">
        <v>3</v>
      </c>
      <c r="F6114" t="s">
        <v>18</v>
      </c>
      <c r="G6114" t="s">
        <v>23</v>
      </c>
      <c r="H6114" s="2">
        <v>51</v>
      </c>
    </row>
    <row r="6115" spans="1:8" x14ac:dyDescent="0.3">
      <c r="A6115" t="s">
        <v>22</v>
      </c>
      <c r="B6115" t="s">
        <v>20</v>
      </c>
      <c r="C6115">
        <v>21</v>
      </c>
      <c r="D6115" s="3">
        <v>2017</v>
      </c>
      <c r="E6115" t="s">
        <v>3</v>
      </c>
      <c r="F6115" t="s">
        <v>18</v>
      </c>
      <c r="G6115" t="s">
        <v>23</v>
      </c>
      <c r="H6115" s="2">
        <v>17</v>
      </c>
    </row>
    <row r="6116" spans="1:8" x14ac:dyDescent="0.3">
      <c r="A6116" t="s">
        <v>21</v>
      </c>
      <c r="B6116" t="s">
        <v>20</v>
      </c>
      <c r="C6116">
        <v>22</v>
      </c>
      <c r="D6116" s="3">
        <v>2017</v>
      </c>
      <c r="E6116" t="s">
        <v>3</v>
      </c>
      <c r="F6116" t="s">
        <v>18</v>
      </c>
      <c r="G6116" t="s">
        <v>23</v>
      </c>
      <c r="H6116" s="2">
        <v>89</v>
      </c>
    </row>
    <row r="6117" spans="1:8" x14ac:dyDescent="0.3">
      <c r="A6117" t="s">
        <v>22</v>
      </c>
      <c r="B6117" t="s">
        <v>20</v>
      </c>
      <c r="C6117">
        <v>22</v>
      </c>
      <c r="D6117" s="3">
        <v>2017</v>
      </c>
      <c r="E6117" t="s">
        <v>3</v>
      </c>
      <c r="F6117" t="s">
        <v>18</v>
      </c>
      <c r="G6117" t="s">
        <v>23</v>
      </c>
      <c r="H6117" s="2">
        <v>12</v>
      </c>
    </row>
    <row r="6118" spans="1:8" x14ac:dyDescent="0.3">
      <c r="A6118" t="s">
        <v>21</v>
      </c>
      <c r="B6118" t="s">
        <v>20</v>
      </c>
      <c r="C6118">
        <v>23</v>
      </c>
      <c r="D6118" s="3">
        <v>2017</v>
      </c>
      <c r="E6118" t="s">
        <v>3</v>
      </c>
      <c r="F6118" t="s">
        <v>18</v>
      </c>
      <c r="G6118" t="s">
        <v>23</v>
      </c>
      <c r="H6118">
        <v>88</v>
      </c>
    </row>
    <row r="6119" spans="1:8" x14ac:dyDescent="0.3">
      <c r="A6119" t="s">
        <v>22</v>
      </c>
      <c r="B6119" t="s">
        <v>20</v>
      </c>
      <c r="C6119">
        <v>23</v>
      </c>
      <c r="D6119" s="3">
        <v>2017</v>
      </c>
      <c r="E6119" t="s">
        <v>3</v>
      </c>
      <c r="F6119" t="s">
        <v>18</v>
      </c>
      <c r="G6119" t="s">
        <v>23</v>
      </c>
      <c r="H6119" s="2">
        <v>32</v>
      </c>
    </row>
    <row r="6120" spans="1:8" x14ac:dyDescent="0.3">
      <c r="A6120" t="s">
        <v>21</v>
      </c>
      <c r="B6120" t="s">
        <v>20</v>
      </c>
      <c r="C6120">
        <v>24</v>
      </c>
      <c r="D6120" s="3">
        <v>2017</v>
      </c>
      <c r="E6120" t="s">
        <v>3</v>
      </c>
      <c r="F6120" t="s">
        <v>18</v>
      </c>
      <c r="G6120" t="s">
        <v>23</v>
      </c>
      <c r="H6120" s="2">
        <v>92</v>
      </c>
    </row>
    <row r="6121" spans="1:8" x14ac:dyDescent="0.3">
      <c r="A6121" t="s">
        <v>22</v>
      </c>
      <c r="B6121" t="s">
        <v>20</v>
      </c>
      <c r="C6121">
        <v>24</v>
      </c>
      <c r="D6121" s="3">
        <v>2017</v>
      </c>
      <c r="E6121" t="s">
        <v>3</v>
      </c>
      <c r="F6121" t="s">
        <v>18</v>
      </c>
      <c r="G6121" t="s">
        <v>23</v>
      </c>
      <c r="H6121">
        <v>33</v>
      </c>
    </row>
    <row r="6122" spans="1:8" x14ac:dyDescent="0.3">
      <c r="A6122" t="s">
        <v>21</v>
      </c>
      <c r="B6122" s="1" t="s">
        <v>20</v>
      </c>
      <c r="C6122">
        <v>25</v>
      </c>
      <c r="D6122" s="3">
        <v>2017</v>
      </c>
      <c r="E6122" t="s">
        <v>3</v>
      </c>
      <c r="F6122" t="s">
        <v>18</v>
      </c>
      <c r="G6122" t="s">
        <v>23</v>
      </c>
      <c r="H6122" s="1">
        <v>57</v>
      </c>
    </row>
    <row r="6123" spans="1:8" x14ac:dyDescent="0.3">
      <c r="A6123" t="s">
        <v>22</v>
      </c>
      <c r="B6123" s="1" t="s">
        <v>20</v>
      </c>
      <c r="C6123">
        <v>25</v>
      </c>
      <c r="D6123" s="3">
        <v>2017</v>
      </c>
      <c r="E6123" t="s">
        <v>3</v>
      </c>
      <c r="F6123" t="s">
        <v>18</v>
      </c>
      <c r="G6123" t="s">
        <v>23</v>
      </c>
      <c r="H6123" s="1">
        <v>16</v>
      </c>
    </row>
    <row r="6124" spans="1:8" x14ac:dyDescent="0.3">
      <c r="A6124" t="s">
        <v>21</v>
      </c>
      <c r="B6124" s="1" t="s">
        <v>20</v>
      </c>
      <c r="C6124">
        <v>26</v>
      </c>
      <c r="D6124" s="3">
        <v>2017</v>
      </c>
      <c r="E6124" t="s">
        <v>3</v>
      </c>
      <c r="F6124" t="s">
        <v>18</v>
      </c>
      <c r="G6124" t="s">
        <v>23</v>
      </c>
      <c r="H6124" s="1">
        <v>-30</v>
      </c>
    </row>
    <row r="6125" spans="1:8" x14ac:dyDescent="0.3">
      <c r="A6125" t="s">
        <v>22</v>
      </c>
      <c r="B6125" s="1" t="s">
        <v>20</v>
      </c>
      <c r="C6125">
        <v>26</v>
      </c>
      <c r="D6125" s="3">
        <v>2017</v>
      </c>
      <c r="E6125" t="s">
        <v>3</v>
      </c>
      <c r="F6125" t="s">
        <v>18</v>
      </c>
      <c r="G6125" t="s">
        <v>23</v>
      </c>
      <c r="H6125" s="1">
        <v>-69</v>
      </c>
    </row>
    <row r="6126" spans="1:8" x14ac:dyDescent="0.3">
      <c r="A6126" t="s">
        <v>21</v>
      </c>
      <c r="B6126" s="1" t="s">
        <v>20</v>
      </c>
      <c r="C6126">
        <v>27</v>
      </c>
      <c r="D6126" s="3">
        <v>2017</v>
      </c>
      <c r="E6126" t="s">
        <v>3</v>
      </c>
      <c r="F6126" t="s">
        <v>18</v>
      </c>
      <c r="G6126" t="s">
        <v>23</v>
      </c>
      <c r="H6126" s="1">
        <v>43</v>
      </c>
    </row>
    <row r="6127" spans="1:8" x14ac:dyDescent="0.3">
      <c r="A6127" t="s">
        <v>22</v>
      </c>
      <c r="B6127" s="1" t="s">
        <v>20</v>
      </c>
      <c r="C6127">
        <v>27</v>
      </c>
      <c r="D6127" s="3">
        <v>2017</v>
      </c>
      <c r="E6127" t="s">
        <v>3</v>
      </c>
      <c r="F6127" t="s">
        <v>18</v>
      </c>
      <c r="G6127" t="s">
        <v>23</v>
      </c>
      <c r="H6127" s="1">
        <v>20</v>
      </c>
    </row>
    <row r="6128" spans="1:8" x14ac:dyDescent="0.3">
      <c r="A6128" t="s">
        <v>21</v>
      </c>
      <c r="B6128" s="1" t="s">
        <v>20</v>
      </c>
      <c r="C6128">
        <v>28</v>
      </c>
      <c r="D6128" s="3">
        <v>2017</v>
      </c>
      <c r="E6128" t="s">
        <v>3</v>
      </c>
      <c r="F6128" t="s">
        <v>18</v>
      </c>
      <c r="G6128" t="s">
        <v>23</v>
      </c>
      <c r="H6128" s="1">
        <v>72</v>
      </c>
    </row>
    <row r="6129" spans="1:8" x14ac:dyDescent="0.3">
      <c r="A6129" t="s">
        <v>22</v>
      </c>
      <c r="B6129" s="1" t="s">
        <v>20</v>
      </c>
      <c r="C6129">
        <v>28</v>
      </c>
      <c r="D6129" s="3">
        <v>2017</v>
      </c>
      <c r="E6129" t="s">
        <v>3</v>
      </c>
      <c r="F6129" t="s">
        <v>18</v>
      </c>
      <c r="G6129" t="s">
        <v>23</v>
      </c>
      <c r="H6129" s="1">
        <v>28</v>
      </c>
    </row>
    <row r="6130" spans="1:8" x14ac:dyDescent="0.3">
      <c r="A6130" t="s">
        <v>21</v>
      </c>
      <c r="B6130" s="1" t="s">
        <v>20</v>
      </c>
      <c r="C6130">
        <v>29</v>
      </c>
      <c r="D6130" s="3">
        <v>2017</v>
      </c>
      <c r="E6130" t="s">
        <v>3</v>
      </c>
      <c r="F6130" t="s">
        <v>18</v>
      </c>
      <c r="G6130" t="s">
        <v>23</v>
      </c>
      <c r="H6130" s="1">
        <v>87</v>
      </c>
    </row>
    <row r="6131" spans="1:8" x14ac:dyDescent="0.3">
      <c r="A6131" t="s">
        <v>22</v>
      </c>
      <c r="B6131" s="1" t="s">
        <v>20</v>
      </c>
      <c r="C6131">
        <v>29</v>
      </c>
      <c r="D6131" s="3">
        <v>2017</v>
      </c>
      <c r="E6131" t="s">
        <v>3</v>
      </c>
      <c r="F6131" t="s">
        <v>18</v>
      </c>
      <c r="G6131" t="s">
        <v>23</v>
      </c>
      <c r="H6131" s="1">
        <v>30</v>
      </c>
    </row>
    <row r="6132" spans="1:8" x14ac:dyDescent="0.3">
      <c r="A6132" t="s">
        <v>21</v>
      </c>
      <c r="B6132" s="1" t="s">
        <v>20</v>
      </c>
      <c r="C6132">
        <v>30</v>
      </c>
      <c r="D6132" s="3">
        <v>2017</v>
      </c>
      <c r="E6132" t="s">
        <v>3</v>
      </c>
      <c r="F6132" t="s">
        <v>18</v>
      </c>
      <c r="G6132" t="s">
        <v>23</v>
      </c>
      <c r="H6132" s="1">
        <v>74</v>
      </c>
    </row>
    <row r="6133" spans="1:8" x14ac:dyDescent="0.3">
      <c r="A6133" t="s">
        <v>22</v>
      </c>
      <c r="B6133" s="1" t="s">
        <v>20</v>
      </c>
      <c r="C6133">
        <v>30</v>
      </c>
      <c r="D6133" s="3">
        <v>2017</v>
      </c>
      <c r="E6133" t="s">
        <v>3</v>
      </c>
      <c r="F6133" t="s">
        <v>18</v>
      </c>
      <c r="G6133" t="s">
        <v>23</v>
      </c>
      <c r="H6133" s="1">
        <v>27</v>
      </c>
    </row>
    <row r="6134" spans="1:8" x14ac:dyDescent="0.3">
      <c r="A6134" t="s">
        <v>21</v>
      </c>
      <c r="B6134" t="s">
        <v>20</v>
      </c>
      <c r="C6134">
        <v>31</v>
      </c>
      <c r="D6134" s="3">
        <v>2017</v>
      </c>
      <c r="E6134" t="s">
        <v>3</v>
      </c>
      <c r="F6134" t="s">
        <v>18</v>
      </c>
      <c r="G6134" t="s">
        <v>23</v>
      </c>
      <c r="H6134" s="2">
        <v>69</v>
      </c>
    </row>
    <row r="6135" spans="1:8" x14ac:dyDescent="0.3">
      <c r="A6135" t="s">
        <v>22</v>
      </c>
      <c r="B6135" t="s">
        <v>20</v>
      </c>
      <c r="C6135">
        <v>31</v>
      </c>
      <c r="D6135" s="3">
        <v>2017</v>
      </c>
      <c r="E6135" t="s">
        <v>3</v>
      </c>
      <c r="F6135" t="s">
        <v>18</v>
      </c>
      <c r="G6135" t="s">
        <v>23</v>
      </c>
      <c r="H6135" s="2">
        <v>16</v>
      </c>
    </row>
    <row r="6136" spans="1:8" x14ac:dyDescent="0.3">
      <c r="A6136" t="s">
        <v>21</v>
      </c>
      <c r="B6136" t="s">
        <v>19</v>
      </c>
      <c r="C6136">
        <v>1</v>
      </c>
      <c r="D6136" s="3">
        <v>2017</v>
      </c>
      <c r="E6136" t="s">
        <v>3</v>
      </c>
      <c r="F6136" t="s">
        <v>18</v>
      </c>
      <c r="G6136" t="s">
        <v>23</v>
      </c>
      <c r="H6136" s="2">
        <v>54</v>
      </c>
    </row>
    <row r="6137" spans="1:8" x14ac:dyDescent="0.3">
      <c r="A6137" t="s">
        <v>22</v>
      </c>
      <c r="B6137" t="s">
        <v>19</v>
      </c>
      <c r="C6137">
        <v>1</v>
      </c>
      <c r="D6137" s="3">
        <v>2017</v>
      </c>
      <c r="E6137" t="s">
        <v>3</v>
      </c>
      <c r="F6137" t="s">
        <v>18</v>
      </c>
      <c r="G6137" t="s">
        <v>23</v>
      </c>
      <c r="H6137" s="2">
        <v>18</v>
      </c>
    </row>
    <row r="6138" spans="1:8" x14ac:dyDescent="0.3">
      <c r="A6138" t="s">
        <v>21</v>
      </c>
      <c r="B6138" t="s">
        <v>19</v>
      </c>
      <c r="C6138">
        <v>2</v>
      </c>
      <c r="D6138" s="3">
        <v>2017</v>
      </c>
      <c r="E6138" t="s">
        <v>3</v>
      </c>
      <c r="F6138" t="s">
        <v>18</v>
      </c>
      <c r="G6138" t="s">
        <v>23</v>
      </c>
      <c r="H6138" s="2">
        <v>43</v>
      </c>
    </row>
    <row r="6139" spans="1:8" x14ac:dyDescent="0.3">
      <c r="A6139" t="s">
        <v>22</v>
      </c>
      <c r="B6139" t="s">
        <v>19</v>
      </c>
      <c r="C6139">
        <v>2</v>
      </c>
      <c r="D6139" s="3">
        <v>2017</v>
      </c>
      <c r="E6139" t="s">
        <v>3</v>
      </c>
      <c r="F6139" t="s">
        <v>18</v>
      </c>
      <c r="G6139" t="s">
        <v>23</v>
      </c>
      <c r="H6139" s="2">
        <v>13</v>
      </c>
    </row>
    <row r="6140" spans="1:8" x14ac:dyDescent="0.3">
      <c r="A6140" t="s">
        <v>21</v>
      </c>
      <c r="B6140" t="s">
        <v>19</v>
      </c>
      <c r="C6140">
        <v>3</v>
      </c>
      <c r="D6140" s="3">
        <v>2017</v>
      </c>
      <c r="E6140" t="s">
        <v>3</v>
      </c>
      <c r="F6140" t="s">
        <v>18</v>
      </c>
      <c r="G6140" t="s">
        <v>23</v>
      </c>
      <c r="H6140" s="2">
        <v>60</v>
      </c>
    </row>
    <row r="6141" spans="1:8" x14ac:dyDescent="0.3">
      <c r="A6141" t="s">
        <v>22</v>
      </c>
      <c r="B6141" t="s">
        <v>19</v>
      </c>
      <c r="C6141">
        <v>3</v>
      </c>
      <c r="D6141" s="3">
        <v>2017</v>
      </c>
      <c r="E6141" t="s">
        <v>3</v>
      </c>
      <c r="F6141" t="s">
        <v>18</v>
      </c>
      <c r="G6141" t="s">
        <v>23</v>
      </c>
      <c r="H6141" s="2">
        <v>8</v>
      </c>
    </row>
    <row r="6142" spans="1:8" x14ac:dyDescent="0.3">
      <c r="A6142" t="s">
        <v>21</v>
      </c>
      <c r="B6142" t="s">
        <v>19</v>
      </c>
      <c r="C6142">
        <v>4</v>
      </c>
      <c r="D6142" s="3">
        <v>2017</v>
      </c>
      <c r="E6142" t="s">
        <v>3</v>
      </c>
      <c r="F6142" t="s">
        <v>18</v>
      </c>
      <c r="G6142" t="s">
        <v>23</v>
      </c>
      <c r="H6142" s="2">
        <v>70</v>
      </c>
    </row>
    <row r="6143" spans="1:8" x14ac:dyDescent="0.3">
      <c r="A6143" t="s">
        <v>22</v>
      </c>
      <c r="B6143" t="s">
        <v>19</v>
      </c>
      <c r="C6143">
        <v>4</v>
      </c>
      <c r="D6143" s="3">
        <v>2017</v>
      </c>
      <c r="E6143" t="s">
        <v>3</v>
      </c>
      <c r="F6143" t="s">
        <v>18</v>
      </c>
      <c r="G6143" t="s">
        <v>23</v>
      </c>
      <c r="H6143" s="2">
        <v>16</v>
      </c>
    </row>
    <row r="6144" spans="1:8" x14ac:dyDescent="0.3">
      <c r="A6144" t="s">
        <v>21</v>
      </c>
      <c r="B6144" t="s">
        <v>19</v>
      </c>
      <c r="C6144">
        <v>5</v>
      </c>
      <c r="D6144" s="3">
        <v>2017</v>
      </c>
      <c r="E6144" t="s">
        <v>3</v>
      </c>
      <c r="F6144" t="s">
        <v>18</v>
      </c>
      <c r="G6144" t="s">
        <v>23</v>
      </c>
      <c r="H6144" s="2">
        <v>45</v>
      </c>
    </row>
    <row r="6145" spans="1:8" x14ac:dyDescent="0.3">
      <c r="A6145" t="s">
        <v>22</v>
      </c>
      <c r="B6145" t="s">
        <v>19</v>
      </c>
      <c r="C6145">
        <v>5</v>
      </c>
      <c r="D6145" s="3">
        <v>2017</v>
      </c>
      <c r="E6145" t="s">
        <v>3</v>
      </c>
      <c r="F6145" t="s">
        <v>18</v>
      </c>
      <c r="G6145" t="s">
        <v>23</v>
      </c>
      <c r="H6145" s="2">
        <v>15</v>
      </c>
    </row>
    <row r="6146" spans="1:8" x14ac:dyDescent="0.3">
      <c r="A6146" t="s">
        <v>21</v>
      </c>
      <c r="B6146" t="s">
        <v>19</v>
      </c>
      <c r="C6146">
        <v>6</v>
      </c>
      <c r="D6146" s="3">
        <v>2017</v>
      </c>
      <c r="E6146" t="s">
        <v>3</v>
      </c>
      <c r="F6146" t="s">
        <v>18</v>
      </c>
      <c r="G6146" t="s">
        <v>23</v>
      </c>
      <c r="H6146" s="2">
        <v>64</v>
      </c>
    </row>
    <row r="6147" spans="1:8" x14ac:dyDescent="0.3">
      <c r="A6147" t="s">
        <v>22</v>
      </c>
      <c r="B6147" t="s">
        <v>19</v>
      </c>
      <c r="C6147">
        <v>6</v>
      </c>
      <c r="D6147" s="3">
        <v>2017</v>
      </c>
      <c r="E6147" t="s">
        <v>3</v>
      </c>
      <c r="F6147" t="s">
        <v>18</v>
      </c>
      <c r="G6147" t="s">
        <v>23</v>
      </c>
      <c r="H6147" s="2">
        <v>20</v>
      </c>
    </row>
    <row r="6148" spans="1:8" x14ac:dyDescent="0.3">
      <c r="A6148" t="s">
        <v>21</v>
      </c>
      <c r="B6148" t="s">
        <v>19</v>
      </c>
      <c r="C6148">
        <v>7</v>
      </c>
      <c r="D6148" s="3">
        <v>2017</v>
      </c>
      <c r="E6148" t="s">
        <v>3</v>
      </c>
      <c r="F6148" t="s">
        <v>18</v>
      </c>
      <c r="G6148" t="s">
        <v>23</v>
      </c>
      <c r="H6148" s="2">
        <v>52</v>
      </c>
    </row>
    <row r="6149" spans="1:8" x14ac:dyDescent="0.3">
      <c r="A6149" t="s">
        <v>22</v>
      </c>
      <c r="B6149" t="s">
        <v>19</v>
      </c>
      <c r="C6149">
        <v>7</v>
      </c>
      <c r="D6149" s="3">
        <v>2017</v>
      </c>
      <c r="E6149" t="s">
        <v>3</v>
      </c>
      <c r="F6149" t="s">
        <v>18</v>
      </c>
      <c r="G6149" t="s">
        <v>23</v>
      </c>
      <c r="H6149" s="2">
        <v>24</v>
      </c>
    </row>
    <row r="6150" spans="1:8" x14ac:dyDescent="0.3">
      <c r="A6150" t="s">
        <v>21</v>
      </c>
      <c r="B6150" t="s">
        <v>19</v>
      </c>
      <c r="C6150">
        <v>8</v>
      </c>
      <c r="D6150" s="3">
        <v>2017</v>
      </c>
      <c r="E6150" t="s">
        <v>3</v>
      </c>
      <c r="F6150" t="s">
        <v>18</v>
      </c>
      <c r="G6150" t="s">
        <v>23</v>
      </c>
      <c r="H6150" s="2">
        <v>86</v>
      </c>
    </row>
    <row r="6151" spans="1:8" x14ac:dyDescent="0.3">
      <c r="A6151" t="s">
        <v>22</v>
      </c>
      <c r="B6151" t="s">
        <v>19</v>
      </c>
      <c r="C6151">
        <v>8</v>
      </c>
      <c r="D6151" s="3">
        <v>2017</v>
      </c>
      <c r="E6151" t="s">
        <v>3</v>
      </c>
      <c r="F6151" t="s">
        <v>18</v>
      </c>
      <c r="G6151" t="s">
        <v>23</v>
      </c>
      <c r="H6151" s="2">
        <v>13</v>
      </c>
    </row>
    <row r="6152" spans="1:8" x14ac:dyDescent="0.3">
      <c r="A6152" t="s">
        <v>21</v>
      </c>
      <c r="B6152" t="s">
        <v>19</v>
      </c>
      <c r="C6152">
        <v>9</v>
      </c>
      <c r="D6152" s="3">
        <v>2017</v>
      </c>
      <c r="E6152" t="s">
        <v>3</v>
      </c>
      <c r="F6152" t="s">
        <v>18</v>
      </c>
      <c r="G6152" t="s">
        <v>23</v>
      </c>
      <c r="H6152" s="2">
        <v>68</v>
      </c>
    </row>
    <row r="6153" spans="1:8" x14ac:dyDescent="0.3">
      <c r="A6153" t="s">
        <v>22</v>
      </c>
      <c r="B6153" t="s">
        <v>19</v>
      </c>
      <c r="C6153">
        <v>9</v>
      </c>
      <c r="D6153" s="3">
        <v>2017</v>
      </c>
      <c r="E6153" t="s">
        <v>3</v>
      </c>
      <c r="F6153" t="s">
        <v>18</v>
      </c>
      <c r="G6153" t="s">
        <v>23</v>
      </c>
      <c r="H6153" s="2">
        <v>11</v>
      </c>
    </row>
    <row r="6154" spans="1:8" x14ac:dyDescent="0.3">
      <c r="A6154" t="s">
        <v>21</v>
      </c>
      <c r="B6154" t="s">
        <v>19</v>
      </c>
      <c r="C6154">
        <v>10</v>
      </c>
      <c r="D6154" s="3">
        <v>2017</v>
      </c>
      <c r="E6154" t="s">
        <v>3</v>
      </c>
      <c r="F6154" t="s">
        <v>18</v>
      </c>
      <c r="G6154" t="s">
        <v>23</v>
      </c>
      <c r="H6154">
        <v>46</v>
      </c>
    </row>
    <row r="6155" spans="1:8" x14ac:dyDescent="0.3">
      <c r="A6155" t="s">
        <v>22</v>
      </c>
      <c r="B6155" t="s">
        <v>19</v>
      </c>
      <c r="C6155">
        <v>10</v>
      </c>
      <c r="D6155" s="3">
        <v>2017</v>
      </c>
      <c r="E6155" t="s">
        <v>3</v>
      </c>
      <c r="F6155" t="s">
        <v>18</v>
      </c>
      <c r="G6155" t="s">
        <v>23</v>
      </c>
      <c r="H6155" s="2">
        <v>17</v>
      </c>
    </row>
    <row r="6156" spans="1:8" x14ac:dyDescent="0.3">
      <c r="A6156" t="s">
        <v>21</v>
      </c>
      <c r="B6156" t="s">
        <v>19</v>
      </c>
      <c r="C6156">
        <v>11</v>
      </c>
      <c r="D6156" s="3">
        <v>2017</v>
      </c>
      <c r="E6156" t="s">
        <v>3</v>
      </c>
      <c r="F6156" t="s">
        <v>18</v>
      </c>
      <c r="G6156" t="s">
        <v>23</v>
      </c>
      <c r="H6156" s="2">
        <v>63</v>
      </c>
    </row>
    <row r="6157" spans="1:8" x14ac:dyDescent="0.3">
      <c r="A6157" t="s">
        <v>22</v>
      </c>
      <c r="B6157" t="s">
        <v>19</v>
      </c>
      <c r="C6157">
        <v>11</v>
      </c>
      <c r="D6157" s="3">
        <v>2017</v>
      </c>
      <c r="E6157" t="s">
        <v>3</v>
      </c>
      <c r="F6157" t="s">
        <v>18</v>
      </c>
      <c r="G6157" t="s">
        <v>23</v>
      </c>
      <c r="H6157" s="2">
        <v>36</v>
      </c>
    </row>
    <row r="6158" spans="1:8" x14ac:dyDescent="0.3">
      <c r="A6158" t="s">
        <v>21</v>
      </c>
      <c r="B6158" t="s">
        <v>19</v>
      </c>
      <c r="C6158">
        <v>12</v>
      </c>
      <c r="D6158" s="3">
        <v>2017</v>
      </c>
      <c r="E6158" t="s">
        <v>3</v>
      </c>
      <c r="F6158" t="s">
        <v>18</v>
      </c>
      <c r="G6158" t="s">
        <v>23</v>
      </c>
      <c r="H6158">
        <v>84</v>
      </c>
    </row>
    <row r="6159" spans="1:8" x14ac:dyDescent="0.3">
      <c r="A6159" t="s">
        <v>22</v>
      </c>
      <c r="B6159" t="s">
        <v>19</v>
      </c>
      <c r="C6159">
        <v>12</v>
      </c>
      <c r="D6159" s="3">
        <v>2017</v>
      </c>
      <c r="E6159" t="s">
        <v>3</v>
      </c>
      <c r="F6159" t="s">
        <v>18</v>
      </c>
      <c r="G6159" t="s">
        <v>23</v>
      </c>
      <c r="H6159" s="2">
        <v>8</v>
      </c>
    </row>
    <row r="6160" spans="1:8" x14ac:dyDescent="0.3">
      <c r="A6160" t="s">
        <v>21</v>
      </c>
      <c r="B6160" t="s">
        <v>19</v>
      </c>
      <c r="C6160">
        <v>13</v>
      </c>
      <c r="D6160" s="3">
        <v>2017</v>
      </c>
      <c r="E6160" t="s">
        <v>3</v>
      </c>
      <c r="F6160" t="s">
        <v>18</v>
      </c>
      <c r="G6160" t="s">
        <v>23</v>
      </c>
      <c r="H6160" s="2">
        <v>45</v>
      </c>
    </row>
    <row r="6161" spans="1:8" x14ac:dyDescent="0.3">
      <c r="A6161" t="s">
        <v>22</v>
      </c>
      <c r="B6161" t="s">
        <v>19</v>
      </c>
      <c r="C6161">
        <v>13</v>
      </c>
      <c r="D6161" s="3">
        <v>2017</v>
      </c>
      <c r="E6161" t="s">
        <v>3</v>
      </c>
      <c r="F6161" t="s">
        <v>18</v>
      </c>
      <c r="G6161" t="s">
        <v>23</v>
      </c>
      <c r="H6161" s="2">
        <v>4</v>
      </c>
    </row>
    <row r="6162" spans="1:8" x14ac:dyDescent="0.3">
      <c r="A6162" t="s">
        <v>21</v>
      </c>
      <c r="B6162" t="s">
        <v>19</v>
      </c>
      <c r="C6162">
        <v>14</v>
      </c>
      <c r="D6162" s="3">
        <v>2017</v>
      </c>
      <c r="E6162" t="s">
        <v>3</v>
      </c>
      <c r="F6162" t="s">
        <v>18</v>
      </c>
      <c r="G6162" t="s">
        <v>23</v>
      </c>
      <c r="H6162" s="2">
        <v>50</v>
      </c>
    </row>
    <row r="6163" spans="1:8" x14ac:dyDescent="0.3">
      <c r="A6163" t="s">
        <v>22</v>
      </c>
      <c r="B6163" t="s">
        <v>19</v>
      </c>
      <c r="C6163">
        <v>14</v>
      </c>
      <c r="D6163" s="3">
        <v>2017</v>
      </c>
      <c r="E6163" t="s">
        <v>3</v>
      </c>
      <c r="F6163" t="s">
        <v>18</v>
      </c>
      <c r="G6163" t="s">
        <v>23</v>
      </c>
      <c r="H6163" s="2">
        <v>9</v>
      </c>
    </row>
    <row r="6164" spans="1:8" x14ac:dyDescent="0.3">
      <c r="A6164" t="s">
        <v>21</v>
      </c>
      <c r="B6164" t="s">
        <v>19</v>
      </c>
      <c r="C6164">
        <v>15</v>
      </c>
      <c r="D6164" s="3">
        <v>2017</v>
      </c>
      <c r="E6164" t="s">
        <v>3</v>
      </c>
      <c r="F6164" t="s">
        <v>18</v>
      </c>
      <c r="G6164" t="s">
        <v>23</v>
      </c>
      <c r="H6164" s="2">
        <v>74</v>
      </c>
    </row>
    <row r="6165" spans="1:8" x14ac:dyDescent="0.3">
      <c r="A6165" t="s">
        <v>22</v>
      </c>
      <c r="B6165" t="s">
        <v>19</v>
      </c>
      <c r="C6165">
        <v>15</v>
      </c>
      <c r="D6165" s="3">
        <v>2017</v>
      </c>
      <c r="E6165" t="s">
        <v>3</v>
      </c>
      <c r="F6165" t="s">
        <v>18</v>
      </c>
      <c r="G6165" t="s">
        <v>23</v>
      </c>
      <c r="H6165" s="2">
        <v>13</v>
      </c>
    </row>
    <row r="6166" spans="1:8" x14ac:dyDescent="0.3">
      <c r="A6166" t="s">
        <v>21</v>
      </c>
      <c r="B6166" t="s">
        <v>19</v>
      </c>
      <c r="C6166">
        <v>16</v>
      </c>
      <c r="D6166" s="3">
        <v>2017</v>
      </c>
      <c r="E6166" t="s">
        <v>3</v>
      </c>
      <c r="F6166" t="s">
        <v>18</v>
      </c>
      <c r="G6166" t="s">
        <v>23</v>
      </c>
      <c r="H6166" s="2">
        <v>101</v>
      </c>
    </row>
    <row r="6167" spans="1:8" x14ac:dyDescent="0.3">
      <c r="A6167" t="s">
        <v>22</v>
      </c>
      <c r="B6167" t="s">
        <v>19</v>
      </c>
      <c r="C6167">
        <v>16</v>
      </c>
      <c r="D6167" s="3">
        <v>2017</v>
      </c>
      <c r="E6167" t="s">
        <v>3</v>
      </c>
      <c r="F6167" t="s">
        <v>18</v>
      </c>
      <c r="G6167" t="s">
        <v>23</v>
      </c>
      <c r="H6167" s="2">
        <v>11</v>
      </c>
    </row>
    <row r="6168" spans="1:8" x14ac:dyDescent="0.3">
      <c r="A6168" t="s">
        <v>21</v>
      </c>
      <c r="B6168" t="s">
        <v>19</v>
      </c>
      <c r="C6168">
        <v>17</v>
      </c>
      <c r="D6168" s="3">
        <v>2017</v>
      </c>
      <c r="E6168" t="s">
        <v>3</v>
      </c>
      <c r="F6168" t="s">
        <v>18</v>
      </c>
      <c r="G6168" t="s">
        <v>23</v>
      </c>
      <c r="H6168" s="2">
        <v>57</v>
      </c>
    </row>
    <row r="6169" spans="1:8" x14ac:dyDescent="0.3">
      <c r="A6169" t="s">
        <v>22</v>
      </c>
      <c r="B6169" t="s">
        <v>19</v>
      </c>
      <c r="C6169">
        <v>17</v>
      </c>
      <c r="D6169" s="3">
        <v>2017</v>
      </c>
      <c r="E6169" t="s">
        <v>3</v>
      </c>
      <c r="F6169" t="s">
        <v>18</v>
      </c>
      <c r="G6169" t="s">
        <v>23</v>
      </c>
      <c r="H6169" s="2">
        <v>14</v>
      </c>
    </row>
    <row r="6170" spans="1:8" x14ac:dyDescent="0.3">
      <c r="A6170" t="s">
        <v>21</v>
      </c>
      <c r="B6170" t="s">
        <v>19</v>
      </c>
      <c r="C6170">
        <v>18</v>
      </c>
      <c r="D6170" s="3">
        <v>2017</v>
      </c>
      <c r="E6170" t="s">
        <v>3</v>
      </c>
      <c r="F6170" t="s">
        <v>18</v>
      </c>
      <c r="G6170" t="s">
        <v>23</v>
      </c>
      <c r="H6170" s="2">
        <v>64</v>
      </c>
    </row>
    <row r="6171" spans="1:8" x14ac:dyDescent="0.3">
      <c r="A6171" t="s">
        <v>22</v>
      </c>
      <c r="B6171" t="s">
        <v>19</v>
      </c>
      <c r="C6171">
        <v>18</v>
      </c>
      <c r="D6171" s="3">
        <v>2017</v>
      </c>
      <c r="E6171" t="s">
        <v>3</v>
      </c>
      <c r="F6171" t="s">
        <v>18</v>
      </c>
      <c r="G6171" t="s">
        <v>23</v>
      </c>
      <c r="H6171" s="2">
        <v>31</v>
      </c>
    </row>
    <row r="6172" spans="1:8" x14ac:dyDescent="0.3">
      <c r="A6172" t="s">
        <v>21</v>
      </c>
      <c r="B6172" t="s">
        <v>19</v>
      </c>
      <c r="C6172">
        <v>19</v>
      </c>
      <c r="D6172" s="3">
        <v>2017</v>
      </c>
      <c r="E6172" t="s">
        <v>3</v>
      </c>
      <c r="F6172" t="s">
        <v>18</v>
      </c>
      <c r="G6172" t="s">
        <v>23</v>
      </c>
      <c r="H6172" s="2">
        <v>96</v>
      </c>
    </row>
    <row r="6173" spans="1:8" x14ac:dyDescent="0.3">
      <c r="A6173" t="s">
        <v>22</v>
      </c>
      <c r="B6173" t="s">
        <v>19</v>
      </c>
      <c r="C6173">
        <v>19</v>
      </c>
      <c r="D6173" s="3">
        <v>2017</v>
      </c>
      <c r="E6173" t="s">
        <v>3</v>
      </c>
      <c r="F6173" t="s">
        <v>18</v>
      </c>
      <c r="G6173" t="s">
        <v>23</v>
      </c>
      <c r="H6173" s="2">
        <v>9</v>
      </c>
    </row>
    <row r="6174" spans="1:8" x14ac:dyDescent="0.3">
      <c r="A6174" t="s">
        <v>21</v>
      </c>
      <c r="B6174" t="s">
        <v>19</v>
      </c>
      <c r="C6174">
        <v>20</v>
      </c>
      <c r="D6174" s="3">
        <v>2017</v>
      </c>
      <c r="E6174" t="s">
        <v>3</v>
      </c>
      <c r="F6174" t="s">
        <v>18</v>
      </c>
      <c r="G6174" t="s">
        <v>23</v>
      </c>
      <c r="H6174" s="2">
        <v>55</v>
      </c>
    </row>
    <row r="6175" spans="1:8" x14ac:dyDescent="0.3">
      <c r="A6175" t="s">
        <v>22</v>
      </c>
      <c r="B6175" t="s">
        <v>19</v>
      </c>
      <c r="C6175">
        <v>20</v>
      </c>
      <c r="D6175" s="3">
        <v>2017</v>
      </c>
      <c r="E6175" t="s">
        <v>3</v>
      </c>
      <c r="F6175" t="s">
        <v>18</v>
      </c>
      <c r="G6175" t="s">
        <v>23</v>
      </c>
      <c r="H6175" s="2">
        <v>7</v>
      </c>
    </row>
    <row r="6176" spans="1:8" x14ac:dyDescent="0.3">
      <c r="A6176" t="s">
        <v>21</v>
      </c>
      <c r="B6176" t="s">
        <v>19</v>
      </c>
      <c r="C6176">
        <v>21</v>
      </c>
      <c r="D6176" s="3">
        <v>2017</v>
      </c>
      <c r="E6176" t="s">
        <v>3</v>
      </c>
      <c r="F6176" t="s">
        <v>18</v>
      </c>
      <c r="G6176" t="s">
        <v>23</v>
      </c>
      <c r="H6176" s="2">
        <v>61</v>
      </c>
    </row>
    <row r="6177" spans="1:8" x14ac:dyDescent="0.3">
      <c r="A6177" t="s">
        <v>22</v>
      </c>
      <c r="B6177" t="s">
        <v>19</v>
      </c>
      <c r="C6177">
        <v>21</v>
      </c>
      <c r="D6177" s="3">
        <v>2017</v>
      </c>
      <c r="E6177" t="s">
        <v>3</v>
      </c>
      <c r="F6177" t="s">
        <v>18</v>
      </c>
      <c r="G6177" t="s">
        <v>23</v>
      </c>
      <c r="H6177" s="2">
        <v>30</v>
      </c>
    </row>
    <row r="6178" spans="1:8" x14ac:dyDescent="0.3">
      <c r="A6178" t="s">
        <v>21</v>
      </c>
      <c r="B6178" t="s">
        <v>19</v>
      </c>
      <c r="C6178">
        <v>22</v>
      </c>
      <c r="D6178" s="3">
        <v>2017</v>
      </c>
      <c r="E6178" t="s">
        <v>3</v>
      </c>
      <c r="F6178" t="s">
        <v>18</v>
      </c>
      <c r="G6178" t="s">
        <v>23</v>
      </c>
      <c r="H6178" s="2">
        <v>115</v>
      </c>
    </row>
    <row r="6179" spans="1:8" x14ac:dyDescent="0.3">
      <c r="A6179" t="s">
        <v>22</v>
      </c>
      <c r="B6179" t="s">
        <v>19</v>
      </c>
      <c r="C6179">
        <v>22</v>
      </c>
      <c r="D6179" s="3">
        <v>2017</v>
      </c>
      <c r="E6179" t="s">
        <v>3</v>
      </c>
      <c r="F6179" t="s">
        <v>18</v>
      </c>
      <c r="G6179" t="s">
        <v>23</v>
      </c>
      <c r="H6179" s="2">
        <v>12</v>
      </c>
    </row>
    <row r="6180" spans="1:8" x14ac:dyDescent="0.3">
      <c r="A6180" t="s">
        <v>21</v>
      </c>
      <c r="B6180" t="s">
        <v>19</v>
      </c>
      <c r="C6180">
        <v>23</v>
      </c>
      <c r="D6180" s="3">
        <v>2017</v>
      </c>
      <c r="E6180" t="s">
        <v>3</v>
      </c>
      <c r="F6180" t="s">
        <v>18</v>
      </c>
      <c r="G6180" t="s">
        <v>23</v>
      </c>
      <c r="H6180" s="2">
        <v>58</v>
      </c>
    </row>
    <row r="6181" spans="1:8" x14ac:dyDescent="0.3">
      <c r="A6181" t="s">
        <v>22</v>
      </c>
      <c r="B6181" t="s">
        <v>19</v>
      </c>
      <c r="C6181">
        <v>23</v>
      </c>
      <c r="D6181" s="3">
        <v>2017</v>
      </c>
      <c r="E6181" t="s">
        <v>3</v>
      </c>
      <c r="F6181" t="s">
        <v>18</v>
      </c>
      <c r="G6181" t="s">
        <v>23</v>
      </c>
      <c r="H6181" s="2">
        <v>18</v>
      </c>
    </row>
    <row r="6182" spans="1:8" x14ac:dyDescent="0.3">
      <c r="A6182" t="s">
        <v>21</v>
      </c>
      <c r="B6182" t="s">
        <v>19</v>
      </c>
      <c r="C6182">
        <v>24</v>
      </c>
      <c r="D6182" s="3">
        <v>2017</v>
      </c>
      <c r="E6182" t="s">
        <v>3</v>
      </c>
      <c r="F6182" t="s">
        <v>18</v>
      </c>
      <c r="G6182" t="s">
        <v>23</v>
      </c>
      <c r="H6182" s="2">
        <v>69</v>
      </c>
    </row>
    <row r="6183" spans="1:8" x14ac:dyDescent="0.3">
      <c r="A6183" t="s">
        <v>22</v>
      </c>
      <c r="B6183" t="s">
        <v>19</v>
      </c>
      <c r="C6183">
        <v>24</v>
      </c>
      <c r="D6183" s="3">
        <v>2017</v>
      </c>
      <c r="E6183" t="s">
        <v>3</v>
      </c>
      <c r="F6183" t="s">
        <v>18</v>
      </c>
      <c r="G6183" t="s">
        <v>23</v>
      </c>
      <c r="H6183" s="2">
        <v>21</v>
      </c>
    </row>
    <row r="6184" spans="1:8" x14ac:dyDescent="0.3">
      <c r="A6184" t="s">
        <v>21</v>
      </c>
      <c r="B6184" t="s">
        <v>19</v>
      </c>
      <c r="C6184">
        <v>25</v>
      </c>
      <c r="D6184" s="3">
        <v>2017</v>
      </c>
      <c r="E6184" t="s">
        <v>3</v>
      </c>
      <c r="F6184" t="s">
        <v>18</v>
      </c>
      <c r="G6184" t="s">
        <v>23</v>
      </c>
      <c r="H6184">
        <v>103</v>
      </c>
    </row>
    <row r="6185" spans="1:8" x14ac:dyDescent="0.3">
      <c r="A6185" t="s">
        <v>22</v>
      </c>
      <c r="B6185" t="s">
        <v>19</v>
      </c>
      <c r="C6185">
        <v>25</v>
      </c>
      <c r="D6185" s="3">
        <v>2017</v>
      </c>
      <c r="E6185" t="s">
        <v>3</v>
      </c>
      <c r="F6185" t="s">
        <v>18</v>
      </c>
      <c r="G6185" t="s">
        <v>23</v>
      </c>
      <c r="H6185" s="2">
        <v>31</v>
      </c>
    </row>
    <row r="6186" spans="1:8" x14ac:dyDescent="0.3">
      <c r="A6186" t="s">
        <v>21</v>
      </c>
      <c r="B6186" t="s">
        <v>19</v>
      </c>
      <c r="C6186">
        <v>26</v>
      </c>
      <c r="D6186" s="3">
        <v>2017</v>
      </c>
      <c r="E6186" t="s">
        <v>3</v>
      </c>
      <c r="F6186" t="s">
        <v>18</v>
      </c>
      <c r="G6186" t="s">
        <v>23</v>
      </c>
      <c r="H6186" s="2">
        <v>93</v>
      </c>
    </row>
    <row r="6187" spans="1:8" x14ac:dyDescent="0.3">
      <c r="A6187" t="s">
        <v>22</v>
      </c>
      <c r="B6187" t="s">
        <v>19</v>
      </c>
      <c r="C6187">
        <v>26</v>
      </c>
      <c r="D6187" s="3">
        <v>2017</v>
      </c>
      <c r="E6187" t="s">
        <v>3</v>
      </c>
      <c r="F6187" t="s">
        <v>18</v>
      </c>
      <c r="G6187" t="s">
        <v>23</v>
      </c>
      <c r="H6187" s="2">
        <v>24</v>
      </c>
    </row>
    <row r="6188" spans="1:8" x14ac:dyDescent="0.3">
      <c r="A6188" t="s">
        <v>21</v>
      </c>
      <c r="B6188" t="s">
        <v>19</v>
      </c>
      <c r="C6188">
        <v>27</v>
      </c>
      <c r="D6188" s="3">
        <v>2017</v>
      </c>
      <c r="E6188" t="s">
        <v>3</v>
      </c>
      <c r="F6188" t="s">
        <v>18</v>
      </c>
      <c r="G6188" t="s">
        <v>23</v>
      </c>
      <c r="H6188" s="2">
        <v>76</v>
      </c>
    </row>
    <row r="6189" spans="1:8" x14ac:dyDescent="0.3">
      <c r="A6189" t="s">
        <v>22</v>
      </c>
      <c r="B6189" t="s">
        <v>19</v>
      </c>
      <c r="C6189">
        <v>27</v>
      </c>
      <c r="D6189" s="3">
        <v>2017</v>
      </c>
      <c r="E6189" t="s">
        <v>3</v>
      </c>
      <c r="F6189" t="s">
        <v>18</v>
      </c>
      <c r="G6189" t="s">
        <v>23</v>
      </c>
      <c r="H6189" s="2">
        <v>7</v>
      </c>
    </row>
    <row r="6190" spans="1:8" x14ac:dyDescent="0.3">
      <c r="A6190" t="s">
        <v>21</v>
      </c>
      <c r="B6190" t="s">
        <v>19</v>
      </c>
      <c r="C6190">
        <v>28</v>
      </c>
      <c r="D6190" s="3">
        <v>2017</v>
      </c>
      <c r="E6190" t="s">
        <v>3</v>
      </c>
      <c r="F6190" t="s">
        <v>18</v>
      </c>
      <c r="G6190" t="s">
        <v>23</v>
      </c>
      <c r="H6190" s="2">
        <v>63</v>
      </c>
    </row>
    <row r="6191" spans="1:8" x14ac:dyDescent="0.3">
      <c r="A6191" t="s">
        <v>22</v>
      </c>
      <c r="B6191" t="s">
        <v>19</v>
      </c>
      <c r="C6191">
        <v>28</v>
      </c>
      <c r="D6191" s="3">
        <v>2017</v>
      </c>
      <c r="E6191" t="s">
        <v>3</v>
      </c>
      <c r="F6191" t="s">
        <v>18</v>
      </c>
      <c r="G6191" t="s">
        <v>23</v>
      </c>
      <c r="H6191" s="2">
        <v>16</v>
      </c>
    </row>
    <row r="6192" spans="1:8" x14ac:dyDescent="0.3">
      <c r="A6192" t="s">
        <v>21</v>
      </c>
      <c r="B6192" t="s">
        <v>19</v>
      </c>
      <c r="C6192">
        <v>29</v>
      </c>
      <c r="D6192" s="3">
        <v>2017</v>
      </c>
      <c r="E6192" t="s">
        <v>3</v>
      </c>
      <c r="F6192" t="s">
        <v>18</v>
      </c>
      <c r="G6192" t="s">
        <v>23</v>
      </c>
      <c r="H6192" s="2">
        <v>63</v>
      </c>
    </row>
    <row r="6193" spans="1:8" x14ac:dyDescent="0.3">
      <c r="A6193" t="s">
        <v>22</v>
      </c>
      <c r="B6193" t="s">
        <v>19</v>
      </c>
      <c r="C6193">
        <v>29</v>
      </c>
      <c r="D6193" s="3">
        <v>2017</v>
      </c>
      <c r="E6193" t="s">
        <v>3</v>
      </c>
      <c r="F6193" t="s">
        <v>18</v>
      </c>
      <c r="G6193" t="s">
        <v>23</v>
      </c>
      <c r="H6193" s="2">
        <v>-2</v>
      </c>
    </row>
    <row r="6194" spans="1:8" x14ac:dyDescent="0.3">
      <c r="A6194" t="s">
        <v>21</v>
      </c>
      <c r="B6194" t="s">
        <v>19</v>
      </c>
      <c r="C6194">
        <v>30</v>
      </c>
      <c r="D6194" s="3">
        <v>2017</v>
      </c>
      <c r="E6194" t="s">
        <v>3</v>
      </c>
      <c r="F6194" t="s">
        <v>18</v>
      </c>
      <c r="G6194" t="s">
        <v>23</v>
      </c>
      <c r="H6194" s="2">
        <v>84</v>
      </c>
    </row>
    <row r="6195" spans="1:8" x14ac:dyDescent="0.3">
      <c r="A6195" t="s">
        <v>22</v>
      </c>
      <c r="B6195" t="s">
        <v>19</v>
      </c>
      <c r="C6195">
        <v>30</v>
      </c>
      <c r="D6195" s="3">
        <v>2017</v>
      </c>
      <c r="E6195" t="s">
        <v>3</v>
      </c>
      <c r="F6195" t="s">
        <v>18</v>
      </c>
      <c r="G6195" t="s">
        <v>23</v>
      </c>
      <c r="H6195" s="2">
        <v>13</v>
      </c>
    </row>
    <row r="6196" spans="1:8" x14ac:dyDescent="0.3">
      <c r="A6196" t="s">
        <v>21</v>
      </c>
      <c r="B6196" t="s">
        <v>13</v>
      </c>
      <c r="C6196">
        <v>1</v>
      </c>
      <c r="D6196" s="3">
        <v>2017</v>
      </c>
      <c r="E6196" t="s">
        <v>3</v>
      </c>
      <c r="F6196" t="s">
        <v>18</v>
      </c>
      <c r="G6196" t="s">
        <v>23</v>
      </c>
      <c r="H6196" s="2">
        <v>100</v>
      </c>
    </row>
    <row r="6197" spans="1:8" x14ac:dyDescent="0.3">
      <c r="A6197" t="s">
        <v>22</v>
      </c>
      <c r="B6197" t="s">
        <v>13</v>
      </c>
      <c r="C6197">
        <v>1</v>
      </c>
      <c r="D6197" s="3">
        <v>2017</v>
      </c>
      <c r="E6197" t="s">
        <v>3</v>
      </c>
      <c r="F6197" t="s">
        <v>18</v>
      </c>
      <c r="G6197" t="s">
        <v>23</v>
      </c>
      <c r="H6197" s="2">
        <v>33</v>
      </c>
    </row>
    <row r="6198" spans="1:8" x14ac:dyDescent="0.3">
      <c r="A6198" t="s">
        <v>21</v>
      </c>
      <c r="B6198" t="s">
        <v>13</v>
      </c>
      <c r="C6198">
        <v>2</v>
      </c>
      <c r="D6198" s="3">
        <v>2017</v>
      </c>
      <c r="E6198" t="s">
        <v>3</v>
      </c>
      <c r="F6198" t="s">
        <v>18</v>
      </c>
      <c r="G6198" t="s">
        <v>23</v>
      </c>
      <c r="H6198">
        <v>61</v>
      </c>
    </row>
    <row r="6199" spans="1:8" x14ac:dyDescent="0.3">
      <c r="A6199" t="s">
        <v>22</v>
      </c>
      <c r="B6199" t="s">
        <v>13</v>
      </c>
      <c r="C6199">
        <v>2</v>
      </c>
      <c r="D6199" s="3">
        <v>2017</v>
      </c>
      <c r="E6199" t="s">
        <v>3</v>
      </c>
      <c r="F6199" t="s">
        <v>18</v>
      </c>
      <c r="G6199" t="s">
        <v>23</v>
      </c>
      <c r="H6199" s="2">
        <v>13</v>
      </c>
    </row>
    <row r="6200" spans="1:8" x14ac:dyDescent="0.3">
      <c r="A6200" t="s">
        <v>21</v>
      </c>
      <c r="B6200" t="s">
        <v>13</v>
      </c>
      <c r="C6200">
        <v>3</v>
      </c>
      <c r="D6200" s="3">
        <v>2017</v>
      </c>
      <c r="E6200" t="s">
        <v>3</v>
      </c>
      <c r="F6200" t="s">
        <v>18</v>
      </c>
      <c r="G6200" t="s">
        <v>23</v>
      </c>
      <c r="H6200" s="2">
        <v>59</v>
      </c>
    </row>
    <row r="6201" spans="1:8" x14ac:dyDescent="0.3">
      <c r="A6201" t="s">
        <v>22</v>
      </c>
      <c r="B6201" t="s">
        <v>13</v>
      </c>
      <c r="C6201">
        <v>3</v>
      </c>
      <c r="D6201" s="3">
        <v>2017</v>
      </c>
      <c r="E6201" t="s">
        <v>3</v>
      </c>
      <c r="F6201" t="s">
        <v>18</v>
      </c>
      <c r="G6201" t="s">
        <v>23</v>
      </c>
      <c r="H6201" s="2">
        <v>18</v>
      </c>
    </row>
    <row r="6202" spans="1:8" x14ac:dyDescent="0.3">
      <c r="A6202" t="s">
        <v>21</v>
      </c>
      <c r="B6202" t="s">
        <v>13</v>
      </c>
      <c r="C6202">
        <v>4</v>
      </c>
      <c r="D6202" s="3">
        <v>2017</v>
      </c>
      <c r="E6202" t="s">
        <v>3</v>
      </c>
      <c r="F6202" t="s">
        <v>18</v>
      </c>
      <c r="G6202" t="s">
        <v>23</v>
      </c>
      <c r="H6202" s="2">
        <v>58</v>
      </c>
    </row>
    <row r="6203" spans="1:8" x14ac:dyDescent="0.3">
      <c r="A6203" t="s">
        <v>22</v>
      </c>
      <c r="B6203" t="s">
        <v>13</v>
      </c>
      <c r="C6203">
        <v>4</v>
      </c>
      <c r="D6203" s="3">
        <v>2017</v>
      </c>
      <c r="E6203" t="s">
        <v>3</v>
      </c>
      <c r="F6203" t="s">
        <v>18</v>
      </c>
      <c r="G6203" t="s">
        <v>23</v>
      </c>
      <c r="H6203" s="2">
        <v>16</v>
      </c>
    </row>
    <row r="6204" spans="1:8" x14ac:dyDescent="0.3">
      <c r="A6204" t="s">
        <v>21</v>
      </c>
      <c r="B6204" t="s">
        <v>13</v>
      </c>
      <c r="C6204">
        <v>5</v>
      </c>
      <c r="D6204" s="3">
        <v>2017</v>
      </c>
      <c r="E6204" t="s">
        <v>3</v>
      </c>
      <c r="F6204" t="s">
        <v>18</v>
      </c>
      <c r="G6204" t="s">
        <v>23</v>
      </c>
      <c r="H6204" s="2">
        <v>56</v>
      </c>
    </row>
    <row r="6205" spans="1:8" x14ac:dyDescent="0.3">
      <c r="A6205" t="s">
        <v>22</v>
      </c>
      <c r="B6205" t="s">
        <v>13</v>
      </c>
      <c r="C6205">
        <v>5</v>
      </c>
      <c r="D6205" s="3">
        <v>2017</v>
      </c>
      <c r="E6205" t="s">
        <v>3</v>
      </c>
      <c r="F6205" t="s">
        <v>18</v>
      </c>
      <c r="G6205" t="s">
        <v>23</v>
      </c>
      <c r="H6205" s="2">
        <v>12</v>
      </c>
    </row>
    <row r="6206" spans="1:8" x14ac:dyDescent="0.3">
      <c r="A6206" t="s">
        <v>21</v>
      </c>
      <c r="B6206" t="s">
        <v>13</v>
      </c>
      <c r="C6206">
        <v>6</v>
      </c>
      <c r="D6206" s="3">
        <v>2017</v>
      </c>
      <c r="E6206" t="s">
        <v>3</v>
      </c>
      <c r="F6206" t="s">
        <v>18</v>
      </c>
      <c r="G6206" t="s">
        <v>23</v>
      </c>
      <c r="H6206" s="2">
        <v>54</v>
      </c>
    </row>
    <row r="6207" spans="1:8" x14ac:dyDescent="0.3">
      <c r="A6207" t="s">
        <v>22</v>
      </c>
      <c r="B6207" t="s">
        <v>13</v>
      </c>
      <c r="C6207">
        <v>6</v>
      </c>
      <c r="D6207" s="3">
        <v>2017</v>
      </c>
      <c r="E6207" t="s">
        <v>3</v>
      </c>
      <c r="F6207" t="s">
        <v>18</v>
      </c>
      <c r="G6207" t="s">
        <v>23</v>
      </c>
      <c r="H6207" s="2">
        <v>18</v>
      </c>
    </row>
    <row r="6208" spans="1:8" x14ac:dyDescent="0.3">
      <c r="A6208" t="s">
        <v>21</v>
      </c>
      <c r="B6208" t="s">
        <v>13</v>
      </c>
      <c r="C6208">
        <v>7</v>
      </c>
      <c r="D6208" s="3">
        <v>2017</v>
      </c>
      <c r="E6208" t="s">
        <v>3</v>
      </c>
      <c r="F6208" t="s">
        <v>18</v>
      </c>
      <c r="G6208" t="s">
        <v>23</v>
      </c>
      <c r="H6208">
        <v>79</v>
      </c>
    </row>
    <row r="6209" spans="1:8" x14ac:dyDescent="0.3">
      <c r="A6209" t="s">
        <v>22</v>
      </c>
      <c r="B6209" t="s">
        <v>13</v>
      </c>
      <c r="C6209">
        <v>7</v>
      </c>
      <c r="D6209" s="3">
        <v>2017</v>
      </c>
      <c r="E6209" t="s">
        <v>3</v>
      </c>
      <c r="F6209" t="s">
        <v>18</v>
      </c>
      <c r="G6209" t="s">
        <v>23</v>
      </c>
      <c r="H6209" s="2">
        <v>20</v>
      </c>
    </row>
    <row r="6210" spans="1:8" x14ac:dyDescent="0.3">
      <c r="A6210" t="s">
        <v>21</v>
      </c>
      <c r="B6210" t="s">
        <v>13</v>
      </c>
      <c r="C6210">
        <v>8</v>
      </c>
      <c r="D6210" s="3">
        <v>2017</v>
      </c>
      <c r="E6210" t="s">
        <v>3</v>
      </c>
      <c r="F6210" t="s">
        <v>18</v>
      </c>
      <c r="G6210" t="s">
        <v>23</v>
      </c>
      <c r="H6210" s="2">
        <v>81</v>
      </c>
    </row>
    <row r="6211" spans="1:8" x14ac:dyDescent="0.3">
      <c r="A6211" t="s">
        <v>22</v>
      </c>
      <c r="B6211" t="s">
        <v>13</v>
      </c>
      <c r="C6211">
        <v>8</v>
      </c>
      <c r="D6211" s="3">
        <v>2017</v>
      </c>
      <c r="E6211" t="s">
        <v>3</v>
      </c>
      <c r="F6211" t="s">
        <v>18</v>
      </c>
      <c r="G6211" t="s">
        <v>23</v>
      </c>
      <c r="H6211" s="2">
        <v>29</v>
      </c>
    </row>
    <row r="6212" spans="1:8" x14ac:dyDescent="0.3">
      <c r="A6212" t="s">
        <v>21</v>
      </c>
      <c r="B6212" t="s">
        <v>13</v>
      </c>
      <c r="C6212">
        <v>9</v>
      </c>
      <c r="D6212" s="3">
        <v>2017</v>
      </c>
      <c r="E6212" t="s">
        <v>3</v>
      </c>
      <c r="F6212" t="s">
        <v>18</v>
      </c>
      <c r="G6212" t="s">
        <v>23</v>
      </c>
      <c r="H6212" s="2">
        <v>66</v>
      </c>
    </row>
    <row r="6213" spans="1:8" x14ac:dyDescent="0.3">
      <c r="A6213" t="s">
        <v>22</v>
      </c>
      <c r="B6213" t="s">
        <v>13</v>
      </c>
      <c r="C6213">
        <v>9</v>
      </c>
      <c r="D6213" s="3">
        <v>2017</v>
      </c>
      <c r="E6213" t="s">
        <v>3</v>
      </c>
      <c r="F6213" t="s">
        <v>18</v>
      </c>
      <c r="G6213" t="s">
        <v>23</v>
      </c>
      <c r="H6213" s="2">
        <v>16</v>
      </c>
    </row>
    <row r="6214" spans="1:8" x14ac:dyDescent="0.3">
      <c r="A6214" t="s">
        <v>21</v>
      </c>
      <c r="B6214" t="s">
        <v>13</v>
      </c>
      <c r="C6214">
        <v>10</v>
      </c>
      <c r="D6214" s="3">
        <v>2017</v>
      </c>
      <c r="E6214" t="s">
        <v>3</v>
      </c>
      <c r="F6214" t="s">
        <v>18</v>
      </c>
      <c r="G6214" t="s">
        <v>23</v>
      </c>
      <c r="H6214" s="2">
        <v>60</v>
      </c>
    </row>
    <row r="6215" spans="1:8" x14ac:dyDescent="0.3">
      <c r="A6215" t="s">
        <v>22</v>
      </c>
      <c r="B6215" t="s">
        <v>13</v>
      </c>
      <c r="C6215">
        <v>10</v>
      </c>
      <c r="D6215" s="3">
        <v>2017</v>
      </c>
      <c r="E6215" t="s">
        <v>3</v>
      </c>
      <c r="F6215" t="s">
        <v>18</v>
      </c>
      <c r="G6215" t="s">
        <v>23</v>
      </c>
      <c r="H6215" s="2">
        <v>16</v>
      </c>
    </row>
    <row r="6216" spans="1:8" x14ac:dyDescent="0.3">
      <c r="A6216" t="s">
        <v>21</v>
      </c>
      <c r="B6216" t="s">
        <v>13</v>
      </c>
      <c r="C6216">
        <v>11</v>
      </c>
      <c r="D6216" s="3">
        <v>2017</v>
      </c>
      <c r="E6216" t="s">
        <v>3</v>
      </c>
      <c r="F6216" t="s">
        <v>18</v>
      </c>
      <c r="G6216" t="s">
        <v>23</v>
      </c>
      <c r="H6216" s="2">
        <v>68</v>
      </c>
    </row>
    <row r="6217" spans="1:8" x14ac:dyDescent="0.3">
      <c r="A6217" t="s">
        <v>22</v>
      </c>
      <c r="B6217" t="s">
        <v>13</v>
      </c>
      <c r="C6217">
        <v>11</v>
      </c>
      <c r="D6217" s="3">
        <v>2017</v>
      </c>
      <c r="E6217" t="s">
        <v>3</v>
      </c>
      <c r="F6217" t="s">
        <v>18</v>
      </c>
      <c r="G6217" t="s">
        <v>23</v>
      </c>
      <c r="H6217" s="2">
        <v>13</v>
      </c>
    </row>
    <row r="6218" spans="1:8" x14ac:dyDescent="0.3">
      <c r="A6218" t="s">
        <v>21</v>
      </c>
      <c r="B6218" t="s">
        <v>13</v>
      </c>
      <c r="C6218">
        <v>12</v>
      </c>
      <c r="D6218" s="3">
        <v>2017</v>
      </c>
      <c r="E6218" t="s">
        <v>3</v>
      </c>
      <c r="F6218" t="s">
        <v>18</v>
      </c>
      <c r="G6218" t="s">
        <v>23</v>
      </c>
      <c r="H6218" s="2">
        <v>36</v>
      </c>
    </row>
    <row r="6219" spans="1:8" x14ac:dyDescent="0.3">
      <c r="A6219" t="s">
        <v>22</v>
      </c>
      <c r="B6219" t="s">
        <v>13</v>
      </c>
      <c r="C6219">
        <v>12</v>
      </c>
      <c r="D6219" s="3">
        <v>2017</v>
      </c>
      <c r="E6219" t="s">
        <v>3</v>
      </c>
      <c r="F6219" t="s">
        <v>18</v>
      </c>
      <c r="G6219" t="s">
        <v>23</v>
      </c>
      <c r="H6219" s="2">
        <v>2</v>
      </c>
    </row>
    <row r="6220" spans="1:8" x14ac:dyDescent="0.3">
      <c r="A6220" t="s">
        <v>21</v>
      </c>
      <c r="B6220" t="s">
        <v>13</v>
      </c>
      <c r="C6220">
        <v>13</v>
      </c>
      <c r="D6220" s="3">
        <v>2017</v>
      </c>
      <c r="E6220" t="s">
        <v>3</v>
      </c>
      <c r="F6220" t="s">
        <v>18</v>
      </c>
      <c r="G6220" t="s">
        <v>23</v>
      </c>
      <c r="H6220" s="2">
        <v>54</v>
      </c>
    </row>
    <row r="6221" spans="1:8" x14ac:dyDescent="0.3">
      <c r="A6221" t="s">
        <v>22</v>
      </c>
      <c r="B6221" t="s">
        <v>13</v>
      </c>
      <c r="C6221">
        <v>13</v>
      </c>
      <c r="D6221" s="3">
        <v>2017</v>
      </c>
      <c r="E6221" t="s">
        <v>3</v>
      </c>
      <c r="F6221" t="s">
        <v>18</v>
      </c>
      <c r="G6221" t="s">
        <v>23</v>
      </c>
      <c r="H6221" s="2">
        <v>11</v>
      </c>
    </row>
    <row r="6222" spans="1:8" x14ac:dyDescent="0.3">
      <c r="A6222" t="s">
        <v>21</v>
      </c>
      <c r="B6222" t="s">
        <v>13</v>
      </c>
      <c r="C6222">
        <v>14</v>
      </c>
      <c r="D6222" s="3">
        <v>2017</v>
      </c>
      <c r="E6222" t="s">
        <v>3</v>
      </c>
      <c r="F6222" t="s">
        <v>18</v>
      </c>
      <c r="G6222" t="s">
        <v>23</v>
      </c>
      <c r="H6222" s="2">
        <v>80</v>
      </c>
    </row>
    <row r="6223" spans="1:8" x14ac:dyDescent="0.3">
      <c r="A6223" t="s">
        <v>22</v>
      </c>
      <c r="B6223" t="s">
        <v>13</v>
      </c>
      <c r="C6223">
        <v>14</v>
      </c>
      <c r="D6223" s="3">
        <v>2017</v>
      </c>
      <c r="E6223" t="s">
        <v>3</v>
      </c>
      <c r="F6223" t="s">
        <v>18</v>
      </c>
      <c r="G6223" t="s">
        <v>23</v>
      </c>
      <c r="H6223" s="2">
        <v>28</v>
      </c>
    </row>
    <row r="6224" spans="1:8" x14ac:dyDescent="0.3">
      <c r="A6224" t="s">
        <v>21</v>
      </c>
      <c r="B6224" t="s">
        <v>13</v>
      </c>
      <c r="C6224">
        <v>15</v>
      </c>
      <c r="D6224" s="3">
        <v>2017</v>
      </c>
      <c r="E6224" t="s">
        <v>3</v>
      </c>
      <c r="F6224" t="s">
        <v>18</v>
      </c>
      <c r="G6224" t="s">
        <v>23</v>
      </c>
      <c r="H6224" s="2">
        <v>50</v>
      </c>
    </row>
    <row r="6225" spans="1:8" x14ac:dyDescent="0.3">
      <c r="A6225" t="s">
        <v>22</v>
      </c>
      <c r="B6225" t="s">
        <v>13</v>
      </c>
      <c r="C6225">
        <v>15</v>
      </c>
      <c r="D6225" s="3">
        <v>2017</v>
      </c>
      <c r="E6225" t="s">
        <v>3</v>
      </c>
      <c r="F6225" t="s">
        <v>18</v>
      </c>
      <c r="G6225" t="s">
        <v>23</v>
      </c>
      <c r="H6225" s="2">
        <v>11</v>
      </c>
    </row>
    <row r="6226" spans="1:8" x14ac:dyDescent="0.3">
      <c r="A6226" t="s">
        <v>21</v>
      </c>
      <c r="B6226" t="s">
        <v>13</v>
      </c>
      <c r="C6226">
        <v>16</v>
      </c>
      <c r="D6226" s="3">
        <v>2017</v>
      </c>
      <c r="E6226" t="s">
        <v>3</v>
      </c>
      <c r="F6226" t="s">
        <v>18</v>
      </c>
      <c r="G6226" t="s">
        <v>23</v>
      </c>
      <c r="H6226" s="2">
        <v>46</v>
      </c>
    </row>
    <row r="6227" spans="1:8" x14ac:dyDescent="0.3">
      <c r="A6227" t="s">
        <v>22</v>
      </c>
      <c r="B6227" t="s">
        <v>13</v>
      </c>
      <c r="C6227">
        <v>16</v>
      </c>
      <c r="D6227" s="3">
        <v>2017</v>
      </c>
      <c r="E6227" t="s">
        <v>3</v>
      </c>
      <c r="F6227" t="s">
        <v>18</v>
      </c>
      <c r="G6227" t="s">
        <v>23</v>
      </c>
      <c r="H6227" s="2">
        <v>13</v>
      </c>
    </row>
    <row r="6228" spans="1:8" x14ac:dyDescent="0.3">
      <c r="A6228" t="s">
        <v>21</v>
      </c>
      <c r="B6228" t="s">
        <v>13</v>
      </c>
      <c r="C6228">
        <v>17</v>
      </c>
      <c r="D6228" s="3">
        <v>2017</v>
      </c>
      <c r="E6228" t="s">
        <v>3</v>
      </c>
      <c r="F6228" t="s">
        <v>18</v>
      </c>
      <c r="G6228" t="s">
        <v>23</v>
      </c>
      <c r="H6228">
        <v>83</v>
      </c>
    </row>
    <row r="6229" spans="1:8" x14ac:dyDescent="0.3">
      <c r="A6229" t="s">
        <v>22</v>
      </c>
      <c r="B6229" t="s">
        <v>13</v>
      </c>
      <c r="C6229">
        <v>17</v>
      </c>
      <c r="D6229" s="3">
        <v>2017</v>
      </c>
      <c r="E6229" t="s">
        <v>3</v>
      </c>
      <c r="F6229" t="s">
        <v>18</v>
      </c>
      <c r="G6229" t="s">
        <v>23</v>
      </c>
      <c r="H6229" s="2">
        <v>1</v>
      </c>
    </row>
    <row r="6230" spans="1:8" x14ac:dyDescent="0.3">
      <c r="A6230" t="s">
        <v>21</v>
      </c>
      <c r="B6230" t="s">
        <v>13</v>
      </c>
      <c r="C6230">
        <v>18</v>
      </c>
      <c r="D6230" s="3">
        <v>2017</v>
      </c>
      <c r="E6230" t="s">
        <v>3</v>
      </c>
      <c r="F6230" t="s">
        <v>18</v>
      </c>
      <c r="G6230" t="s">
        <v>23</v>
      </c>
      <c r="H6230" s="2">
        <v>37</v>
      </c>
    </row>
    <row r="6231" spans="1:8" x14ac:dyDescent="0.3">
      <c r="A6231" t="s">
        <v>22</v>
      </c>
      <c r="B6231" t="s">
        <v>13</v>
      </c>
      <c r="C6231">
        <v>18</v>
      </c>
      <c r="D6231" s="3">
        <v>2017</v>
      </c>
      <c r="E6231" t="s">
        <v>3</v>
      </c>
      <c r="F6231" t="s">
        <v>18</v>
      </c>
      <c r="G6231" t="s">
        <v>23</v>
      </c>
      <c r="H6231" s="2">
        <v>16</v>
      </c>
    </row>
    <row r="6232" spans="1:8" x14ac:dyDescent="0.3">
      <c r="A6232" t="s">
        <v>21</v>
      </c>
      <c r="B6232" t="s">
        <v>13</v>
      </c>
      <c r="C6232">
        <v>19</v>
      </c>
      <c r="D6232" s="3">
        <v>2017</v>
      </c>
      <c r="E6232" t="s">
        <v>3</v>
      </c>
      <c r="F6232" t="s">
        <v>18</v>
      </c>
      <c r="G6232" t="s">
        <v>23</v>
      </c>
      <c r="H6232" s="2">
        <v>37</v>
      </c>
    </row>
    <row r="6233" spans="1:8" x14ac:dyDescent="0.3">
      <c r="A6233" t="s">
        <v>22</v>
      </c>
      <c r="B6233" t="s">
        <v>13</v>
      </c>
      <c r="C6233">
        <v>19</v>
      </c>
      <c r="D6233" s="3">
        <v>2017</v>
      </c>
      <c r="E6233" t="s">
        <v>3</v>
      </c>
      <c r="F6233" t="s">
        <v>18</v>
      </c>
      <c r="G6233" t="s">
        <v>23</v>
      </c>
      <c r="H6233" s="2">
        <v>16</v>
      </c>
    </row>
    <row r="6234" spans="1:8" x14ac:dyDescent="0.3">
      <c r="A6234" t="s">
        <v>21</v>
      </c>
      <c r="B6234" t="s">
        <v>13</v>
      </c>
      <c r="C6234">
        <v>20</v>
      </c>
      <c r="D6234" s="3">
        <v>2017</v>
      </c>
      <c r="E6234" t="s">
        <v>3</v>
      </c>
      <c r="F6234" t="s">
        <v>18</v>
      </c>
      <c r="G6234" t="s">
        <v>23</v>
      </c>
      <c r="H6234">
        <v>55</v>
      </c>
    </row>
    <row r="6235" spans="1:8" x14ac:dyDescent="0.3">
      <c r="A6235" t="s">
        <v>22</v>
      </c>
      <c r="B6235" t="s">
        <v>13</v>
      </c>
      <c r="C6235">
        <v>20</v>
      </c>
      <c r="D6235" s="3">
        <v>2017</v>
      </c>
      <c r="E6235" t="s">
        <v>3</v>
      </c>
      <c r="F6235" t="s">
        <v>18</v>
      </c>
      <c r="G6235" t="s">
        <v>23</v>
      </c>
      <c r="H6235" s="2">
        <v>14</v>
      </c>
    </row>
    <row r="6236" spans="1:8" x14ac:dyDescent="0.3">
      <c r="A6236" t="s">
        <v>21</v>
      </c>
      <c r="B6236" t="s">
        <v>13</v>
      </c>
      <c r="C6236">
        <v>21</v>
      </c>
      <c r="D6236" s="3">
        <v>2017</v>
      </c>
      <c r="E6236" t="s">
        <v>3</v>
      </c>
      <c r="F6236" t="s">
        <v>18</v>
      </c>
      <c r="G6236" t="s">
        <v>23</v>
      </c>
      <c r="H6236" s="2">
        <v>65</v>
      </c>
    </row>
    <row r="6237" spans="1:8" x14ac:dyDescent="0.3">
      <c r="A6237" t="s">
        <v>22</v>
      </c>
      <c r="B6237" t="s">
        <v>13</v>
      </c>
      <c r="C6237">
        <v>21</v>
      </c>
      <c r="D6237" s="3">
        <v>2017</v>
      </c>
      <c r="E6237" t="s">
        <v>3</v>
      </c>
      <c r="F6237" t="s">
        <v>18</v>
      </c>
      <c r="G6237" t="s">
        <v>23</v>
      </c>
      <c r="H6237" s="2">
        <v>22</v>
      </c>
    </row>
    <row r="6238" spans="1:8" x14ac:dyDescent="0.3">
      <c r="A6238" t="s">
        <v>21</v>
      </c>
      <c r="B6238" t="s">
        <v>13</v>
      </c>
      <c r="C6238">
        <v>22</v>
      </c>
      <c r="D6238" s="3">
        <v>2017</v>
      </c>
      <c r="E6238" t="s">
        <v>3</v>
      </c>
      <c r="F6238" t="s">
        <v>18</v>
      </c>
      <c r="G6238" t="s">
        <v>23</v>
      </c>
      <c r="H6238" s="2">
        <v>-324</v>
      </c>
    </row>
    <row r="6239" spans="1:8" x14ac:dyDescent="0.3">
      <c r="A6239" t="s">
        <v>22</v>
      </c>
      <c r="B6239" t="s">
        <v>13</v>
      </c>
      <c r="C6239">
        <v>22</v>
      </c>
      <c r="D6239" s="3">
        <v>2017</v>
      </c>
      <c r="E6239" t="s">
        <v>3</v>
      </c>
      <c r="F6239" t="s">
        <v>18</v>
      </c>
      <c r="G6239" t="s">
        <v>23</v>
      </c>
      <c r="H6239" s="2">
        <v>-208</v>
      </c>
    </row>
    <row r="6240" spans="1:8" x14ac:dyDescent="0.3">
      <c r="A6240" t="s">
        <v>21</v>
      </c>
      <c r="B6240" t="s">
        <v>13</v>
      </c>
      <c r="C6240">
        <v>23</v>
      </c>
      <c r="D6240" s="3">
        <v>2017</v>
      </c>
      <c r="E6240" t="s">
        <v>3</v>
      </c>
      <c r="F6240" t="s">
        <v>18</v>
      </c>
      <c r="G6240" t="s">
        <v>23</v>
      </c>
      <c r="H6240" s="2">
        <v>39</v>
      </c>
    </row>
    <row r="6241" spans="1:8" x14ac:dyDescent="0.3">
      <c r="A6241" t="s">
        <v>22</v>
      </c>
      <c r="B6241" t="s">
        <v>13</v>
      </c>
      <c r="C6241">
        <v>23</v>
      </c>
      <c r="D6241" s="3">
        <v>2017</v>
      </c>
      <c r="E6241" t="s">
        <v>3</v>
      </c>
      <c r="F6241" t="s">
        <v>18</v>
      </c>
      <c r="G6241" t="s">
        <v>23</v>
      </c>
      <c r="H6241" s="2">
        <v>5</v>
      </c>
    </row>
    <row r="6242" spans="1:8" x14ac:dyDescent="0.3">
      <c r="A6242" t="s">
        <v>21</v>
      </c>
      <c r="B6242" t="s">
        <v>13</v>
      </c>
      <c r="C6242">
        <v>24</v>
      </c>
      <c r="D6242" s="3">
        <v>2017</v>
      </c>
      <c r="E6242" t="s">
        <v>3</v>
      </c>
      <c r="F6242" t="s">
        <v>18</v>
      </c>
      <c r="G6242" t="s">
        <v>23</v>
      </c>
      <c r="H6242" s="2">
        <v>52</v>
      </c>
    </row>
    <row r="6243" spans="1:8" x14ac:dyDescent="0.3">
      <c r="A6243" t="s">
        <v>22</v>
      </c>
      <c r="B6243" t="s">
        <v>13</v>
      </c>
      <c r="C6243">
        <v>24</v>
      </c>
      <c r="D6243" s="3">
        <v>2017</v>
      </c>
      <c r="E6243" t="s">
        <v>3</v>
      </c>
      <c r="F6243" t="s">
        <v>18</v>
      </c>
      <c r="G6243" t="s">
        <v>23</v>
      </c>
      <c r="H6243" s="2">
        <v>10</v>
      </c>
    </row>
    <row r="6244" spans="1:8" x14ac:dyDescent="0.3">
      <c r="A6244" t="s">
        <v>21</v>
      </c>
      <c r="B6244" t="s">
        <v>13</v>
      </c>
      <c r="C6244">
        <v>25</v>
      </c>
      <c r="D6244" s="3">
        <v>2017</v>
      </c>
      <c r="E6244" t="s">
        <v>3</v>
      </c>
      <c r="F6244" t="s">
        <v>18</v>
      </c>
      <c r="G6244" t="s">
        <v>23</v>
      </c>
      <c r="H6244">
        <v>41</v>
      </c>
    </row>
    <row r="6245" spans="1:8" x14ac:dyDescent="0.3">
      <c r="A6245" t="s">
        <v>22</v>
      </c>
      <c r="B6245" t="s">
        <v>13</v>
      </c>
      <c r="C6245">
        <v>25</v>
      </c>
      <c r="D6245" s="3">
        <v>2017</v>
      </c>
      <c r="E6245" t="s">
        <v>3</v>
      </c>
      <c r="F6245" t="s">
        <v>18</v>
      </c>
      <c r="G6245" t="s">
        <v>23</v>
      </c>
      <c r="H6245" s="2">
        <v>5</v>
      </c>
    </row>
    <row r="6246" spans="1:8" x14ac:dyDescent="0.3">
      <c r="A6246" t="s">
        <v>21</v>
      </c>
      <c r="B6246" t="s">
        <v>13</v>
      </c>
      <c r="C6246">
        <v>26</v>
      </c>
      <c r="D6246" s="3">
        <v>2017</v>
      </c>
      <c r="E6246" t="s">
        <v>3</v>
      </c>
      <c r="F6246" t="s">
        <v>18</v>
      </c>
      <c r="G6246" t="s">
        <v>23</v>
      </c>
      <c r="H6246" s="2">
        <v>46</v>
      </c>
    </row>
    <row r="6247" spans="1:8" x14ac:dyDescent="0.3">
      <c r="A6247" t="s">
        <v>22</v>
      </c>
      <c r="B6247" t="s">
        <v>13</v>
      </c>
      <c r="C6247">
        <v>26</v>
      </c>
      <c r="D6247" s="3">
        <v>2017</v>
      </c>
      <c r="E6247" t="s">
        <v>3</v>
      </c>
      <c r="F6247" t="s">
        <v>18</v>
      </c>
      <c r="G6247" t="s">
        <v>23</v>
      </c>
      <c r="H6247" s="2">
        <v>9</v>
      </c>
    </row>
    <row r="6248" spans="1:8" x14ac:dyDescent="0.3">
      <c r="A6248" t="s">
        <v>21</v>
      </c>
      <c r="B6248" t="s">
        <v>13</v>
      </c>
      <c r="C6248">
        <v>27</v>
      </c>
      <c r="D6248" s="3">
        <v>2017</v>
      </c>
      <c r="E6248" t="s">
        <v>3</v>
      </c>
      <c r="F6248" t="s">
        <v>18</v>
      </c>
      <c r="G6248" t="s">
        <v>23</v>
      </c>
      <c r="H6248" s="2">
        <v>44</v>
      </c>
    </row>
    <row r="6249" spans="1:8" x14ac:dyDescent="0.3">
      <c r="A6249" t="s">
        <v>22</v>
      </c>
      <c r="B6249" t="s">
        <v>13</v>
      </c>
      <c r="C6249">
        <v>27</v>
      </c>
      <c r="D6249" s="3">
        <v>2017</v>
      </c>
      <c r="E6249" t="s">
        <v>3</v>
      </c>
      <c r="F6249" t="s">
        <v>18</v>
      </c>
      <c r="G6249" t="s">
        <v>23</v>
      </c>
      <c r="H6249" s="2">
        <v>7</v>
      </c>
    </row>
    <row r="6250" spans="1:8" x14ac:dyDescent="0.3">
      <c r="A6250" t="s">
        <v>21</v>
      </c>
      <c r="B6250" t="s">
        <v>13</v>
      </c>
      <c r="C6250">
        <v>28</v>
      </c>
      <c r="D6250" s="3">
        <v>2017</v>
      </c>
      <c r="E6250" t="s">
        <v>3</v>
      </c>
      <c r="F6250" t="s">
        <v>18</v>
      </c>
      <c r="G6250" t="s">
        <v>23</v>
      </c>
      <c r="H6250" s="2">
        <v>46</v>
      </c>
    </row>
    <row r="6251" spans="1:8" x14ac:dyDescent="0.3">
      <c r="A6251" t="s">
        <v>22</v>
      </c>
      <c r="B6251" t="s">
        <v>13</v>
      </c>
      <c r="C6251">
        <v>28</v>
      </c>
      <c r="D6251" s="3">
        <v>2017</v>
      </c>
      <c r="E6251" t="s">
        <v>3</v>
      </c>
      <c r="F6251" t="s">
        <v>18</v>
      </c>
      <c r="G6251" t="s">
        <v>23</v>
      </c>
      <c r="H6251" s="2">
        <v>24</v>
      </c>
    </row>
    <row r="6252" spans="1:8" x14ac:dyDescent="0.3">
      <c r="A6252" t="s">
        <v>21</v>
      </c>
      <c r="B6252" t="s">
        <v>13</v>
      </c>
      <c r="C6252">
        <v>29</v>
      </c>
      <c r="D6252" s="3">
        <v>2017</v>
      </c>
      <c r="E6252" t="s">
        <v>3</v>
      </c>
      <c r="F6252" t="s">
        <v>18</v>
      </c>
      <c r="G6252" t="s">
        <v>23</v>
      </c>
      <c r="H6252" s="2">
        <v>66</v>
      </c>
    </row>
    <row r="6253" spans="1:8" x14ac:dyDescent="0.3">
      <c r="A6253" t="s">
        <v>22</v>
      </c>
      <c r="B6253" t="s">
        <v>13</v>
      </c>
      <c r="C6253">
        <v>29</v>
      </c>
      <c r="D6253" s="3">
        <v>2017</v>
      </c>
      <c r="E6253" t="s">
        <v>3</v>
      </c>
      <c r="F6253" t="s">
        <v>18</v>
      </c>
      <c r="G6253" t="s">
        <v>23</v>
      </c>
      <c r="H6253" s="2">
        <v>13</v>
      </c>
    </row>
    <row r="6254" spans="1:8" x14ac:dyDescent="0.3">
      <c r="A6254" t="s">
        <v>21</v>
      </c>
      <c r="B6254" t="s">
        <v>13</v>
      </c>
      <c r="C6254">
        <v>30</v>
      </c>
      <c r="D6254" s="3">
        <v>2017</v>
      </c>
      <c r="E6254" t="s">
        <v>3</v>
      </c>
      <c r="F6254" t="s">
        <v>18</v>
      </c>
      <c r="G6254" t="s">
        <v>23</v>
      </c>
      <c r="H6254" s="2">
        <v>52</v>
      </c>
    </row>
    <row r="6255" spans="1:8" x14ac:dyDescent="0.3">
      <c r="A6255" t="s">
        <v>22</v>
      </c>
      <c r="B6255" t="s">
        <v>13</v>
      </c>
      <c r="C6255">
        <v>30</v>
      </c>
      <c r="D6255" s="3">
        <v>2017</v>
      </c>
      <c r="E6255" t="s">
        <v>3</v>
      </c>
      <c r="F6255" t="s">
        <v>18</v>
      </c>
      <c r="G6255" t="s">
        <v>23</v>
      </c>
      <c r="H6255" s="2">
        <v>7</v>
      </c>
    </row>
    <row r="6256" spans="1:8" x14ac:dyDescent="0.3">
      <c r="A6256" t="s">
        <v>21</v>
      </c>
      <c r="B6256" t="s">
        <v>13</v>
      </c>
      <c r="C6256">
        <v>31</v>
      </c>
      <c r="D6256" s="3">
        <v>2017</v>
      </c>
      <c r="E6256" t="s">
        <v>3</v>
      </c>
      <c r="F6256" t="s">
        <v>18</v>
      </c>
      <c r="G6256" t="s">
        <v>23</v>
      </c>
      <c r="H6256" s="2">
        <v>57</v>
      </c>
    </row>
    <row r="6257" spans="1:8" x14ac:dyDescent="0.3">
      <c r="A6257" t="s">
        <v>22</v>
      </c>
      <c r="B6257" t="s">
        <v>13</v>
      </c>
      <c r="C6257">
        <v>31</v>
      </c>
      <c r="D6257" s="3">
        <v>2017</v>
      </c>
      <c r="E6257" t="s">
        <v>3</v>
      </c>
      <c r="F6257" t="s">
        <v>18</v>
      </c>
      <c r="G6257" t="s">
        <v>23</v>
      </c>
      <c r="H6257" s="2">
        <v>17</v>
      </c>
    </row>
    <row r="6258" spans="1:8" x14ac:dyDescent="0.3">
      <c r="A6258" t="s">
        <v>21</v>
      </c>
      <c r="B6258" t="s">
        <v>20</v>
      </c>
      <c r="C6258">
        <v>1</v>
      </c>
      <c r="D6258" s="3">
        <v>2016</v>
      </c>
      <c r="E6258" t="s">
        <v>3</v>
      </c>
      <c r="F6258" t="s">
        <v>18</v>
      </c>
      <c r="G6258" t="s">
        <v>17</v>
      </c>
      <c r="H6258" s="2">
        <v>56</v>
      </c>
    </row>
    <row r="6259" spans="1:8" x14ac:dyDescent="0.3">
      <c r="A6259" t="s">
        <v>22</v>
      </c>
      <c r="B6259" t="s">
        <v>20</v>
      </c>
      <c r="C6259">
        <v>1</v>
      </c>
      <c r="D6259" s="3">
        <v>2016</v>
      </c>
      <c r="E6259" t="s">
        <v>3</v>
      </c>
      <c r="F6259" t="s">
        <v>18</v>
      </c>
      <c r="G6259" t="s">
        <v>17</v>
      </c>
      <c r="H6259" s="2">
        <v>36</v>
      </c>
    </row>
    <row r="6260" spans="1:8" x14ac:dyDescent="0.3">
      <c r="A6260" t="s">
        <v>21</v>
      </c>
      <c r="B6260" t="s">
        <v>20</v>
      </c>
      <c r="C6260">
        <v>2</v>
      </c>
      <c r="D6260" s="3">
        <v>2016</v>
      </c>
      <c r="E6260" t="s">
        <v>3</v>
      </c>
      <c r="F6260" t="s">
        <v>18</v>
      </c>
      <c r="G6260" t="s">
        <v>17</v>
      </c>
      <c r="H6260" s="2">
        <v>70</v>
      </c>
    </row>
    <row r="6261" spans="1:8" x14ac:dyDescent="0.3">
      <c r="A6261" t="s">
        <v>22</v>
      </c>
      <c r="B6261" t="s">
        <v>20</v>
      </c>
      <c r="C6261">
        <v>2</v>
      </c>
      <c r="D6261" s="3">
        <v>2016</v>
      </c>
      <c r="E6261" t="s">
        <v>3</v>
      </c>
      <c r="F6261" t="s">
        <v>18</v>
      </c>
      <c r="G6261" t="s">
        <v>17</v>
      </c>
      <c r="H6261" s="2">
        <v>50</v>
      </c>
    </row>
    <row r="6262" spans="1:8" x14ac:dyDescent="0.3">
      <c r="A6262" t="s">
        <v>21</v>
      </c>
      <c r="B6262" t="s">
        <v>20</v>
      </c>
      <c r="C6262">
        <v>3</v>
      </c>
      <c r="D6262" s="3">
        <v>2016</v>
      </c>
      <c r="E6262" t="s">
        <v>3</v>
      </c>
      <c r="F6262" t="s">
        <v>18</v>
      </c>
      <c r="G6262" t="s">
        <v>17</v>
      </c>
      <c r="H6262" s="2">
        <v>73</v>
      </c>
    </row>
    <row r="6263" spans="1:8" x14ac:dyDescent="0.3">
      <c r="A6263" t="s">
        <v>22</v>
      </c>
      <c r="B6263" t="s">
        <v>20</v>
      </c>
      <c r="C6263">
        <v>3</v>
      </c>
      <c r="D6263" s="3">
        <v>2016</v>
      </c>
      <c r="E6263" t="s">
        <v>3</v>
      </c>
      <c r="F6263" t="s">
        <v>18</v>
      </c>
      <c r="G6263" t="s">
        <v>17</v>
      </c>
      <c r="H6263" s="2">
        <v>61</v>
      </c>
    </row>
    <row r="6264" spans="1:8" x14ac:dyDescent="0.3">
      <c r="A6264" t="s">
        <v>21</v>
      </c>
      <c r="B6264" t="s">
        <v>20</v>
      </c>
      <c r="C6264">
        <v>4</v>
      </c>
      <c r="D6264" s="3">
        <v>2016</v>
      </c>
      <c r="E6264" t="s">
        <v>3</v>
      </c>
      <c r="F6264" t="s">
        <v>18</v>
      </c>
      <c r="G6264" t="s">
        <v>17</v>
      </c>
      <c r="H6264" s="2">
        <v>85</v>
      </c>
    </row>
    <row r="6265" spans="1:8" x14ac:dyDescent="0.3">
      <c r="A6265" t="s">
        <v>22</v>
      </c>
      <c r="B6265" t="s">
        <v>20</v>
      </c>
      <c r="C6265">
        <v>4</v>
      </c>
      <c r="D6265" s="3">
        <v>2016</v>
      </c>
      <c r="E6265" t="s">
        <v>3</v>
      </c>
      <c r="F6265" t="s">
        <v>18</v>
      </c>
      <c r="G6265" t="s">
        <v>17</v>
      </c>
      <c r="H6265" s="2">
        <v>32</v>
      </c>
    </row>
    <row r="6266" spans="1:8" x14ac:dyDescent="0.3">
      <c r="A6266" t="s">
        <v>21</v>
      </c>
      <c r="B6266" t="s">
        <v>20</v>
      </c>
      <c r="C6266">
        <v>5</v>
      </c>
      <c r="D6266" s="3">
        <v>2016</v>
      </c>
      <c r="E6266" t="s">
        <v>3</v>
      </c>
      <c r="F6266" t="s">
        <v>18</v>
      </c>
      <c r="G6266" t="s">
        <v>17</v>
      </c>
      <c r="H6266" s="2">
        <v>80</v>
      </c>
    </row>
    <row r="6267" spans="1:8" x14ac:dyDescent="0.3">
      <c r="A6267" t="s">
        <v>22</v>
      </c>
      <c r="B6267" t="s">
        <v>20</v>
      </c>
      <c r="C6267">
        <v>5</v>
      </c>
      <c r="D6267" s="3">
        <v>2016</v>
      </c>
      <c r="E6267" t="s">
        <v>3</v>
      </c>
      <c r="F6267" t="s">
        <v>18</v>
      </c>
      <c r="G6267" t="s">
        <v>17</v>
      </c>
      <c r="H6267" s="2">
        <v>45</v>
      </c>
    </row>
    <row r="6268" spans="1:8" x14ac:dyDescent="0.3">
      <c r="A6268" t="s">
        <v>21</v>
      </c>
      <c r="B6268" t="s">
        <v>20</v>
      </c>
      <c r="C6268">
        <v>6</v>
      </c>
      <c r="D6268" s="3">
        <v>2016</v>
      </c>
      <c r="E6268" t="s">
        <v>3</v>
      </c>
      <c r="F6268" t="s">
        <v>18</v>
      </c>
      <c r="G6268" t="s">
        <v>17</v>
      </c>
      <c r="H6268" s="2">
        <v>54</v>
      </c>
    </row>
    <row r="6269" spans="1:8" x14ac:dyDescent="0.3">
      <c r="A6269" t="s">
        <v>22</v>
      </c>
      <c r="B6269" t="s">
        <v>20</v>
      </c>
      <c r="C6269">
        <v>6</v>
      </c>
      <c r="D6269" s="3">
        <v>2016</v>
      </c>
      <c r="E6269" t="s">
        <v>3</v>
      </c>
      <c r="F6269" t="s">
        <v>18</v>
      </c>
      <c r="G6269" t="s">
        <v>17</v>
      </c>
      <c r="H6269" s="2">
        <v>30</v>
      </c>
    </row>
    <row r="6270" spans="1:8" x14ac:dyDescent="0.3">
      <c r="A6270" t="s">
        <v>21</v>
      </c>
      <c r="B6270" t="s">
        <v>20</v>
      </c>
      <c r="C6270">
        <v>7</v>
      </c>
      <c r="D6270" s="3">
        <v>2016</v>
      </c>
      <c r="E6270" t="s">
        <v>3</v>
      </c>
      <c r="F6270" t="s">
        <v>18</v>
      </c>
      <c r="G6270" t="s">
        <v>17</v>
      </c>
      <c r="H6270" s="2">
        <v>95</v>
      </c>
    </row>
    <row r="6271" spans="1:8" x14ac:dyDescent="0.3">
      <c r="A6271" t="s">
        <v>22</v>
      </c>
      <c r="B6271" t="s">
        <v>20</v>
      </c>
      <c r="C6271">
        <v>7</v>
      </c>
      <c r="D6271" s="3">
        <v>2016</v>
      </c>
      <c r="E6271" t="s">
        <v>3</v>
      </c>
      <c r="F6271" t="s">
        <v>18</v>
      </c>
      <c r="G6271" t="s">
        <v>17</v>
      </c>
      <c r="H6271" s="2">
        <v>38</v>
      </c>
    </row>
    <row r="6272" spans="1:8" x14ac:dyDescent="0.3">
      <c r="A6272" t="s">
        <v>21</v>
      </c>
      <c r="B6272" t="s">
        <v>20</v>
      </c>
      <c r="C6272">
        <v>8</v>
      </c>
      <c r="D6272" s="3">
        <v>2016</v>
      </c>
      <c r="E6272" t="s">
        <v>3</v>
      </c>
      <c r="F6272" t="s">
        <v>18</v>
      </c>
      <c r="G6272" t="s">
        <v>17</v>
      </c>
      <c r="H6272" s="2">
        <v>68</v>
      </c>
    </row>
    <row r="6273" spans="1:8" x14ac:dyDescent="0.3">
      <c r="A6273" t="s">
        <v>22</v>
      </c>
      <c r="B6273" t="s">
        <v>20</v>
      </c>
      <c r="C6273">
        <v>8</v>
      </c>
      <c r="D6273" s="3">
        <v>2016</v>
      </c>
      <c r="E6273" t="s">
        <v>3</v>
      </c>
      <c r="F6273" t="s">
        <v>18</v>
      </c>
      <c r="G6273" t="s">
        <v>17</v>
      </c>
      <c r="H6273" s="2">
        <v>39</v>
      </c>
    </row>
    <row r="6274" spans="1:8" x14ac:dyDescent="0.3">
      <c r="A6274" t="s">
        <v>21</v>
      </c>
      <c r="B6274" t="s">
        <v>20</v>
      </c>
      <c r="C6274">
        <v>9</v>
      </c>
      <c r="D6274" s="3">
        <v>2016</v>
      </c>
      <c r="E6274" t="s">
        <v>3</v>
      </c>
      <c r="F6274" t="s">
        <v>18</v>
      </c>
      <c r="G6274" t="s">
        <v>17</v>
      </c>
      <c r="H6274" s="2">
        <v>61</v>
      </c>
    </row>
    <row r="6275" spans="1:8" x14ac:dyDescent="0.3">
      <c r="A6275" t="s">
        <v>22</v>
      </c>
      <c r="B6275" t="s">
        <v>20</v>
      </c>
      <c r="C6275">
        <v>9</v>
      </c>
      <c r="D6275" s="3">
        <v>2016</v>
      </c>
      <c r="E6275" t="s">
        <v>3</v>
      </c>
      <c r="F6275" t="s">
        <v>18</v>
      </c>
      <c r="G6275" t="s">
        <v>17</v>
      </c>
      <c r="H6275" s="2">
        <v>42</v>
      </c>
    </row>
    <row r="6276" spans="1:8" x14ac:dyDescent="0.3">
      <c r="A6276" t="s">
        <v>21</v>
      </c>
      <c r="B6276" t="s">
        <v>20</v>
      </c>
      <c r="C6276">
        <v>10</v>
      </c>
      <c r="D6276" s="3">
        <v>2016</v>
      </c>
      <c r="E6276" t="s">
        <v>3</v>
      </c>
      <c r="F6276" t="s">
        <v>18</v>
      </c>
      <c r="G6276" t="s">
        <v>17</v>
      </c>
      <c r="H6276" s="2">
        <v>97</v>
      </c>
    </row>
    <row r="6277" spans="1:8" x14ac:dyDescent="0.3">
      <c r="A6277" t="s">
        <v>22</v>
      </c>
      <c r="B6277" t="s">
        <v>20</v>
      </c>
      <c r="C6277">
        <v>10</v>
      </c>
      <c r="D6277" s="3">
        <v>2016</v>
      </c>
      <c r="E6277" t="s">
        <v>3</v>
      </c>
      <c r="F6277" t="s">
        <v>18</v>
      </c>
      <c r="G6277" t="s">
        <v>17</v>
      </c>
      <c r="H6277" s="2">
        <v>41</v>
      </c>
    </row>
    <row r="6278" spans="1:8" x14ac:dyDescent="0.3">
      <c r="A6278" t="s">
        <v>21</v>
      </c>
      <c r="B6278" t="s">
        <v>20</v>
      </c>
      <c r="C6278">
        <v>11</v>
      </c>
      <c r="D6278" s="3">
        <v>2016</v>
      </c>
      <c r="E6278" t="s">
        <v>3</v>
      </c>
      <c r="F6278" t="s">
        <v>18</v>
      </c>
      <c r="G6278" t="s">
        <v>17</v>
      </c>
      <c r="H6278" s="2">
        <v>80</v>
      </c>
    </row>
    <row r="6279" spans="1:8" x14ac:dyDescent="0.3">
      <c r="A6279" t="s">
        <v>22</v>
      </c>
      <c r="B6279" t="s">
        <v>20</v>
      </c>
      <c r="C6279">
        <v>11</v>
      </c>
      <c r="D6279" s="3">
        <v>2016</v>
      </c>
      <c r="E6279" t="s">
        <v>3</v>
      </c>
      <c r="F6279" t="s">
        <v>18</v>
      </c>
      <c r="G6279" t="s">
        <v>17</v>
      </c>
      <c r="H6279" s="2">
        <v>53</v>
      </c>
    </row>
    <row r="6280" spans="1:8" x14ac:dyDescent="0.3">
      <c r="A6280" t="s">
        <v>21</v>
      </c>
      <c r="B6280" t="s">
        <v>20</v>
      </c>
      <c r="C6280">
        <v>12</v>
      </c>
      <c r="D6280" s="3">
        <v>2016</v>
      </c>
      <c r="E6280" t="s">
        <v>3</v>
      </c>
      <c r="F6280" t="s">
        <v>18</v>
      </c>
      <c r="G6280" t="s">
        <v>17</v>
      </c>
      <c r="H6280" s="2">
        <v>72</v>
      </c>
    </row>
    <row r="6281" spans="1:8" x14ac:dyDescent="0.3">
      <c r="A6281" t="s">
        <v>22</v>
      </c>
      <c r="B6281" t="s">
        <v>20</v>
      </c>
      <c r="C6281">
        <v>12</v>
      </c>
      <c r="D6281" s="3">
        <v>2016</v>
      </c>
      <c r="E6281" t="s">
        <v>3</v>
      </c>
      <c r="F6281" t="s">
        <v>18</v>
      </c>
      <c r="G6281" t="s">
        <v>17</v>
      </c>
      <c r="H6281" s="2">
        <v>54</v>
      </c>
    </row>
    <row r="6282" spans="1:8" x14ac:dyDescent="0.3">
      <c r="A6282" t="s">
        <v>21</v>
      </c>
      <c r="B6282" t="s">
        <v>20</v>
      </c>
      <c r="C6282">
        <v>13</v>
      </c>
      <c r="D6282" s="3">
        <v>2016</v>
      </c>
      <c r="E6282" t="s">
        <v>3</v>
      </c>
      <c r="F6282" t="s">
        <v>18</v>
      </c>
      <c r="G6282" t="s">
        <v>17</v>
      </c>
      <c r="H6282" s="2">
        <v>89</v>
      </c>
    </row>
    <row r="6283" spans="1:8" x14ac:dyDescent="0.3">
      <c r="A6283" t="s">
        <v>22</v>
      </c>
      <c r="B6283" t="s">
        <v>20</v>
      </c>
      <c r="C6283">
        <v>13</v>
      </c>
      <c r="D6283" s="3">
        <v>2016</v>
      </c>
      <c r="E6283" t="s">
        <v>3</v>
      </c>
      <c r="F6283" t="s">
        <v>18</v>
      </c>
      <c r="G6283" t="s">
        <v>17</v>
      </c>
      <c r="H6283" s="2">
        <v>50</v>
      </c>
    </row>
    <row r="6284" spans="1:8" x14ac:dyDescent="0.3">
      <c r="A6284" t="s">
        <v>21</v>
      </c>
      <c r="B6284" t="s">
        <v>20</v>
      </c>
      <c r="C6284">
        <v>14</v>
      </c>
      <c r="D6284" s="3">
        <v>2016</v>
      </c>
      <c r="E6284" t="s">
        <v>3</v>
      </c>
      <c r="F6284" t="s">
        <v>18</v>
      </c>
      <c r="G6284" t="s">
        <v>17</v>
      </c>
      <c r="H6284" s="2">
        <v>100</v>
      </c>
    </row>
    <row r="6285" spans="1:8" x14ac:dyDescent="0.3">
      <c r="A6285" t="s">
        <v>22</v>
      </c>
      <c r="B6285" t="s">
        <v>20</v>
      </c>
      <c r="C6285">
        <v>14</v>
      </c>
      <c r="D6285" s="3">
        <v>2016</v>
      </c>
      <c r="E6285" t="s">
        <v>3</v>
      </c>
      <c r="F6285" t="s">
        <v>18</v>
      </c>
      <c r="G6285" t="s">
        <v>17</v>
      </c>
      <c r="H6285" s="2">
        <v>49</v>
      </c>
    </row>
    <row r="6286" spans="1:8" x14ac:dyDescent="0.3">
      <c r="A6286" t="s">
        <v>21</v>
      </c>
      <c r="B6286" t="s">
        <v>20</v>
      </c>
      <c r="C6286">
        <v>15</v>
      </c>
      <c r="D6286" s="3">
        <v>2016</v>
      </c>
      <c r="E6286" t="s">
        <v>3</v>
      </c>
      <c r="F6286" t="s">
        <v>18</v>
      </c>
      <c r="G6286" t="s">
        <v>17</v>
      </c>
      <c r="H6286" s="2">
        <v>74</v>
      </c>
    </row>
    <row r="6287" spans="1:8" x14ac:dyDescent="0.3">
      <c r="A6287" t="s">
        <v>22</v>
      </c>
      <c r="B6287" t="s">
        <v>20</v>
      </c>
      <c r="C6287">
        <v>15</v>
      </c>
      <c r="D6287" s="3">
        <v>2016</v>
      </c>
      <c r="E6287" t="s">
        <v>3</v>
      </c>
      <c r="F6287" t="s">
        <v>18</v>
      </c>
      <c r="G6287" t="s">
        <v>17</v>
      </c>
      <c r="H6287" s="2">
        <v>31</v>
      </c>
    </row>
    <row r="6288" spans="1:8" x14ac:dyDescent="0.3">
      <c r="A6288" t="s">
        <v>21</v>
      </c>
      <c r="B6288" t="s">
        <v>20</v>
      </c>
      <c r="C6288">
        <v>16</v>
      </c>
      <c r="D6288" s="3">
        <v>2016</v>
      </c>
      <c r="E6288" t="s">
        <v>3</v>
      </c>
      <c r="F6288" t="s">
        <v>18</v>
      </c>
      <c r="G6288" t="s">
        <v>17</v>
      </c>
      <c r="H6288" s="2">
        <v>58</v>
      </c>
    </row>
    <row r="6289" spans="1:8" x14ac:dyDescent="0.3">
      <c r="A6289" t="s">
        <v>22</v>
      </c>
      <c r="B6289" t="s">
        <v>20</v>
      </c>
      <c r="C6289">
        <v>16</v>
      </c>
      <c r="D6289" s="3">
        <v>2016</v>
      </c>
      <c r="E6289" t="s">
        <v>3</v>
      </c>
      <c r="F6289" t="s">
        <v>18</v>
      </c>
      <c r="G6289" t="s">
        <v>17</v>
      </c>
      <c r="H6289" s="2">
        <v>33</v>
      </c>
    </row>
    <row r="6290" spans="1:8" x14ac:dyDescent="0.3">
      <c r="A6290" t="s">
        <v>21</v>
      </c>
      <c r="B6290" t="s">
        <v>20</v>
      </c>
      <c r="C6290">
        <v>17</v>
      </c>
      <c r="D6290" s="3">
        <v>2016</v>
      </c>
      <c r="E6290" t="s">
        <v>3</v>
      </c>
      <c r="F6290" t="s">
        <v>18</v>
      </c>
      <c r="G6290" t="s">
        <v>17</v>
      </c>
      <c r="H6290" s="2">
        <v>84</v>
      </c>
    </row>
    <row r="6291" spans="1:8" x14ac:dyDescent="0.3">
      <c r="A6291" t="s">
        <v>22</v>
      </c>
      <c r="B6291" t="s">
        <v>20</v>
      </c>
      <c r="C6291">
        <v>17</v>
      </c>
      <c r="D6291" s="3">
        <v>2016</v>
      </c>
      <c r="E6291" t="s">
        <v>3</v>
      </c>
      <c r="F6291" t="s">
        <v>18</v>
      </c>
      <c r="G6291" t="s">
        <v>17</v>
      </c>
      <c r="H6291" s="2">
        <v>25</v>
      </c>
    </row>
    <row r="6292" spans="1:8" x14ac:dyDescent="0.3">
      <c r="A6292" t="s">
        <v>21</v>
      </c>
      <c r="B6292" t="s">
        <v>20</v>
      </c>
      <c r="C6292">
        <v>18</v>
      </c>
      <c r="D6292" s="3">
        <v>2016</v>
      </c>
      <c r="E6292" t="s">
        <v>3</v>
      </c>
      <c r="F6292" t="s">
        <v>18</v>
      </c>
      <c r="G6292" t="s">
        <v>17</v>
      </c>
      <c r="H6292" s="2">
        <v>69</v>
      </c>
    </row>
    <row r="6293" spans="1:8" x14ac:dyDescent="0.3">
      <c r="A6293" t="s">
        <v>22</v>
      </c>
      <c r="B6293" t="s">
        <v>20</v>
      </c>
      <c r="C6293">
        <v>18</v>
      </c>
      <c r="D6293" s="3">
        <v>2016</v>
      </c>
      <c r="E6293" t="s">
        <v>3</v>
      </c>
      <c r="F6293" t="s">
        <v>18</v>
      </c>
      <c r="G6293" t="s">
        <v>17</v>
      </c>
      <c r="H6293" s="2">
        <v>39</v>
      </c>
    </row>
    <row r="6294" spans="1:8" x14ac:dyDescent="0.3">
      <c r="A6294" t="s">
        <v>21</v>
      </c>
      <c r="B6294" t="s">
        <v>20</v>
      </c>
      <c r="C6294">
        <v>19</v>
      </c>
      <c r="D6294" s="3">
        <v>2016</v>
      </c>
      <c r="E6294" t="s">
        <v>3</v>
      </c>
      <c r="F6294" t="s">
        <v>18</v>
      </c>
      <c r="G6294" t="s">
        <v>17</v>
      </c>
      <c r="H6294" s="2">
        <v>83</v>
      </c>
    </row>
    <row r="6295" spans="1:8" x14ac:dyDescent="0.3">
      <c r="A6295" t="s">
        <v>22</v>
      </c>
      <c r="B6295" t="s">
        <v>20</v>
      </c>
      <c r="C6295">
        <v>19</v>
      </c>
      <c r="D6295" s="3">
        <v>2016</v>
      </c>
      <c r="E6295" t="s">
        <v>3</v>
      </c>
      <c r="F6295" t="s">
        <v>18</v>
      </c>
      <c r="G6295" t="s">
        <v>17</v>
      </c>
      <c r="H6295" s="2">
        <v>53</v>
      </c>
    </row>
    <row r="6296" spans="1:8" x14ac:dyDescent="0.3">
      <c r="A6296" t="s">
        <v>21</v>
      </c>
      <c r="B6296" t="s">
        <v>20</v>
      </c>
      <c r="C6296">
        <v>20</v>
      </c>
      <c r="D6296" s="3">
        <v>2016</v>
      </c>
      <c r="E6296" t="s">
        <v>3</v>
      </c>
      <c r="F6296" t="s">
        <v>18</v>
      </c>
      <c r="G6296" t="s">
        <v>17</v>
      </c>
      <c r="H6296" s="2">
        <v>78</v>
      </c>
    </row>
    <row r="6297" spans="1:8" x14ac:dyDescent="0.3">
      <c r="A6297" t="s">
        <v>22</v>
      </c>
      <c r="B6297" t="s">
        <v>20</v>
      </c>
      <c r="C6297">
        <v>20</v>
      </c>
      <c r="D6297" s="3">
        <v>2016</v>
      </c>
      <c r="E6297" t="s">
        <v>3</v>
      </c>
      <c r="F6297" t="s">
        <v>18</v>
      </c>
      <c r="G6297" t="s">
        <v>17</v>
      </c>
      <c r="H6297" s="2">
        <v>48</v>
      </c>
    </row>
    <row r="6298" spans="1:8" x14ac:dyDescent="0.3">
      <c r="A6298" t="s">
        <v>21</v>
      </c>
      <c r="B6298" t="s">
        <v>20</v>
      </c>
      <c r="C6298">
        <v>21</v>
      </c>
      <c r="D6298" s="3">
        <v>2016</v>
      </c>
      <c r="E6298" t="s">
        <v>3</v>
      </c>
      <c r="F6298" t="s">
        <v>18</v>
      </c>
      <c r="G6298" t="s">
        <v>17</v>
      </c>
      <c r="H6298" s="2">
        <v>71</v>
      </c>
    </row>
    <row r="6299" spans="1:8" x14ac:dyDescent="0.3">
      <c r="A6299" t="s">
        <v>22</v>
      </c>
      <c r="B6299" t="s">
        <v>20</v>
      </c>
      <c r="C6299">
        <v>21</v>
      </c>
      <c r="D6299" s="3">
        <v>2016</v>
      </c>
      <c r="E6299" t="s">
        <v>3</v>
      </c>
      <c r="F6299" t="s">
        <v>18</v>
      </c>
      <c r="G6299" t="s">
        <v>17</v>
      </c>
      <c r="H6299" s="2">
        <v>34</v>
      </c>
    </row>
    <row r="6300" spans="1:8" x14ac:dyDescent="0.3">
      <c r="A6300" t="s">
        <v>21</v>
      </c>
      <c r="B6300" t="s">
        <v>20</v>
      </c>
      <c r="C6300">
        <v>22</v>
      </c>
      <c r="D6300" s="3">
        <v>2016</v>
      </c>
      <c r="E6300" t="s">
        <v>3</v>
      </c>
      <c r="F6300" t="s">
        <v>18</v>
      </c>
      <c r="G6300" t="s">
        <v>17</v>
      </c>
      <c r="H6300" s="2">
        <v>85</v>
      </c>
    </row>
    <row r="6301" spans="1:8" x14ac:dyDescent="0.3">
      <c r="A6301" t="s">
        <v>22</v>
      </c>
      <c r="B6301" t="s">
        <v>20</v>
      </c>
      <c r="C6301">
        <v>22</v>
      </c>
      <c r="D6301" s="3">
        <v>2016</v>
      </c>
      <c r="E6301" t="s">
        <v>3</v>
      </c>
      <c r="F6301" t="s">
        <v>18</v>
      </c>
      <c r="G6301" t="s">
        <v>17</v>
      </c>
      <c r="H6301" s="2">
        <v>17</v>
      </c>
    </row>
    <row r="6302" spans="1:8" x14ac:dyDescent="0.3">
      <c r="A6302" t="s">
        <v>21</v>
      </c>
      <c r="B6302" t="s">
        <v>20</v>
      </c>
      <c r="C6302">
        <v>23</v>
      </c>
      <c r="D6302" s="3">
        <v>2016</v>
      </c>
      <c r="E6302" t="s">
        <v>3</v>
      </c>
      <c r="F6302" t="s">
        <v>18</v>
      </c>
      <c r="G6302" t="s">
        <v>17</v>
      </c>
      <c r="H6302" s="2">
        <v>67</v>
      </c>
    </row>
    <row r="6303" spans="1:8" x14ac:dyDescent="0.3">
      <c r="A6303" t="s">
        <v>22</v>
      </c>
      <c r="B6303" t="s">
        <v>20</v>
      </c>
      <c r="C6303">
        <v>23</v>
      </c>
      <c r="D6303" s="3">
        <v>2016</v>
      </c>
      <c r="E6303" t="s">
        <v>3</v>
      </c>
      <c r="F6303" t="s">
        <v>18</v>
      </c>
      <c r="G6303" t="s">
        <v>17</v>
      </c>
      <c r="H6303" s="2">
        <v>22</v>
      </c>
    </row>
    <row r="6304" spans="1:8" x14ac:dyDescent="0.3">
      <c r="A6304" t="s">
        <v>21</v>
      </c>
      <c r="B6304" t="s">
        <v>20</v>
      </c>
      <c r="C6304">
        <v>24</v>
      </c>
      <c r="D6304" s="3">
        <v>2016</v>
      </c>
      <c r="E6304" t="s">
        <v>3</v>
      </c>
      <c r="F6304" t="s">
        <v>18</v>
      </c>
      <c r="G6304" t="s">
        <v>17</v>
      </c>
      <c r="H6304" s="2">
        <v>66</v>
      </c>
    </row>
    <row r="6305" spans="1:8" x14ac:dyDescent="0.3">
      <c r="A6305" t="s">
        <v>22</v>
      </c>
      <c r="B6305" t="s">
        <v>20</v>
      </c>
      <c r="C6305">
        <v>24</v>
      </c>
      <c r="D6305" s="3">
        <v>2016</v>
      </c>
      <c r="E6305" t="s">
        <v>3</v>
      </c>
      <c r="F6305" t="s">
        <v>18</v>
      </c>
      <c r="G6305" t="s">
        <v>17</v>
      </c>
      <c r="H6305" s="2">
        <v>30</v>
      </c>
    </row>
    <row r="6306" spans="1:8" x14ac:dyDescent="0.3">
      <c r="A6306" t="s">
        <v>21</v>
      </c>
      <c r="B6306" t="s">
        <v>20</v>
      </c>
      <c r="C6306">
        <v>25</v>
      </c>
      <c r="D6306" s="3">
        <v>2016</v>
      </c>
      <c r="E6306" t="s">
        <v>3</v>
      </c>
      <c r="F6306" t="s">
        <v>18</v>
      </c>
      <c r="G6306" t="s">
        <v>17</v>
      </c>
      <c r="H6306" s="2">
        <v>71</v>
      </c>
    </row>
    <row r="6307" spans="1:8" x14ac:dyDescent="0.3">
      <c r="A6307" t="s">
        <v>22</v>
      </c>
      <c r="B6307" t="s">
        <v>20</v>
      </c>
      <c r="C6307">
        <v>25</v>
      </c>
      <c r="D6307" s="3">
        <v>2016</v>
      </c>
      <c r="E6307" t="s">
        <v>3</v>
      </c>
      <c r="F6307" t="s">
        <v>18</v>
      </c>
      <c r="G6307" t="s">
        <v>17</v>
      </c>
      <c r="H6307" s="2">
        <v>37</v>
      </c>
    </row>
    <row r="6308" spans="1:8" x14ac:dyDescent="0.3">
      <c r="A6308" t="s">
        <v>21</v>
      </c>
      <c r="B6308" t="s">
        <v>20</v>
      </c>
      <c r="C6308">
        <v>26</v>
      </c>
      <c r="D6308" s="3">
        <v>2016</v>
      </c>
      <c r="E6308" t="s">
        <v>3</v>
      </c>
      <c r="F6308" t="s">
        <v>18</v>
      </c>
      <c r="G6308" t="s">
        <v>17</v>
      </c>
      <c r="H6308" s="2">
        <v>88</v>
      </c>
    </row>
    <row r="6309" spans="1:8" x14ac:dyDescent="0.3">
      <c r="A6309" t="s">
        <v>22</v>
      </c>
      <c r="B6309" t="s">
        <v>20</v>
      </c>
      <c r="C6309">
        <v>26</v>
      </c>
      <c r="D6309" s="3">
        <v>2016</v>
      </c>
      <c r="E6309" t="s">
        <v>3</v>
      </c>
      <c r="F6309" t="s">
        <v>18</v>
      </c>
      <c r="G6309" t="s">
        <v>17</v>
      </c>
      <c r="H6309" s="2">
        <v>39</v>
      </c>
    </row>
    <row r="6310" spans="1:8" x14ac:dyDescent="0.3">
      <c r="A6310" t="s">
        <v>21</v>
      </c>
      <c r="B6310" t="s">
        <v>20</v>
      </c>
      <c r="C6310">
        <v>27</v>
      </c>
      <c r="D6310" s="3">
        <v>2016</v>
      </c>
      <c r="E6310" t="s">
        <v>3</v>
      </c>
      <c r="F6310" t="s">
        <v>18</v>
      </c>
      <c r="G6310" t="s">
        <v>17</v>
      </c>
      <c r="H6310" s="2">
        <v>60</v>
      </c>
    </row>
    <row r="6311" spans="1:8" x14ac:dyDescent="0.3">
      <c r="A6311" t="s">
        <v>22</v>
      </c>
      <c r="B6311" t="s">
        <v>20</v>
      </c>
      <c r="C6311">
        <v>27</v>
      </c>
      <c r="D6311" s="3">
        <v>2016</v>
      </c>
      <c r="E6311" t="s">
        <v>3</v>
      </c>
      <c r="F6311" t="s">
        <v>18</v>
      </c>
      <c r="G6311" t="s">
        <v>17</v>
      </c>
      <c r="H6311" s="2">
        <v>26</v>
      </c>
    </row>
    <row r="6312" spans="1:8" x14ac:dyDescent="0.3">
      <c r="A6312" t="s">
        <v>21</v>
      </c>
      <c r="B6312" t="s">
        <v>20</v>
      </c>
      <c r="C6312">
        <v>28</v>
      </c>
      <c r="D6312" s="3">
        <v>2016</v>
      </c>
      <c r="E6312" t="s">
        <v>3</v>
      </c>
      <c r="F6312" t="s">
        <v>18</v>
      </c>
      <c r="G6312" t="s">
        <v>17</v>
      </c>
      <c r="H6312" s="2">
        <v>72</v>
      </c>
    </row>
    <row r="6313" spans="1:8" x14ac:dyDescent="0.3">
      <c r="A6313" t="s">
        <v>22</v>
      </c>
      <c r="B6313" t="s">
        <v>20</v>
      </c>
      <c r="C6313">
        <v>28</v>
      </c>
      <c r="D6313" s="3">
        <v>2016</v>
      </c>
      <c r="E6313" t="s">
        <v>3</v>
      </c>
      <c r="F6313" t="s">
        <v>18</v>
      </c>
      <c r="G6313" t="s">
        <v>17</v>
      </c>
      <c r="H6313" s="2">
        <v>46</v>
      </c>
    </row>
    <row r="6314" spans="1:8" x14ac:dyDescent="0.3">
      <c r="A6314" t="s">
        <v>21</v>
      </c>
      <c r="B6314" t="s">
        <v>20</v>
      </c>
      <c r="C6314">
        <v>29</v>
      </c>
      <c r="D6314" s="3">
        <v>2016</v>
      </c>
      <c r="E6314" t="s">
        <v>3</v>
      </c>
      <c r="F6314" t="s">
        <v>18</v>
      </c>
      <c r="G6314" t="s">
        <v>17</v>
      </c>
      <c r="H6314">
        <v>73</v>
      </c>
    </row>
    <row r="6315" spans="1:8" x14ac:dyDescent="0.3">
      <c r="A6315" t="s">
        <v>22</v>
      </c>
      <c r="B6315" t="s">
        <v>20</v>
      </c>
      <c r="C6315">
        <v>29</v>
      </c>
      <c r="D6315" s="3">
        <v>2016</v>
      </c>
      <c r="E6315" t="s">
        <v>3</v>
      </c>
      <c r="F6315" t="s">
        <v>18</v>
      </c>
      <c r="G6315" t="s">
        <v>17</v>
      </c>
      <c r="H6315" s="2">
        <v>32</v>
      </c>
    </row>
    <row r="6316" spans="1:8" x14ac:dyDescent="0.3">
      <c r="A6316" t="s">
        <v>21</v>
      </c>
      <c r="B6316" t="s">
        <v>20</v>
      </c>
      <c r="C6316">
        <v>30</v>
      </c>
      <c r="D6316" s="3">
        <v>2016</v>
      </c>
      <c r="E6316" t="s">
        <v>3</v>
      </c>
      <c r="F6316" t="s">
        <v>18</v>
      </c>
      <c r="G6316" t="s">
        <v>17</v>
      </c>
      <c r="H6316" s="2">
        <v>57</v>
      </c>
    </row>
    <row r="6317" spans="1:8" x14ac:dyDescent="0.3">
      <c r="A6317" t="s">
        <v>22</v>
      </c>
      <c r="B6317" t="s">
        <v>20</v>
      </c>
      <c r="C6317">
        <v>30</v>
      </c>
      <c r="D6317" s="3">
        <v>2016</v>
      </c>
      <c r="E6317" t="s">
        <v>3</v>
      </c>
      <c r="F6317" t="s">
        <v>18</v>
      </c>
      <c r="G6317" t="s">
        <v>17</v>
      </c>
      <c r="H6317" s="2">
        <v>33</v>
      </c>
    </row>
    <row r="6318" spans="1:8" x14ac:dyDescent="0.3">
      <c r="A6318" t="s">
        <v>21</v>
      </c>
      <c r="B6318" t="s">
        <v>20</v>
      </c>
      <c r="C6318">
        <v>31</v>
      </c>
      <c r="D6318" s="3">
        <v>2016</v>
      </c>
      <c r="E6318" t="s">
        <v>3</v>
      </c>
      <c r="F6318" t="s">
        <v>18</v>
      </c>
      <c r="G6318" t="s">
        <v>17</v>
      </c>
      <c r="H6318" s="2">
        <v>79</v>
      </c>
    </row>
    <row r="6319" spans="1:8" x14ac:dyDescent="0.3">
      <c r="A6319" t="s">
        <v>22</v>
      </c>
      <c r="B6319" t="s">
        <v>20</v>
      </c>
      <c r="C6319">
        <v>31</v>
      </c>
      <c r="D6319" s="3">
        <v>2016</v>
      </c>
      <c r="E6319" t="s">
        <v>3</v>
      </c>
      <c r="F6319" t="s">
        <v>18</v>
      </c>
      <c r="G6319" t="s">
        <v>17</v>
      </c>
      <c r="H6319" s="2">
        <v>30</v>
      </c>
    </row>
    <row r="6320" spans="1:8" x14ac:dyDescent="0.3">
      <c r="A6320" t="s">
        <v>21</v>
      </c>
      <c r="B6320" t="s">
        <v>19</v>
      </c>
      <c r="C6320">
        <v>1</v>
      </c>
      <c r="D6320" s="3">
        <v>2016</v>
      </c>
      <c r="E6320" t="s">
        <v>3</v>
      </c>
      <c r="F6320" t="s">
        <v>18</v>
      </c>
      <c r="G6320" t="s">
        <v>17</v>
      </c>
      <c r="H6320" s="2">
        <v>123</v>
      </c>
    </row>
    <row r="6321" spans="1:8" x14ac:dyDescent="0.3">
      <c r="A6321" t="s">
        <v>22</v>
      </c>
      <c r="B6321" t="s">
        <v>19</v>
      </c>
      <c r="C6321">
        <v>1</v>
      </c>
      <c r="D6321" s="3">
        <v>2016</v>
      </c>
      <c r="E6321" t="s">
        <v>3</v>
      </c>
      <c r="F6321" t="s">
        <v>18</v>
      </c>
      <c r="G6321" t="s">
        <v>17</v>
      </c>
      <c r="H6321" s="2">
        <v>64</v>
      </c>
    </row>
    <row r="6322" spans="1:8" x14ac:dyDescent="0.3">
      <c r="A6322" t="s">
        <v>21</v>
      </c>
      <c r="B6322" t="s">
        <v>19</v>
      </c>
      <c r="C6322">
        <v>2</v>
      </c>
      <c r="D6322" s="3">
        <v>2016</v>
      </c>
      <c r="E6322" t="s">
        <v>3</v>
      </c>
      <c r="F6322" t="s">
        <v>18</v>
      </c>
      <c r="G6322" t="s">
        <v>17</v>
      </c>
      <c r="H6322" s="2">
        <v>105</v>
      </c>
    </row>
    <row r="6323" spans="1:8" x14ac:dyDescent="0.3">
      <c r="A6323" t="s">
        <v>22</v>
      </c>
      <c r="B6323" t="s">
        <v>19</v>
      </c>
      <c r="C6323">
        <v>2</v>
      </c>
      <c r="D6323" s="3">
        <v>2016</v>
      </c>
      <c r="E6323" t="s">
        <v>3</v>
      </c>
      <c r="F6323" t="s">
        <v>18</v>
      </c>
      <c r="G6323" t="s">
        <v>17</v>
      </c>
      <c r="H6323" s="2">
        <v>44</v>
      </c>
    </row>
    <row r="6324" spans="1:8" x14ac:dyDescent="0.3">
      <c r="A6324" t="s">
        <v>21</v>
      </c>
      <c r="B6324" t="s">
        <v>19</v>
      </c>
      <c r="C6324">
        <v>3</v>
      </c>
      <c r="D6324" s="3">
        <v>2016</v>
      </c>
      <c r="E6324" t="s">
        <v>3</v>
      </c>
      <c r="F6324" t="s">
        <v>18</v>
      </c>
      <c r="G6324" t="s">
        <v>17</v>
      </c>
      <c r="H6324">
        <v>92</v>
      </c>
    </row>
    <row r="6325" spans="1:8" x14ac:dyDescent="0.3">
      <c r="A6325" t="s">
        <v>22</v>
      </c>
      <c r="B6325" t="s">
        <v>19</v>
      </c>
      <c r="C6325">
        <v>3</v>
      </c>
      <c r="D6325" s="3">
        <v>2016</v>
      </c>
      <c r="E6325" t="s">
        <v>3</v>
      </c>
      <c r="F6325" t="s">
        <v>18</v>
      </c>
      <c r="G6325" t="s">
        <v>17</v>
      </c>
      <c r="H6325" s="2">
        <v>62</v>
      </c>
    </row>
    <row r="6326" spans="1:8" x14ac:dyDescent="0.3">
      <c r="A6326" t="s">
        <v>21</v>
      </c>
      <c r="B6326" t="s">
        <v>19</v>
      </c>
      <c r="C6326">
        <v>4</v>
      </c>
      <c r="D6326" s="3">
        <v>2016</v>
      </c>
      <c r="E6326" t="s">
        <v>3</v>
      </c>
      <c r="F6326" t="s">
        <v>18</v>
      </c>
      <c r="G6326" t="s">
        <v>17</v>
      </c>
      <c r="H6326" s="2">
        <v>84</v>
      </c>
    </row>
    <row r="6327" spans="1:8" x14ac:dyDescent="0.3">
      <c r="A6327" t="s">
        <v>22</v>
      </c>
      <c r="B6327" t="s">
        <v>19</v>
      </c>
      <c r="C6327">
        <v>4</v>
      </c>
      <c r="D6327" s="3">
        <v>2016</v>
      </c>
      <c r="E6327" t="s">
        <v>3</v>
      </c>
      <c r="F6327" t="s">
        <v>18</v>
      </c>
      <c r="G6327" t="s">
        <v>17</v>
      </c>
      <c r="H6327" s="2">
        <v>56</v>
      </c>
    </row>
    <row r="6328" spans="1:8" x14ac:dyDescent="0.3">
      <c r="A6328" t="s">
        <v>21</v>
      </c>
      <c r="B6328" t="s">
        <v>19</v>
      </c>
      <c r="C6328">
        <v>5</v>
      </c>
      <c r="D6328" s="3">
        <v>2016</v>
      </c>
      <c r="E6328" t="s">
        <v>3</v>
      </c>
      <c r="F6328" t="s">
        <v>18</v>
      </c>
      <c r="G6328" t="s">
        <v>17</v>
      </c>
      <c r="H6328" s="2">
        <v>102</v>
      </c>
    </row>
    <row r="6329" spans="1:8" x14ac:dyDescent="0.3">
      <c r="A6329" t="s">
        <v>22</v>
      </c>
      <c r="B6329" t="s">
        <v>19</v>
      </c>
      <c r="C6329">
        <v>5</v>
      </c>
      <c r="D6329" s="3">
        <v>2016</v>
      </c>
      <c r="E6329" t="s">
        <v>3</v>
      </c>
      <c r="F6329" t="s">
        <v>18</v>
      </c>
      <c r="G6329" t="s">
        <v>17</v>
      </c>
      <c r="H6329" s="2">
        <v>68</v>
      </c>
    </row>
    <row r="6330" spans="1:8" x14ac:dyDescent="0.3">
      <c r="A6330" t="s">
        <v>21</v>
      </c>
      <c r="B6330" t="s">
        <v>19</v>
      </c>
      <c r="C6330">
        <v>6</v>
      </c>
      <c r="D6330" s="3">
        <v>2016</v>
      </c>
      <c r="E6330" t="s">
        <v>3</v>
      </c>
      <c r="F6330" t="s">
        <v>18</v>
      </c>
      <c r="G6330" t="s">
        <v>17</v>
      </c>
      <c r="H6330" s="2">
        <v>91</v>
      </c>
    </row>
    <row r="6331" spans="1:8" x14ac:dyDescent="0.3">
      <c r="A6331" t="s">
        <v>22</v>
      </c>
      <c r="B6331" t="s">
        <v>19</v>
      </c>
      <c r="C6331">
        <v>6</v>
      </c>
      <c r="D6331" s="3">
        <v>2016</v>
      </c>
      <c r="E6331" t="s">
        <v>3</v>
      </c>
      <c r="F6331" t="s">
        <v>18</v>
      </c>
      <c r="G6331" t="s">
        <v>17</v>
      </c>
      <c r="H6331" s="2">
        <v>57</v>
      </c>
    </row>
    <row r="6332" spans="1:8" x14ac:dyDescent="0.3">
      <c r="A6332" t="s">
        <v>21</v>
      </c>
      <c r="B6332" t="s">
        <v>19</v>
      </c>
      <c r="C6332">
        <v>7</v>
      </c>
      <c r="D6332" s="3">
        <v>2016</v>
      </c>
      <c r="E6332" t="s">
        <v>3</v>
      </c>
      <c r="F6332" t="s">
        <v>18</v>
      </c>
      <c r="G6332" t="s">
        <v>17</v>
      </c>
      <c r="H6332" s="2">
        <v>98</v>
      </c>
    </row>
    <row r="6333" spans="1:8" x14ac:dyDescent="0.3">
      <c r="A6333" t="s">
        <v>22</v>
      </c>
      <c r="B6333" t="s">
        <v>19</v>
      </c>
      <c r="C6333">
        <v>7</v>
      </c>
      <c r="D6333" s="3">
        <v>2016</v>
      </c>
      <c r="E6333" t="s">
        <v>3</v>
      </c>
      <c r="F6333" t="s">
        <v>18</v>
      </c>
      <c r="G6333" t="s">
        <v>17</v>
      </c>
      <c r="H6333" s="2">
        <v>58</v>
      </c>
    </row>
    <row r="6334" spans="1:8" x14ac:dyDescent="0.3">
      <c r="A6334" t="s">
        <v>21</v>
      </c>
      <c r="B6334" t="s">
        <v>19</v>
      </c>
      <c r="C6334">
        <v>8</v>
      </c>
      <c r="D6334" s="3">
        <v>2016</v>
      </c>
      <c r="E6334" t="s">
        <v>3</v>
      </c>
      <c r="F6334" t="s">
        <v>18</v>
      </c>
      <c r="G6334" t="s">
        <v>17</v>
      </c>
      <c r="H6334" s="2">
        <v>102</v>
      </c>
    </row>
    <row r="6335" spans="1:8" x14ac:dyDescent="0.3">
      <c r="A6335" t="s">
        <v>22</v>
      </c>
      <c r="B6335" t="s">
        <v>19</v>
      </c>
      <c r="C6335">
        <v>8</v>
      </c>
      <c r="D6335" s="3">
        <v>2016</v>
      </c>
      <c r="E6335" t="s">
        <v>3</v>
      </c>
      <c r="F6335" t="s">
        <v>18</v>
      </c>
      <c r="G6335" t="s">
        <v>17</v>
      </c>
      <c r="H6335" s="2">
        <v>76</v>
      </c>
    </row>
    <row r="6336" spans="1:8" x14ac:dyDescent="0.3">
      <c r="A6336" t="s">
        <v>21</v>
      </c>
      <c r="B6336" t="s">
        <v>19</v>
      </c>
      <c r="C6336">
        <v>9</v>
      </c>
      <c r="D6336" s="3">
        <v>2016</v>
      </c>
      <c r="E6336" t="s">
        <v>3</v>
      </c>
      <c r="F6336" t="s">
        <v>18</v>
      </c>
      <c r="G6336" t="s">
        <v>17</v>
      </c>
      <c r="H6336" s="2">
        <v>82</v>
      </c>
    </row>
    <row r="6337" spans="1:8" x14ac:dyDescent="0.3">
      <c r="A6337" t="s">
        <v>22</v>
      </c>
      <c r="B6337" t="s">
        <v>19</v>
      </c>
      <c r="C6337">
        <v>9</v>
      </c>
      <c r="D6337" s="3">
        <v>2016</v>
      </c>
      <c r="E6337" t="s">
        <v>3</v>
      </c>
      <c r="F6337" t="s">
        <v>18</v>
      </c>
      <c r="G6337" t="s">
        <v>17</v>
      </c>
      <c r="H6337" s="2">
        <v>51</v>
      </c>
    </row>
    <row r="6338" spans="1:8" x14ac:dyDescent="0.3">
      <c r="A6338" t="s">
        <v>21</v>
      </c>
      <c r="B6338" t="s">
        <v>19</v>
      </c>
      <c r="C6338">
        <v>10</v>
      </c>
      <c r="D6338" s="3">
        <v>2016</v>
      </c>
      <c r="E6338" t="s">
        <v>3</v>
      </c>
      <c r="F6338" t="s">
        <v>18</v>
      </c>
      <c r="G6338" t="s">
        <v>17</v>
      </c>
      <c r="H6338" s="2">
        <v>74</v>
      </c>
    </row>
    <row r="6339" spans="1:8" x14ac:dyDescent="0.3">
      <c r="A6339" t="s">
        <v>22</v>
      </c>
      <c r="B6339" t="s">
        <v>19</v>
      </c>
      <c r="C6339">
        <v>10</v>
      </c>
      <c r="D6339" s="3">
        <v>2016</v>
      </c>
      <c r="E6339" t="s">
        <v>3</v>
      </c>
      <c r="F6339" t="s">
        <v>18</v>
      </c>
      <c r="G6339" t="s">
        <v>17</v>
      </c>
      <c r="H6339" s="2">
        <v>46</v>
      </c>
    </row>
    <row r="6340" spans="1:8" x14ac:dyDescent="0.3">
      <c r="A6340" t="s">
        <v>21</v>
      </c>
      <c r="B6340" t="s">
        <v>19</v>
      </c>
      <c r="C6340">
        <v>11</v>
      </c>
      <c r="D6340" s="3">
        <v>2016</v>
      </c>
      <c r="E6340" t="s">
        <v>3</v>
      </c>
      <c r="F6340" t="s">
        <v>18</v>
      </c>
      <c r="G6340" t="s">
        <v>17</v>
      </c>
      <c r="H6340" s="2">
        <v>87</v>
      </c>
    </row>
    <row r="6341" spans="1:8" x14ac:dyDescent="0.3">
      <c r="A6341" t="s">
        <v>22</v>
      </c>
      <c r="B6341" t="s">
        <v>19</v>
      </c>
      <c r="C6341">
        <v>11</v>
      </c>
      <c r="D6341" s="3">
        <v>2016</v>
      </c>
      <c r="E6341" t="s">
        <v>3</v>
      </c>
      <c r="F6341" t="s">
        <v>18</v>
      </c>
      <c r="G6341" t="s">
        <v>17</v>
      </c>
      <c r="H6341" s="2">
        <v>48</v>
      </c>
    </row>
    <row r="6342" spans="1:8" x14ac:dyDescent="0.3">
      <c r="A6342" t="s">
        <v>21</v>
      </c>
      <c r="B6342" t="s">
        <v>19</v>
      </c>
      <c r="C6342">
        <v>12</v>
      </c>
      <c r="D6342" s="3">
        <v>2016</v>
      </c>
      <c r="E6342" t="s">
        <v>3</v>
      </c>
      <c r="F6342" t="s">
        <v>18</v>
      </c>
      <c r="G6342" t="s">
        <v>17</v>
      </c>
      <c r="H6342" s="2">
        <v>99</v>
      </c>
    </row>
    <row r="6343" spans="1:8" x14ac:dyDescent="0.3">
      <c r="A6343" t="s">
        <v>22</v>
      </c>
      <c r="B6343" t="s">
        <v>19</v>
      </c>
      <c r="C6343">
        <v>12</v>
      </c>
      <c r="D6343" s="3">
        <v>2016</v>
      </c>
      <c r="E6343" t="s">
        <v>3</v>
      </c>
      <c r="F6343" t="s">
        <v>18</v>
      </c>
      <c r="G6343" t="s">
        <v>17</v>
      </c>
      <c r="H6343" s="2">
        <v>94</v>
      </c>
    </row>
    <row r="6344" spans="1:8" x14ac:dyDescent="0.3">
      <c r="A6344" t="s">
        <v>21</v>
      </c>
      <c r="B6344" t="s">
        <v>19</v>
      </c>
      <c r="C6344">
        <v>13</v>
      </c>
      <c r="D6344" s="3">
        <v>2016</v>
      </c>
      <c r="E6344" t="s">
        <v>3</v>
      </c>
      <c r="F6344" t="s">
        <v>18</v>
      </c>
      <c r="G6344" t="s">
        <v>17</v>
      </c>
      <c r="H6344">
        <v>100</v>
      </c>
    </row>
    <row r="6345" spans="1:8" x14ac:dyDescent="0.3">
      <c r="A6345" t="s">
        <v>22</v>
      </c>
      <c r="B6345" t="s">
        <v>19</v>
      </c>
      <c r="C6345">
        <v>13</v>
      </c>
      <c r="D6345" s="3">
        <v>2016</v>
      </c>
      <c r="E6345" t="s">
        <v>3</v>
      </c>
      <c r="F6345" t="s">
        <v>18</v>
      </c>
      <c r="G6345" t="s">
        <v>17</v>
      </c>
      <c r="H6345" s="2">
        <v>68</v>
      </c>
    </row>
    <row r="6346" spans="1:8" x14ac:dyDescent="0.3">
      <c r="A6346" t="s">
        <v>21</v>
      </c>
      <c r="B6346" t="s">
        <v>19</v>
      </c>
      <c r="C6346">
        <v>14</v>
      </c>
      <c r="D6346" s="3">
        <v>2016</v>
      </c>
      <c r="E6346" t="s">
        <v>3</v>
      </c>
      <c r="F6346" t="s">
        <v>18</v>
      </c>
      <c r="G6346" t="s">
        <v>17</v>
      </c>
      <c r="H6346" s="2">
        <v>103</v>
      </c>
    </row>
    <row r="6347" spans="1:8" x14ac:dyDescent="0.3">
      <c r="A6347" t="s">
        <v>22</v>
      </c>
      <c r="B6347" t="s">
        <v>19</v>
      </c>
      <c r="C6347">
        <v>14</v>
      </c>
      <c r="D6347" s="3">
        <v>2016</v>
      </c>
      <c r="E6347" t="s">
        <v>3</v>
      </c>
      <c r="F6347" t="s">
        <v>18</v>
      </c>
      <c r="G6347" t="s">
        <v>17</v>
      </c>
      <c r="H6347" s="2">
        <v>55</v>
      </c>
    </row>
    <row r="6348" spans="1:8" x14ac:dyDescent="0.3">
      <c r="A6348" t="s">
        <v>21</v>
      </c>
      <c r="B6348" t="s">
        <v>19</v>
      </c>
      <c r="C6348">
        <v>15</v>
      </c>
      <c r="D6348" s="3">
        <v>2016</v>
      </c>
      <c r="E6348" t="s">
        <v>3</v>
      </c>
      <c r="F6348" t="s">
        <v>18</v>
      </c>
      <c r="G6348" t="s">
        <v>17</v>
      </c>
      <c r="H6348" s="2">
        <v>75</v>
      </c>
    </row>
    <row r="6349" spans="1:8" x14ac:dyDescent="0.3">
      <c r="A6349" t="s">
        <v>22</v>
      </c>
      <c r="B6349" t="s">
        <v>19</v>
      </c>
      <c r="C6349">
        <v>15</v>
      </c>
      <c r="D6349" s="3">
        <v>2016</v>
      </c>
      <c r="E6349" t="s">
        <v>3</v>
      </c>
      <c r="F6349" t="s">
        <v>18</v>
      </c>
      <c r="G6349" t="s">
        <v>17</v>
      </c>
      <c r="H6349" s="2">
        <v>64</v>
      </c>
    </row>
    <row r="6350" spans="1:8" x14ac:dyDescent="0.3">
      <c r="A6350" t="s">
        <v>21</v>
      </c>
      <c r="B6350" t="s">
        <v>19</v>
      </c>
      <c r="C6350">
        <v>16</v>
      </c>
      <c r="D6350" s="3">
        <v>2016</v>
      </c>
      <c r="E6350" t="s">
        <v>3</v>
      </c>
      <c r="F6350" t="s">
        <v>18</v>
      </c>
      <c r="G6350" t="s">
        <v>17</v>
      </c>
      <c r="H6350" s="2">
        <v>72</v>
      </c>
    </row>
    <row r="6351" spans="1:8" x14ac:dyDescent="0.3">
      <c r="A6351" t="s">
        <v>22</v>
      </c>
      <c r="B6351" t="s">
        <v>19</v>
      </c>
      <c r="C6351">
        <v>16</v>
      </c>
      <c r="D6351" s="3">
        <v>2016</v>
      </c>
      <c r="E6351" t="s">
        <v>3</v>
      </c>
      <c r="F6351" t="s">
        <v>18</v>
      </c>
      <c r="G6351" t="s">
        <v>17</v>
      </c>
      <c r="H6351" s="2">
        <v>38</v>
      </c>
    </row>
    <row r="6352" spans="1:8" x14ac:dyDescent="0.3">
      <c r="A6352" t="s">
        <v>21</v>
      </c>
      <c r="B6352" t="s">
        <v>19</v>
      </c>
      <c r="C6352">
        <v>17</v>
      </c>
      <c r="D6352" s="3">
        <v>2016</v>
      </c>
      <c r="E6352" t="s">
        <v>3</v>
      </c>
      <c r="F6352" t="s">
        <v>18</v>
      </c>
      <c r="G6352" t="s">
        <v>17</v>
      </c>
      <c r="H6352" s="2">
        <v>73</v>
      </c>
    </row>
    <row r="6353" spans="1:8" x14ac:dyDescent="0.3">
      <c r="A6353" t="s">
        <v>22</v>
      </c>
      <c r="B6353" t="s">
        <v>19</v>
      </c>
      <c r="C6353">
        <v>17</v>
      </c>
      <c r="D6353" s="3">
        <v>2016</v>
      </c>
      <c r="E6353" t="s">
        <v>3</v>
      </c>
      <c r="F6353" t="s">
        <v>18</v>
      </c>
      <c r="G6353" t="s">
        <v>17</v>
      </c>
      <c r="H6353" s="2">
        <v>39</v>
      </c>
    </row>
    <row r="6354" spans="1:8" x14ac:dyDescent="0.3">
      <c r="A6354" t="s">
        <v>21</v>
      </c>
      <c r="B6354" t="s">
        <v>19</v>
      </c>
      <c r="C6354">
        <v>18</v>
      </c>
      <c r="D6354" s="3">
        <v>2016</v>
      </c>
      <c r="E6354" t="s">
        <v>3</v>
      </c>
      <c r="F6354" t="s">
        <v>18</v>
      </c>
      <c r="G6354" t="s">
        <v>17</v>
      </c>
      <c r="H6354">
        <v>72</v>
      </c>
    </row>
    <row r="6355" spans="1:8" x14ac:dyDescent="0.3">
      <c r="A6355" t="s">
        <v>22</v>
      </c>
      <c r="B6355" t="s">
        <v>19</v>
      </c>
      <c r="C6355">
        <v>18</v>
      </c>
      <c r="D6355" s="3">
        <v>2016</v>
      </c>
      <c r="E6355" t="s">
        <v>3</v>
      </c>
      <c r="F6355" t="s">
        <v>18</v>
      </c>
      <c r="G6355" t="s">
        <v>17</v>
      </c>
      <c r="H6355" s="2">
        <v>26</v>
      </c>
    </row>
    <row r="6356" spans="1:8" x14ac:dyDescent="0.3">
      <c r="A6356" t="s">
        <v>21</v>
      </c>
      <c r="B6356" t="s">
        <v>19</v>
      </c>
      <c r="C6356">
        <v>19</v>
      </c>
      <c r="D6356" s="3">
        <v>2016</v>
      </c>
      <c r="E6356" t="s">
        <v>3</v>
      </c>
      <c r="F6356" t="s">
        <v>18</v>
      </c>
      <c r="G6356" t="s">
        <v>17</v>
      </c>
      <c r="H6356" s="2">
        <v>70</v>
      </c>
    </row>
    <row r="6357" spans="1:8" x14ac:dyDescent="0.3">
      <c r="A6357" t="s">
        <v>22</v>
      </c>
      <c r="B6357" t="s">
        <v>19</v>
      </c>
      <c r="C6357">
        <v>19</v>
      </c>
      <c r="D6357" s="3">
        <v>2016</v>
      </c>
      <c r="E6357" t="s">
        <v>3</v>
      </c>
      <c r="F6357" t="s">
        <v>18</v>
      </c>
      <c r="G6357" t="s">
        <v>17</v>
      </c>
      <c r="H6357" s="2">
        <v>52</v>
      </c>
    </row>
    <row r="6358" spans="1:8" x14ac:dyDescent="0.3">
      <c r="A6358" t="s">
        <v>21</v>
      </c>
      <c r="B6358" t="s">
        <v>19</v>
      </c>
      <c r="C6358">
        <v>20</v>
      </c>
      <c r="D6358" s="3">
        <v>2016</v>
      </c>
      <c r="E6358" t="s">
        <v>3</v>
      </c>
      <c r="F6358" t="s">
        <v>18</v>
      </c>
      <c r="G6358" t="s">
        <v>17</v>
      </c>
      <c r="H6358" s="2">
        <v>74</v>
      </c>
    </row>
    <row r="6359" spans="1:8" x14ac:dyDescent="0.3">
      <c r="A6359" t="s">
        <v>22</v>
      </c>
      <c r="B6359" t="s">
        <v>19</v>
      </c>
      <c r="C6359">
        <v>20</v>
      </c>
      <c r="D6359" s="3">
        <v>2016</v>
      </c>
      <c r="E6359" t="s">
        <v>3</v>
      </c>
      <c r="F6359" t="s">
        <v>18</v>
      </c>
      <c r="G6359" t="s">
        <v>17</v>
      </c>
      <c r="H6359" s="2">
        <v>54</v>
      </c>
    </row>
    <row r="6360" spans="1:8" x14ac:dyDescent="0.3">
      <c r="A6360" t="s">
        <v>21</v>
      </c>
      <c r="B6360" t="s">
        <v>19</v>
      </c>
      <c r="C6360">
        <v>21</v>
      </c>
      <c r="D6360" s="3">
        <v>2016</v>
      </c>
      <c r="E6360" t="s">
        <v>3</v>
      </c>
      <c r="F6360" t="s">
        <v>18</v>
      </c>
      <c r="G6360" t="s">
        <v>17</v>
      </c>
      <c r="H6360" s="2">
        <v>69</v>
      </c>
    </row>
    <row r="6361" spans="1:8" x14ac:dyDescent="0.3">
      <c r="A6361" t="s">
        <v>22</v>
      </c>
      <c r="B6361" t="s">
        <v>19</v>
      </c>
      <c r="C6361">
        <v>21</v>
      </c>
      <c r="D6361" s="3">
        <v>2016</v>
      </c>
      <c r="E6361" t="s">
        <v>3</v>
      </c>
      <c r="F6361" t="s">
        <v>18</v>
      </c>
      <c r="G6361" t="s">
        <v>17</v>
      </c>
      <c r="H6361" s="2">
        <v>29</v>
      </c>
    </row>
    <row r="6362" spans="1:8" x14ac:dyDescent="0.3">
      <c r="A6362" t="s">
        <v>21</v>
      </c>
      <c r="B6362" t="s">
        <v>19</v>
      </c>
      <c r="C6362">
        <v>22</v>
      </c>
      <c r="D6362" s="3">
        <v>2016</v>
      </c>
      <c r="E6362" t="s">
        <v>3</v>
      </c>
      <c r="F6362" t="s">
        <v>18</v>
      </c>
      <c r="G6362" t="s">
        <v>17</v>
      </c>
      <c r="H6362" s="2">
        <v>65</v>
      </c>
    </row>
    <row r="6363" spans="1:8" x14ac:dyDescent="0.3">
      <c r="A6363" t="s">
        <v>22</v>
      </c>
      <c r="B6363" t="s">
        <v>19</v>
      </c>
      <c r="C6363">
        <v>22</v>
      </c>
      <c r="D6363" s="3">
        <v>2016</v>
      </c>
      <c r="E6363" t="s">
        <v>3</v>
      </c>
      <c r="F6363" t="s">
        <v>18</v>
      </c>
      <c r="G6363" t="s">
        <v>17</v>
      </c>
      <c r="H6363" s="2">
        <v>42</v>
      </c>
    </row>
    <row r="6364" spans="1:8" x14ac:dyDescent="0.3">
      <c r="A6364" t="s">
        <v>21</v>
      </c>
      <c r="B6364" t="s">
        <v>19</v>
      </c>
      <c r="C6364">
        <v>23</v>
      </c>
      <c r="D6364" s="3">
        <v>2016</v>
      </c>
      <c r="E6364" t="s">
        <v>3</v>
      </c>
      <c r="F6364" t="s">
        <v>18</v>
      </c>
      <c r="G6364" t="s">
        <v>17</v>
      </c>
      <c r="H6364">
        <v>54</v>
      </c>
    </row>
    <row r="6365" spans="1:8" x14ac:dyDescent="0.3">
      <c r="A6365" t="s">
        <v>22</v>
      </c>
      <c r="B6365" t="s">
        <v>19</v>
      </c>
      <c r="C6365">
        <v>23</v>
      </c>
      <c r="D6365" s="3">
        <v>2016</v>
      </c>
      <c r="E6365" t="s">
        <v>3</v>
      </c>
      <c r="F6365" t="s">
        <v>18</v>
      </c>
      <c r="G6365" t="s">
        <v>17</v>
      </c>
      <c r="H6365" s="2">
        <v>22</v>
      </c>
    </row>
    <row r="6366" spans="1:8" x14ac:dyDescent="0.3">
      <c r="A6366" t="s">
        <v>21</v>
      </c>
      <c r="B6366" t="s">
        <v>19</v>
      </c>
      <c r="C6366">
        <v>24</v>
      </c>
      <c r="D6366" s="3">
        <v>2016</v>
      </c>
      <c r="E6366" t="s">
        <v>3</v>
      </c>
      <c r="F6366" t="s">
        <v>18</v>
      </c>
      <c r="G6366" t="s">
        <v>17</v>
      </c>
      <c r="H6366" s="2">
        <v>66</v>
      </c>
    </row>
    <row r="6367" spans="1:8" x14ac:dyDescent="0.3">
      <c r="A6367" t="s">
        <v>22</v>
      </c>
      <c r="B6367" t="s">
        <v>19</v>
      </c>
      <c r="C6367">
        <v>24</v>
      </c>
      <c r="D6367" s="3">
        <v>2016</v>
      </c>
      <c r="E6367" t="s">
        <v>3</v>
      </c>
      <c r="F6367" t="s">
        <v>18</v>
      </c>
      <c r="G6367" t="s">
        <v>17</v>
      </c>
      <c r="H6367" s="2">
        <v>38</v>
      </c>
    </row>
    <row r="6368" spans="1:8" x14ac:dyDescent="0.3">
      <c r="A6368" t="s">
        <v>21</v>
      </c>
      <c r="B6368" t="s">
        <v>19</v>
      </c>
      <c r="C6368">
        <v>25</v>
      </c>
      <c r="D6368" s="3">
        <v>2016</v>
      </c>
      <c r="E6368" t="s">
        <v>3</v>
      </c>
      <c r="F6368" t="s">
        <v>18</v>
      </c>
      <c r="G6368" t="s">
        <v>17</v>
      </c>
      <c r="H6368" s="2">
        <v>53</v>
      </c>
    </row>
    <row r="6369" spans="1:8" x14ac:dyDescent="0.3">
      <c r="A6369" t="s">
        <v>22</v>
      </c>
      <c r="B6369" t="s">
        <v>19</v>
      </c>
      <c r="C6369">
        <v>25</v>
      </c>
      <c r="D6369" s="3">
        <v>2016</v>
      </c>
      <c r="E6369" t="s">
        <v>3</v>
      </c>
      <c r="F6369" t="s">
        <v>18</v>
      </c>
      <c r="G6369" t="s">
        <v>17</v>
      </c>
      <c r="H6369" s="2">
        <v>31</v>
      </c>
    </row>
    <row r="6370" spans="1:8" x14ac:dyDescent="0.3">
      <c r="A6370" t="s">
        <v>21</v>
      </c>
      <c r="B6370" t="s">
        <v>19</v>
      </c>
      <c r="C6370">
        <v>26</v>
      </c>
      <c r="D6370" s="3">
        <v>2016</v>
      </c>
      <c r="E6370" t="s">
        <v>3</v>
      </c>
      <c r="F6370" t="s">
        <v>18</v>
      </c>
      <c r="G6370" t="s">
        <v>17</v>
      </c>
      <c r="H6370" s="2">
        <v>66</v>
      </c>
    </row>
    <row r="6371" spans="1:8" x14ac:dyDescent="0.3">
      <c r="A6371" t="s">
        <v>22</v>
      </c>
      <c r="B6371" t="s">
        <v>19</v>
      </c>
      <c r="C6371">
        <v>26</v>
      </c>
      <c r="D6371" s="3">
        <v>2016</v>
      </c>
      <c r="E6371" t="s">
        <v>3</v>
      </c>
      <c r="F6371" t="s">
        <v>18</v>
      </c>
      <c r="G6371" t="s">
        <v>17</v>
      </c>
      <c r="H6371" s="2">
        <v>47</v>
      </c>
    </row>
    <row r="6372" spans="1:8" x14ac:dyDescent="0.3">
      <c r="A6372" t="s">
        <v>21</v>
      </c>
      <c r="B6372" t="s">
        <v>19</v>
      </c>
      <c r="C6372">
        <v>27</v>
      </c>
      <c r="D6372" s="3">
        <v>2016</v>
      </c>
      <c r="E6372" t="s">
        <v>3</v>
      </c>
      <c r="F6372" t="s">
        <v>18</v>
      </c>
      <c r="G6372" t="s">
        <v>17</v>
      </c>
      <c r="H6372" s="2">
        <v>83</v>
      </c>
    </row>
    <row r="6373" spans="1:8" x14ac:dyDescent="0.3">
      <c r="A6373" t="s">
        <v>22</v>
      </c>
      <c r="B6373" t="s">
        <v>19</v>
      </c>
      <c r="C6373">
        <v>27</v>
      </c>
      <c r="D6373" s="3">
        <v>2016</v>
      </c>
      <c r="E6373" t="s">
        <v>3</v>
      </c>
      <c r="F6373" t="s">
        <v>18</v>
      </c>
      <c r="G6373" t="s">
        <v>17</v>
      </c>
      <c r="H6373" s="2">
        <v>48</v>
      </c>
    </row>
    <row r="6374" spans="1:8" x14ac:dyDescent="0.3">
      <c r="A6374" t="s">
        <v>21</v>
      </c>
      <c r="B6374" t="s">
        <v>19</v>
      </c>
      <c r="C6374">
        <v>28</v>
      </c>
      <c r="D6374" s="3">
        <v>2016</v>
      </c>
      <c r="E6374" t="s">
        <v>3</v>
      </c>
      <c r="F6374" t="s">
        <v>18</v>
      </c>
      <c r="G6374" t="s">
        <v>17</v>
      </c>
      <c r="H6374">
        <v>86</v>
      </c>
    </row>
    <row r="6375" spans="1:8" x14ac:dyDescent="0.3">
      <c r="A6375" t="s">
        <v>22</v>
      </c>
      <c r="B6375" t="s">
        <v>19</v>
      </c>
      <c r="C6375">
        <v>28</v>
      </c>
      <c r="D6375" s="3">
        <v>2016</v>
      </c>
      <c r="E6375" t="s">
        <v>3</v>
      </c>
      <c r="F6375" t="s">
        <v>18</v>
      </c>
      <c r="G6375" t="s">
        <v>17</v>
      </c>
      <c r="H6375" s="2">
        <v>42</v>
      </c>
    </row>
    <row r="6376" spans="1:8" x14ac:dyDescent="0.3">
      <c r="A6376" t="s">
        <v>21</v>
      </c>
      <c r="B6376" t="s">
        <v>19</v>
      </c>
      <c r="C6376">
        <v>29</v>
      </c>
      <c r="D6376" s="3">
        <v>2016</v>
      </c>
      <c r="E6376" t="s">
        <v>3</v>
      </c>
      <c r="F6376" t="s">
        <v>18</v>
      </c>
      <c r="G6376" t="s">
        <v>17</v>
      </c>
      <c r="H6376" s="2">
        <v>89</v>
      </c>
    </row>
    <row r="6377" spans="1:8" x14ac:dyDescent="0.3">
      <c r="A6377" t="s">
        <v>22</v>
      </c>
      <c r="B6377" t="s">
        <v>19</v>
      </c>
      <c r="C6377">
        <v>29</v>
      </c>
      <c r="D6377" s="3">
        <v>2016</v>
      </c>
      <c r="E6377" t="s">
        <v>3</v>
      </c>
      <c r="F6377" t="s">
        <v>18</v>
      </c>
      <c r="G6377" t="s">
        <v>17</v>
      </c>
      <c r="H6377" s="2">
        <v>40</v>
      </c>
    </row>
    <row r="6378" spans="1:8" x14ac:dyDescent="0.3">
      <c r="A6378" t="s">
        <v>21</v>
      </c>
      <c r="B6378" t="s">
        <v>19</v>
      </c>
      <c r="C6378">
        <v>30</v>
      </c>
      <c r="D6378" s="3">
        <v>2016</v>
      </c>
      <c r="E6378" t="s">
        <v>3</v>
      </c>
      <c r="F6378" t="s">
        <v>18</v>
      </c>
      <c r="G6378" t="s">
        <v>17</v>
      </c>
      <c r="H6378" s="2">
        <v>66</v>
      </c>
    </row>
    <row r="6379" spans="1:8" x14ac:dyDescent="0.3">
      <c r="A6379" t="s">
        <v>22</v>
      </c>
      <c r="B6379" t="s">
        <v>19</v>
      </c>
      <c r="C6379">
        <v>30</v>
      </c>
      <c r="D6379" s="3">
        <v>2016</v>
      </c>
      <c r="E6379" t="s">
        <v>3</v>
      </c>
      <c r="F6379" t="s">
        <v>18</v>
      </c>
      <c r="G6379" t="s">
        <v>17</v>
      </c>
      <c r="H6379" s="2">
        <v>33</v>
      </c>
    </row>
    <row r="6380" spans="1:8" x14ac:dyDescent="0.3">
      <c r="A6380" t="s">
        <v>21</v>
      </c>
      <c r="B6380" t="s">
        <v>13</v>
      </c>
      <c r="C6380">
        <v>1</v>
      </c>
      <c r="D6380" s="3">
        <v>2016</v>
      </c>
      <c r="E6380" t="s">
        <v>3</v>
      </c>
      <c r="F6380" t="s">
        <v>18</v>
      </c>
      <c r="G6380" t="s">
        <v>17</v>
      </c>
      <c r="H6380" s="2">
        <v>87</v>
      </c>
    </row>
    <row r="6381" spans="1:8" x14ac:dyDescent="0.3">
      <c r="A6381" t="s">
        <v>22</v>
      </c>
      <c r="B6381" t="s">
        <v>13</v>
      </c>
      <c r="C6381">
        <v>1</v>
      </c>
      <c r="D6381" s="3">
        <v>2016</v>
      </c>
      <c r="E6381" t="s">
        <v>3</v>
      </c>
      <c r="F6381" t="s">
        <v>18</v>
      </c>
      <c r="G6381" t="s">
        <v>17</v>
      </c>
      <c r="H6381" s="2">
        <v>70</v>
      </c>
    </row>
    <row r="6382" spans="1:8" x14ac:dyDescent="0.3">
      <c r="A6382" t="s">
        <v>21</v>
      </c>
      <c r="B6382" t="s">
        <v>13</v>
      </c>
      <c r="C6382">
        <v>2</v>
      </c>
      <c r="D6382" s="3">
        <v>2016</v>
      </c>
      <c r="E6382" t="s">
        <v>3</v>
      </c>
      <c r="F6382" t="s">
        <v>18</v>
      </c>
      <c r="G6382" t="s">
        <v>17</v>
      </c>
      <c r="H6382" s="2">
        <v>135</v>
      </c>
    </row>
    <row r="6383" spans="1:8" x14ac:dyDescent="0.3">
      <c r="A6383" t="s">
        <v>22</v>
      </c>
      <c r="B6383" t="s">
        <v>13</v>
      </c>
      <c r="C6383">
        <v>2</v>
      </c>
      <c r="D6383" s="3">
        <v>2016</v>
      </c>
      <c r="E6383" t="s">
        <v>3</v>
      </c>
      <c r="F6383" t="s">
        <v>18</v>
      </c>
      <c r="G6383" t="s">
        <v>17</v>
      </c>
      <c r="H6383" s="2">
        <v>86</v>
      </c>
    </row>
    <row r="6384" spans="1:8" x14ac:dyDescent="0.3">
      <c r="A6384" t="s">
        <v>21</v>
      </c>
      <c r="B6384" t="s">
        <v>13</v>
      </c>
      <c r="C6384">
        <v>3</v>
      </c>
      <c r="D6384" s="3">
        <v>2016</v>
      </c>
      <c r="E6384" t="s">
        <v>3</v>
      </c>
      <c r="F6384" t="s">
        <v>18</v>
      </c>
      <c r="G6384" t="s">
        <v>17</v>
      </c>
      <c r="H6384">
        <v>118</v>
      </c>
    </row>
    <row r="6385" spans="1:8" x14ac:dyDescent="0.3">
      <c r="A6385" t="s">
        <v>22</v>
      </c>
      <c r="B6385" t="s">
        <v>13</v>
      </c>
      <c r="C6385">
        <v>3</v>
      </c>
      <c r="D6385" s="3">
        <v>2016</v>
      </c>
      <c r="E6385" t="s">
        <v>3</v>
      </c>
      <c r="F6385" t="s">
        <v>18</v>
      </c>
      <c r="G6385" t="s">
        <v>17</v>
      </c>
      <c r="H6385" s="2">
        <v>63</v>
      </c>
    </row>
    <row r="6386" spans="1:8" x14ac:dyDescent="0.3">
      <c r="A6386" t="s">
        <v>21</v>
      </c>
      <c r="B6386" t="s">
        <v>13</v>
      </c>
      <c r="C6386">
        <v>4</v>
      </c>
      <c r="D6386" s="3">
        <v>2016</v>
      </c>
      <c r="E6386" t="s">
        <v>3</v>
      </c>
      <c r="F6386" t="s">
        <v>18</v>
      </c>
      <c r="G6386" t="s">
        <v>17</v>
      </c>
      <c r="H6386" s="2">
        <v>129</v>
      </c>
    </row>
    <row r="6387" spans="1:8" x14ac:dyDescent="0.3">
      <c r="A6387" t="s">
        <v>22</v>
      </c>
      <c r="B6387" t="s">
        <v>13</v>
      </c>
      <c r="C6387">
        <v>4</v>
      </c>
      <c r="D6387" s="3">
        <v>2016</v>
      </c>
      <c r="E6387" t="s">
        <v>3</v>
      </c>
      <c r="F6387" t="s">
        <v>18</v>
      </c>
      <c r="G6387" t="s">
        <v>17</v>
      </c>
      <c r="H6387" s="2">
        <v>54</v>
      </c>
    </row>
    <row r="6388" spans="1:8" x14ac:dyDescent="0.3">
      <c r="A6388" t="s">
        <v>21</v>
      </c>
      <c r="B6388" t="s">
        <v>13</v>
      </c>
      <c r="C6388">
        <v>5</v>
      </c>
      <c r="D6388" s="3">
        <v>2016</v>
      </c>
      <c r="E6388" t="s">
        <v>3</v>
      </c>
      <c r="F6388" t="s">
        <v>18</v>
      </c>
      <c r="G6388" t="s">
        <v>17</v>
      </c>
      <c r="H6388" s="2">
        <v>93</v>
      </c>
    </row>
    <row r="6389" spans="1:8" x14ac:dyDescent="0.3">
      <c r="A6389" t="s">
        <v>22</v>
      </c>
      <c r="B6389" t="s">
        <v>13</v>
      </c>
      <c r="C6389">
        <v>5</v>
      </c>
      <c r="D6389" s="3">
        <v>2016</v>
      </c>
      <c r="E6389" t="s">
        <v>3</v>
      </c>
      <c r="F6389" t="s">
        <v>18</v>
      </c>
      <c r="G6389" t="s">
        <v>17</v>
      </c>
      <c r="H6389" s="2">
        <v>63</v>
      </c>
    </row>
    <row r="6390" spans="1:8" x14ac:dyDescent="0.3">
      <c r="A6390" t="s">
        <v>21</v>
      </c>
      <c r="B6390" t="s">
        <v>13</v>
      </c>
      <c r="C6390">
        <v>6</v>
      </c>
      <c r="D6390" s="3">
        <v>2016</v>
      </c>
      <c r="E6390" t="s">
        <v>3</v>
      </c>
      <c r="F6390" t="s">
        <v>18</v>
      </c>
      <c r="G6390" t="s">
        <v>17</v>
      </c>
      <c r="H6390" s="2">
        <v>94</v>
      </c>
    </row>
    <row r="6391" spans="1:8" x14ac:dyDescent="0.3">
      <c r="A6391" t="s">
        <v>22</v>
      </c>
      <c r="B6391" t="s">
        <v>13</v>
      </c>
      <c r="C6391">
        <v>6</v>
      </c>
      <c r="D6391" s="3">
        <v>2016</v>
      </c>
      <c r="E6391" t="s">
        <v>3</v>
      </c>
      <c r="F6391" t="s">
        <v>18</v>
      </c>
      <c r="G6391" t="s">
        <v>17</v>
      </c>
      <c r="H6391" s="2">
        <v>59</v>
      </c>
    </row>
    <row r="6392" spans="1:8" x14ac:dyDescent="0.3">
      <c r="A6392" t="s">
        <v>21</v>
      </c>
      <c r="B6392" t="s">
        <v>13</v>
      </c>
      <c r="C6392">
        <v>7</v>
      </c>
      <c r="D6392" s="3">
        <v>2016</v>
      </c>
      <c r="E6392" t="s">
        <v>3</v>
      </c>
      <c r="F6392" t="s">
        <v>18</v>
      </c>
      <c r="G6392" t="s">
        <v>17</v>
      </c>
      <c r="H6392">
        <v>84</v>
      </c>
    </row>
    <row r="6393" spans="1:8" x14ac:dyDescent="0.3">
      <c r="A6393" t="s">
        <v>22</v>
      </c>
      <c r="B6393" t="s">
        <v>13</v>
      </c>
      <c r="C6393">
        <v>7</v>
      </c>
      <c r="D6393" s="3">
        <v>2016</v>
      </c>
      <c r="E6393" t="s">
        <v>3</v>
      </c>
      <c r="F6393" t="s">
        <v>18</v>
      </c>
      <c r="G6393" t="s">
        <v>17</v>
      </c>
      <c r="H6393" s="2">
        <v>59</v>
      </c>
    </row>
    <row r="6394" spans="1:8" x14ac:dyDescent="0.3">
      <c r="A6394" t="s">
        <v>21</v>
      </c>
      <c r="B6394" t="s">
        <v>13</v>
      </c>
      <c r="C6394">
        <v>8</v>
      </c>
      <c r="D6394" s="3">
        <v>2016</v>
      </c>
      <c r="E6394" t="s">
        <v>3</v>
      </c>
      <c r="F6394" t="s">
        <v>18</v>
      </c>
      <c r="G6394" t="s">
        <v>17</v>
      </c>
      <c r="H6394" s="2">
        <v>110</v>
      </c>
    </row>
    <row r="6395" spans="1:8" x14ac:dyDescent="0.3">
      <c r="A6395" t="s">
        <v>22</v>
      </c>
      <c r="B6395" t="s">
        <v>13</v>
      </c>
      <c r="C6395">
        <v>8</v>
      </c>
      <c r="D6395" s="3">
        <v>2016</v>
      </c>
      <c r="E6395" t="s">
        <v>3</v>
      </c>
      <c r="F6395" t="s">
        <v>18</v>
      </c>
      <c r="G6395" t="s">
        <v>17</v>
      </c>
      <c r="H6395" s="2">
        <v>63</v>
      </c>
    </row>
    <row r="6396" spans="1:8" x14ac:dyDescent="0.3">
      <c r="A6396" t="s">
        <v>21</v>
      </c>
      <c r="B6396" t="s">
        <v>13</v>
      </c>
      <c r="C6396">
        <v>9</v>
      </c>
      <c r="D6396" s="3">
        <v>2016</v>
      </c>
      <c r="E6396" t="s">
        <v>3</v>
      </c>
      <c r="F6396" t="s">
        <v>18</v>
      </c>
      <c r="G6396" t="s">
        <v>17</v>
      </c>
      <c r="H6396" s="2">
        <v>125</v>
      </c>
    </row>
    <row r="6397" spans="1:8" x14ac:dyDescent="0.3">
      <c r="A6397" t="s">
        <v>22</v>
      </c>
      <c r="B6397" t="s">
        <v>13</v>
      </c>
      <c r="C6397">
        <v>9</v>
      </c>
      <c r="D6397" s="3">
        <v>2016</v>
      </c>
      <c r="E6397" t="s">
        <v>3</v>
      </c>
      <c r="F6397" t="s">
        <v>18</v>
      </c>
      <c r="G6397" t="s">
        <v>17</v>
      </c>
      <c r="H6397" s="2">
        <v>65</v>
      </c>
    </row>
    <row r="6398" spans="1:8" x14ac:dyDescent="0.3">
      <c r="A6398" t="s">
        <v>21</v>
      </c>
      <c r="B6398" t="s">
        <v>13</v>
      </c>
      <c r="C6398">
        <v>10</v>
      </c>
      <c r="D6398" s="3">
        <v>2016</v>
      </c>
      <c r="E6398" t="s">
        <v>3</v>
      </c>
      <c r="F6398" t="s">
        <v>18</v>
      </c>
      <c r="G6398" t="s">
        <v>17</v>
      </c>
      <c r="H6398" s="2">
        <v>121</v>
      </c>
    </row>
    <row r="6399" spans="1:8" x14ac:dyDescent="0.3">
      <c r="A6399" t="s">
        <v>22</v>
      </c>
      <c r="B6399" t="s">
        <v>13</v>
      </c>
      <c r="C6399">
        <v>10</v>
      </c>
      <c r="D6399" s="3">
        <v>2016</v>
      </c>
      <c r="E6399" t="s">
        <v>3</v>
      </c>
      <c r="F6399" t="s">
        <v>18</v>
      </c>
      <c r="G6399" t="s">
        <v>17</v>
      </c>
      <c r="H6399" s="2">
        <v>69</v>
      </c>
    </row>
    <row r="6400" spans="1:8" x14ac:dyDescent="0.3">
      <c r="A6400" t="s">
        <v>21</v>
      </c>
      <c r="B6400" t="s">
        <v>13</v>
      </c>
      <c r="C6400">
        <v>11</v>
      </c>
      <c r="D6400" s="3">
        <v>2016</v>
      </c>
      <c r="E6400" t="s">
        <v>3</v>
      </c>
      <c r="F6400" t="s">
        <v>18</v>
      </c>
      <c r="G6400" t="s">
        <v>17</v>
      </c>
      <c r="H6400" s="2">
        <v>102</v>
      </c>
    </row>
    <row r="6401" spans="1:8" x14ac:dyDescent="0.3">
      <c r="A6401" t="s">
        <v>22</v>
      </c>
      <c r="B6401" t="s">
        <v>13</v>
      </c>
      <c r="C6401">
        <v>11</v>
      </c>
      <c r="D6401" s="3">
        <v>2016</v>
      </c>
      <c r="E6401" t="s">
        <v>3</v>
      </c>
      <c r="F6401" t="s">
        <v>18</v>
      </c>
      <c r="G6401" t="s">
        <v>17</v>
      </c>
      <c r="H6401" s="2">
        <v>60</v>
      </c>
    </row>
    <row r="6402" spans="1:8" x14ac:dyDescent="0.3">
      <c r="A6402" t="s">
        <v>21</v>
      </c>
      <c r="B6402" t="s">
        <v>13</v>
      </c>
      <c r="C6402">
        <v>12</v>
      </c>
      <c r="D6402" s="3">
        <v>2016</v>
      </c>
      <c r="E6402" t="s">
        <v>3</v>
      </c>
      <c r="F6402" t="s">
        <v>18</v>
      </c>
      <c r="G6402" t="s">
        <v>17</v>
      </c>
      <c r="H6402" s="2">
        <v>107</v>
      </c>
    </row>
    <row r="6403" spans="1:8" x14ac:dyDescent="0.3">
      <c r="A6403" t="s">
        <v>22</v>
      </c>
      <c r="B6403" t="s">
        <v>13</v>
      </c>
      <c r="C6403">
        <v>12</v>
      </c>
      <c r="D6403" s="3">
        <v>2016</v>
      </c>
      <c r="E6403" t="s">
        <v>3</v>
      </c>
      <c r="F6403" t="s">
        <v>18</v>
      </c>
      <c r="G6403" t="s">
        <v>17</v>
      </c>
      <c r="H6403" s="2">
        <v>48</v>
      </c>
    </row>
    <row r="6404" spans="1:8" x14ac:dyDescent="0.3">
      <c r="A6404" t="s">
        <v>21</v>
      </c>
      <c r="B6404" t="s">
        <v>13</v>
      </c>
      <c r="C6404">
        <v>13</v>
      </c>
      <c r="D6404" s="3">
        <v>2016</v>
      </c>
      <c r="E6404" t="s">
        <v>3</v>
      </c>
      <c r="F6404" t="s">
        <v>18</v>
      </c>
      <c r="G6404" t="s">
        <v>17</v>
      </c>
      <c r="H6404" s="2">
        <v>101</v>
      </c>
    </row>
    <row r="6405" spans="1:8" x14ac:dyDescent="0.3">
      <c r="A6405" t="s">
        <v>22</v>
      </c>
      <c r="B6405" t="s">
        <v>13</v>
      </c>
      <c r="C6405">
        <v>13</v>
      </c>
      <c r="D6405" s="3">
        <v>2016</v>
      </c>
      <c r="E6405" t="s">
        <v>3</v>
      </c>
      <c r="F6405" t="s">
        <v>18</v>
      </c>
      <c r="G6405" t="s">
        <v>17</v>
      </c>
      <c r="H6405" s="2">
        <v>53</v>
      </c>
    </row>
    <row r="6406" spans="1:8" x14ac:dyDescent="0.3">
      <c r="A6406" t="s">
        <v>21</v>
      </c>
      <c r="B6406" t="s">
        <v>13</v>
      </c>
      <c r="C6406">
        <v>14</v>
      </c>
      <c r="D6406" s="3">
        <v>2016</v>
      </c>
      <c r="E6406" t="s">
        <v>3</v>
      </c>
      <c r="F6406" t="s">
        <v>18</v>
      </c>
      <c r="G6406" t="s">
        <v>17</v>
      </c>
      <c r="H6406" s="2">
        <v>116</v>
      </c>
    </row>
    <row r="6407" spans="1:8" x14ac:dyDescent="0.3">
      <c r="A6407" t="s">
        <v>22</v>
      </c>
      <c r="B6407" t="s">
        <v>13</v>
      </c>
      <c r="C6407">
        <v>14</v>
      </c>
      <c r="D6407" s="3">
        <v>2016</v>
      </c>
      <c r="E6407" t="s">
        <v>3</v>
      </c>
      <c r="F6407" t="s">
        <v>18</v>
      </c>
      <c r="G6407" t="s">
        <v>17</v>
      </c>
      <c r="H6407" s="2">
        <v>66</v>
      </c>
    </row>
    <row r="6408" spans="1:8" x14ac:dyDescent="0.3">
      <c r="A6408" t="s">
        <v>21</v>
      </c>
      <c r="B6408" t="s">
        <v>13</v>
      </c>
      <c r="C6408">
        <v>15</v>
      </c>
      <c r="D6408" s="3">
        <v>2016</v>
      </c>
      <c r="E6408" t="s">
        <v>3</v>
      </c>
      <c r="F6408" t="s">
        <v>18</v>
      </c>
      <c r="G6408" t="s">
        <v>17</v>
      </c>
      <c r="H6408" s="2">
        <v>111</v>
      </c>
    </row>
    <row r="6409" spans="1:8" x14ac:dyDescent="0.3">
      <c r="A6409" t="s">
        <v>22</v>
      </c>
      <c r="B6409" t="s">
        <v>13</v>
      </c>
      <c r="C6409">
        <v>15</v>
      </c>
      <c r="D6409" s="3">
        <v>2016</v>
      </c>
      <c r="E6409" t="s">
        <v>3</v>
      </c>
      <c r="F6409" t="s">
        <v>18</v>
      </c>
      <c r="G6409" t="s">
        <v>17</v>
      </c>
      <c r="H6409" s="2">
        <v>49</v>
      </c>
    </row>
    <row r="6410" spans="1:8" x14ac:dyDescent="0.3">
      <c r="A6410" t="s">
        <v>21</v>
      </c>
      <c r="B6410" t="s">
        <v>13</v>
      </c>
      <c r="C6410">
        <v>16</v>
      </c>
      <c r="D6410" s="3">
        <v>2016</v>
      </c>
      <c r="E6410" t="s">
        <v>3</v>
      </c>
      <c r="F6410" t="s">
        <v>18</v>
      </c>
      <c r="G6410" t="s">
        <v>17</v>
      </c>
      <c r="H6410" s="2">
        <v>137</v>
      </c>
    </row>
    <row r="6411" spans="1:8" x14ac:dyDescent="0.3">
      <c r="A6411" t="s">
        <v>22</v>
      </c>
      <c r="B6411" t="s">
        <v>13</v>
      </c>
      <c r="C6411">
        <v>16</v>
      </c>
      <c r="D6411" s="3">
        <v>2016</v>
      </c>
      <c r="E6411" t="s">
        <v>3</v>
      </c>
      <c r="F6411" t="s">
        <v>18</v>
      </c>
      <c r="G6411" t="s">
        <v>17</v>
      </c>
      <c r="H6411" s="2">
        <v>83</v>
      </c>
    </row>
    <row r="6412" spans="1:8" x14ac:dyDescent="0.3">
      <c r="A6412" t="s">
        <v>21</v>
      </c>
      <c r="B6412" t="s">
        <v>13</v>
      </c>
      <c r="C6412">
        <v>17</v>
      </c>
      <c r="D6412" s="3">
        <v>2016</v>
      </c>
      <c r="E6412" t="s">
        <v>3</v>
      </c>
      <c r="F6412" t="s">
        <v>18</v>
      </c>
      <c r="G6412" t="s">
        <v>17</v>
      </c>
      <c r="H6412" s="2">
        <v>96</v>
      </c>
    </row>
    <row r="6413" spans="1:8" x14ac:dyDescent="0.3">
      <c r="A6413" t="s">
        <v>22</v>
      </c>
      <c r="B6413" t="s">
        <v>13</v>
      </c>
      <c r="C6413">
        <v>17</v>
      </c>
      <c r="D6413" s="3">
        <v>2016</v>
      </c>
      <c r="E6413" t="s">
        <v>3</v>
      </c>
      <c r="F6413" t="s">
        <v>18</v>
      </c>
      <c r="G6413" t="s">
        <v>17</v>
      </c>
      <c r="H6413" s="2">
        <v>52</v>
      </c>
    </row>
    <row r="6414" spans="1:8" x14ac:dyDescent="0.3">
      <c r="A6414" t="s">
        <v>21</v>
      </c>
      <c r="B6414" t="s">
        <v>13</v>
      </c>
      <c r="C6414">
        <v>18</v>
      </c>
      <c r="D6414" s="3">
        <v>2016</v>
      </c>
      <c r="E6414" t="s">
        <v>3</v>
      </c>
      <c r="F6414" t="s">
        <v>18</v>
      </c>
      <c r="G6414" t="s">
        <v>17</v>
      </c>
      <c r="H6414" s="2">
        <v>135</v>
      </c>
    </row>
    <row r="6415" spans="1:8" x14ac:dyDescent="0.3">
      <c r="A6415" t="s">
        <v>22</v>
      </c>
      <c r="B6415" t="s">
        <v>13</v>
      </c>
      <c r="C6415">
        <v>18</v>
      </c>
      <c r="D6415" s="3">
        <v>2016</v>
      </c>
      <c r="E6415" t="s">
        <v>3</v>
      </c>
      <c r="F6415" t="s">
        <v>18</v>
      </c>
      <c r="G6415" t="s">
        <v>17</v>
      </c>
      <c r="H6415" s="2">
        <v>66</v>
      </c>
    </row>
    <row r="6416" spans="1:8" x14ac:dyDescent="0.3">
      <c r="A6416" t="s">
        <v>21</v>
      </c>
      <c r="B6416" t="s">
        <v>13</v>
      </c>
      <c r="C6416">
        <v>19</v>
      </c>
      <c r="D6416" s="3">
        <v>2016</v>
      </c>
      <c r="E6416" t="s">
        <v>3</v>
      </c>
      <c r="F6416" t="s">
        <v>18</v>
      </c>
      <c r="G6416" t="s">
        <v>17</v>
      </c>
      <c r="H6416" s="2">
        <v>134</v>
      </c>
    </row>
    <row r="6417" spans="1:8" x14ac:dyDescent="0.3">
      <c r="A6417" t="s">
        <v>22</v>
      </c>
      <c r="B6417" t="s">
        <v>13</v>
      </c>
      <c r="C6417">
        <v>19</v>
      </c>
      <c r="D6417" s="3">
        <v>2016</v>
      </c>
      <c r="E6417" t="s">
        <v>3</v>
      </c>
      <c r="F6417" t="s">
        <v>18</v>
      </c>
      <c r="G6417" t="s">
        <v>17</v>
      </c>
      <c r="H6417" s="2">
        <v>69</v>
      </c>
    </row>
    <row r="6418" spans="1:8" x14ac:dyDescent="0.3">
      <c r="A6418" t="s">
        <v>21</v>
      </c>
      <c r="B6418" t="s">
        <v>13</v>
      </c>
      <c r="C6418">
        <v>20</v>
      </c>
      <c r="D6418" s="3">
        <v>2016</v>
      </c>
      <c r="E6418" t="s">
        <v>3</v>
      </c>
      <c r="F6418" t="s">
        <v>18</v>
      </c>
      <c r="G6418" t="s">
        <v>17</v>
      </c>
      <c r="H6418" s="2">
        <v>104</v>
      </c>
    </row>
    <row r="6419" spans="1:8" x14ac:dyDescent="0.3">
      <c r="A6419" t="s">
        <v>22</v>
      </c>
      <c r="B6419" t="s">
        <v>13</v>
      </c>
      <c r="C6419">
        <v>20</v>
      </c>
      <c r="D6419" s="3">
        <v>2016</v>
      </c>
      <c r="E6419" t="s">
        <v>3</v>
      </c>
      <c r="F6419" t="s">
        <v>18</v>
      </c>
      <c r="G6419" t="s">
        <v>17</v>
      </c>
      <c r="H6419" s="2">
        <v>40</v>
      </c>
    </row>
    <row r="6420" spans="1:8" x14ac:dyDescent="0.3">
      <c r="A6420" t="s">
        <v>21</v>
      </c>
      <c r="B6420" t="s">
        <v>13</v>
      </c>
      <c r="C6420">
        <v>21</v>
      </c>
      <c r="D6420" s="3">
        <v>2016</v>
      </c>
      <c r="E6420" t="s">
        <v>3</v>
      </c>
      <c r="F6420" t="s">
        <v>18</v>
      </c>
      <c r="G6420" t="s">
        <v>17</v>
      </c>
      <c r="H6420" s="2">
        <v>145</v>
      </c>
    </row>
    <row r="6421" spans="1:8" x14ac:dyDescent="0.3">
      <c r="A6421" t="s">
        <v>22</v>
      </c>
      <c r="B6421" t="s">
        <v>13</v>
      </c>
      <c r="C6421">
        <v>21</v>
      </c>
      <c r="D6421" s="3">
        <v>2016</v>
      </c>
      <c r="E6421" t="s">
        <v>3</v>
      </c>
      <c r="F6421" t="s">
        <v>18</v>
      </c>
      <c r="G6421" t="s">
        <v>17</v>
      </c>
      <c r="H6421" s="2">
        <v>40</v>
      </c>
    </row>
    <row r="6422" spans="1:8" x14ac:dyDescent="0.3">
      <c r="A6422" t="s">
        <v>21</v>
      </c>
      <c r="B6422" t="s">
        <v>13</v>
      </c>
      <c r="C6422">
        <v>22</v>
      </c>
      <c r="D6422" s="3">
        <v>2016</v>
      </c>
      <c r="E6422" t="s">
        <v>3</v>
      </c>
      <c r="F6422" t="s">
        <v>18</v>
      </c>
      <c r="G6422" t="s">
        <v>17</v>
      </c>
      <c r="H6422" s="2">
        <v>156</v>
      </c>
    </row>
    <row r="6423" spans="1:8" x14ac:dyDescent="0.3">
      <c r="A6423" t="s">
        <v>22</v>
      </c>
      <c r="B6423" t="s">
        <v>13</v>
      </c>
      <c r="C6423">
        <v>22</v>
      </c>
      <c r="D6423" s="3">
        <v>2016</v>
      </c>
      <c r="E6423" t="s">
        <v>3</v>
      </c>
      <c r="F6423" t="s">
        <v>18</v>
      </c>
      <c r="G6423" t="s">
        <v>17</v>
      </c>
      <c r="H6423" s="2">
        <v>76</v>
      </c>
    </row>
    <row r="6424" spans="1:8" x14ac:dyDescent="0.3">
      <c r="A6424" t="s">
        <v>21</v>
      </c>
      <c r="B6424" t="s">
        <v>13</v>
      </c>
      <c r="C6424">
        <v>23</v>
      </c>
      <c r="D6424" s="3">
        <v>2016</v>
      </c>
      <c r="E6424" t="s">
        <v>3</v>
      </c>
      <c r="F6424" t="s">
        <v>18</v>
      </c>
      <c r="G6424" t="s">
        <v>17</v>
      </c>
      <c r="H6424" s="2">
        <v>134</v>
      </c>
    </row>
    <row r="6425" spans="1:8" x14ac:dyDescent="0.3">
      <c r="A6425" t="s">
        <v>22</v>
      </c>
      <c r="B6425" t="s">
        <v>13</v>
      </c>
      <c r="C6425">
        <v>23</v>
      </c>
      <c r="D6425" s="3">
        <v>2016</v>
      </c>
      <c r="E6425" t="s">
        <v>3</v>
      </c>
      <c r="F6425" t="s">
        <v>18</v>
      </c>
      <c r="G6425" t="s">
        <v>17</v>
      </c>
      <c r="H6425" s="2">
        <v>64</v>
      </c>
    </row>
    <row r="6426" spans="1:8" x14ac:dyDescent="0.3">
      <c r="A6426" t="s">
        <v>21</v>
      </c>
      <c r="B6426" t="s">
        <v>13</v>
      </c>
      <c r="C6426">
        <v>24</v>
      </c>
      <c r="D6426" s="3">
        <v>2016</v>
      </c>
      <c r="E6426" t="s">
        <v>3</v>
      </c>
      <c r="F6426" t="s">
        <v>18</v>
      </c>
      <c r="G6426" t="s">
        <v>17</v>
      </c>
      <c r="H6426" s="2">
        <v>126</v>
      </c>
    </row>
    <row r="6427" spans="1:8" x14ac:dyDescent="0.3">
      <c r="A6427" t="s">
        <v>22</v>
      </c>
      <c r="B6427" t="s">
        <v>13</v>
      </c>
      <c r="C6427">
        <v>24</v>
      </c>
      <c r="D6427" s="3">
        <v>2016</v>
      </c>
      <c r="E6427" t="s">
        <v>3</v>
      </c>
      <c r="F6427" t="s">
        <v>18</v>
      </c>
      <c r="G6427" t="s">
        <v>17</v>
      </c>
      <c r="H6427" s="2">
        <v>53</v>
      </c>
    </row>
    <row r="6428" spans="1:8" x14ac:dyDescent="0.3">
      <c r="A6428" t="s">
        <v>21</v>
      </c>
      <c r="B6428" t="s">
        <v>13</v>
      </c>
      <c r="C6428">
        <v>25</v>
      </c>
      <c r="D6428" s="3">
        <v>2016</v>
      </c>
      <c r="E6428" t="s">
        <v>3</v>
      </c>
      <c r="F6428" t="s">
        <v>18</v>
      </c>
      <c r="G6428" t="s">
        <v>17</v>
      </c>
      <c r="H6428">
        <v>175</v>
      </c>
    </row>
    <row r="6429" spans="1:8" x14ac:dyDescent="0.3">
      <c r="A6429" t="s">
        <v>22</v>
      </c>
      <c r="B6429" t="s">
        <v>13</v>
      </c>
      <c r="C6429">
        <v>25</v>
      </c>
      <c r="D6429" s="3">
        <v>2016</v>
      </c>
      <c r="E6429" t="s">
        <v>3</v>
      </c>
      <c r="F6429" t="s">
        <v>18</v>
      </c>
      <c r="G6429" t="s">
        <v>17</v>
      </c>
      <c r="H6429">
        <v>54</v>
      </c>
    </row>
    <row r="6430" spans="1:8" x14ac:dyDescent="0.3">
      <c r="A6430" t="s">
        <v>21</v>
      </c>
      <c r="B6430" t="s">
        <v>13</v>
      </c>
      <c r="C6430">
        <v>26</v>
      </c>
      <c r="D6430" s="3">
        <v>2016</v>
      </c>
      <c r="E6430" t="s">
        <v>3</v>
      </c>
      <c r="F6430" t="s">
        <v>18</v>
      </c>
      <c r="G6430" t="s">
        <v>17</v>
      </c>
      <c r="H6430">
        <v>126</v>
      </c>
    </row>
    <row r="6431" spans="1:8" x14ac:dyDescent="0.3">
      <c r="A6431" t="s">
        <v>22</v>
      </c>
      <c r="B6431" t="s">
        <v>13</v>
      </c>
      <c r="C6431">
        <v>26</v>
      </c>
      <c r="D6431" s="3">
        <v>2016</v>
      </c>
      <c r="E6431" t="s">
        <v>3</v>
      </c>
      <c r="F6431" t="s">
        <v>18</v>
      </c>
      <c r="G6431" t="s">
        <v>17</v>
      </c>
      <c r="H6431">
        <v>53</v>
      </c>
    </row>
    <row r="6432" spans="1:8" x14ac:dyDescent="0.3">
      <c r="A6432" t="s">
        <v>21</v>
      </c>
      <c r="B6432" t="s">
        <v>13</v>
      </c>
      <c r="C6432">
        <v>27</v>
      </c>
      <c r="D6432" s="3">
        <v>2016</v>
      </c>
      <c r="E6432" t="s">
        <v>3</v>
      </c>
      <c r="F6432" t="s">
        <v>18</v>
      </c>
      <c r="G6432" t="s">
        <v>17</v>
      </c>
      <c r="H6432">
        <v>112</v>
      </c>
    </row>
    <row r="6433" spans="1:8" x14ac:dyDescent="0.3">
      <c r="A6433" t="s">
        <v>22</v>
      </c>
      <c r="B6433" t="s">
        <v>13</v>
      </c>
      <c r="C6433">
        <v>27</v>
      </c>
      <c r="D6433" s="3">
        <v>2016</v>
      </c>
      <c r="E6433" t="s">
        <v>3</v>
      </c>
      <c r="F6433" t="s">
        <v>18</v>
      </c>
      <c r="G6433" t="s">
        <v>17</v>
      </c>
      <c r="H6433">
        <v>41</v>
      </c>
    </row>
    <row r="6434" spans="1:8" x14ac:dyDescent="0.3">
      <c r="A6434" t="s">
        <v>21</v>
      </c>
      <c r="B6434" t="s">
        <v>13</v>
      </c>
      <c r="C6434">
        <v>28</v>
      </c>
      <c r="D6434" s="3">
        <v>2016</v>
      </c>
      <c r="E6434" t="s">
        <v>3</v>
      </c>
      <c r="F6434" t="s">
        <v>18</v>
      </c>
      <c r="G6434" t="s">
        <v>17</v>
      </c>
      <c r="H6434">
        <v>98</v>
      </c>
    </row>
    <row r="6435" spans="1:8" x14ac:dyDescent="0.3">
      <c r="A6435" t="s">
        <v>22</v>
      </c>
      <c r="B6435" t="s">
        <v>13</v>
      </c>
      <c r="C6435">
        <v>28</v>
      </c>
      <c r="D6435" s="3">
        <v>2016</v>
      </c>
      <c r="E6435" t="s">
        <v>3</v>
      </c>
      <c r="F6435" t="s">
        <v>18</v>
      </c>
      <c r="G6435" t="s">
        <v>17</v>
      </c>
      <c r="H6435">
        <v>40</v>
      </c>
    </row>
    <row r="6436" spans="1:8" x14ac:dyDescent="0.3">
      <c r="A6436" t="s">
        <v>21</v>
      </c>
      <c r="B6436" t="s">
        <v>13</v>
      </c>
      <c r="C6436">
        <v>29</v>
      </c>
      <c r="D6436" s="3">
        <v>2016</v>
      </c>
      <c r="E6436" t="s">
        <v>3</v>
      </c>
      <c r="F6436" t="s">
        <v>18</v>
      </c>
      <c r="G6436" t="s">
        <v>17</v>
      </c>
      <c r="H6436">
        <v>101</v>
      </c>
    </row>
    <row r="6437" spans="1:8" x14ac:dyDescent="0.3">
      <c r="A6437" t="s">
        <v>22</v>
      </c>
      <c r="B6437" t="s">
        <v>13</v>
      </c>
      <c r="C6437">
        <v>29</v>
      </c>
      <c r="D6437" s="3">
        <v>2016</v>
      </c>
      <c r="E6437" t="s">
        <v>3</v>
      </c>
      <c r="F6437" t="s">
        <v>18</v>
      </c>
      <c r="G6437" t="s">
        <v>17</v>
      </c>
      <c r="H6437">
        <v>59</v>
      </c>
    </row>
    <row r="6438" spans="1:8" x14ac:dyDescent="0.3">
      <c r="A6438" t="s">
        <v>21</v>
      </c>
      <c r="B6438" t="s">
        <v>13</v>
      </c>
      <c r="C6438">
        <v>30</v>
      </c>
      <c r="D6438" s="3">
        <v>2016</v>
      </c>
      <c r="E6438" t="s">
        <v>3</v>
      </c>
      <c r="F6438" t="s">
        <v>18</v>
      </c>
      <c r="G6438" t="s">
        <v>17</v>
      </c>
      <c r="H6438">
        <v>120</v>
      </c>
    </row>
    <row r="6439" spans="1:8" x14ac:dyDescent="0.3">
      <c r="A6439" t="s">
        <v>22</v>
      </c>
      <c r="B6439" t="s">
        <v>13</v>
      </c>
      <c r="C6439">
        <v>30</v>
      </c>
      <c r="D6439" s="3">
        <v>2016</v>
      </c>
      <c r="E6439" t="s">
        <v>3</v>
      </c>
      <c r="F6439" t="s">
        <v>18</v>
      </c>
      <c r="G6439" t="s">
        <v>17</v>
      </c>
      <c r="H6439">
        <v>64</v>
      </c>
    </row>
    <row r="6440" spans="1:8" x14ac:dyDescent="0.3">
      <c r="A6440" t="s">
        <v>21</v>
      </c>
      <c r="B6440" t="s">
        <v>13</v>
      </c>
      <c r="C6440">
        <v>31</v>
      </c>
      <c r="D6440" s="3">
        <v>2016</v>
      </c>
      <c r="E6440" t="s">
        <v>3</v>
      </c>
      <c r="F6440" t="s">
        <v>18</v>
      </c>
      <c r="G6440" t="s">
        <v>17</v>
      </c>
      <c r="H6440">
        <v>151</v>
      </c>
    </row>
    <row r="6441" spans="1:8" x14ac:dyDescent="0.3">
      <c r="A6441" t="s">
        <v>22</v>
      </c>
      <c r="B6441" t="s">
        <v>13</v>
      </c>
      <c r="C6441">
        <v>31</v>
      </c>
      <c r="D6441" s="3">
        <v>2016</v>
      </c>
      <c r="E6441" t="s">
        <v>3</v>
      </c>
      <c r="F6441" t="s">
        <v>18</v>
      </c>
      <c r="G6441" t="s">
        <v>17</v>
      </c>
      <c r="H6441">
        <v>81</v>
      </c>
    </row>
    <row r="6442" spans="1:8" x14ac:dyDescent="0.3">
      <c r="A6442" t="s">
        <v>21</v>
      </c>
      <c r="B6442" t="s">
        <v>20</v>
      </c>
      <c r="C6442">
        <v>1</v>
      </c>
      <c r="D6442" s="3">
        <v>2017</v>
      </c>
      <c r="E6442" t="s">
        <v>3</v>
      </c>
      <c r="F6442" t="s">
        <v>18</v>
      </c>
      <c r="G6442" t="s">
        <v>17</v>
      </c>
      <c r="H6442">
        <v>102</v>
      </c>
    </row>
    <row r="6443" spans="1:8" x14ac:dyDescent="0.3">
      <c r="A6443" t="s">
        <v>22</v>
      </c>
      <c r="B6443" t="s">
        <v>20</v>
      </c>
      <c r="C6443">
        <v>1</v>
      </c>
      <c r="D6443" s="3">
        <v>2017</v>
      </c>
      <c r="E6443" t="s">
        <v>3</v>
      </c>
      <c r="F6443" t="s">
        <v>18</v>
      </c>
      <c r="G6443" t="s">
        <v>17</v>
      </c>
      <c r="H6443">
        <v>34</v>
      </c>
    </row>
    <row r="6444" spans="1:8" x14ac:dyDescent="0.3">
      <c r="A6444" t="s">
        <v>21</v>
      </c>
      <c r="B6444" t="s">
        <v>20</v>
      </c>
      <c r="C6444">
        <v>2</v>
      </c>
      <c r="D6444" s="3">
        <v>2017</v>
      </c>
      <c r="E6444" t="s">
        <v>3</v>
      </c>
      <c r="F6444" t="s">
        <v>18</v>
      </c>
      <c r="G6444" t="s">
        <v>17</v>
      </c>
      <c r="H6444">
        <v>171</v>
      </c>
    </row>
    <row r="6445" spans="1:8" x14ac:dyDescent="0.3">
      <c r="A6445" t="s">
        <v>22</v>
      </c>
      <c r="B6445" t="s">
        <v>20</v>
      </c>
      <c r="C6445">
        <v>2</v>
      </c>
      <c r="D6445" s="3">
        <v>2017</v>
      </c>
      <c r="E6445" t="s">
        <v>3</v>
      </c>
      <c r="F6445" t="s">
        <v>18</v>
      </c>
      <c r="G6445" t="s">
        <v>17</v>
      </c>
      <c r="H6445">
        <v>49</v>
      </c>
    </row>
    <row r="6446" spans="1:8" x14ac:dyDescent="0.3">
      <c r="A6446" t="s">
        <v>21</v>
      </c>
      <c r="B6446" t="s">
        <v>20</v>
      </c>
      <c r="C6446">
        <v>3</v>
      </c>
      <c r="D6446" s="3">
        <v>2017</v>
      </c>
      <c r="E6446" t="s">
        <v>3</v>
      </c>
      <c r="F6446" t="s">
        <v>18</v>
      </c>
      <c r="G6446" t="s">
        <v>17</v>
      </c>
      <c r="H6446">
        <v>155</v>
      </c>
    </row>
    <row r="6447" spans="1:8" x14ac:dyDescent="0.3">
      <c r="A6447" t="s">
        <v>22</v>
      </c>
      <c r="B6447" t="s">
        <v>20</v>
      </c>
      <c r="C6447">
        <v>3</v>
      </c>
      <c r="D6447" s="3">
        <v>2017</v>
      </c>
      <c r="E6447" t="s">
        <v>3</v>
      </c>
      <c r="F6447" t="s">
        <v>18</v>
      </c>
      <c r="G6447" t="s">
        <v>17</v>
      </c>
      <c r="H6447">
        <v>51</v>
      </c>
    </row>
    <row r="6448" spans="1:8" x14ac:dyDescent="0.3">
      <c r="A6448" t="s">
        <v>21</v>
      </c>
      <c r="B6448" t="s">
        <v>20</v>
      </c>
      <c r="C6448">
        <v>4</v>
      </c>
      <c r="D6448" s="3">
        <v>2017</v>
      </c>
      <c r="E6448" t="s">
        <v>3</v>
      </c>
      <c r="F6448" t="s">
        <v>18</v>
      </c>
      <c r="G6448" t="s">
        <v>17</v>
      </c>
      <c r="H6448">
        <v>155</v>
      </c>
    </row>
    <row r="6449" spans="1:8" x14ac:dyDescent="0.3">
      <c r="A6449" t="s">
        <v>22</v>
      </c>
      <c r="B6449" t="s">
        <v>20</v>
      </c>
      <c r="C6449">
        <v>4</v>
      </c>
      <c r="D6449" s="3">
        <v>2017</v>
      </c>
      <c r="E6449" t="s">
        <v>3</v>
      </c>
      <c r="F6449" t="s">
        <v>18</v>
      </c>
      <c r="G6449" t="s">
        <v>17</v>
      </c>
      <c r="H6449">
        <v>38</v>
      </c>
    </row>
    <row r="6450" spans="1:8" x14ac:dyDescent="0.3">
      <c r="A6450" t="s">
        <v>21</v>
      </c>
      <c r="B6450" t="s">
        <v>20</v>
      </c>
      <c r="C6450">
        <v>5</v>
      </c>
      <c r="D6450" s="3">
        <v>2017</v>
      </c>
      <c r="E6450" t="s">
        <v>3</v>
      </c>
      <c r="F6450" t="s">
        <v>18</v>
      </c>
      <c r="G6450" t="s">
        <v>17</v>
      </c>
      <c r="H6450">
        <v>131</v>
      </c>
    </row>
    <row r="6451" spans="1:8" x14ac:dyDescent="0.3">
      <c r="A6451" t="s">
        <v>22</v>
      </c>
      <c r="B6451" t="s">
        <v>20</v>
      </c>
      <c r="C6451">
        <v>5</v>
      </c>
      <c r="D6451" s="3">
        <v>2017</v>
      </c>
      <c r="E6451" t="s">
        <v>3</v>
      </c>
      <c r="F6451" t="s">
        <v>18</v>
      </c>
      <c r="G6451" t="s">
        <v>17</v>
      </c>
      <c r="H6451">
        <v>37</v>
      </c>
    </row>
    <row r="6452" spans="1:8" x14ac:dyDescent="0.3">
      <c r="A6452" t="s">
        <v>21</v>
      </c>
      <c r="B6452" t="s">
        <v>20</v>
      </c>
      <c r="C6452">
        <v>6</v>
      </c>
      <c r="D6452" s="3">
        <v>2017</v>
      </c>
      <c r="E6452" t="s">
        <v>3</v>
      </c>
      <c r="F6452" t="s">
        <v>18</v>
      </c>
      <c r="G6452" t="s">
        <v>17</v>
      </c>
      <c r="H6452">
        <v>132</v>
      </c>
    </row>
    <row r="6453" spans="1:8" x14ac:dyDescent="0.3">
      <c r="A6453" t="s">
        <v>22</v>
      </c>
      <c r="B6453" t="s">
        <v>20</v>
      </c>
      <c r="C6453">
        <v>6</v>
      </c>
      <c r="D6453" s="3">
        <v>2017</v>
      </c>
      <c r="E6453" t="s">
        <v>3</v>
      </c>
      <c r="F6453" t="s">
        <v>18</v>
      </c>
      <c r="G6453" t="s">
        <v>17</v>
      </c>
      <c r="H6453">
        <v>38</v>
      </c>
    </row>
    <row r="6454" spans="1:8" x14ac:dyDescent="0.3">
      <c r="A6454" t="s">
        <v>21</v>
      </c>
      <c r="B6454" t="s">
        <v>20</v>
      </c>
      <c r="C6454">
        <v>7</v>
      </c>
      <c r="D6454" s="3">
        <v>2017</v>
      </c>
      <c r="E6454" t="s">
        <v>3</v>
      </c>
      <c r="F6454" t="s">
        <v>18</v>
      </c>
      <c r="G6454" t="s">
        <v>17</v>
      </c>
      <c r="H6454">
        <v>124</v>
      </c>
    </row>
    <row r="6455" spans="1:8" x14ac:dyDescent="0.3">
      <c r="A6455" t="s">
        <v>22</v>
      </c>
      <c r="B6455" t="s">
        <v>20</v>
      </c>
      <c r="C6455">
        <v>7</v>
      </c>
      <c r="D6455" s="3">
        <v>2017</v>
      </c>
      <c r="E6455" t="s">
        <v>3</v>
      </c>
      <c r="F6455" t="s">
        <v>18</v>
      </c>
      <c r="G6455" t="s">
        <v>17</v>
      </c>
      <c r="H6455">
        <v>37</v>
      </c>
    </row>
    <row r="6456" spans="1:8" x14ac:dyDescent="0.3">
      <c r="A6456" t="s">
        <v>21</v>
      </c>
      <c r="B6456" t="s">
        <v>20</v>
      </c>
      <c r="C6456">
        <v>8</v>
      </c>
      <c r="D6456" s="3">
        <v>2017</v>
      </c>
      <c r="E6456" t="s">
        <v>3</v>
      </c>
      <c r="F6456" t="s">
        <v>18</v>
      </c>
      <c r="G6456" t="s">
        <v>17</v>
      </c>
      <c r="H6456">
        <v>106</v>
      </c>
    </row>
    <row r="6457" spans="1:8" x14ac:dyDescent="0.3">
      <c r="A6457" t="s">
        <v>22</v>
      </c>
      <c r="B6457" t="s">
        <v>20</v>
      </c>
      <c r="C6457">
        <v>8</v>
      </c>
      <c r="D6457" s="3">
        <v>2017</v>
      </c>
      <c r="E6457" t="s">
        <v>3</v>
      </c>
      <c r="F6457" t="s">
        <v>18</v>
      </c>
      <c r="G6457" t="s">
        <v>17</v>
      </c>
      <c r="H6457">
        <v>50</v>
      </c>
    </row>
    <row r="6458" spans="1:8" x14ac:dyDescent="0.3">
      <c r="A6458" t="s">
        <v>21</v>
      </c>
      <c r="B6458" t="s">
        <v>20</v>
      </c>
      <c r="C6458">
        <v>9</v>
      </c>
      <c r="D6458" s="3">
        <v>2017</v>
      </c>
      <c r="E6458" t="s">
        <v>3</v>
      </c>
      <c r="F6458" t="s">
        <v>18</v>
      </c>
      <c r="G6458" t="s">
        <v>17</v>
      </c>
      <c r="H6458">
        <v>141</v>
      </c>
    </row>
    <row r="6459" spans="1:8" x14ac:dyDescent="0.3">
      <c r="A6459" t="s">
        <v>22</v>
      </c>
      <c r="B6459" t="s">
        <v>20</v>
      </c>
      <c r="C6459">
        <v>9</v>
      </c>
      <c r="D6459" s="3">
        <v>2017</v>
      </c>
      <c r="E6459" t="s">
        <v>3</v>
      </c>
      <c r="F6459" t="s">
        <v>18</v>
      </c>
      <c r="G6459" t="s">
        <v>17</v>
      </c>
      <c r="H6459">
        <v>53</v>
      </c>
    </row>
    <row r="6460" spans="1:8" x14ac:dyDescent="0.3">
      <c r="A6460" t="s">
        <v>21</v>
      </c>
      <c r="B6460" t="s">
        <v>20</v>
      </c>
      <c r="C6460">
        <v>10</v>
      </c>
      <c r="D6460" s="3">
        <v>2017</v>
      </c>
      <c r="E6460" t="s">
        <v>3</v>
      </c>
      <c r="F6460" t="s">
        <v>18</v>
      </c>
      <c r="G6460" t="s">
        <v>17</v>
      </c>
      <c r="H6460">
        <v>177</v>
      </c>
    </row>
    <row r="6461" spans="1:8" x14ac:dyDescent="0.3">
      <c r="A6461" t="s">
        <v>22</v>
      </c>
      <c r="B6461" t="s">
        <v>20</v>
      </c>
      <c r="C6461">
        <v>10</v>
      </c>
      <c r="D6461" s="3">
        <v>2017</v>
      </c>
      <c r="E6461" t="s">
        <v>3</v>
      </c>
      <c r="F6461" t="s">
        <v>18</v>
      </c>
      <c r="G6461" t="s">
        <v>17</v>
      </c>
      <c r="H6461">
        <v>58</v>
      </c>
    </row>
    <row r="6462" spans="1:8" x14ac:dyDescent="0.3">
      <c r="A6462" t="s">
        <v>21</v>
      </c>
      <c r="B6462" t="s">
        <v>20</v>
      </c>
      <c r="C6462">
        <v>11</v>
      </c>
      <c r="D6462" s="3">
        <v>2017</v>
      </c>
      <c r="E6462" t="s">
        <v>3</v>
      </c>
      <c r="F6462" t="s">
        <v>18</v>
      </c>
      <c r="G6462" t="s">
        <v>17</v>
      </c>
      <c r="H6462">
        <v>135</v>
      </c>
    </row>
    <row r="6463" spans="1:8" x14ac:dyDescent="0.3">
      <c r="A6463" t="s">
        <v>22</v>
      </c>
      <c r="B6463" t="s">
        <v>20</v>
      </c>
      <c r="C6463">
        <v>11</v>
      </c>
      <c r="D6463" s="3">
        <v>2017</v>
      </c>
      <c r="E6463" t="s">
        <v>3</v>
      </c>
      <c r="F6463" t="s">
        <v>18</v>
      </c>
      <c r="G6463" t="s">
        <v>17</v>
      </c>
      <c r="H6463">
        <v>48</v>
      </c>
    </row>
    <row r="6464" spans="1:8" x14ac:dyDescent="0.3">
      <c r="A6464" t="s">
        <v>21</v>
      </c>
      <c r="B6464" t="s">
        <v>20</v>
      </c>
      <c r="C6464">
        <v>12</v>
      </c>
      <c r="D6464" s="3">
        <v>2017</v>
      </c>
      <c r="E6464" t="s">
        <v>3</v>
      </c>
      <c r="F6464" t="s">
        <v>18</v>
      </c>
      <c r="G6464" t="s">
        <v>17</v>
      </c>
      <c r="H6464">
        <v>133</v>
      </c>
    </row>
    <row r="6465" spans="1:8" x14ac:dyDescent="0.3">
      <c r="A6465" t="s">
        <v>22</v>
      </c>
      <c r="B6465" t="s">
        <v>20</v>
      </c>
      <c r="C6465">
        <v>12</v>
      </c>
      <c r="D6465" s="3">
        <v>2017</v>
      </c>
      <c r="E6465" t="s">
        <v>3</v>
      </c>
      <c r="F6465" t="s">
        <v>18</v>
      </c>
      <c r="G6465" t="s">
        <v>17</v>
      </c>
      <c r="H6465">
        <v>35</v>
      </c>
    </row>
    <row r="6466" spans="1:8" x14ac:dyDescent="0.3">
      <c r="A6466" t="s">
        <v>21</v>
      </c>
      <c r="B6466" t="s">
        <v>20</v>
      </c>
      <c r="C6466">
        <v>13</v>
      </c>
      <c r="D6466" s="3">
        <v>2017</v>
      </c>
      <c r="E6466" t="s">
        <v>3</v>
      </c>
      <c r="F6466" t="s">
        <v>18</v>
      </c>
      <c r="G6466" t="s">
        <v>17</v>
      </c>
      <c r="H6466">
        <v>124</v>
      </c>
    </row>
    <row r="6467" spans="1:8" x14ac:dyDescent="0.3">
      <c r="A6467" t="s">
        <v>22</v>
      </c>
      <c r="B6467" t="s">
        <v>20</v>
      </c>
      <c r="C6467">
        <v>13</v>
      </c>
      <c r="D6467" s="3">
        <v>2017</v>
      </c>
      <c r="E6467" t="s">
        <v>3</v>
      </c>
      <c r="F6467" t="s">
        <v>18</v>
      </c>
      <c r="G6467" t="s">
        <v>17</v>
      </c>
      <c r="H6467">
        <v>39</v>
      </c>
    </row>
    <row r="6468" spans="1:8" x14ac:dyDescent="0.3">
      <c r="A6468" t="s">
        <v>21</v>
      </c>
      <c r="B6468" t="s">
        <v>20</v>
      </c>
      <c r="C6468">
        <v>14</v>
      </c>
      <c r="D6468" s="3">
        <v>2017</v>
      </c>
      <c r="E6468" t="s">
        <v>3</v>
      </c>
      <c r="F6468" t="s">
        <v>18</v>
      </c>
      <c r="G6468" t="s">
        <v>17</v>
      </c>
      <c r="H6468">
        <v>106</v>
      </c>
    </row>
    <row r="6469" spans="1:8" x14ac:dyDescent="0.3">
      <c r="A6469" t="s">
        <v>22</v>
      </c>
      <c r="B6469" t="s">
        <v>20</v>
      </c>
      <c r="C6469">
        <v>14</v>
      </c>
      <c r="D6469" s="3">
        <v>2017</v>
      </c>
      <c r="E6469" t="s">
        <v>3</v>
      </c>
      <c r="F6469" t="s">
        <v>18</v>
      </c>
      <c r="G6469" t="s">
        <v>17</v>
      </c>
      <c r="H6469">
        <v>27</v>
      </c>
    </row>
    <row r="6470" spans="1:8" x14ac:dyDescent="0.3">
      <c r="A6470" t="s">
        <v>21</v>
      </c>
      <c r="B6470" t="s">
        <v>20</v>
      </c>
      <c r="C6470">
        <v>15</v>
      </c>
      <c r="D6470" s="3">
        <v>2017</v>
      </c>
      <c r="E6470" t="s">
        <v>3</v>
      </c>
      <c r="F6470" t="s">
        <v>18</v>
      </c>
      <c r="G6470" t="s">
        <v>17</v>
      </c>
      <c r="H6470">
        <v>123</v>
      </c>
    </row>
    <row r="6471" spans="1:8" x14ac:dyDescent="0.3">
      <c r="A6471" t="s">
        <v>22</v>
      </c>
      <c r="B6471" t="s">
        <v>20</v>
      </c>
      <c r="C6471">
        <v>15</v>
      </c>
      <c r="D6471" s="3">
        <v>2017</v>
      </c>
      <c r="E6471" t="s">
        <v>3</v>
      </c>
      <c r="F6471" t="s">
        <v>18</v>
      </c>
      <c r="G6471" t="s">
        <v>17</v>
      </c>
      <c r="H6471">
        <v>32</v>
      </c>
    </row>
    <row r="6472" spans="1:8" x14ac:dyDescent="0.3">
      <c r="A6472" t="s">
        <v>21</v>
      </c>
      <c r="B6472" t="s">
        <v>20</v>
      </c>
      <c r="C6472">
        <v>16</v>
      </c>
      <c r="D6472" s="3">
        <v>2017</v>
      </c>
      <c r="E6472" t="s">
        <v>3</v>
      </c>
      <c r="F6472" t="s">
        <v>18</v>
      </c>
      <c r="G6472" t="s">
        <v>17</v>
      </c>
      <c r="H6472">
        <v>146</v>
      </c>
    </row>
    <row r="6473" spans="1:8" x14ac:dyDescent="0.3">
      <c r="A6473" t="s">
        <v>22</v>
      </c>
      <c r="B6473" t="s">
        <v>20</v>
      </c>
      <c r="C6473">
        <v>16</v>
      </c>
      <c r="D6473" s="3">
        <v>2017</v>
      </c>
      <c r="E6473" t="s">
        <v>3</v>
      </c>
      <c r="F6473" t="s">
        <v>18</v>
      </c>
      <c r="G6473" t="s">
        <v>17</v>
      </c>
      <c r="H6473">
        <v>38</v>
      </c>
    </row>
    <row r="6474" spans="1:8" x14ac:dyDescent="0.3">
      <c r="A6474" t="s">
        <v>21</v>
      </c>
      <c r="B6474" t="s">
        <v>20</v>
      </c>
      <c r="C6474">
        <v>17</v>
      </c>
      <c r="D6474" s="3">
        <v>2017</v>
      </c>
      <c r="E6474" t="s">
        <v>3</v>
      </c>
      <c r="F6474" t="s">
        <v>18</v>
      </c>
      <c r="G6474" t="s">
        <v>17</v>
      </c>
      <c r="H6474">
        <v>120</v>
      </c>
    </row>
    <row r="6475" spans="1:8" x14ac:dyDescent="0.3">
      <c r="A6475" t="s">
        <v>22</v>
      </c>
      <c r="B6475" t="s">
        <v>20</v>
      </c>
      <c r="C6475">
        <v>17</v>
      </c>
      <c r="D6475" s="3">
        <v>2017</v>
      </c>
      <c r="E6475" t="s">
        <v>3</v>
      </c>
      <c r="F6475" t="s">
        <v>18</v>
      </c>
      <c r="G6475" t="s">
        <v>17</v>
      </c>
      <c r="H6475">
        <v>46</v>
      </c>
    </row>
    <row r="6476" spans="1:8" x14ac:dyDescent="0.3">
      <c r="A6476" t="s">
        <v>21</v>
      </c>
      <c r="B6476" t="s">
        <v>20</v>
      </c>
      <c r="C6476">
        <v>18</v>
      </c>
      <c r="D6476" s="3">
        <v>2017</v>
      </c>
      <c r="E6476" t="s">
        <v>3</v>
      </c>
      <c r="F6476" t="s">
        <v>18</v>
      </c>
      <c r="G6476" t="s">
        <v>17</v>
      </c>
      <c r="H6476">
        <v>161</v>
      </c>
    </row>
    <row r="6477" spans="1:8" x14ac:dyDescent="0.3">
      <c r="A6477" t="s">
        <v>22</v>
      </c>
      <c r="B6477" t="s">
        <v>20</v>
      </c>
      <c r="C6477">
        <v>18</v>
      </c>
      <c r="D6477" s="3">
        <v>2017</v>
      </c>
      <c r="E6477" t="s">
        <v>3</v>
      </c>
      <c r="F6477" t="s">
        <v>18</v>
      </c>
      <c r="G6477" t="s">
        <v>17</v>
      </c>
      <c r="H6477">
        <v>45</v>
      </c>
    </row>
    <row r="6478" spans="1:8" x14ac:dyDescent="0.3">
      <c r="A6478" t="s">
        <v>21</v>
      </c>
      <c r="B6478" t="s">
        <v>20</v>
      </c>
      <c r="C6478">
        <v>19</v>
      </c>
      <c r="D6478" s="3">
        <v>2017</v>
      </c>
      <c r="E6478" t="s">
        <v>3</v>
      </c>
      <c r="F6478" t="s">
        <v>18</v>
      </c>
      <c r="G6478" t="s">
        <v>17</v>
      </c>
      <c r="H6478">
        <v>149</v>
      </c>
    </row>
    <row r="6479" spans="1:8" x14ac:dyDescent="0.3">
      <c r="A6479" t="s">
        <v>22</v>
      </c>
      <c r="B6479" t="s">
        <v>20</v>
      </c>
      <c r="C6479">
        <v>19</v>
      </c>
      <c r="D6479" s="3">
        <v>2017</v>
      </c>
      <c r="E6479" t="s">
        <v>3</v>
      </c>
      <c r="F6479" t="s">
        <v>18</v>
      </c>
      <c r="G6479" t="s">
        <v>17</v>
      </c>
      <c r="H6479">
        <v>35</v>
      </c>
    </row>
    <row r="6480" spans="1:8" x14ac:dyDescent="0.3">
      <c r="A6480" t="s">
        <v>21</v>
      </c>
      <c r="B6480" t="s">
        <v>20</v>
      </c>
      <c r="C6480">
        <v>20</v>
      </c>
      <c r="D6480" s="3">
        <v>2017</v>
      </c>
      <c r="E6480" t="s">
        <v>3</v>
      </c>
      <c r="F6480" t="s">
        <v>18</v>
      </c>
      <c r="G6480" t="s">
        <v>17</v>
      </c>
      <c r="H6480">
        <v>125</v>
      </c>
    </row>
    <row r="6481" spans="1:8" x14ac:dyDescent="0.3">
      <c r="A6481" t="s">
        <v>22</v>
      </c>
      <c r="B6481" t="s">
        <v>20</v>
      </c>
      <c r="C6481">
        <v>20</v>
      </c>
      <c r="D6481" s="3">
        <v>2017</v>
      </c>
      <c r="E6481" t="s">
        <v>3</v>
      </c>
      <c r="F6481" t="s">
        <v>18</v>
      </c>
      <c r="G6481" t="s">
        <v>17</v>
      </c>
      <c r="H6481">
        <v>22</v>
      </c>
    </row>
    <row r="6482" spans="1:8" x14ac:dyDescent="0.3">
      <c r="A6482" t="s">
        <v>21</v>
      </c>
      <c r="B6482" t="s">
        <v>20</v>
      </c>
      <c r="C6482">
        <v>21</v>
      </c>
      <c r="D6482" s="3">
        <v>2017</v>
      </c>
      <c r="E6482" t="s">
        <v>3</v>
      </c>
      <c r="F6482" t="s">
        <v>18</v>
      </c>
      <c r="G6482" t="s">
        <v>17</v>
      </c>
      <c r="H6482">
        <v>119</v>
      </c>
    </row>
    <row r="6483" spans="1:8" x14ac:dyDescent="0.3">
      <c r="A6483" t="s">
        <v>22</v>
      </c>
      <c r="B6483" t="s">
        <v>20</v>
      </c>
      <c r="C6483">
        <v>21</v>
      </c>
      <c r="D6483" s="3">
        <v>2017</v>
      </c>
      <c r="E6483" t="s">
        <v>3</v>
      </c>
      <c r="F6483" t="s">
        <v>18</v>
      </c>
      <c r="G6483" t="s">
        <v>17</v>
      </c>
      <c r="H6483">
        <v>33</v>
      </c>
    </row>
    <row r="6484" spans="1:8" x14ac:dyDescent="0.3">
      <c r="A6484" t="s">
        <v>21</v>
      </c>
      <c r="B6484" t="s">
        <v>20</v>
      </c>
      <c r="C6484">
        <v>22</v>
      </c>
      <c r="D6484" s="3">
        <v>2017</v>
      </c>
      <c r="E6484" t="s">
        <v>3</v>
      </c>
      <c r="F6484" t="s">
        <v>18</v>
      </c>
      <c r="G6484" t="s">
        <v>17</v>
      </c>
      <c r="H6484">
        <v>119</v>
      </c>
    </row>
    <row r="6485" spans="1:8" x14ac:dyDescent="0.3">
      <c r="A6485" t="s">
        <v>22</v>
      </c>
      <c r="B6485" t="s">
        <v>20</v>
      </c>
      <c r="C6485">
        <v>22</v>
      </c>
      <c r="D6485" s="3">
        <v>2017</v>
      </c>
      <c r="E6485" t="s">
        <v>3</v>
      </c>
      <c r="F6485" t="s">
        <v>18</v>
      </c>
      <c r="G6485" t="s">
        <v>17</v>
      </c>
      <c r="H6485">
        <v>22</v>
      </c>
    </row>
    <row r="6486" spans="1:8" x14ac:dyDescent="0.3">
      <c r="A6486" t="s">
        <v>21</v>
      </c>
      <c r="B6486" t="s">
        <v>20</v>
      </c>
      <c r="C6486">
        <v>23</v>
      </c>
      <c r="D6486" s="3">
        <v>2017</v>
      </c>
      <c r="E6486" t="s">
        <v>3</v>
      </c>
      <c r="F6486" t="s">
        <v>18</v>
      </c>
      <c r="G6486" t="s">
        <v>17</v>
      </c>
      <c r="H6486">
        <v>146</v>
      </c>
    </row>
    <row r="6487" spans="1:8" x14ac:dyDescent="0.3">
      <c r="A6487" t="s">
        <v>22</v>
      </c>
      <c r="B6487" t="s">
        <v>20</v>
      </c>
      <c r="C6487">
        <v>23</v>
      </c>
      <c r="D6487" s="3">
        <v>2017</v>
      </c>
      <c r="E6487" t="s">
        <v>3</v>
      </c>
      <c r="F6487" t="s">
        <v>18</v>
      </c>
      <c r="G6487" t="s">
        <v>17</v>
      </c>
      <c r="H6487">
        <v>40</v>
      </c>
    </row>
    <row r="6488" spans="1:8" x14ac:dyDescent="0.3">
      <c r="A6488" t="s">
        <v>21</v>
      </c>
      <c r="B6488" t="s">
        <v>20</v>
      </c>
      <c r="C6488">
        <v>24</v>
      </c>
      <c r="D6488" s="3">
        <v>2017</v>
      </c>
      <c r="E6488" t="s">
        <v>3</v>
      </c>
      <c r="F6488" t="s">
        <v>18</v>
      </c>
      <c r="G6488" t="s">
        <v>17</v>
      </c>
      <c r="H6488">
        <v>164</v>
      </c>
    </row>
    <row r="6489" spans="1:8" x14ac:dyDescent="0.3">
      <c r="A6489" t="s">
        <v>22</v>
      </c>
      <c r="B6489" t="s">
        <v>20</v>
      </c>
      <c r="C6489">
        <v>24</v>
      </c>
      <c r="D6489" s="3">
        <v>2017</v>
      </c>
      <c r="E6489" t="s">
        <v>3</v>
      </c>
      <c r="F6489" t="s">
        <v>18</v>
      </c>
      <c r="G6489" t="s">
        <v>17</v>
      </c>
      <c r="H6489">
        <v>49</v>
      </c>
    </row>
    <row r="6490" spans="1:8" x14ac:dyDescent="0.3">
      <c r="A6490" t="s">
        <v>21</v>
      </c>
      <c r="B6490" t="s">
        <v>20</v>
      </c>
      <c r="C6490">
        <v>25</v>
      </c>
      <c r="D6490" s="3">
        <v>2017</v>
      </c>
      <c r="E6490" t="s">
        <v>3</v>
      </c>
      <c r="F6490" t="s">
        <v>18</v>
      </c>
      <c r="G6490" t="s">
        <v>17</v>
      </c>
      <c r="H6490">
        <v>129</v>
      </c>
    </row>
    <row r="6491" spans="1:8" x14ac:dyDescent="0.3">
      <c r="A6491" t="s">
        <v>22</v>
      </c>
      <c r="B6491" t="s">
        <v>20</v>
      </c>
      <c r="C6491">
        <v>25</v>
      </c>
      <c r="D6491" s="3">
        <v>2017</v>
      </c>
      <c r="E6491" t="s">
        <v>3</v>
      </c>
      <c r="F6491" t="s">
        <v>18</v>
      </c>
      <c r="G6491" t="s">
        <v>17</v>
      </c>
      <c r="H6491">
        <v>35</v>
      </c>
    </row>
    <row r="6492" spans="1:8" x14ac:dyDescent="0.3">
      <c r="A6492" t="s">
        <v>21</v>
      </c>
      <c r="B6492" t="s">
        <v>20</v>
      </c>
      <c r="C6492">
        <v>26</v>
      </c>
      <c r="D6492" s="3">
        <v>2017</v>
      </c>
      <c r="E6492" t="s">
        <v>3</v>
      </c>
      <c r="F6492" t="s">
        <v>18</v>
      </c>
      <c r="G6492" t="s">
        <v>17</v>
      </c>
      <c r="H6492">
        <v>141</v>
      </c>
    </row>
    <row r="6493" spans="1:8" x14ac:dyDescent="0.3">
      <c r="A6493" t="s">
        <v>22</v>
      </c>
      <c r="B6493" t="s">
        <v>20</v>
      </c>
      <c r="C6493">
        <v>26</v>
      </c>
      <c r="D6493" s="3">
        <v>2017</v>
      </c>
      <c r="E6493" t="s">
        <v>3</v>
      </c>
      <c r="F6493" t="s">
        <v>18</v>
      </c>
      <c r="G6493" t="s">
        <v>17</v>
      </c>
      <c r="H6493">
        <v>40</v>
      </c>
    </row>
    <row r="6494" spans="1:8" x14ac:dyDescent="0.3">
      <c r="A6494" t="s">
        <v>21</v>
      </c>
      <c r="B6494" t="s">
        <v>20</v>
      </c>
      <c r="C6494">
        <v>27</v>
      </c>
      <c r="D6494" s="3">
        <v>2017</v>
      </c>
      <c r="E6494" t="s">
        <v>3</v>
      </c>
      <c r="F6494" t="s">
        <v>18</v>
      </c>
      <c r="G6494" t="s">
        <v>17</v>
      </c>
      <c r="H6494">
        <v>160</v>
      </c>
    </row>
    <row r="6495" spans="1:8" x14ac:dyDescent="0.3">
      <c r="A6495" t="s">
        <v>22</v>
      </c>
      <c r="B6495" t="s">
        <v>20</v>
      </c>
      <c r="C6495">
        <v>27</v>
      </c>
      <c r="D6495" s="3">
        <v>2017</v>
      </c>
      <c r="E6495" t="s">
        <v>3</v>
      </c>
      <c r="F6495" t="s">
        <v>18</v>
      </c>
      <c r="G6495" t="s">
        <v>17</v>
      </c>
      <c r="H6495">
        <v>41</v>
      </c>
    </row>
    <row r="6496" spans="1:8" x14ac:dyDescent="0.3">
      <c r="A6496" t="s">
        <v>21</v>
      </c>
      <c r="B6496" t="s">
        <v>20</v>
      </c>
      <c r="C6496">
        <v>28</v>
      </c>
      <c r="D6496" s="3">
        <v>2017</v>
      </c>
      <c r="E6496" t="s">
        <v>3</v>
      </c>
      <c r="F6496" t="s">
        <v>18</v>
      </c>
      <c r="G6496" t="s">
        <v>17</v>
      </c>
      <c r="H6496">
        <v>120</v>
      </c>
    </row>
    <row r="6497" spans="1:8" x14ac:dyDescent="0.3">
      <c r="A6497" t="s">
        <v>22</v>
      </c>
      <c r="B6497" t="s">
        <v>20</v>
      </c>
      <c r="C6497">
        <v>28</v>
      </c>
      <c r="D6497" s="3">
        <v>2017</v>
      </c>
      <c r="E6497" t="s">
        <v>3</v>
      </c>
      <c r="F6497" t="s">
        <v>18</v>
      </c>
      <c r="G6497" t="s">
        <v>17</v>
      </c>
      <c r="H6497">
        <v>32</v>
      </c>
    </row>
    <row r="6498" spans="1:8" x14ac:dyDescent="0.3">
      <c r="A6498" t="s">
        <v>21</v>
      </c>
      <c r="B6498" t="s">
        <v>20</v>
      </c>
      <c r="C6498">
        <v>29</v>
      </c>
      <c r="D6498" s="3">
        <v>2017</v>
      </c>
      <c r="E6498" t="s">
        <v>3</v>
      </c>
      <c r="F6498" t="s">
        <v>18</v>
      </c>
      <c r="G6498" t="s">
        <v>17</v>
      </c>
      <c r="H6498">
        <v>139</v>
      </c>
    </row>
    <row r="6499" spans="1:8" x14ac:dyDescent="0.3">
      <c r="A6499" t="s">
        <v>22</v>
      </c>
      <c r="B6499" t="s">
        <v>20</v>
      </c>
      <c r="C6499">
        <v>29</v>
      </c>
      <c r="D6499" s="3">
        <v>2017</v>
      </c>
      <c r="E6499" t="s">
        <v>3</v>
      </c>
      <c r="F6499" t="s">
        <v>18</v>
      </c>
      <c r="G6499" t="s">
        <v>17</v>
      </c>
      <c r="H6499">
        <v>21</v>
      </c>
    </row>
    <row r="6500" spans="1:8" x14ac:dyDescent="0.3">
      <c r="A6500" t="s">
        <v>21</v>
      </c>
      <c r="B6500" t="s">
        <v>20</v>
      </c>
      <c r="C6500">
        <v>30</v>
      </c>
      <c r="D6500" s="3">
        <v>2017</v>
      </c>
      <c r="E6500" t="s">
        <v>3</v>
      </c>
      <c r="F6500" t="s">
        <v>18</v>
      </c>
      <c r="G6500" t="s">
        <v>17</v>
      </c>
      <c r="H6500">
        <v>137</v>
      </c>
    </row>
    <row r="6501" spans="1:8" x14ac:dyDescent="0.3">
      <c r="A6501" t="s">
        <v>22</v>
      </c>
      <c r="B6501" t="s">
        <v>20</v>
      </c>
      <c r="C6501">
        <v>30</v>
      </c>
      <c r="D6501" s="3">
        <v>2017</v>
      </c>
      <c r="E6501" t="s">
        <v>3</v>
      </c>
      <c r="F6501" t="s">
        <v>18</v>
      </c>
      <c r="G6501" t="s">
        <v>17</v>
      </c>
      <c r="H6501">
        <v>32</v>
      </c>
    </row>
    <row r="6502" spans="1:8" x14ac:dyDescent="0.3">
      <c r="A6502" t="s">
        <v>21</v>
      </c>
      <c r="B6502" t="s">
        <v>20</v>
      </c>
      <c r="C6502">
        <v>31</v>
      </c>
      <c r="D6502" s="3">
        <v>2017</v>
      </c>
      <c r="E6502" t="s">
        <v>3</v>
      </c>
      <c r="F6502" t="s">
        <v>18</v>
      </c>
      <c r="G6502" t="s">
        <v>17</v>
      </c>
      <c r="H6502">
        <v>143</v>
      </c>
    </row>
    <row r="6503" spans="1:8" x14ac:dyDescent="0.3">
      <c r="A6503" t="s">
        <v>22</v>
      </c>
      <c r="B6503" t="s">
        <v>20</v>
      </c>
      <c r="C6503">
        <v>31</v>
      </c>
      <c r="D6503" s="3">
        <v>2017</v>
      </c>
      <c r="E6503" t="s">
        <v>3</v>
      </c>
      <c r="F6503" t="s">
        <v>18</v>
      </c>
      <c r="G6503" t="s">
        <v>17</v>
      </c>
      <c r="H6503">
        <v>52</v>
      </c>
    </row>
    <row r="6504" spans="1:8" x14ac:dyDescent="0.3">
      <c r="A6504" t="s">
        <v>21</v>
      </c>
      <c r="B6504" t="s">
        <v>19</v>
      </c>
      <c r="C6504">
        <v>1</v>
      </c>
      <c r="D6504" s="3">
        <v>2017</v>
      </c>
      <c r="E6504" t="s">
        <v>3</v>
      </c>
      <c r="F6504" t="s">
        <v>18</v>
      </c>
      <c r="G6504" t="s">
        <v>17</v>
      </c>
      <c r="H6504">
        <v>107</v>
      </c>
    </row>
    <row r="6505" spans="1:8" x14ac:dyDescent="0.3">
      <c r="A6505" t="s">
        <v>22</v>
      </c>
      <c r="B6505" t="s">
        <v>19</v>
      </c>
      <c r="C6505">
        <v>1</v>
      </c>
      <c r="D6505" s="3">
        <v>2017</v>
      </c>
      <c r="E6505" t="s">
        <v>3</v>
      </c>
      <c r="F6505" t="s">
        <v>18</v>
      </c>
      <c r="G6505" t="s">
        <v>17</v>
      </c>
      <c r="H6505">
        <v>34</v>
      </c>
    </row>
    <row r="6506" spans="1:8" x14ac:dyDescent="0.3">
      <c r="A6506" t="s">
        <v>21</v>
      </c>
      <c r="B6506" t="s">
        <v>19</v>
      </c>
      <c r="C6506">
        <v>2</v>
      </c>
      <c r="D6506" s="3">
        <v>2017</v>
      </c>
      <c r="E6506" t="s">
        <v>3</v>
      </c>
      <c r="F6506" t="s">
        <v>18</v>
      </c>
      <c r="G6506" t="s">
        <v>17</v>
      </c>
      <c r="H6506">
        <v>106</v>
      </c>
    </row>
    <row r="6507" spans="1:8" x14ac:dyDescent="0.3">
      <c r="A6507" t="s">
        <v>22</v>
      </c>
      <c r="B6507" t="s">
        <v>19</v>
      </c>
      <c r="C6507">
        <v>2</v>
      </c>
      <c r="D6507" s="3">
        <v>2017</v>
      </c>
      <c r="E6507" t="s">
        <v>3</v>
      </c>
      <c r="F6507" t="s">
        <v>18</v>
      </c>
      <c r="G6507" t="s">
        <v>17</v>
      </c>
      <c r="H6507">
        <v>30</v>
      </c>
    </row>
    <row r="6508" spans="1:8" x14ac:dyDescent="0.3">
      <c r="A6508" t="s">
        <v>21</v>
      </c>
      <c r="B6508" t="s">
        <v>19</v>
      </c>
      <c r="C6508">
        <v>3</v>
      </c>
      <c r="D6508" s="3">
        <v>2017</v>
      </c>
      <c r="E6508" t="s">
        <v>3</v>
      </c>
      <c r="F6508" t="s">
        <v>18</v>
      </c>
      <c r="G6508" t="s">
        <v>17</v>
      </c>
      <c r="H6508">
        <v>90</v>
      </c>
    </row>
    <row r="6509" spans="1:8" x14ac:dyDescent="0.3">
      <c r="A6509" t="s">
        <v>22</v>
      </c>
      <c r="B6509" t="s">
        <v>19</v>
      </c>
      <c r="C6509">
        <v>3</v>
      </c>
      <c r="D6509" s="3">
        <v>2017</v>
      </c>
      <c r="E6509" t="s">
        <v>3</v>
      </c>
      <c r="F6509" t="s">
        <v>18</v>
      </c>
      <c r="G6509" t="s">
        <v>17</v>
      </c>
      <c r="H6509">
        <v>28</v>
      </c>
    </row>
    <row r="6510" spans="1:8" x14ac:dyDescent="0.3">
      <c r="A6510" t="s">
        <v>21</v>
      </c>
      <c r="B6510" t="s">
        <v>19</v>
      </c>
      <c r="C6510">
        <v>4</v>
      </c>
      <c r="D6510" s="3">
        <v>2017</v>
      </c>
      <c r="E6510" t="s">
        <v>3</v>
      </c>
      <c r="F6510" t="s">
        <v>18</v>
      </c>
      <c r="G6510" t="s">
        <v>17</v>
      </c>
      <c r="H6510">
        <v>118</v>
      </c>
    </row>
    <row r="6511" spans="1:8" x14ac:dyDescent="0.3">
      <c r="A6511" t="s">
        <v>22</v>
      </c>
      <c r="B6511" t="s">
        <v>19</v>
      </c>
      <c r="C6511">
        <v>4</v>
      </c>
      <c r="D6511" s="3">
        <v>2017</v>
      </c>
      <c r="E6511" t="s">
        <v>3</v>
      </c>
      <c r="F6511" t="s">
        <v>18</v>
      </c>
      <c r="G6511" t="s">
        <v>17</v>
      </c>
      <c r="H6511">
        <v>32</v>
      </c>
    </row>
    <row r="6512" spans="1:8" x14ac:dyDescent="0.3">
      <c r="A6512" t="s">
        <v>21</v>
      </c>
      <c r="B6512" t="s">
        <v>19</v>
      </c>
      <c r="C6512">
        <v>5</v>
      </c>
      <c r="D6512" s="3">
        <v>2017</v>
      </c>
      <c r="E6512" t="s">
        <v>3</v>
      </c>
      <c r="F6512" t="s">
        <v>18</v>
      </c>
      <c r="G6512" t="s">
        <v>17</v>
      </c>
      <c r="H6512">
        <v>139</v>
      </c>
    </row>
    <row r="6513" spans="1:8" x14ac:dyDescent="0.3">
      <c r="A6513" t="s">
        <v>22</v>
      </c>
      <c r="B6513" t="s">
        <v>19</v>
      </c>
      <c r="C6513">
        <v>5</v>
      </c>
      <c r="D6513" s="3">
        <v>2017</v>
      </c>
      <c r="E6513" t="s">
        <v>3</v>
      </c>
      <c r="F6513" t="s">
        <v>18</v>
      </c>
      <c r="G6513" t="s">
        <v>17</v>
      </c>
      <c r="H6513">
        <v>52</v>
      </c>
    </row>
    <row r="6514" spans="1:8" x14ac:dyDescent="0.3">
      <c r="A6514" t="s">
        <v>21</v>
      </c>
      <c r="B6514" t="s">
        <v>19</v>
      </c>
      <c r="C6514">
        <v>6</v>
      </c>
      <c r="D6514" s="3">
        <v>2017</v>
      </c>
      <c r="E6514" t="s">
        <v>3</v>
      </c>
      <c r="F6514" t="s">
        <v>18</v>
      </c>
      <c r="G6514" t="s">
        <v>17</v>
      </c>
      <c r="H6514">
        <v>138</v>
      </c>
    </row>
    <row r="6515" spans="1:8" x14ac:dyDescent="0.3">
      <c r="A6515" t="s">
        <v>22</v>
      </c>
      <c r="B6515" t="s">
        <v>19</v>
      </c>
      <c r="C6515">
        <v>6</v>
      </c>
      <c r="D6515" s="3">
        <v>2017</v>
      </c>
      <c r="E6515" t="s">
        <v>3</v>
      </c>
      <c r="F6515" t="s">
        <v>18</v>
      </c>
      <c r="G6515" t="s">
        <v>17</v>
      </c>
      <c r="H6515">
        <v>60</v>
      </c>
    </row>
    <row r="6516" spans="1:8" x14ac:dyDescent="0.3">
      <c r="A6516" t="s">
        <v>21</v>
      </c>
      <c r="B6516" t="s">
        <v>19</v>
      </c>
      <c r="C6516">
        <v>7</v>
      </c>
      <c r="D6516" s="3">
        <v>2017</v>
      </c>
      <c r="E6516" t="s">
        <v>3</v>
      </c>
      <c r="F6516" t="s">
        <v>18</v>
      </c>
      <c r="G6516" t="s">
        <v>17</v>
      </c>
      <c r="H6516">
        <v>116</v>
      </c>
    </row>
    <row r="6517" spans="1:8" x14ac:dyDescent="0.3">
      <c r="A6517" t="s">
        <v>22</v>
      </c>
      <c r="B6517" t="s">
        <v>19</v>
      </c>
      <c r="C6517">
        <v>7</v>
      </c>
      <c r="D6517" s="3">
        <v>2017</v>
      </c>
      <c r="E6517" t="s">
        <v>3</v>
      </c>
      <c r="F6517" t="s">
        <v>18</v>
      </c>
      <c r="G6517" t="s">
        <v>17</v>
      </c>
      <c r="H6517">
        <v>36</v>
      </c>
    </row>
    <row r="6518" spans="1:8" x14ac:dyDescent="0.3">
      <c r="A6518" t="s">
        <v>21</v>
      </c>
      <c r="B6518" t="s">
        <v>19</v>
      </c>
      <c r="C6518">
        <v>8</v>
      </c>
      <c r="D6518" s="3">
        <v>2017</v>
      </c>
      <c r="E6518" t="s">
        <v>3</v>
      </c>
      <c r="F6518" t="s">
        <v>18</v>
      </c>
      <c r="G6518" t="s">
        <v>17</v>
      </c>
      <c r="H6518">
        <v>127</v>
      </c>
    </row>
    <row r="6519" spans="1:8" x14ac:dyDescent="0.3">
      <c r="A6519" t="s">
        <v>22</v>
      </c>
      <c r="B6519" t="s">
        <v>19</v>
      </c>
      <c r="C6519">
        <v>8</v>
      </c>
      <c r="D6519" s="3">
        <v>2017</v>
      </c>
      <c r="E6519" t="s">
        <v>3</v>
      </c>
      <c r="F6519" t="s">
        <v>18</v>
      </c>
      <c r="G6519" t="s">
        <v>17</v>
      </c>
      <c r="H6519">
        <v>34</v>
      </c>
    </row>
    <row r="6520" spans="1:8" x14ac:dyDescent="0.3">
      <c r="A6520" t="s">
        <v>21</v>
      </c>
      <c r="B6520" t="s">
        <v>19</v>
      </c>
      <c r="C6520">
        <v>9</v>
      </c>
      <c r="D6520" s="3">
        <v>2017</v>
      </c>
      <c r="E6520" t="s">
        <v>3</v>
      </c>
      <c r="F6520" t="s">
        <v>18</v>
      </c>
      <c r="G6520" t="s">
        <v>17</v>
      </c>
      <c r="H6520">
        <v>108</v>
      </c>
    </row>
    <row r="6521" spans="1:8" x14ac:dyDescent="0.3">
      <c r="A6521" t="s">
        <v>22</v>
      </c>
      <c r="B6521" t="s">
        <v>19</v>
      </c>
      <c r="C6521">
        <v>9</v>
      </c>
      <c r="D6521" s="3">
        <v>2017</v>
      </c>
      <c r="E6521" t="s">
        <v>3</v>
      </c>
      <c r="F6521" t="s">
        <v>18</v>
      </c>
      <c r="G6521" t="s">
        <v>17</v>
      </c>
      <c r="H6521">
        <v>34</v>
      </c>
    </row>
    <row r="6522" spans="1:8" x14ac:dyDescent="0.3">
      <c r="A6522" t="s">
        <v>21</v>
      </c>
      <c r="B6522" t="s">
        <v>19</v>
      </c>
      <c r="C6522">
        <v>10</v>
      </c>
      <c r="D6522" s="3">
        <v>2017</v>
      </c>
      <c r="E6522" t="s">
        <v>3</v>
      </c>
      <c r="F6522" t="s">
        <v>18</v>
      </c>
      <c r="G6522" t="s">
        <v>17</v>
      </c>
      <c r="H6522">
        <v>92</v>
      </c>
    </row>
    <row r="6523" spans="1:8" x14ac:dyDescent="0.3">
      <c r="A6523" t="s">
        <v>22</v>
      </c>
      <c r="B6523" t="s">
        <v>19</v>
      </c>
      <c r="C6523">
        <v>10</v>
      </c>
      <c r="D6523" s="3">
        <v>2017</v>
      </c>
      <c r="E6523" t="s">
        <v>3</v>
      </c>
      <c r="F6523" t="s">
        <v>18</v>
      </c>
      <c r="G6523" t="s">
        <v>17</v>
      </c>
      <c r="H6523">
        <v>32</v>
      </c>
    </row>
    <row r="6524" spans="1:8" x14ac:dyDescent="0.3">
      <c r="A6524" t="s">
        <v>21</v>
      </c>
      <c r="B6524" t="s">
        <v>19</v>
      </c>
      <c r="C6524">
        <v>11</v>
      </c>
      <c r="D6524" s="3">
        <v>2017</v>
      </c>
      <c r="E6524" t="s">
        <v>3</v>
      </c>
      <c r="F6524" t="s">
        <v>18</v>
      </c>
      <c r="G6524" t="s">
        <v>17</v>
      </c>
      <c r="H6524">
        <v>150</v>
      </c>
    </row>
    <row r="6525" spans="1:8" x14ac:dyDescent="0.3">
      <c r="A6525" t="s">
        <v>22</v>
      </c>
      <c r="B6525" t="s">
        <v>19</v>
      </c>
      <c r="C6525">
        <v>11</v>
      </c>
      <c r="D6525" s="3">
        <v>2017</v>
      </c>
      <c r="E6525" t="s">
        <v>3</v>
      </c>
      <c r="F6525" t="s">
        <v>18</v>
      </c>
      <c r="G6525" t="s">
        <v>17</v>
      </c>
      <c r="H6525">
        <v>34</v>
      </c>
    </row>
    <row r="6526" spans="1:8" x14ac:dyDescent="0.3">
      <c r="A6526" t="s">
        <v>21</v>
      </c>
      <c r="B6526" t="s">
        <v>19</v>
      </c>
      <c r="C6526">
        <v>12</v>
      </c>
      <c r="D6526" s="3">
        <v>2017</v>
      </c>
      <c r="E6526" t="s">
        <v>3</v>
      </c>
      <c r="F6526" t="s">
        <v>18</v>
      </c>
      <c r="G6526" t="s">
        <v>17</v>
      </c>
      <c r="H6526">
        <v>144</v>
      </c>
    </row>
    <row r="6527" spans="1:8" x14ac:dyDescent="0.3">
      <c r="A6527" t="s">
        <v>22</v>
      </c>
      <c r="B6527" t="s">
        <v>19</v>
      </c>
      <c r="C6527">
        <v>12</v>
      </c>
      <c r="D6527" s="3">
        <v>2017</v>
      </c>
      <c r="E6527" t="s">
        <v>3</v>
      </c>
      <c r="F6527" t="s">
        <v>18</v>
      </c>
      <c r="G6527" t="s">
        <v>17</v>
      </c>
      <c r="H6527">
        <v>72</v>
      </c>
    </row>
    <row r="6528" spans="1:8" x14ac:dyDescent="0.3">
      <c r="A6528" t="s">
        <v>21</v>
      </c>
      <c r="B6528" t="s">
        <v>19</v>
      </c>
      <c r="C6528">
        <v>13</v>
      </c>
      <c r="D6528" s="3">
        <v>2017</v>
      </c>
      <c r="E6528" t="s">
        <v>3</v>
      </c>
      <c r="F6528" t="s">
        <v>18</v>
      </c>
      <c r="G6528" t="s">
        <v>17</v>
      </c>
      <c r="H6528">
        <v>121</v>
      </c>
    </row>
    <row r="6529" spans="1:8" x14ac:dyDescent="0.3">
      <c r="A6529" t="s">
        <v>22</v>
      </c>
      <c r="B6529" t="s">
        <v>19</v>
      </c>
      <c r="C6529">
        <v>13</v>
      </c>
      <c r="D6529" s="3">
        <v>2017</v>
      </c>
      <c r="E6529" t="s">
        <v>3</v>
      </c>
      <c r="F6529" t="s">
        <v>18</v>
      </c>
      <c r="G6529" t="s">
        <v>17</v>
      </c>
      <c r="H6529">
        <v>30</v>
      </c>
    </row>
    <row r="6530" spans="1:8" x14ac:dyDescent="0.3">
      <c r="A6530" t="s">
        <v>21</v>
      </c>
      <c r="B6530" t="s">
        <v>19</v>
      </c>
      <c r="C6530">
        <v>14</v>
      </c>
      <c r="D6530" s="3">
        <v>2017</v>
      </c>
      <c r="E6530" t="s">
        <v>3</v>
      </c>
      <c r="F6530" t="s">
        <v>18</v>
      </c>
      <c r="G6530" t="s">
        <v>17</v>
      </c>
      <c r="H6530">
        <v>121</v>
      </c>
    </row>
    <row r="6531" spans="1:8" x14ac:dyDescent="0.3">
      <c r="A6531" t="s">
        <v>22</v>
      </c>
      <c r="B6531" t="s">
        <v>19</v>
      </c>
      <c r="C6531">
        <v>14</v>
      </c>
      <c r="D6531" s="3">
        <v>2017</v>
      </c>
      <c r="E6531" t="s">
        <v>3</v>
      </c>
      <c r="F6531" t="s">
        <v>18</v>
      </c>
      <c r="G6531" t="s">
        <v>17</v>
      </c>
      <c r="H6531">
        <v>46</v>
      </c>
    </row>
    <row r="6532" spans="1:8" x14ac:dyDescent="0.3">
      <c r="A6532" t="s">
        <v>21</v>
      </c>
      <c r="B6532" t="s">
        <v>19</v>
      </c>
      <c r="C6532">
        <v>15</v>
      </c>
      <c r="D6532" s="3">
        <v>2017</v>
      </c>
      <c r="E6532" t="s">
        <v>3</v>
      </c>
      <c r="F6532" t="s">
        <v>18</v>
      </c>
      <c r="G6532" t="s">
        <v>17</v>
      </c>
      <c r="H6532">
        <v>115</v>
      </c>
    </row>
    <row r="6533" spans="1:8" x14ac:dyDescent="0.3">
      <c r="A6533" t="s">
        <v>22</v>
      </c>
      <c r="B6533" t="s">
        <v>19</v>
      </c>
      <c r="C6533">
        <v>15</v>
      </c>
      <c r="D6533" s="3">
        <v>2017</v>
      </c>
      <c r="E6533" t="s">
        <v>3</v>
      </c>
      <c r="F6533" t="s">
        <v>18</v>
      </c>
      <c r="G6533" t="s">
        <v>17</v>
      </c>
      <c r="H6533">
        <v>51</v>
      </c>
    </row>
    <row r="6534" spans="1:8" x14ac:dyDescent="0.3">
      <c r="A6534" t="s">
        <v>21</v>
      </c>
      <c r="B6534" t="s">
        <v>19</v>
      </c>
      <c r="C6534">
        <v>16</v>
      </c>
      <c r="D6534" s="3">
        <v>2017</v>
      </c>
      <c r="E6534" t="s">
        <v>3</v>
      </c>
      <c r="F6534" t="s">
        <v>18</v>
      </c>
      <c r="G6534" t="s">
        <v>17</v>
      </c>
      <c r="H6534">
        <v>106</v>
      </c>
    </row>
    <row r="6535" spans="1:8" x14ac:dyDescent="0.3">
      <c r="A6535" t="s">
        <v>22</v>
      </c>
      <c r="B6535" t="s">
        <v>19</v>
      </c>
      <c r="C6535">
        <v>16</v>
      </c>
      <c r="D6535" s="3">
        <v>2017</v>
      </c>
      <c r="E6535" t="s">
        <v>3</v>
      </c>
      <c r="F6535" t="s">
        <v>18</v>
      </c>
      <c r="G6535" t="s">
        <v>17</v>
      </c>
      <c r="H6535">
        <v>23</v>
      </c>
    </row>
    <row r="6536" spans="1:8" x14ac:dyDescent="0.3">
      <c r="A6536" t="s">
        <v>21</v>
      </c>
      <c r="B6536" t="s">
        <v>19</v>
      </c>
      <c r="C6536">
        <v>17</v>
      </c>
      <c r="D6536" s="3">
        <v>2017</v>
      </c>
      <c r="E6536" t="s">
        <v>3</v>
      </c>
      <c r="F6536" t="s">
        <v>18</v>
      </c>
      <c r="G6536" t="s">
        <v>17</v>
      </c>
      <c r="H6536">
        <v>84</v>
      </c>
    </row>
    <row r="6537" spans="1:8" x14ac:dyDescent="0.3">
      <c r="A6537" t="s">
        <v>22</v>
      </c>
      <c r="B6537" t="s">
        <v>19</v>
      </c>
      <c r="C6537">
        <v>17</v>
      </c>
      <c r="D6537" s="3">
        <v>2017</v>
      </c>
      <c r="E6537" t="s">
        <v>3</v>
      </c>
      <c r="F6537" t="s">
        <v>18</v>
      </c>
      <c r="G6537" t="s">
        <v>17</v>
      </c>
      <c r="H6537">
        <v>32</v>
      </c>
    </row>
    <row r="6538" spans="1:8" x14ac:dyDescent="0.3">
      <c r="A6538" t="s">
        <v>21</v>
      </c>
      <c r="B6538" t="s">
        <v>19</v>
      </c>
      <c r="C6538">
        <v>18</v>
      </c>
      <c r="D6538" s="3">
        <v>2017</v>
      </c>
      <c r="E6538" t="s">
        <v>3</v>
      </c>
      <c r="F6538" t="s">
        <v>18</v>
      </c>
      <c r="G6538" t="s">
        <v>17</v>
      </c>
      <c r="H6538">
        <v>121</v>
      </c>
    </row>
    <row r="6539" spans="1:8" x14ac:dyDescent="0.3">
      <c r="A6539" t="s">
        <v>22</v>
      </c>
      <c r="B6539" t="s">
        <v>19</v>
      </c>
      <c r="C6539">
        <v>18</v>
      </c>
      <c r="D6539" s="3">
        <v>2017</v>
      </c>
      <c r="E6539" t="s">
        <v>3</v>
      </c>
      <c r="F6539" t="s">
        <v>18</v>
      </c>
      <c r="G6539" t="s">
        <v>17</v>
      </c>
      <c r="H6539">
        <v>40</v>
      </c>
    </row>
    <row r="6540" spans="1:8" x14ac:dyDescent="0.3">
      <c r="A6540" t="s">
        <v>21</v>
      </c>
      <c r="B6540" t="s">
        <v>19</v>
      </c>
      <c r="C6540">
        <v>19</v>
      </c>
      <c r="D6540" s="3">
        <v>2017</v>
      </c>
      <c r="E6540" t="s">
        <v>3</v>
      </c>
      <c r="F6540" t="s">
        <v>18</v>
      </c>
      <c r="G6540" t="s">
        <v>17</v>
      </c>
      <c r="H6540">
        <v>150</v>
      </c>
    </row>
    <row r="6541" spans="1:8" x14ac:dyDescent="0.3">
      <c r="A6541" t="s">
        <v>22</v>
      </c>
      <c r="B6541" t="s">
        <v>19</v>
      </c>
      <c r="C6541">
        <v>19</v>
      </c>
      <c r="D6541" s="3">
        <v>2017</v>
      </c>
      <c r="E6541" t="s">
        <v>3</v>
      </c>
      <c r="F6541" t="s">
        <v>18</v>
      </c>
      <c r="G6541" t="s">
        <v>17</v>
      </c>
      <c r="H6541">
        <v>41</v>
      </c>
    </row>
    <row r="6542" spans="1:8" x14ac:dyDescent="0.3">
      <c r="A6542" t="s">
        <v>21</v>
      </c>
      <c r="B6542" t="s">
        <v>19</v>
      </c>
      <c r="C6542">
        <v>20</v>
      </c>
      <c r="D6542" s="3">
        <v>2017</v>
      </c>
      <c r="E6542" t="s">
        <v>3</v>
      </c>
      <c r="F6542" t="s">
        <v>18</v>
      </c>
      <c r="G6542" t="s">
        <v>17</v>
      </c>
      <c r="H6542">
        <v>147</v>
      </c>
    </row>
    <row r="6543" spans="1:8" x14ac:dyDescent="0.3">
      <c r="A6543" t="s">
        <v>22</v>
      </c>
      <c r="B6543" t="s">
        <v>19</v>
      </c>
      <c r="C6543">
        <v>20</v>
      </c>
      <c r="D6543" s="3">
        <v>2017</v>
      </c>
      <c r="E6543" t="s">
        <v>3</v>
      </c>
      <c r="F6543" t="s">
        <v>18</v>
      </c>
      <c r="G6543" t="s">
        <v>17</v>
      </c>
      <c r="H6543">
        <v>37</v>
      </c>
    </row>
    <row r="6544" spans="1:8" x14ac:dyDescent="0.3">
      <c r="A6544" t="s">
        <v>21</v>
      </c>
      <c r="B6544" t="s">
        <v>19</v>
      </c>
      <c r="C6544">
        <v>21</v>
      </c>
      <c r="D6544" s="3">
        <v>2017</v>
      </c>
      <c r="E6544" t="s">
        <v>3</v>
      </c>
      <c r="F6544" t="s">
        <v>18</v>
      </c>
      <c r="G6544" t="s">
        <v>17</v>
      </c>
      <c r="H6544">
        <v>156</v>
      </c>
    </row>
    <row r="6545" spans="1:8" x14ac:dyDescent="0.3">
      <c r="A6545" t="s">
        <v>22</v>
      </c>
      <c r="B6545" t="s">
        <v>19</v>
      </c>
      <c r="C6545">
        <v>21</v>
      </c>
      <c r="D6545" s="3">
        <v>2017</v>
      </c>
      <c r="E6545" t="s">
        <v>3</v>
      </c>
      <c r="F6545" t="s">
        <v>18</v>
      </c>
      <c r="G6545" t="s">
        <v>17</v>
      </c>
      <c r="H6545">
        <v>36</v>
      </c>
    </row>
    <row r="6546" spans="1:8" x14ac:dyDescent="0.3">
      <c r="A6546" t="s">
        <v>21</v>
      </c>
      <c r="B6546" t="s">
        <v>19</v>
      </c>
      <c r="C6546">
        <v>22</v>
      </c>
      <c r="D6546" s="3">
        <v>2017</v>
      </c>
      <c r="E6546" t="s">
        <v>3</v>
      </c>
      <c r="F6546" t="s">
        <v>18</v>
      </c>
      <c r="G6546" t="s">
        <v>17</v>
      </c>
      <c r="H6546">
        <v>133</v>
      </c>
    </row>
    <row r="6547" spans="1:8" x14ac:dyDescent="0.3">
      <c r="A6547" t="s">
        <v>22</v>
      </c>
      <c r="B6547" t="s">
        <v>19</v>
      </c>
      <c r="C6547">
        <v>22</v>
      </c>
      <c r="D6547" s="3">
        <v>2017</v>
      </c>
      <c r="E6547" t="s">
        <v>3</v>
      </c>
      <c r="F6547" t="s">
        <v>18</v>
      </c>
      <c r="G6547" t="s">
        <v>17</v>
      </c>
      <c r="H6547">
        <v>36</v>
      </c>
    </row>
    <row r="6548" spans="1:8" x14ac:dyDescent="0.3">
      <c r="A6548" t="s">
        <v>21</v>
      </c>
      <c r="B6548" t="s">
        <v>19</v>
      </c>
      <c r="C6548">
        <v>23</v>
      </c>
      <c r="D6548" s="3">
        <v>2017</v>
      </c>
      <c r="E6548" t="s">
        <v>3</v>
      </c>
      <c r="F6548" t="s">
        <v>18</v>
      </c>
      <c r="G6548" t="s">
        <v>17</v>
      </c>
      <c r="H6548">
        <v>104</v>
      </c>
    </row>
    <row r="6549" spans="1:8" x14ac:dyDescent="0.3">
      <c r="A6549" t="s">
        <v>22</v>
      </c>
      <c r="B6549" t="s">
        <v>19</v>
      </c>
      <c r="C6549">
        <v>23</v>
      </c>
      <c r="D6549" s="3">
        <v>2017</v>
      </c>
      <c r="E6549" t="s">
        <v>3</v>
      </c>
      <c r="F6549" t="s">
        <v>18</v>
      </c>
      <c r="G6549" t="s">
        <v>17</v>
      </c>
      <c r="H6549">
        <v>35</v>
      </c>
    </row>
    <row r="6550" spans="1:8" x14ac:dyDescent="0.3">
      <c r="A6550" t="s">
        <v>21</v>
      </c>
      <c r="B6550" t="s">
        <v>19</v>
      </c>
      <c r="C6550">
        <v>24</v>
      </c>
      <c r="D6550" s="3">
        <v>2017</v>
      </c>
      <c r="E6550" t="s">
        <v>3</v>
      </c>
      <c r="F6550" t="s">
        <v>18</v>
      </c>
      <c r="G6550" t="s">
        <v>17</v>
      </c>
      <c r="H6550">
        <v>114</v>
      </c>
    </row>
    <row r="6551" spans="1:8" x14ac:dyDescent="0.3">
      <c r="A6551" t="s">
        <v>22</v>
      </c>
      <c r="B6551" t="s">
        <v>19</v>
      </c>
      <c r="C6551">
        <v>24</v>
      </c>
      <c r="D6551" s="3">
        <v>2017</v>
      </c>
      <c r="E6551" t="s">
        <v>3</v>
      </c>
      <c r="F6551" t="s">
        <v>18</v>
      </c>
      <c r="G6551" t="s">
        <v>17</v>
      </c>
      <c r="H6551">
        <v>25</v>
      </c>
    </row>
    <row r="6552" spans="1:8" x14ac:dyDescent="0.3">
      <c r="A6552" t="s">
        <v>21</v>
      </c>
      <c r="B6552" t="s">
        <v>19</v>
      </c>
      <c r="C6552">
        <v>25</v>
      </c>
      <c r="D6552" s="3">
        <v>2017</v>
      </c>
      <c r="E6552" t="s">
        <v>3</v>
      </c>
      <c r="F6552" t="s">
        <v>18</v>
      </c>
      <c r="G6552" t="s">
        <v>17</v>
      </c>
      <c r="H6552">
        <v>157</v>
      </c>
    </row>
    <row r="6553" spans="1:8" x14ac:dyDescent="0.3">
      <c r="A6553" t="s">
        <v>22</v>
      </c>
      <c r="B6553" t="s">
        <v>19</v>
      </c>
      <c r="C6553">
        <v>25</v>
      </c>
      <c r="D6553" s="3">
        <v>2017</v>
      </c>
      <c r="E6553" t="s">
        <v>3</v>
      </c>
      <c r="F6553" t="s">
        <v>18</v>
      </c>
      <c r="G6553" t="s">
        <v>17</v>
      </c>
      <c r="H6553">
        <v>45</v>
      </c>
    </row>
    <row r="6554" spans="1:8" x14ac:dyDescent="0.3">
      <c r="A6554" t="s">
        <v>21</v>
      </c>
      <c r="B6554" t="s">
        <v>19</v>
      </c>
      <c r="C6554">
        <v>26</v>
      </c>
      <c r="D6554" s="3">
        <v>2017</v>
      </c>
      <c r="E6554" t="s">
        <v>3</v>
      </c>
      <c r="F6554" t="s">
        <v>18</v>
      </c>
      <c r="G6554" t="s">
        <v>17</v>
      </c>
      <c r="H6554">
        <v>155</v>
      </c>
    </row>
    <row r="6555" spans="1:8" x14ac:dyDescent="0.3">
      <c r="A6555" t="s">
        <v>22</v>
      </c>
      <c r="B6555" t="s">
        <v>19</v>
      </c>
      <c r="C6555">
        <v>26</v>
      </c>
      <c r="D6555" s="3">
        <v>2017</v>
      </c>
      <c r="E6555" t="s">
        <v>3</v>
      </c>
      <c r="F6555" t="s">
        <v>18</v>
      </c>
      <c r="G6555" t="s">
        <v>17</v>
      </c>
      <c r="H6555">
        <v>35</v>
      </c>
    </row>
    <row r="6556" spans="1:8" x14ac:dyDescent="0.3">
      <c r="A6556" t="s">
        <v>21</v>
      </c>
      <c r="B6556" t="s">
        <v>19</v>
      </c>
      <c r="C6556">
        <v>27</v>
      </c>
      <c r="D6556" s="3">
        <v>2017</v>
      </c>
      <c r="E6556" t="s">
        <v>3</v>
      </c>
      <c r="F6556" t="s">
        <v>18</v>
      </c>
      <c r="G6556" t="s">
        <v>17</v>
      </c>
      <c r="H6556">
        <v>173</v>
      </c>
    </row>
    <row r="6557" spans="1:8" x14ac:dyDescent="0.3">
      <c r="A6557" t="s">
        <v>22</v>
      </c>
      <c r="B6557" t="s">
        <v>19</v>
      </c>
      <c r="C6557">
        <v>27</v>
      </c>
      <c r="D6557" s="3">
        <v>2017</v>
      </c>
      <c r="E6557" t="s">
        <v>3</v>
      </c>
      <c r="F6557" t="s">
        <v>18</v>
      </c>
      <c r="G6557" t="s">
        <v>17</v>
      </c>
      <c r="H6557">
        <v>43</v>
      </c>
    </row>
    <row r="6558" spans="1:8" x14ac:dyDescent="0.3">
      <c r="A6558" t="s">
        <v>21</v>
      </c>
      <c r="B6558" t="s">
        <v>19</v>
      </c>
      <c r="C6558">
        <v>28</v>
      </c>
      <c r="D6558" s="3">
        <v>2017</v>
      </c>
      <c r="E6558" t="s">
        <v>3</v>
      </c>
      <c r="F6558" t="s">
        <v>18</v>
      </c>
      <c r="G6558" t="s">
        <v>17</v>
      </c>
      <c r="H6558">
        <v>140</v>
      </c>
    </row>
    <row r="6559" spans="1:8" x14ac:dyDescent="0.3">
      <c r="A6559" t="s">
        <v>22</v>
      </c>
      <c r="B6559" t="s">
        <v>19</v>
      </c>
      <c r="C6559">
        <v>28</v>
      </c>
      <c r="D6559" s="3">
        <v>2017</v>
      </c>
      <c r="E6559" t="s">
        <v>3</v>
      </c>
      <c r="F6559" t="s">
        <v>18</v>
      </c>
      <c r="G6559" t="s">
        <v>17</v>
      </c>
      <c r="H6559">
        <v>28</v>
      </c>
    </row>
    <row r="6560" spans="1:8" x14ac:dyDescent="0.3">
      <c r="A6560" t="s">
        <v>21</v>
      </c>
      <c r="B6560" t="s">
        <v>19</v>
      </c>
      <c r="C6560">
        <v>29</v>
      </c>
      <c r="D6560" s="3">
        <v>2017</v>
      </c>
      <c r="E6560" t="s">
        <v>3</v>
      </c>
      <c r="F6560" t="s">
        <v>18</v>
      </c>
      <c r="G6560" t="s">
        <v>17</v>
      </c>
      <c r="H6560">
        <v>132</v>
      </c>
    </row>
    <row r="6561" spans="1:8" x14ac:dyDescent="0.3">
      <c r="A6561" t="s">
        <v>22</v>
      </c>
      <c r="B6561" t="s">
        <v>19</v>
      </c>
      <c r="C6561">
        <v>29</v>
      </c>
      <c r="D6561" s="3">
        <v>2017</v>
      </c>
      <c r="E6561" t="s">
        <v>3</v>
      </c>
      <c r="F6561" t="s">
        <v>18</v>
      </c>
      <c r="G6561" t="s">
        <v>17</v>
      </c>
      <c r="H6561">
        <v>41</v>
      </c>
    </row>
    <row r="6562" spans="1:8" x14ac:dyDescent="0.3">
      <c r="A6562" t="s">
        <v>21</v>
      </c>
      <c r="B6562" t="s">
        <v>19</v>
      </c>
      <c r="C6562">
        <v>30</v>
      </c>
      <c r="D6562" s="3">
        <v>2017</v>
      </c>
      <c r="E6562" t="s">
        <v>3</v>
      </c>
      <c r="F6562" t="s">
        <v>18</v>
      </c>
      <c r="G6562" t="s">
        <v>17</v>
      </c>
      <c r="H6562">
        <v>115</v>
      </c>
    </row>
    <row r="6563" spans="1:8" x14ac:dyDescent="0.3">
      <c r="A6563" t="s">
        <v>22</v>
      </c>
      <c r="B6563" t="s">
        <v>19</v>
      </c>
      <c r="C6563">
        <v>30</v>
      </c>
      <c r="D6563" s="3">
        <v>2017</v>
      </c>
      <c r="E6563" t="s">
        <v>3</v>
      </c>
      <c r="F6563" t="s">
        <v>18</v>
      </c>
      <c r="G6563" t="s">
        <v>17</v>
      </c>
      <c r="H6563">
        <v>30</v>
      </c>
    </row>
    <row r="6564" spans="1:8" x14ac:dyDescent="0.3">
      <c r="A6564" t="s">
        <v>21</v>
      </c>
      <c r="B6564" t="s">
        <v>13</v>
      </c>
      <c r="C6564">
        <v>1</v>
      </c>
      <c r="D6564" s="3">
        <v>2017</v>
      </c>
      <c r="E6564" t="s">
        <v>3</v>
      </c>
      <c r="F6564" t="s">
        <v>18</v>
      </c>
      <c r="G6564" t="s">
        <v>17</v>
      </c>
      <c r="H6564">
        <v>143</v>
      </c>
    </row>
    <row r="6565" spans="1:8" x14ac:dyDescent="0.3">
      <c r="A6565" t="s">
        <v>22</v>
      </c>
      <c r="B6565" t="s">
        <v>13</v>
      </c>
      <c r="C6565">
        <v>1</v>
      </c>
      <c r="D6565" s="3">
        <v>2017</v>
      </c>
      <c r="E6565" t="s">
        <v>3</v>
      </c>
      <c r="F6565" t="s">
        <v>18</v>
      </c>
      <c r="G6565" t="s">
        <v>17</v>
      </c>
      <c r="H6565">
        <v>79</v>
      </c>
    </row>
    <row r="6566" spans="1:8" x14ac:dyDescent="0.3">
      <c r="A6566" t="s">
        <v>21</v>
      </c>
      <c r="B6566" t="s">
        <v>13</v>
      </c>
      <c r="C6566">
        <v>2</v>
      </c>
      <c r="D6566" s="3">
        <v>2017</v>
      </c>
      <c r="E6566" t="s">
        <v>3</v>
      </c>
      <c r="F6566" t="s">
        <v>18</v>
      </c>
      <c r="G6566" t="s">
        <v>17</v>
      </c>
      <c r="H6566">
        <v>139</v>
      </c>
    </row>
    <row r="6567" spans="1:8" x14ac:dyDescent="0.3">
      <c r="A6567" t="s">
        <v>22</v>
      </c>
      <c r="B6567" t="s">
        <v>13</v>
      </c>
      <c r="C6567">
        <v>2</v>
      </c>
      <c r="D6567" s="3">
        <v>2017</v>
      </c>
      <c r="E6567" t="s">
        <v>3</v>
      </c>
      <c r="F6567" t="s">
        <v>18</v>
      </c>
      <c r="G6567" t="s">
        <v>17</v>
      </c>
      <c r="H6567">
        <v>43</v>
      </c>
    </row>
    <row r="6568" spans="1:8" x14ac:dyDescent="0.3">
      <c r="A6568" t="s">
        <v>21</v>
      </c>
      <c r="B6568" t="s">
        <v>13</v>
      </c>
      <c r="C6568">
        <v>3</v>
      </c>
      <c r="D6568" s="3">
        <v>2017</v>
      </c>
      <c r="E6568" t="s">
        <v>3</v>
      </c>
      <c r="F6568" t="s">
        <v>18</v>
      </c>
      <c r="G6568" t="s">
        <v>17</v>
      </c>
      <c r="H6568">
        <v>143</v>
      </c>
    </row>
    <row r="6569" spans="1:8" x14ac:dyDescent="0.3">
      <c r="A6569" t="s">
        <v>22</v>
      </c>
      <c r="B6569" t="s">
        <v>13</v>
      </c>
      <c r="C6569">
        <v>3</v>
      </c>
      <c r="D6569" s="3">
        <v>2017</v>
      </c>
      <c r="E6569" t="s">
        <v>3</v>
      </c>
      <c r="F6569" t="s">
        <v>18</v>
      </c>
      <c r="G6569" t="s">
        <v>17</v>
      </c>
      <c r="H6569">
        <v>51</v>
      </c>
    </row>
    <row r="6570" spans="1:8" x14ac:dyDescent="0.3">
      <c r="A6570" t="s">
        <v>21</v>
      </c>
      <c r="B6570" t="s">
        <v>13</v>
      </c>
      <c r="C6570">
        <v>4</v>
      </c>
      <c r="D6570" s="3">
        <v>2017</v>
      </c>
      <c r="E6570" t="s">
        <v>3</v>
      </c>
      <c r="F6570" t="s">
        <v>18</v>
      </c>
      <c r="G6570" t="s">
        <v>17</v>
      </c>
      <c r="H6570">
        <v>145</v>
      </c>
    </row>
    <row r="6571" spans="1:8" x14ac:dyDescent="0.3">
      <c r="A6571" t="s">
        <v>22</v>
      </c>
      <c r="B6571" t="s">
        <v>13</v>
      </c>
      <c r="C6571">
        <v>4</v>
      </c>
      <c r="D6571" s="3">
        <v>2017</v>
      </c>
      <c r="E6571" t="s">
        <v>3</v>
      </c>
      <c r="F6571" t="s">
        <v>18</v>
      </c>
      <c r="G6571" t="s">
        <v>17</v>
      </c>
      <c r="H6571">
        <v>50</v>
      </c>
    </row>
    <row r="6572" spans="1:8" x14ac:dyDescent="0.3">
      <c r="A6572" t="s">
        <v>21</v>
      </c>
      <c r="B6572" t="s">
        <v>13</v>
      </c>
      <c r="C6572">
        <v>5</v>
      </c>
      <c r="D6572" s="3">
        <v>2017</v>
      </c>
      <c r="E6572" t="s">
        <v>3</v>
      </c>
      <c r="F6572" t="s">
        <v>18</v>
      </c>
      <c r="G6572" t="s">
        <v>17</v>
      </c>
      <c r="H6572">
        <v>127</v>
      </c>
    </row>
    <row r="6573" spans="1:8" x14ac:dyDescent="0.3">
      <c r="A6573" t="s">
        <v>22</v>
      </c>
      <c r="B6573" t="s">
        <v>13</v>
      </c>
      <c r="C6573">
        <v>5</v>
      </c>
      <c r="D6573" s="3">
        <v>2017</v>
      </c>
      <c r="E6573" t="s">
        <v>3</v>
      </c>
      <c r="F6573" t="s">
        <v>18</v>
      </c>
      <c r="G6573" t="s">
        <v>17</v>
      </c>
      <c r="H6573">
        <v>33</v>
      </c>
    </row>
    <row r="6574" spans="1:8" x14ac:dyDescent="0.3">
      <c r="A6574" t="s">
        <v>21</v>
      </c>
      <c r="B6574" t="s">
        <v>13</v>
      </c>
      <c r="C6574">
        <v>6</v>
      </c>
      <c r="D6574" s="3">
        <v>2017</v>
      </c>
      <c r="E6574" t="s">
        <v>3</v>
      </c>
      <c r="F6574" t="s">
        <v>18</v>
      </c>
      <c r="G6574" t="s">
        <v>17</v>
      </c>
      <c r="H6574">
        <v>149</v>
      </c>
    </row>
    <row r="6575" spans="1:8" x14ac:dyDescent="0.3">
      <c r="A6575" t="s">
        <v>22</v>
      </c>
      <c r="B6575" t="s">
        <v>13</v>
      </c>
      <c r="C6575">
        <v>6</v>
      </c>
      <c r="D6575" s="3">
        <v>2017</v>
      </c>
      <c r="E6575" t="s">
        <v>3</v>
      </c>
      <c r="F6575" t="s">
        <v>18</v>
      </c>
      <c r="G6575" t="s">
        <v>17</v>
      </c>
      <c r="H6575">
        <v>43</v>
      </c>
    </row>
    <row r="6576" spans="1:8" x14ac:dyDescent="0.3">
      <c r="A6576" t="s">
        <v>21</v>
      </c>
      <c r="B6576" t="s">
        <v>13</v>
      </c>
      <c r="C6576">
        <v>7</v>
      </c>
      <c r="D6576" s="3">
        <v>2017</v>
      </c>
      <c r="E6576" t="s">
        <v>3</v>
      </c>
      <c r="F6576" t="s">
        <v>18</v>
      </c>
      <c r="G6576" t="s">
        <v>17</v>
      </c>
      <c r="H6576">
        <v>163</v>
      </c>
    </row>
    <row r="6577" spans="1:8" x14ac:dyDescent="0.3">
      <c r="A6577" t="s">
        <v>22</v>
      </c>
      <c r="B6577" t="s">
        <v>13</v>
      </c>
      <c r="C6577">
        <v>7</v>
      </c>
      <c r="D6577" s="3">
        <v>2017</v>
      </c>
      <c r="E6577" t="s">
        <v>3</v>
      </c>
      <c r="F6577" t="s">
        <v>18</v>
      </c>
      <c r="G6577" t="s">
        <v>17</v>
      </c>
      <c r="H6577">
        <v>54</v>
      </c>
    </row>
    <row r="6578" spans="1:8" x14ac:dyDescent="0.3">
      <c r="A6578" t="s">
        <v>21</v>
      </c>
      <c r="B6578" t="s">
        <v>13</v>
      </c>
      <c r="C6578">
        <v>8</v>
      </c>
      <c r="D6578" s="3">
        <v>2017</v>
      </c>
      <c r="E6578" t="s">
        <v>3</v>
      </c>
      <c r="F6578" t="s">
        <v>18</v>
      </c>
      <c r="G6578" t="s">
        <v>17</v>
      </c>
      <c r="H6578">
        <v>164</v>
      </c>
    </row>
    <row r="6579" spans="1:8" x14ac:dyDescent="0.3">
      <c r="A6579" t="s">
        <v>22</v>
      </c>
      <c r="B6579" t="s">
        <v>13</v>
      </c>
      <c r="C6579">
        <v>8</v>
      </c>
      <c r="D6579" s="3">
        <v>2017</v>
      </c>
      <c r="E6579" t="s">
        <v>3</v>
      </c>
      <c r="F6579" t="s">
        <v>18</v>
      </c>
      <c r="G6579" t="s">
        <v>17</v>
      </c>
      <c r="H6579">
        <v>66</v>
      </c>
    </row>
    <row r="6580" spans="1:8" x14ac:dyDescent="0.3">
      <c r="A6580" t="s">
        <v>21</v>
      </c>
      <c r="B6580" t="s">
        <v>13</v>
      </c>
      <c r="C6580">
        <v>9</v>
      </c>
      <c r="D6580" s="3">
        <v>2017</v>
      </c>
      <c r="E6580" t="s">
        <v>3</v>
      </c>
      <c r="F6580" t="s">
        <v>18</v>
      </c>
      <c r="G6580" t="s">
        <v>17</v>
      </c>
      <c r="H6580">
        <v>156</v>
      </c>
    </row>
    <row r="6581" spans="1:8" x14ac:dyDescent="0.3">
      <c r="A6581" t="s">
        <v>22</v>
      </c>
      <c r="B6581" t="s">
        <v>13</v>
      </c>
      <c r="C6581">
        <v>9</v>
      </c>
      <c r="D6581" s="3">
        <v>2017</v>
      </c>
      <c r="E6581" t="s">
        <v>3</v>
      </c>
      <c r="F6581" t="s">
        <v>18</v>
      </c>
      <c r="G6581" t="s">
        <v>17</v>
      </c>
      <c r="H6581">
        <v>47</v>
      </c>
    </row>
    <row r="6582" spans="1:8" x14ac:dyDescent="0.3">
      <c r="A6582" t="s">
        <v>21</v>
      </c>
      <c r="B6582" t="s">
        <v>13</v>
      </c>
      <c r="C6582">
        <v>10</v>
      </c>
      <c r="D6582" s="3">
        <v>2017</v>
      </c>
      <c r="E6582" t="s">
        <v>3</v>
      </c>
      <c r="F6582" t="s">
        <v>18</v>
      </c>
      <c r="G6582" t="s">
        <v>17</v>
      </c>
      <c r="H6582">
        <v>145</v>
      </c>
    </row>
    <row r="6583" spans="1:8" x14ac:dyDescent="0.3">
      <c r="A6583" t="s">
        <v>22</v>
      </c>
      <c r="B6583" t="s">
        <v>13</v>
      </c>
      <c r="C6583">
        <v>10</v>
      </c>
      <c r="D6583" s="3">
        <v>2017</v>
      </c>
      <c r="E6583" t="s">
        <v>3</v>
      </c>
      <c r="F6583" t="s">
        <v>18</v>
      </c>
      <c r="G6583" t="s">
        <v>17</v>
      </c>
      <c r="H6583">
        <v>49</v>
      </c>
    </row>
    <row r="6584" spans="1:8" x14ac:dyDescent="0.3">
      <c r="A6584" t="s">
        <v>21</v>
      </c>
      <c r="B6584" t="s">
        <v>13</v>
      </c>
      <c r="C6584">
        <v>11</v>
      </c>
      <c r="D6584" s="3">
        <v>2017</v>
      </c>
      <c r="E6584" t="s">
        <v>3</v>
      </c>
      <c r="F6584" t="s">
        <v>18</v>
      </c>
      <c r="G6584" t="s">
        <v>17</v>
      </c>
      <c r="H6584">
        <v>143</v>
      </c>
    </row>
    <row r="6585" spans="1:8" x14ac:dyDescent="0.3">
      <c r="A6585" t="s">
        <v>22</v>
      </c>
      <c r="B6585" t="s">
        <v>13</v>
      </c>
      <c r="C6585">
        <v>11</v>
      </c>
      <c r="D6585" s="3">
        <v>2017</v>
      </c>
      <c r="E6585" t="s">
        <v>3</v>
      </c>
      <c r="F6585" t="s">
        <v>18</v>
      </c>
      <c r="G6585" t="s">
        <v>17</v>
      </c>
      <c r="H6585">
        <v>39</v>
      </c>
    </row>
    <row r="6586" spans="1:8" x14ac:dyDescent="0.3">
      <c r="A6586" t="s">
        <v>21</v>
      </c>
      <c r="B6586" t="s">
        <v>13</v>
      </c>
      <c r="C6586">
        <v>12</v>
      </c>
      <c r="D6586" s="3">
        <v>2017</v>
      </c>
      <c r="E6586" t="s">
        <v>3</v>
      </c>
      <c r="F6586" t="s">
        <v>18</v>
      </c>
      <c r="G6586" t="s">
        <v>17</v>
      </c>
      <c r="H6586">
        <v>125</v>
      </c>
    </row>
    <row r="6587" spans="1:8" x14ac:dyDescent="0.3">
      <c r="A6587" t="s">
        <v>22</v>
      </c>
      <c r="B6587" t="s">
        <v>13</v>
      </c>
      <c r="C6587">
        <v>12</v>
      </c>
      <c r="D6587" s="3">
        <v>2017</v>
      </c>
      <c r="E6587" t="s">
        <v>3</v>
      </c>
      <c r="F6587" t="s">
        <v>18</v>
      </c>
      <c r="G6587" t="s">
        <v>17</v>
      </c>
      <c r="H6587">
        <v>35</v>
      </c>
    </row>
    <row r="6588" spans="1:8" x14ac:dyDescent="0.3">
      <c r="A6588" t="s">
        <v>21</v>
      </c>
      <c r="B6588" t="s">
        <v>13</v>
      </c>
      <c r="C6588">
        <v>13</v>
      </c>
      <c r="D6588" s="3">
        <v>2017</v>
      </c>
      <c r="E6588" t="s">
        <v>3</v>
      </c>
      <c r="F6588" t="s">
        <v>18</v>
      </c>
      <c r="G6588" t="s">
        <v>17</v>
      </c>
      <c r="H6588">
        <v>119</v>
      </c>
    </row>
    <row r="6589" spans="1:8" x14ac:dyDescent="0.3">
      <c r="A6589" t="s">
        <v>22</v>
      </c>
      <c r="B6589" t="s">
        <v>13</v>
      </c>
      <c r="C6589">
        <v>13</v>
      </c>
      <c r="D6589" s="3">
        <v>2017</v>
      </c>
      <c r="E6589" t="s">
        <v>3</v>
      </c>
      <c r="F6589" t="s">
        <v>18</v>
      </c>
      <c r="G6589" t="s">
        <v>17</v>
      </c>
      <c r="H6589">
        <v>36</v>
      </c>
    </row>
    <row r="6590" spans="1:8" x14ac:dyDescent="0.3">
      <c r="A6590" t="s">
        <v>21</v>
      </c>
      <c r="B6590" t="s">
        <v>13</v>
      </c>
      <c r="C6590">
        <v>14</v>
      </c>
      <c r="D6590" s="3">
        <v>2017</v>
      </c>
      <c r="E6590" t="s">
        <v>3</v>
      </c>
      <c r="F6590" t="s">
        <v>18</v>
      </c>
      <c r="G6590" t="s">
        <v>17</v>
      </c>
      <c r="H6590">
        <v>128</v>
      </c>
    </row>
    <row r="6591" spans="1:8" x14ac:dyDescent="0.3">
      <c r="A6591" t="s">
        <v>22</v>
      </c>
      <c r="B6591" t="s">
        <v>13</v>
      </c>
      <c r="C6591">
        <v>14</v>
      </c>
      <c r="D6591" s="3">
        <v>2017</v>
      </c>
      <c r="E6591" t="s">
        <v>3</v>
      </c>
      <c r="F6591" t="s">
        <v>18</v>
      </c>
      <c r="G6591" t="s">
        <v>17</v>
      </c>
      <c r="H6591">
        <v>39</v>
      </c>
    </row>
    <row r="6592" spans="1:8" x14ac:dyDescent="0.3">
      <c r="A6592" t="s">
        <v>21</v>
      </c>
      <c r="B6592" t="s">
        <v>13</v>
      </c>
      <c r="C6592">
        <v>15</v>
      </c>
      <c r="D6592" s="3">
        <v>2017</v>
      </c>
      <c r="E6592" t="s">
        <v>3</v>
      </c>
      <c r="F6592" t="s">
        <v>18</v>
      </c>
      <c r="G6592" t="s">
        <v>17</v>
      </c>
      <c r="H6592">
        <v>136</v>
      </c>
    </row>
    <row r="6593" spans="1:8" x14ac:dyDescent="0.3">
      <c r="A6593" t="s">
        <v>22</v>
      </c>
      <c r="B6593" t="s">
        <v>13</v>
      </c>
      <c r="C6593">
        <v>15</v>
      </c>
      <c r="D6593" s="3">
        <v>2017</v>
      </c>
      <c r="E6593" t="s">
        <v>3</v>
      </c>
      <c r="F6593" t="s">
        <v>18</v>
      </c>
      <c r="G6593" t="s">
        <v>17</v>
      </c>
      <c r="H6593">
        <v>41</v>
      </c>
    </row>
    <row r="6594" spans="1:8" x14ac:dyDescent="0.3">
      <c r="A6594" t="s">
        <v>21</v>
      </c>
      <c r="B6594" t="s">
        <v>13</v>
      </c>
      <c r="C6594">
        <v>16</v>
      </c>
      <c r="D6594" s="3">
        <v>2017</v>
      </c>
      <c r="E6594" t="s">
        <v>3</v>
      </c>
      <c r="F6594" t="s">
        <v>18</v>
      </c>
      <c r="G6594" t="s">
        <v>17</v>
      </c>
      <c r="H6594">
        <v>141</v>
      </c>
    </row>
    <row r="6595" spans="1:8" x14ac:dyDescent="0.3">
      <c r="A6595" t="s">
        <v>22</v>
      </c>
      <c r="B6595" t="s">
        <v>13</v>
      </c>
      <c r="C6595">
        <v>16</v>
      </c>
      <c r="D6595" s="3">
        <v>2017</v>
      </c>
      <c r="E6595" t="s">
        <v>3</v>
      </c>
      <c r="F6595" t="s">
        <v>18</v>
      </c>
      <c r="G6595" t="s">
        <v>17</v>
      </c>
      <c r="H6595">
        <v>52</v>
      </c>
    </row>
    <row r="6596" spans="1:8" x14ac:dyDescent="0.3">
      <c r="A6596" t="s">
        <v>21</v>
      </c>
      <c r="B6596" t="s">
        <v>13</v>
      </c>
      <c r="C6596">
        <v>17</v>
      </c>
      <c r="D6596" s="3">
        <v>2017</v>
      </c>
      <c r="E6596" t="s">
        <v>3</v>
      </c>
      <c r="F6596" t="s">
        <v>18</v>
      </c>
      <c r="G6596" t="s">
        <v>17</v>
      </c>
      <c r="H6596">
        <v>116</v>
      </c>
    </row>
    <row r="6597" spans="1:8" x14ac:dyDescent="0.3">
      <c r="A6597" t="s">
        <v>22</v>
      </c>
      <c r="B6597" t="s">
        <v>13</v>
      </c>
      <c r="C6597">
        <v>17</v>
      </c>
      <c r="D6597" s="3">
        <v>2017</v>
      </c>
      <c r="E6597" t="s">
        <v>3</v>
      </c>
      <c r="F6597" t="s">
        <v>18</v>
      </c>
      <c r="G6597" t="s">
        <v>17</v>
      </c>
      <c r="H6597">
        <v>38</v>
      </c>
    </row>
    <row r="6598" spans="1:8" x14ac:dyDescent="0.3">
      <c r="A6598" t="s">
        <v>21</v>
      </c>
      <c r="B6598" t="s">
        <v>13</v>
      </c>
      <c r="C6598">
        <v>18</v>
      </c>
      <c r="D6598" s="3">
        <v>2017</v>
      </c>
      <c r="E6598" t="s">
        <v>3</v>
      </c>
      <c r="F6598" t="s">
        <v>18</v>
      </c>
      <c r="G6598" t="s">
        <v>17</v>
      </c>
      <c r="H6598">
        <v>136</v>
      </c>
    </row>
    <row r="6599" spans="1:8" x14ac:dyDescent="0.3">
      <c r="A6599" t="s">
        <v>22</v>
      </c>
      <c r="B6599" t="s">
        <v>13</v>
      </c>
      <c r="C6599">
        <v>18</v>
      </c>
      <c r="D6599" s="3">
        <v>2017</v>
      </c>
      <c r="E6599" t="s">
        <v>3</v>
      </c>
      <c r="F6599" t="s">
        <v>18</v>
      </c>
      <c r="G6599" t="s">
        <v>17</v>
      </c>
      <c r="H6599">
        <v>46</v>
      </c>
    </row>
    <row r="6600" spans="1:8" x14ac:dyDescent="0.3">
      <c r="A6600" t="s">
        <v>21</v>
      </c>
      <c r="B6600" t="s">
        <v>13</v>
      </c>
      <c r="C6600">
        <v>19</v>
      </c>
      <c r="D6600" s="3">
        <v>2017</v>
      </c>
      <c r="E6600" t="s">
        <v>3</v>
      </c>
      <c r="F6600" t="s">
        <v>18</v>
      </c>
      <c r="G6600" t="s">
        <v>17</v>
      </c>
      <c r="H6600">
        <v>111</v>
      </c>
    </row>
    <row r="6601" spans="1:8" x14ac:dyDescent="0.3">
      <c r="A6601" t="s">
        <v>22</v>
      </c>
      <c r="B6601" t="s">
        <v>13</v>
      </c>
      <c r="C6601">
        <v>19</v>
      </c>
      <c r="D6601" s="3">
        <v>2017</v>
      </c>
      <c r="E6601" t="s">
        <v>3</v>
      </c>
      <c r="F6601" t="s">
        <v>18</v>
      </c>
      <c r="G6601" t="s">
        <v>17</v>
      </c>
      <c r="H6601">
        <v>17</v>
      </c>
    </row>
    <row r="6602" spans="1:8" x14ac:dyDescent="0.3">
      <c r="A6602" t="s">
        <v>21</v>
      </c>
      <c r="B6602" t="s">
        <v>13</v>
      </c>
      <c r="C6602">
        <v>20</v>
      </c>
      <c r="D6602" s="3">
        <v>2017</v>
      </c>
      <c r="E6602" t="s">
        <v>3</v>
      </c>
      <c r="F6602" t="s">
        <v>18</v>
      </c>
      <c r="G6602" t="s">
        <v>17</v>
      </c>
      <c r="H6602">
        <v>105</v>
      </c>
    </row>
    <row r="6603" spans="1:8" x14ac:dyDescent="0.3">
      <c r="A6603" t="s">
        <v>22</v>
      </c>
      <c r="B6603" t="s">
        <v>13</v>
      </c>
      <c r="C6603">
        <v>20</v>
      </c>
      <c r="D6603" s="3">
        <v>2017</v>
      </c>
      <c r="E6603" t="s">
        <v>3</v>
      </c>
      <c r="F6603" t="s">
        <v>18</v>
      </c>
      <c r="G6603" t="s">
        <v>17</v>
      </c>
      <c r="H6603">
        <v>27</v>
      </c>
    </row>
    <row r="6604" spans="1:8" x14ac:dyDescent="0.3">
      <c r="A6604" t="s">
        <v>21</v>
      </c>
      <c r="B6604" t="s">
        <v>13</v>
      </c>
      <c r="C6604">
        <v>21</v>
      </c>
      <c r="D6604" s="3">
        <v>2017</v>
      </c>
      <c r="E6604" t="s">
        <v>3</v>
      </c>
      <c r="F6604" t="s">
        <v>18</v>
      </c>
      <c r="G6604" t="s">
        <v>17</v>
      </c>
      <c r="H6604">
        <v>133</v>
      </c>
    </row>
    <row r="6605" spans="1:8" x14ac:dyDescent="0.3">
      <c r="A6605" t="s">
        <v>22</v>
      </c>
      <c r="B6605" t="s">
        <v>13</v>
      </c>
      <c r="C6605">
        <v>21</v>
      </c>
      <c r="D6605" s="3">
        <v>2017</v>
      </c>
      <c r="E6605" t="s">
        <v>3</v>
      </c>
      <c r="F6605" t="s">
        <v>18</v>
      </c>
      <c r="G6605" t="s">
        <v>17</v>
      </c>
      <c r="H6605">
        <v>35</v>
      </c>
    </row>
    <row r="6606" spans="1:8" x14ac:dyDescent="0.3">
      <c r="A6606" t="s">
        <v>21</v>
      </c>
      <c r="B6606" t="s">
        <v>13</v>
      </c>
      <c r="C6606">
        <v>22</v>
      </c>
      <c r="D6606" s="3">
        <v>2017</v>
      </c>
      <c r="E6606" t="s">
        <v>3</v>
      </c>
      <c r="F6606" t="s">
        <v>18</v>
      </c>
      <c r="G6606" t="s">
        <v>17</v>
      </c>
      <c r="H6606">
        <v>127</v>
      </c>
    </row>
    <row r="6607" spans="1:8" x14ac:dyDescent="0.3">
      <c r="A6607" t="s">
        <v>22</v>
      </c>
      <c r="B6607" t="s">
        <v>13</v>
      </c>
      <c r="C6607">
        <v>22</v>
      </c>
      <c r="D6607" s="3">
        <v>2017</v>
      </c>
      <c r="E6607" t="s">
        <v>3</v>
      </c>
      <c r="F6607" t="s">
        <v>18</v>
      </c>
      <c r="G6607" t="s">
        <v>17</v>
      </c>
      <c r="H6607">
        <v>35</v>
      </c>
    </row>
    <row r="6608" spans="1:8" x14ac:dyDescent="0.3">
      <c r="A6608" t="s">
        <v>21</v>
      </c>
      <c r="B6608" t="s">
        <v>13</v>
      </c>
      <c r="C6608">
        <v>23</v>
      </c>
      <c r="D6608" s="3">
        <v>2017</v>
      </c>
      <c r="E6608" t="s">
        <v>3</v>
      </c>
      <c r="F6608" t="s">
        <v>18</v>
      </c>
      <c r="G6608" t="s">
        <v>17</v>
      </c>
      <c r="H6608">
        <v>120</v>
      </c>
    </row>
    <row r="6609" spans="1:8" x14ac:dyDescent="0.3">
      <c r="A6609" t="s">
        <v>22</v>
      </c>
      <c r="B6609" t="s">
        <v>13</v>
      </c>
      <c r="C6609">
        <v>23</v>
      </c>
      <c r="D6609" s="3">
        <v>2017</v>
      </c>
      <c r="E6609" t="s">
        <v>3</v>
      </c>
      <c r="F6609" t="s">
        <v>18</v>
      </c>
      <c r="G6609" t="s">
        <v>17</v>
      </c>
      <c r="H6609">
        <v>39</v>
      </c>
    </row>
    <row r="6610" spans="1:8" x14ac:dyDescent="0.3">
      <c r="A6610" t="s">
        <v>21</v>
      </c>
      <c r="B6610" t="s">
        <v>13</v>
      </c>
      <c r="C6610">
        <v>24</v>
      </c>
      <c r="D6610" s="3">
        <v>2017</v>
      </c>
      <c r="E6610" t="s">
        <v>3</v>
      </c>
      <c r="F6610" t="s">
        <v>18</v>
      </c>
      <c r="G6610" t="s">
        <v>17</v>
      </c>
      <c r="H6610">
        <v>109</v>
      </c>
    </row>
    <row r="6611" spans="1:8" x14ac:dyDescent="0.3">
      <c r="A6611" t="s">
        <v>22</v>
      </c>
      <c r="B6611" t="s">
        <v>13</v>
      </c>
      <c r="C6611">
        <v>24</v>
      </c>
      <c r="D6611" s="3">
        <v>2017</v>
      </c>
      <c r="E6611" t="s">
        <v>3</v>
      </c>
      <c r="F6611" t="s">
        <v>18</v>
      </c>
      <c r="G6611" t="s">
        <v>17</v>
      </c>
      <c r="H6611">
        <v>33</v>
      </c>
    </row>
    <row r="6612" spans="1:8" x14ac:dyDescent="0.3">
      <c r="A6612" t="s">
        <v>21</v>
      </c>
      <c r="B6612" t="s">
        <v>13</v>
      </c>
      <c r="C6612">
        <v>25</v>
      </c>
      <c r="D6612" s="3">
        <v>2017</v>
      </c>
      <c r="E6612" t="s">
        <v>3</v>
      </c>
      <c r="F6612" t="s">
        <v>18</v>
      </c>
      <c r="G6612" t="s">
        <v>17</v>
      </c>
      <c r="H6612">
        <v>110</v>
      </c>
    </row>
    <row r="6613" spans="1:8" x14ac:dyDescent="0.3">
      <c r="A6613" t="s">
        <v>22</v>
      </c>
      <c r="B6613" t="s">
        <v>13</v>
      </c>
      <c r="C6613">
        <v>25</v>
      </c>
      <c r="D6613" s="3">
        <v>2017</v>
      </c>
      <c r="E6613" t="s">
        <v>3</v>
      </c>
      <c r="F6613" t="s">
        <v>18</v>
      </c>
      <c r="G6613" t="s">
        <v>17</v>
      </c>
      <c r="H6613">
        <v>34</v>
      </c>
    </row>
    <row r="6614" spans="1:8" x14ac:dyDescent="0.3">
      <c r="A6614" t="s">
        <v>21</v>
      </c>
      <c r="B6614" t="s">
        <v>13</v>
      </c>
      <c r="C6614">
        <v>26</v>
      </c>
      <c r="D6614" s="3">
        <v>2017</v>
      </c>
      <c r="E6614" t="s">
        <v>3</v>
      </c>
      <c r="F6614" t="s">
        <v>18</v>
      </c>
      <c r="G6614" t="s">
        <v>17</v>
      </c>
      <c r="H6614">
        <v>77</v>
      </c>
    </row>
    <row r="6615" spans="1:8" x14ac:dyDescent="0.3">
      <c r="A6615" t="s">
        <v>22</v>
      </c>
      <c r="B6615" t="s">
        <v>13</v>
      </c>
      <c r="C6615">
        <v>26</v>
      </c>
      <c r="D6615" s="3">
        <v>2017</v>
      </c>
      <c r="E6615" t="s">
        <v>3</v>
      </c>
      <c r="F6615" t="s">
        <v>18</v>
      </c>
      <c r="G6615" t="s">
        <v>17</v>
      </c>
      <c r="H6615">
        <v>30</v>
      </c>
    </row>
    <row r="6616" spans="1:8" x14ac:dyDescent="0.3">
      <c r="A6616" t="s">
        <v>21</v>
      </c>
      <c r="B6616" t="s">
        <v>13</v>
      </c>
      <c r="C6616">
        <v>27</v>
      </c>
      <c r="D6616" s="3">
        <v>2017</v>
      </c>
      <c r="E6616" t="s">
        <v>3</v>
      </c>
      <c r="F6616" t="s">
        <v>18</v>
      </c>
      <c r="G6616" t="s">
        <v>17</v>
      </c>
      <c r="H6616">
        <v>90</v>
      </c>
    </row>
    <row r="6617" spans="1:8" x14ac:dyDescent="0.3">
      <c r="A6617" t="s">
        <v>22</v>
      </c>
      <c r="B6617" t="s">
        <v>13</v>
      </c>
      <c r="C6617">
        <v>27</v>
      </c>
      <c r="D6617" s="3">
        <v>2017</v>
      </c>
      <c r="E6617" t="s">
        <v>3</v>
      </c>
      <c r="F6617" t="s">
        <v>18</v>
      </c>
      <c r="G6617" t="s">
        <v>17</v>
      </c>
      <c r="H6617">
        <v>28</v>
      </c>
    </row>
    <row r="6618" spans="1:8" x14ac:dyDescent="0.3">
      <c r="A6618" t="s">
        <v>21</v>
      </c>
      <c r="B6618" t="s">
        <v>13</v>
      </c>
      <c r="C6618">
        <v>28</v>
      </c>
      <c r="D6618" s="3">
        <v>2017</v>
      </c>
      <c r="E6618" t="s">
        <v>3</v>
      </c>
      <c r="F6618" t="s">
        <v>18</v>
      </c>
      <c r="G6618" t="s">
        <v>17</v>
      </c>
      <c r="H6618">
        <v>113</v>
      </c>
    </row>
    <row r="6619" spans="1:8" x14ac:dyDescent="0.3">
      <c r="A6619" t="s">
        <v>22</v>
      </c>
      <c r="B6619" t="s">
        <v>13</v>
      </c>
      <c r="C6619">
        <v>28</v>
      </c>
      <c r="D6619" s="3">
        <v>2017</v>
      </c>
      <c r="E6619" t="s">
        <v>3</v>
      </c>
      <c r="F6619" t="s">
        <v>18</v>
      </c>
      <c r="G6619" t="s">
        <v>17</v>
      </c>
      <c r="H6619">
        <v>35</v>
      </c>
    </row>
    <row r="6620" spans="1:8" x14ac:dyDescent="0.3">
      <c r="A6620" t="s">
        <v>21</v>
      </c>
      <c r="B6620" t="s">
        <v>13</v>
      </c>
      <c r="C6620">
        <v>29</v>
      </c>
      <c r="D6620" s="3">
        <v>2017</v>
      </c>
      <c r="E6620" t="s">
        <v>3</v>
      </c>
      <c r="F6620" t="s">
        <v>18</v>
      </c>
      <c r="G6620" t="s">
        <v>17</v>
      </c>
      <c r="H6620">
        <v>148</v>
      </c>
    </row>
    <row r="6621" spans="1:8" x14ac:dyDescent="0.3">
      <c r="A6621" t="s">
        <v>22</v>
      </c>
      <c r="B6621" t="s">
        <v>13</v>
      </c>
      <c r="C6621">
        <v>29</v>
      </c>
      <c r="D6621" s="3">
        <v>2017</v>
      </c>
      <c r="E6621" t="s">
        <v>3</v>
      </c>
      <c r="F6621" t="s">
        <v>18</v>
      </c>
      <c r="G6621" t="s">
        <v>17</v>
      </c>
      <c r="H6621">
        <v>30</v>
      </c>
    </row>
    <row r="6622" spans="1:8" x14ac:dyDescent="0.3">
      <c r="A6622" t="s">
        <v>21</v>
      </c>
      <c r="B6622" t="s">
        <v>13</v>
      </c>
      <c r="C6622">
        <v>30</v>
      </c>
      <c r="D6622" s="3">
        <v>2017</v>
      </c>
      <c r="E6622" t="s">
        <v>3</v>
      </c>
      <c r="F6622" t="s">
        <v>18</v>
      </c>
      <c r="G6622" t="s">
        <v>17</v>
      </c>
      <c r="H6622">
        <v>102</v>
      </c>
    </row>
    <row r="6623" spans="1:8" x14ac:dyDescent="0.3">
      <c r="A6623" t="s">
        <v>22</v>
      </c>
      <c r="B6623" t="s">
        <v>13</v>
      </c>
      <c r="C6623">
        <v>30</v>
      </c>
      <c r="D6623" s="3">
        <v>2017</v>
      </c>
      <c r="E6623" t="s">
        <v>3</v>
      </c>
      <c r="F6623" t="s">
        <v>18</v>
      </c>
      <c r="G6623" t="s">
        <v>17</v>
      </c>
      <c r="H6623">
        <v>33</v>
      </c>
    </row>
    <row r="6624" spans="1:8" x14ac:dyDescent="0.3">
      <c r="A6624" t="s">
        <v>21</v>
      </c>
      <c r="B6624" t="s">
        <v>13</v>
      </c>
      <c r="C6624">
        <v>31</v>
      </c>
      <c r="D6624" s="3">
        <v>2017</v>
      </c>
      <c r="E6624" t="s">
        <v>3</v>
      </c>
      <c r="F6624" t="s">
        <v>18</v>
      </c>
      <c r="G6624" t="s">
        <v>17</v>
      </c>
      <c r="H6624">
        <v>113</v>
      </c>
    </row>
    <row r="6625" spans="1:8" x14ac:dyDescent="0.3">
      <c r="A6625" t="s">
        <v>22</v>
      </c>
      <c r="B6625" t="s">
        <v>13</v>
      </c>
      <c r="C6625">
        <v>31</v>
      </c>
      <c r="D6625" s="3">
        <v>2017</v>
      </c>
      <c r="E6625" t="s">
        <v>3</v>
      </c>
      <c r="F6625" t="s">
        <v>18</v>
      </c>
      <c r="G6625" t="s">
        <v>17</v>
      </c>
      <c r="H6625">
        <v>35</v>
      </c>
    </row>
    <row r="6626" spans="1:8" x14ac:dyDescent="0.3">
      <c r="A6626" t="s">
        <v>21</v>
      </c>
      <c r="B6626" t="s">
        <v>20</v>
      </c>
      <c r="C6626">
        <v>1</v>
      </c>
      <c r="D6626" s="3">
        <v>2016</v>
      </c>
      <c r="E6626" t="s">
        <v>16</v>
      </c>
      <c r="F6626" t="s">
        <v>14</v>
      </c>
      <c r="G6626" t="s">
        <v>17</v>
      </c>
      <c r="H6626">
        <v>15781.033017</v>
      </c>
    </row>
    <row r="6627" spans="1:8" x14ac:dyDescent="0.3">
      <c r="A6627" t="s">
        <v>22</v>
      </c>
      <c r="B6627" t="s">
        <v>20</v>
      </c>
      <c r="C6627">
        <v>1</v>
      </c>
      <c r="D6627" s="3">
        <v>2016</v>
      </c>
      <c r="E6627" t="s">
        <v>16</v>
      </c>
      <c r="F6627" t="s">
        <v>14</v>
      </c>
      <c r="G6627" t="s">
        <v>17</v>
      </c>
      <c r="H6627">
        <v>12011.399749</v>
      </c>
    </row>
    <row r="6628" spans="1:8" x14ac:dyDescent="0.3">
      <c r="A6628" t="s">
        <v>21</v>
      </c>
      <c r="B6628" t="s">
        <v>20</v>
      </c>
      <c r="C6628">
        <v>2</v>
      </c>
      <c r="D6628" s="3">
        <v>2016</v>
      </c>
      <c r="E6628" t="s">
        <v>16</v>
      </c>
      <c r="F6628" t="s">
        <v>14</v>
      </c>
      <c r="G6628" t="s">
        <v>17</v>
      </c>
      <c r="H6628">
        <v>12339.288009</v>
      </c>
    </row>
    <row r="6629" spans="1:8" x14ac:dyDescent="0.3">
      <c r="A6629" t="s">
        <v>22</v>
      </c>
      <c r="B6629" t="s">
        <v>20</v>
      </c>
      <c r="C6629">
        <v>2</v>
      </c>
      <c r="D6629" s="3">
        <v>2016</v>
      </c>
      <c r="E6629" t="s">
        <v>16</v>
      </c>
      <c r="F6629" t="s">
        <v>14</v>
      </c>
      <c r="G6629" t="s">
        <v>17</v>
      </c>
      <c r="H6629">
        <v>11219.576573</v>
      </c>
    </row>
    <row r="6630" spans="1:8" x14ac:dyDescent="0.3">
      <c r="A6630" t="s">
        <v>21</v>
      </c>
      <c r="B6630" t="s">
        <v>20</v>
      </c>
      <c r="C6630">
        <v>3</v>
      </c>
      <c r="D6630" s="3">
        <v>2016</v>
      </c>
      <c r="E6630" t="s">
        <v>16</v>
      </c>
      <c r="F6630" t="s">
        <v>14</v>
      </c>
      <c r="G6630" t="s">
        <v>17</v>
      </c>
      <c r="H6630">
        <v>14870.294282999999</v>
      </c>
    </row>
    <row r="6631" spans="1:8" x14ac:dyDescent="0.3">
      <c r="A6631" t="s">
        <v>22</v>
      </c>
      <c r="B6631" t="s">
        <v>20</v>
      </c>
      <c r="C6631">
        <v>3</v>
      </c>
      <c r="D6631" s="3">
        <v>2016</v>
      </c>
      <c r="E6631" t="s">
        <v>16</v>
      </c>
      <c r="F6631" t="s">
        <v>14</v>
      </c>
      <c r="G6631" t="s">
        <v>17</v>
      </c>
      <c r="H6631">
        <v>13338.888021999999</v>
      </c>
    </row>
    <row r="6632" spans="1:8" x14ac:dyDescent="0.3">
      <c r="A6632" t="s">
        <v>21</v>
      </c>
      <c r="B6632" t="s">
        <v>20</v>
      </c>
      <c r="C6632">
        <v>4</v>
      </c>
      <c r="D6632" s="3">
        <v>2016</v>
      </c>
      <c r="E6632" t="s">
        <v>16</v>
      </c>
      <c r="F6632" t="s">
        <v>14</v>
      </c>
      <c r="G6632" t="s">
        <v>17</v>
      </c>
      <c r="H6632">
        <v>17247.177533999999</v>
      </c>
    </row>
    <row r="6633" spans="1:8" x14ac:dyDescent="0.3">
      <c r="A6633" t="s">
        <v>22</v>
      </c>
      <c r="B6633" t="s">
        <v>20</v>
      </c>
      <c r="C6633">
        <v>4</v>
      </c>
      <c r="D6633" s="3">
        <v>2016</v>
      </c>
      <c r="E6633" t="s">
        <v>16</v>
      </c>
      <c r="F6633" t="s">
        <v>14</v>
      </c>
      <c r="G6633" t="s">
        <v>17</v>
      </c>
      <c r="H6633">
        <v>14173.568863</v>
      </c>
    </row>
    <row r="6634" spans="1:8" x14ac:dyDescent="0.3">
      <c r="A6634" t="s">
        <v>21</v>
      </c>
      <c r="B6634" t="s">
        <v>20</v>
      </c>
      <c r="C6634">
        <v>5</v>
      </c>
      <c r="D6634" s="3">
        <v>2016</v>
      </c>
      <c r="E6634" t="s">
        <v>16</v>
      </c>
      <c r="F6634" t="s">
        <v>14</v>
      </c>
      <c r="G6634" t="s">
        <v>17</v>
      </c>
      <c r="H6634">
        <v>15408.533292</v>
      </c>
    </row>
    <row r="6635" spans="1:8" x14ac:dyDescent="0.3">
      <c r="A6635" t="s">
        <v>22</v>
      </c>
      <c r="B6635" t="s">
        <v>20</v>
      </c>
      <c r="C6635">
        <v>5</v>
      </c>
      <c r="D6635" s="3">
        <v>2016</v>
      </c>
      <c r="E6635" t="s">
        <v>16</v>
      </c>
      <c r="F6635" t="s">
        <v>14</v>
      </c>
      <c r="G6635" t="s">
        <v>17</v>
      </c>
      <c r="H6635">
        <v>13138.283957</v>
      </c>
    </row>
    <row r="6636" spans="1:8" x14ac:dyDescent="0.3">
      <c r="A6636" t="s">
        <v>21</v>
      </c>
      <c r="B6636" t="s">
        <v>20</v>
      </c>
      <c r="C6636">
        <v>6</v>
      </c>
      <c r="D6636" s="3">
        <v>2016</v>
      </c>
      <c r="E6636" t="s">
        <v>16</v>
      </c>
      <c r="F6636" t="s">
        <v>14</v>
      </c>
      <c r="G6636" t="s">
        <v>17</v>
      </c>
      <c r="H6636">
        <v>15032.551514999999</v>
      </c>
    </row>
    <row r="6637" spans="1:8" x14ac:dyDescent="0.3">
      <c r="A6637" t="s">
        <v>22</v>
      </c>
      <c r="B6637" t="s">
        <v>20</v>
      </c>
      <c r="C6637">
        <v>6</v>
      </c>
      <c r="D6637" s="3">
        <v>2016</v>
      </c>
      <c r="E6637" t="s">
        <v>16</v>
      </c>
      <c r="F6637" t="s">
        <v>14</v>
      </c>
      <c r="G6637" t="s">
        <v>17</v>
      </c>
      <c r="H6637">
        <v>12256.424999999999</v>
      </c>
    </row>
    <row r="6638" spans="1:8" x14ac:dyDescent="0.3">
      <c r="A6638" t="s">
        <v>21</v>
      </c>
      <c r="B6638" t="s">
        <v>20</v>
      </c>
      <c r="C6638">
        <v>7</v>
      </c>
      <c r="D6638" s="3">
        <v>2016</v>
      </c>
      <c r="E6638" t="s">
        <v>16</v>
      </c>
      <c r="F6638" t="s">
        <v>14</v>
      </c>
      <c r="G6638" t="s">
        <v>17</v>
      </c>
      <c r="H6638">
        <v>13280.210451000001</v>
      </c>
    </row>
    <row r="6639" spans="1:8" x14ac:dyDescent="0.3">
      <c r="A6639" t="s">
        <v>22</v>
      </c>
      <c r="B6639" t="s">
        <v>20</v>
      </c>
      <c r="C6639">
        <v>7</v>
      </c>
      <c r="D6639" s="3">
        <v>2016</v>
      </c>
      <c r="E6639" t="s">
        <v>16</v>
      </c>
      <c r="F6639" t="s">
        <v>14</v>
      </c>
      <c r="G6639" t="s">
        <v>17</v>
      </c>
      <c r="H6639">
        <v>12872.588753</v>
      </c>
    </row>
    <row r="6640" spans="1:8" x14ac:dyDescent="0.3">
      <c r="A6640" t="s">
        <v>21</v>
      </c>
      <c r="B6640" t="s">
        <v>20</v>
      </c>
      <c r="C6640">
        <v>8</v>
      </c>
      <c r="D6640" s="3">
        <v>2016</v>
      </c>
      <c r="E6640" t="s">
        <v>16</v>
      </c>
      <c r="F6640" t="s">
        <v>14</v>
      </c>
      <c r="G6640" t="s">
        <v>17</v>
      </c>
      <c r="H6640">
        <v>15791.490209</v>
      </c>
    </row>
    <row r="6641" spans="1:8" x14ac:dyDescent="0.3">
      <c r="A6641" t="s">
        <v>22</v>
      </c>
      <c r="B6641" t="s">
        <v>20</v>
      </c>
      <c r="C6641">
        <v>8</v>
      </c>
      <c r="D6641" s="3">
        <v>2016</v>
      </c>
      <c r="E6641" t="s">
        <v>16</v>
      </c>
      <c r="F6641" t="s">
        <v>14</v>
      </c>
      <c r="G6641" t="s">
        <v>17</v>
      </c>
      <c r="H6641">
        <v>11989.798884</v>
      </c>
    </row>
    <row r="6642" spans="1:8" x14ac:dyDescent="0.3">
      <c r="A6642" t="s">
        <v>21</v>
      </c>
      <c r="B6642" t="s">
        <v>20</v>
      </c>
      <c r="C6642">
        <v>9</v>
      </c>
      <c r="D6642" s="3">
        <v>2016</v>
      </c>
      <c r="E6642" t="s">
        <v>16</v>
      </c>
      <c r="F6642" t="s">
        <v>14</v>
      </c>
      <c r="G6642" t="s">
        <v>17</v>
      </c>
      <c r="H6642">
        <v>13103.612721</v>
      </c>
    </row>
    <row r="6643" spans="1:8" x14ac:dyDescent="0.3">
      <c r="A6643" t="s">
        <v>22</v>
      </c>
      <c r="B6643" t="s">
        <v>20</v>
      </c>
      <c r="C6643">
        <v>9</v>
      </c>
      <c r="D6643" s="3">
        <v>2016</v>
      </c>
      <c r="E6643" t="s">
        <v>16</v>
      </c>
      <c r="F6643" t="s">
        <v>14</v>
      </c>
      <c r="G6643" t="s">
        <v>17</v>
      </c>
      <c r="H6643">
        <v>9017.8185080000003</v>
      </c>
    </row>
    <row r="6644" spans="1:8" x14ac:dyDescent="0.3">
      <c r="A6644" t="s">
        <v>21</v>
      </c>
      <c r="B6644" t="s">
        <v>20</v>
      </c>
      <c r="C6644">
        <v>10</v>
      </c>
      <c r="D6644" s="3">
        <v>2016</v>
      </c>
      <c r="E6644" t="s">
        <v>16</v>
      </c>
      <c r="F6644" t="s">
        <v>14</v>
      </c>
      <c r="G6644" t="s">
        <v>17</v>
      </c>
      <c r="H6644">
        <v>15823.429321</v>
      </c>
    </row>
    <row r="6645" spans="1:8" x14ac:dyDescent="0.3">
      <c r="A6645" t="s">
        <v>22</v>
      </c>
      <c r="B6645" t="s">
        <v>20</v>
      </c>
      <c r="C6645">
        <v>10</v>
      </c>
      <c r="D6645" s="3">
        <v>2016</v>
      </c>
      <c r="E6645" t="s">
        <v>16</v>
      </c>
      <c r="F6645" t="s">
        <v>14</v>
      </c>
      <c r="G6645" t="s">
        <v>17</v>
      </c>
      <c r="H6645">
        <v>11461.937087</v>
      </c>
    </row>
    <row r="6646" spans="1:8" x14ac:dyDescent="0.3">
      <c r="A6646" t="s">
        <v>21</v>
      </c>
      <c r="B6646" t="s">
        <v>20</v>
      </c>
      <c r="C6646">
        <v>11</v>
      </c>
      <c r="D6646" s="3">
        <v>2016</v>
      </c>
      <c r="E6646" t="s">
        <v>16</v>
      </c>
      <c r="F6646" t="s">
        <v>14</v>
      </c>
      <c r="G6646" t="s">
        <v>17</v>
      </c>
      <c r="H6646">
        <v>18061.655041000002</v>
      </c>
    </row>
    <row r="6647" spans="1:8" x14ac:dyDescent="0.3">
      <c r="A6647" t="s">
        <v>22</v>
      </c>
      <c r="B6647" t="s">
        <v>20</v>
      </c>
      <c r="C6647">
        <v>11</v>
      </c>
      <c r="D6647" s="3">
        <v>2016</v>
      </c>
      <c r="E6647" t="s">
        <v>16</v>
      </c>
      <c r="F6647" t="s">
        <v>14</v>
      </c>
      <c r="G6647" t="s">
        <v>17</v>
      </c>
      <c r="H6647">
        <v>13126.298423</v>
      </c>
    </row>
    <row r="6648" spans="1:8" x14ac:dyDescent="0.3">
      <c r="A6648" t="s">
        <v>21</v>
      </c>
      <c r="B6648" t="s">
        <v>20</v>
      </c>
      <c r="C6648">
        <v>12</v>
      </c>
      <c r="D6648" s="3">
        <v>2016</v>
      </c>
      <c r="E6648" t="s">
        <v>16</v>
      </c>
      <c r="F6648" t="s">
        <v>14</v>
      </c>
      <c r="G6648" t="s">
        <v>17</v>
      </c>
      <c r="H6648">
        <v>16044.255499999999</v>
      </c>
    </row>
    <row r="6649" spans="1:8" x14ac:dyDescent="0.3">
      <c r="A6649" t="s">
        <v>22</v>
      </c>
      <c r="B6649" t="s">
        <v>20</v>
      </c>
      <c r="C6649">
        <v>12</v>
      </c>
      <c r="D6649" s="3">
        <v>2016</v>
      </c>
      <c r="E6649" t="s">
        <v>16</v>
      </c>
      <c r="F6649" t="s">
        <v>14</v>
      </c>
      <c r="G6649" t="s">
        <v>17</v>
      </c>
      <c r="H6649">
        <v>13313.747345</v>
      </c>
    </row>
    <row r="6650" spans="1:8" x14ac:dyDescent="0.3">
      <c r="A6650" t="s">
        <v>21</v>
      </c>
      <c r="B6650" t="s">
        <v>20</v>
      </c>
      <c r="C6650">
        <v>13</v>
      </c>
      <c r="D6650" s="3">
        <v>2016</v>
      </c>
      <c r="E6650" t="s">
        <v>16</v>
      </c>
      <c r="F6650" t="s">
        <v>14</v>
      </c>
      <c r="G6650" t="s">
        <v>17</v>
      </c>
      <c r="H6650">
        <v>14143.41648</v>
      </c>
    </row>
    <row r="6651" spans="1:8" x14ac:dyDescent="0.3">
      <c r="A6651" t="s">
        <v>22</v>
      </c>
      <c r="B6651" t="s">
        <v>20</v>
      </c>
      <c r="C6651">
        <v>13</v>
      </c>
      <c r="D6651" s="3">
        <v>2016</v>
      </c>
      <c r="E6651" t="s">
        <v>16</v>
      </c>
      <c r="F6651" t="s">
        <v>14</v>
      </c>
      <c r="G6651" t="s">
        <v>17</v>
      </c>
      <c r="H6651">
        <v>11730.008911000001</v>
      </c>
    </row>
    <row r="6652" spans="1:8" x14ac:dyDescent="0.3">
      <c r="A6652" t="s">
        <v>21</v>
      </c>
      <c r="B6652" t="s">
        <v>20</v>
      </c>
      <c r="C6652">
        <v>14</v>
      </c>
      <c r="D6652" s="3">
        <v>2016</v>
      </c>
      <c r="E6652" t="s">
        <v>16</v>
      </c>
      <c r="F6652" t="s">
        <v>14</v>
      </c>
      <c r="G6652" t="s">
        <v>17</v>
      </c>
      <c r="H6652">
        <v>17012.852008000002</v>
      </c>
    </row>
    <row r="6653" spans="1:8" x14ac:dyDescent="0.3">
      <c r="A6653" t="s">
        <v>22</v>
      </c>
      <c r="B6653" t="s">
        <v>20</v>
      </c>
      <c r="C6653">
        <v>14</v>
      </c>
      <c r="D6653" s="3">
        <v>2016</v>
      </c>
      <c r="E6653" t="s">
        <v>16</v>
      </c>
      <c r="F6653" t="s">
        <v>14</v>
      </c>
      <c r="G6653" t="s">
        <v>17</v>
      </c>
      <c r="H6653">
        <v>11162.967407</v>
      </c>
    </row>
    <row r="6654" spans="1:8" x14ac:dyDescent="0.3">
      <c r="A6654" t="s">
        <v>21</v>
      </c>
      <c r="B6654" t="s">
        <v>20</v>
      </c>
      <c r="C6654">
        <v>15</v>
      </c>
      <c r="D6654" s="3">
        <v>2016</v>
      </c>
      <c r="E6654" t="s">
        <v>16</v>
      </c>
      <c r="F6654" t="s">
        <v>14</v>
      </c>
      <c r="G6654" t="s">
        <v>17</v>
      </c>
      <c r="H6654">
        <v>14541.327757999999</v>
      </c>
    </row>
    <row r="6655" spans="1:8" x14ac:dyDescent="0.3">
      <c r="A6655" t="s">
        <v>22</v>
      </c>
      <c r="B6655" t="s">
        <v>20</v>
      </c>
      <c r="C6655">
        <v>15</v>
      </c>
      <c r="D6655" s="3">
        <v>2016</v>
      </c>
      <c r="E6655" t="s">
        <v>16</v>
      </c>
      <c r="F6655" t="s">
        <v>14</v>
      </c>
      <c r="G6655" t="s">
        <v>17</v>
      </c>
      <c r="H6655">
        <v>11302.998041000001</v>
      </c>
    </row>
    <row r="6656" spans="1:8" x14ac:dyDescent="0.3">
      <c r="A6656" t="s">
        <v>21</v>
      </c>
      <c r="B6656" t="s">
        <v>20</v>
      </c>
      <c r="C6656">
        <v>16</v>
      </c>
      <c r="D6656" s="3">
        <v>2016</v>
      </c>
      <c r="E6656" t="s">
        <v>16</v>
      </c>
      <c r="F6656" t="s">
        <v>14</v>
      </c>
      <c r="G6656" t="s">
        <v>17</v>
      </c>
      <c r="H6656">
        <v>14461.401409</v>
      </c>
    </row>
    <row r="6657" spans="1:8" x14ac:dyDescent="0.3">
      <c r="A6657" t="s">
        <v>22</v>
      </c>
      <c r="B6657" t="s">
        <v>20</v>
      </c>
      <c r="C6657">
        <v>16</v>
      </c>
      <c r="D6657" s="3">
        <v>2016</v>
      </c>
      <c r="E6657" t="s">
        <v>16</v>
      </c>
      <c r="F6657" t="s">
        <v>14</v>
      </c>
      <c r="G6657" t="s">
        <v>17</v>
      </c>
      <c r="H6657">
        <v>8704.3811970000006</v>
      </c>
    </row>
    <row r="6658" spans="1:8" x14ac:dyDescent="0.3">
      <c r="A6658" t="s">
        <v>21</v>
      </c>
      <c r="B6658" t="s">
        <v>20</v>
      </c>
      <c r="C6658">
        <v>17</v>
      </c>
      <c r="D6658" s="3">
        <v>2016</v>
      </c>
      <c r="E6658" t="s">
        <v>16</v>
      </c>
      <c r="F6658" t="s">
        <v>14</v>
      </c>
      <c r="G6658" t="s">
        <v>17</v>
      </c>
      <c r="H6658">
        <v>13977.429845000001</v>
      </c>
    </row>
    <row r="6659" spans="1:8" x14ac:dyDescent="0.3">
      <c r="A6659" t="s">
        <v>22</v>
      </c>
      <c r="B6659" t="s">
        <v>20</v>
      </c>
      <c r="C6659">
        <v>17</v>
      </c>
      <c r="D6659" s="3">
        <v>2016</v>
      </c>
      <c r="E6659" t="s">
        <v>16</v>
      </c>
      <c r="F6659" t="s">
        <v>14</v>
      </c>
      <c r="G6659" t="s">
        <v>17</v>
      </c>
      <c r="H6659">
        <v>8796.3744189999998</v>
      </c>
    </row>
    <row r="6660" spans="1:8" x14ac:dyDescent="0.3">
      <c r="A6660" t="s">
        <v>21</v>
      </c>
      <c r="B6660" t="s">
        <v>20</v>
      </c>
      <c r="C6660">
        <v>18</v>
      </c>
      <c r="D6660" s="3">
        <v>2016</v>
      </c>
      <c r="E6660" t="s">
        <v>16</v>
      </c>
      <c r="F6660" t="s">
        <v>14</v>
      </c>
      <c r="G6660" t="s">
        <v>17</v>
      </c>
      <c r="H6660">
        <v>14046.073794</v>
      </c>
    </row>
    <row r="6661" spans="1:8" x14ac:dyDescent="0.3">
      <c r="A6661" t="s">
        <v>22</v>
      </c>
      <c r="B6661" t="s">
        <v>20</v>
      </c>
      <c r="C6661">
        <v>18</v>
      </c>
      <c r="D6661" s="3">
        <v>2016</v>
      </c>
      <c r="E6661" t="s">
        <v>16</v>
      </c>
      <c r="F6661" t="s">
        <v>14</v>
      </c>
      <c r="G6661" t="s">
        <v>17</v>
      </c>
      <c r="H6661">
        <v>9653.5150020000001</v>
      </c>
    </row>
    <row r="6662" spans="1:8" x14ac:dyDescent="0.3">
      <c r="A6662" t="s">
        <v>21</v>
      </c>
      <c r="B6662" t="s">
        <v>20</v>
      </c>
      <c r="C6662">
        <v>19</v>
      </c>
      <c r="D6662" s="3">
        <v>2016</v>
      </c>
      <c r="E6662" t="s">
        <v>16</v>
      </c>
      <c r="F6662" t="s">
        <v>14</v>
      </c>
      <c r="G6662" t="s">
        <v>17</v>
      </c>
      <c r="H6662">
        <v>15170.889588</v>
      </c>
    </row>
    <row r="6663" spans="1:8" x14ac:dyDescent="0.3">
      <c r="A6663" t="s">
        <v>22</v>
      </c>
      <c r="B6663" t="s">
        <v>20</v>
      </c>
      <c r="C6663">
        <v>19</v>
      </c>
      <c r="D6663" s="3">
        <v>2016</v>
      </c>
      <c r="E6663" t="s">
        <v>16</v>
      </c>
      <c r="F6663" t="s">
        <v>14</v>
      </c>
      <c r="G6663" t="s">
        <v>17</v>
      </c>
      <c r="H6663">
        <v>9505.5738540000002</v>
      </c>
    </row>
    <row r="6664" spans="1:8" x14ac:dyDescent="0.3">
      <c r="A6664" t="s">
        <v>21</v>
      </c>
      <c r="B6664" t="s">
        <v>20</v>
      </c>
      <c r="C6664">
        <v>20</v>
      </c>
      <c r="D6664" s="3">
        <v>2016</v>
      </c>
      <c r="E6664" t="s">
        <v>16</v>
      </c>
      <c r="F6664" t="s">
        <v>14</v>
      </c>
      <c r="G6664" t="s">
        <v>17</v>
      </c>
      <c r="H6664">
        <v>15296.416781</v>
      </c>
    </row>
    <row r="6665" spans="1:8" x14ac:dyDescent="0.3">
      <c r="A6665" t="s">
        <v>22</v>
      </c>
      <c r="B6665" t="s">
        <v>20</v>
      </c>
      <c r="C6665">
        <v>20</v>
      </c>
      <c r="D6665" s="3">
        <v>2016</v>
      </c>
      <c r="E6665" t="s">
        <v>16</v>
      </c>
      <c r="F6665" t="s">
        <v>14</v>
      </c>
      <c r="G6665" t="s">
        <v>17</v>
      </c>
      <c r="H6665">
        <v>11063.427994</v>
      </c>
    </row>
    <row r="6666" spans="1:8" x14ac:dyDescent="0.3">
      <c r="A6666" t="s">
        <v>21</v>
      </c>
      <c r="B6666" t="s">
        <v>20</v>
      </c>
      <c r="C6666">
        <v>21</v>
      </c>
      <c r="D6666" s="3">
        <v>2016</v>
      </c>
      <c r="E6666" t="s">
        <v>16</v>
      </c>
      <c r="F6666" t="s">
        <v>14</v>
      </c>
      <c r="G6666" t="s">
        <v>17</v>
      </c>
      <c r="H6666">
        <v>14831.993451</v>
      </c>
    </row>
    <row r="6667" spans="1:8" x14ac:dyDescent="0.3">
      <c r="A6667" t="s">
        <v>22</v>
      </c>
      <c r="B6667" t="s">
        <v>20</v>
      </c>
      <c r="C6667">
        <v>21</v>
      </c>
      <c r="D6667" s="3">
        <v>2016</v>
      </c>
      <c r="E6667" t="s">
        <v>16</v>
      </c>
      <c r="F6667" t="s">
        <v>14</v>
      </c>
      <c r="G6667" t="s">
        <v>17</v>
      </c>
      <c r="H6667">
        <v>11290.109644</v>
      </c>
    </row>
    <row r="6668" spans="1:8" x14ac:dyDescent="0.3">
      <c r="A6668" t="s">
        <v>21</v>
      </c>
      <c r="B6668" t="s">
        <v>20</v>
      </c>
      <c r="C6668">
        <v>22</v>
      </c>
      <c r="D6668" s="3">
        <v>2016</v>
      </c>
      <c r="E6668" t="s">
        <v>16</v>
      </c>
      <c r="F6668" t="s">
        <v>14</v>
      </c>
      <c r="G6668" t="s">
        <v>17</v>
      </c>
      <c r="H6668">
        <v>14049.193762000001</v>
      </c>
    </row>
    <row r="6669" spans="1:8" x14ac:dyDescent="0.3">
      <c r="A6669" t="s">
        <v>22</v>
      </c>
      <c r="B6669" t="s">
        <v>20</v>
      </c>
      <c r="C6669">
        <v>22</v>
      </c>
      <c r="D6669" s="3">
        <v>2016</v>
      </c>
      <c r="E6669" t="s">
        <v>16</v>
      </c>
      <c r="F6669" t="s">
        <v>14</v>
      </c>
      <c r="G6669" t="s">
        <v>17</v>
      </c>
      <c r="H6669">
        <v>10323.581676</v>
      </c>
    </row>
    <row r="6670" spans="1:8" x14ac:dyDescent="0.3">
      <c r="A6670" t="s">
        <v>21</v>
      </c>
      <c r="B6670" t="s">
        <v>20</v>
      </c>
      <c r="C6670">
        <v>23</v>
      </c>
      <c r="D6670" s="3">
        <v>2016</v>
      </c>
      <c r="E6670" t="s">
        <v>16</v>
      </c>
      <c r="F6670" t="s">
        <v>14</v>
      </c>
      <c r="G6670" t="s">
        <v>17</v>
      </c>
      <c r="H6670">
        <v>11920.014026999999</v>
      </c>
    </row>
    <row r="6671" spans="1:8" x14ac:dyDescent="0.3">
      <c r="A6671" t="s">
        <v>22</v>
      </c>
      <c r="B6671" t="s">
        <v>20</v>
      </c>
      <c r="C6671">
        <v>23</v>
      </c>
      <c r="D6671" s="3">
        <v>2016</v>
      </c>
      <c r="E6671" t="s">
        <v>16</v>
      </c>
      <c r="F6671" t="s">
        <v>14</v>
      </c>
      <c r="G6671" t="s">
        <v>17</v>
      </c>
      <c r="H6671">
        <v>7741.7508829999997</v>
      </c>
    </row>
    <row r="6672" spans="1:8" x14ac:dyDescent="0.3">
      <c r="A6672" t="s">
        <v>21</v>
      </c>
      <c r="B6672" t="s">
        <v>20</v>
      </c>
      <c r="C6672">
        <v>24</v>
      </c>
      <c r="D6672" s="3">
        <v>2016</v>
      </c>
      <c r="E6672" t="s">
        <v>16</v>
      </c>
      <c r="F6672" t="s">
        <v>14</v>
      </c>
      <c r="G6672" t="s">
        <v>17</v>
      </c>
      <c r="H6672">
        <v>13629.679489</v>
      </c>
    </row>
    <row r="6673" spans="1:8" x14ac:dyDescent="0.3">
      <c r="A6673" t="s">
        <v>22</v>
      </c>
      <c r="B6673" t="s">
        <v>20</v>
      </c>
      <c r="C6673">
        <v>24</v>
      </c>
      <c r="D6673" s="3">
        <v>2016</v>
      </c>
      <c r="E6673" t="s">
        <v>16</v>
      </c>
      <c r="F6673" t="s">
        <v>14</v>
      </c>
      <c r="G6673" t="s">
        <v>17</v>
      </c>
      <c r="H6673">
        <v>11571.534392</v>
      </c>
    </row>
    <row r="6674" spans="1:8" x14ac:dyDescent="0.3">
      <c r="A6674" t="s">
        <v>21</v>
      </c>
      <c r="B6674" t="s">
        <v>20</v>
      </c>
      <c r="C6674">
        <v>25</v>
      </c>
      <c r="D6674" s="3">
        <v>2016</v>
      </c>
      <c r="E6674" t="s">
        <v>16</v>
      </c>
      <c r="F6674" t="s">
        <v>14</v>
      </c>
      <c r="G6674" t="s">
        <v>17</v>
      </c>
      <c r="H6674">
        <v>17369.679193</v>
      </c>
    </row>
    <row r="6675" spans="1:8" x14ac:dyDescent="0.3">
      <c r="A6675" t="s">
        <v>22</v>
      </c>
      <c r="B6675" t="s">
        <v>20</v>
      </c>
      <c r="C6675">
        <v>25</v>
      </c>
      <c r="D6675" s="3">
        <v>2016</v>
      </c>
      <c r="E6675" t="s">
        <v>16</v>
      </c>
      <c r="F6675" t="s">
        <v>14</v>
      </c>
      <c r="G6675" t="s">
        <v>17</v>
      </c>
      <c r="H6675">
        <v>10206.921437999999</v>
      </c>
    </row>
    <row r="6676" spans="1:8" x14ac:dyDescent="0.3">
      <c r="A6676" t="s">
        <v>21</v>
      </c>
      <c r="B6676" t="s">
        <v>20</v>
      </c>
      <c r="C6676">
        <v>26</v>
      </c>
      <c r="D6676" s="3">
        <v>2016</v>
      </c>
      <c r="E6676" t="s">
        <v>16</v>
      </c>
      <c r="F6676" t="s">
        <v>14</v>
      </c>
      <c r="G6676" t="s">
        <v>17</v>
      </c>
      <c r="H6676">
        <v>14426.935336</v>
      </c>
    </row>
    <row r="6677" spans="1:8" x14ac:dyDescent="0.3">
      <c r="A6677" t="s">
        <v>22</v>
      </c>
      <c r="B6677" t="s">
        <v>20</v>
      </c>
      <c r="C6677">
        <v>26</v>
      </c>
      <c r="D6677" s="3">
        <v>2016</v>
      </c>
      <c r="E6677" t="s">
        <v>16</v>
      </c>
      <c r="F6677" t="s">
        <v>14</v>
      </c>
      <c r="G6677" t="s">
        <v>17</v>
      </c>
      <c r="H6677">
        <v>9117.2943039999991</v>
      </c>
    </row>
    <row r="6678" spans="1:8" x14ac:dyDescent="0.3">
      <c r="A6678" t="s">
        <v>21</v>
      </c>
      <c r="B6678" t="s">
        <v>20</v>
      </c>
      <c r="C6678">
        <v>27</v>
      </c>
      <c r="D6678" s="3">
        <v>2016</v>
      </c>
      <c r="E6678" t="s">
        <v>16</v>
      </c>
      <c r="F6678" t="s">
        <v>14</v>
      </c>
      <c r="G6678" t="s">
        <v>17</v>
      </c>
      <c r="H6678">
        <v>14365.49742</v>
      </c>
    </row>
    <row r="6679" spans="1:8" x14ac:dyDescent="0.3">
      <c r="A6679" t="s">
        <v>22</v>
      </c>
      <c r="B6679" t="s">
        <v>20</v>
      </c>
      <c r="C6679">
        <v>27</v>
      </c>
      <c r="D6679" s="3">
        <v>2016</v>
      </c>
      <c r="E6679" t="s">
        <v>16</v>
      </c>
      <c r="F6679" t="s">
        <v>14</v>
      </c>
      <c r="G6679" t="s">
        <v>17</v>
      </c>
      <c r="H6679">
        <v>10087.600678000001</v>
      </c>
    </row>
    <row r="6680" spans="1:8" x14ac:dyDescent="0.3">
      <c r="A6680" t="s">
        <v>21</v>
      </c>
      <c r="B6680" t="s">
        <v>20</v>
      </c>
      <c r="C6680">
        <v>28</v>
      </c>
      <c r="D6680" s="3">
        <v>2016</v>
      </c>
      <c r="E6680" t="s">
        <v>16</v>
      </c>
      <c r="F6680" t="s">
        <v>14</v>
      </c>
      <c r="G6680" t="s">
        <v>17</v>
      </c>
      <c r="H6680">
        <v>13313.775353999999</v>
      </c>
    </row>
    <row r="6681" spans="1:8" x14ac:dyDescent="0.3">
      <c r="A6681" t="s">
        <v>22</v>
      </c>
      <c r="B6681" t="s">
        <v>20</v>
      </c>
      <c r="C6681">
        <v>28</v>
      </c>
      <c r="D6681" s="3">
        <v>2016</v>
      </c>
      <c r="E6681" t="s">
        <v>16</v>
      </c>
      <c r="F6681" t="s">
        <v>14</v>
      </c>
      <c r="G6681" t="s">
        <v>17</v>
      </c>
      <c r="H6681">
        <v>8236.1850279999999</v>
      </c>
    </row>
    <row r="6682" spans="1:8" x14ac:dyDescent="0.3">
      <c r="A6682" t="s">
        <v>21</v>
      </c>
      <c r="B6682" t="s">
        <v>20</v>
      </c>
      <c r="C6682">
        <v>29</v>
      </c>
      <c r="D6682" s="3">
        <v>2016</v>
      </c>
      <c r="E6682" t="s">
        <v>16</v>
      </c>
      <c r="F6682" t="s">
        <v>14</v>
      </c>
      <c r="G6682" t="s">
        <v>17</v>
      </c>
      <c r="H6682">
        <v>14328.277007000001</v>
      </c>
    </row>
    <row r="6683" spans="1:8" x14ac:dyDescent="0.3">
      <c r="A6683" t="s">
        <v>22</v>
      </c>
      <c r="B6683" t="s">
        <v>20</v>
      </c>
      <c r="C6683">
        <v>29</v>
      </c>
      <c r="D6683" s="3">
        <v>2016</v>
      </c>
      <c r="E6683" t="s">
        <v>16</v>
      </c>
      <c r="F6683" t="s">
        <v>14</v>
      </c>
      <c r="G6683" t="s">
        <v>17</v>
      </c>
      <c r="H6683">
        <v>8760.9192949999997</v>
      </c>
    </row>
    <row r="6684" spans="1:8" x14ac:dyDescent="0.3">
      <c r="A6684" t="s">
        <v>21</v>
      </c>
      <c r="B6684" t="s">
        <v>20</v>
      </c>
      <c r="C6684">
        <v>30</v>
      </c>
      <c r="D6684" s="3">
        <v>2016</v>
      </c>
      <c r="E6684" t="s">
        <v>16</v>
      </c>
      <c r="F6684" t="s">
        <v>14</v>
      </c>
      <c r="G6684" t="s">
        <v>17</v>
      </c>
      <c r="H6684">
        <v>10018.009209</v>
      </c>
    </row>
    <row r="6685" spans="1:8" x14ac:dyDescent="0.3">
      <c r="A6685" t="s">
        <v>22</v>
      </c>
      <c r="B6685" t="s">
        <v>20</v>
      </c>
      <c r="C6685">
        <v>30</v>
      </c>
      <c r="D6685" s="3">
        <v>2016</v>
      </c>
      <c r="E6685" t="s">
        <v>16</v>
      </c>
      <c r="F6685" t="s">
        <v>14</v>
      </c>
      <c r="G6685" t="s">
        <v>17</v>
      </c>
      <c r="H6685">
        <v>7362.1027340000001</v>
      </c>
    </row>
    <row r="6686" spans="1:8" x14ac:dyDescent="0.3">
      <c r="A6686" t="s">
        <v>21</v>
      </c>
      <c r="B6686" t="s">
        <v>20</v>
      </c>
      <c r="C6686">
        <v>31</v>
      </c>
      <c r="D6686" s="3">
        <v>2016</v>
      </c>
      <c r="E6686" t="s">
        <v>16</v>
      </c>
      <c r="F6686" t="s">
        <v>14</v>
      </c>
      <c r="G6686" t="s">
        <v>17</v>
      </c>
      <c r="H6686">
        <v>13579.454661</v>
      </c>
    </row>
    <row r="6687" spans="1:8" x14ac:dyDescent="0.3">
      <c r="A6687" t="s">
        <v>22</v>
      </c>
      <c r="B6687" t="s">
        <v>20</v>
      </c>
      <c r="C6687">
        <v>31</v>
      </c>
      <c r="D6687" s="3">
        <v>2016</v>
      </c>
      <c r="E6687" t="s">
        <v>16</v>
      </c>
      <c r="F6687" t="s">
        <v>14</v>
      </c>
      <c r="G6687" t="s">
        <v>17</v>
      </c>
      <c r="H6687">
        <v>7961.1434550000004</v>
      </c>
    </row>
    <row r="6688" spans="1:8" x14ac:dyDescent="0.3">
      <c r="A6688" t="s">
        <v>21</v>
      </c>
      <c r="B6688" t="s">
        <v>19</v>
      </c>
      <c r="C6688">
        <v>1</v>
      </c>
      <c r="D6688" s="3">
        <v>2016</v>
      </c>
      <c r="E6688" t="s">
        <v>16</v>
      </c>
      <c r="F6688" t="s">
        <v>14</v>
      </c>
      <c r="G6688" t="s">
        <v>17</v>
      </c>
      <c r="H6688">
        <v>9652.2735069999999</v>
      </c>
    </row>
    <row r="6689" spans="1:8" x14ac:dyDescent="0.3">
      <c r="A6689" t="s">
        <v>22</v>
      </c>
      <c r="B6689" t="s">
        <v>19</v>
      </c>
      <c r="C6689">
        <v>1</v>
      </c>
      <c r="D6689" s="3">
        <v>2016</v>
      </c>
      <c r="E6689" t="s">
        <v>16</v>
      </c>
      <c r="F6689" t="s">
        <v>14</v>
      </c>
      <c r="G6689" t="s">
        <v>17</v>
      </c>
      <c r="H6689">
        <v>4247.6086109999997</v>
      </c>
    </row>
    <row r="6690" spans="1:8" x14ac:dyDescent="0.3">
      <c r="A6690" t="s">
        <v>21</v>
      </c>
      <c r="B6690" t="s">
        <v>19</v>
      </c>
      <c r="C6690">
        <v>2</v>
      </c>
      <c r="D6690" s="3">
        <v>2016</v>
      </c>
      <c r="E6690" t="s">
        <v>16</v>
      </c>
      <c r="F6690" t="s">
        <v>14</v>
      </c>
      <c r="G6690" t="s">
        <v>17</v>
      </c>
      <c r="H6690">
        <v>10537.880590000001</v>
      </c>
    </row>
    <row r="6691" spans="1:8" x14ac:dyDescent="0.3">
      <c r="A6691" t="s">
        <v>22</v>
      </c>
      <c r="B6691" t="s">
        <v>19</v>
      </c>
      <c r="C6691">
        <v>2</v>
      </c>
      <c r="D6691" s="3">
        <v>2016</v>
      </c>
      <c r="E6691" t="s">
        <v>16</v>
      </c>
      <c r="F6691" t="s">
        <v>14</v>
      </c>
      <c r="G6691" t="s">
        <v>17</v>
      </c>
      <c r="H6691">
        <v>3780.9540430000002</v>
      </c>
    </row>
    <row r="6692" spans="1:8" x14ac:dyDescent="0.3">
      <c r="A6692" t="s">
        <v>21</v>
      </c>
      <c r="B6692" t="s">
        <v>19</v>
      </c>
      <c r="C6692">
        <v>3</v>
      </c>
      <c r="D6692" s="3">
        <v>2016</v>
      </c>
      <c r="E6692" t="s">
        <v>16</v>
      </c>
      <c r="F6692" t="s">
        <v>14</v>
      </c>
      <c r="G6692" t="s">
        <v>17</v>
      </c>
      <c r="H6692">
        <v>7905.7091950000004</v>
      </c>
    </row>
    <row r="6693" spans="1:8" x14ac:dyDescent="0.3">
      <c r="A6693" t="s">
        <v>22</v>
      </c>
      <c r="B6693" t="s">
        <v>19</v>
      </c>
      <c r="C6693">
        <v>3</v>
      </c>
      <c r="D6693" s="3">
        <v>2016</v>
      </c>
      <c r="E6693" t="s">
        <v>16</v>
      </c>
      <c r="F6693" t="s">
        <v>14</v>
      </c>
      <c r="G6693" t="s">
        <v>17</v>
      </c>
      <c r="H6693">
        <v>2462.0963569999999</v>
      </c>
    </row>
    <row r="6694" spans="1:8" x14ac:dyDescent="0.3">
      <c r="A6694" t="s">
        <v>21</v>
      </c>
      <c r="B6694" t="s">
        <v>19</v>
      </c>
      <c r="C6694">
        <v>4</v>
      </c>
      <c r="D6694" s="3">
        <v>2016</v>
      </c>
      <c r="E6694" t="s">
        <v>16</v>
      </c>
      <c r="F6694" t="s">
        <v>14</v>
      </c>
      <c r="G6694" t="s">
        <v>17</v>
      </c>
      <c r="H6694">
        <v>11796.920123</v>
      </c>
    </row>
    <row r="6695" spans="1:8" x14ac:dyDescent="0.3">
      <c r="A6695" t="s">
        <v>22</v>
      </c>
      <c r="B6695" t="s">
        <v>19</v>
      </c>
      <c r="C6695">
        <v>4</v>
      </c>
      <c r="D6695" s="3">
        <v>2016</v>
      </c>
      <c r="E6695" t="s">
        <v>16</v>
      </c>
      <c r="F6695" t="s">
        <v>14</v>
      </c>
      <c r="G6695" t="s">
        <v>17</v>
      </c>
      <c r="H6695">
        <v>3013.7079789999998</v>
      </c>
    </row>
    <row r="6696" spans="1:8" x14ac:dyDescent="0.3">
      <c r="A6696" t="s">
        <v>21</v>
      </c>
      <c r="B6696" t="s">
        <v>19</v>
      </c>
      <c r="C6696">
        <v>5</v>
      </c>
      <c r="D6696" s="3">
        <v>2016</v>
      </c>
      <c r="E6696" t="s">
        <v>16</v>
      </c>
      <c r="F6696" t="s">
        <v>14</v>
      </c>
      <c r="G6696" t="s">
        <v>17</v>
      </c>
      <c r="H6696">
        <v>10146.382224999999</v>
      </c>
    </row>
    <row r="6697" spans="1:8" x14ac:dyDescent="0.3">
      <c r="A6697" t="s">
        <v>22</v>
      </c>
      <c r="B6697" t="s">
        <v>19</v>
      </c>
      <c r="C6697">
        <v>5</v>
      </c>
      <c r="D6697" s="3">
        <v>2016</v>
      </c>
      <c r="E6697" t="s">
        <v>16</v>
      </c>
      <c r="F6697" t="s">
        <v>14</v>
      </c>
      <c r="G6697" t="s">
        <v>17</v>
      </c>
      <c r="H6697">
        <v>2368.1876790000001</v>
      </c>
    </row>
    <row r="6698" spans="1:8" x14ac:dyDescent="0.3">
      <c r="A6698" t="s">
        <v>21</v>
      </c>
      <c r="B6698" t="s">
        <v>19</v>
      </c>
      <c r="C6698">
        <v>6</v>
      </c>
      <c r="D6698" s="3">
        <v>2016</v>
      </c>
      <c r="E6698" t="s">
        <v>16</v>
      </c>
      <c r="F6698" t="s">
        <v>14</v>
      </c>
      <c r="G6698" t="s">
        <v>17</v>
      </c>
      <c r="H6698">
        <v>12308.087211</v>
      </c>
    </row>
    <row r="6699" spans="1:8" x14ac:dyDescent="0.3">
      <c r="A6699" t="s">
        <v>22</v>
      </c>
      <c r="B6699" t="s">
        <v>19</v>
      </c>
      <c r="C6699">
        <v>6</v>
      </c>
      <c r="D6699" s="3">
        <v>2016</v>
      </c>
      <c r="E6699" t="s">
        <v>16</v>
      </c>
      <c r="F6699" t="s">
        <v>14</v>
      </c>
      <c r="G6699" t="s">
        <v>17</v>
      </c>
      <c r="H6699">
        <v>3329.9303070000001</v>
      </c>
    </row>
    <row r="6700" spans="1:8" x14ac:dyDescent="0.3">
      <c r="A6700" t="s">
        <v>21</v>
      </c>
      <c r="B6700" t="s">
        <v>19</v>
      </c>
      <c r="C6700">
        <v>7</v>
      </c>
      <c r="D6700" s="3">
        <v>2016</v>
      </c>
      <c r="E6700" t="s">
        <v>16</v>
      </c>
      <c r="F6700" t="s">
        <v>14</v>
      </c>
      <c r="G6700" t="s">
        <v>17</v>
      </c>
      <c r="H6700">
        <v>12393.509658000001</v>
      </c>
    </row>
    <row r="6701" spans="1:8" x14ac:dyDescent="0.3">
      <c r="A6701" t="s">
        <v>22</v>
      </c>
      <c r="B6701" t="s">
        <v>19</v>
      </c>
      <c r="C6701">
        <v>7</v>
      </c>
      <c r="D6701" s="3">
        <v>2016</v>
      </c>
      <c r="E6701" t="s">
        <v>16</v>
      </c>
      <c r="F6701" t="s">
        <v>14</v>
      </c>
      <c r="G6701" t="s">
        <v>17</v>
      </c>
      <c r="H6701">
        <v>4098.7480240000004</v>
      </c>
    </row>
    <row r="6702" spans="1:8" x14ac:dyDescent="0.3">
      <c r="A6702" t="s">
        <v>21</v>
      </c>
      <c r="B6702" t="s">
        <v>19</v>
      </c>
      <c r="C6702">
        <v>8</v>
      </c>
      <c r="D6702" s="3">
        <v>2016</v>
      </c>
      <c r="E6702" t="s">
        <v>16</v>
      </c>
      <c r="F6702" t="s">
        <v>14</v>
      </c>
      <c r="G6702" t="s">
        <v>17</v>
      </c>
      <c r="H6702">
        <v>10104.83568</v>
      </c>
    </row>
    <row r="6703" spans="1:8" x14ac:dyDescent="0.3">
      <c r="A6703" t="s">
        <v>22</v>
      </c>
      <c r="B6703" t="s">
        <v>19</v>
      </c>
      <c r="C6703">
        <v>8</v>
      </c>
      <c r="D6703" s="3">
        <v>2016</v>
      </c>
      <c r="E6703" t="s">
        <v>16</v>
      </c>
      <c r="F6703" t="s">
        <v>14</v>
      </c>
      <c r="G6703" t="s">
        <v>17</v>
      </c>
      <c r="H6703">
        <v>3864.1158489999998</v>
      </c>
    </row>
    <row r="6704" spans="1:8" x14ac:dyDescent="0.3">
      <c r="A6704" t="s">
        <v>21</v>
      </c>
      <c r="B6704" t="s">
        <v>19</v>
      </c>
      <c r="C6704">
        <v>9</v>
      </c>
      <c r="D6704" s="3">
        <v>2016</v>
      </c>
      <c r="E6704" t="s">
        <v>16</v>
      </c>
      <c r="F6704" t="s">
        <v>14</v>
      </c>
      <c r="G6704" t="s">
        <v>17</v>
      </c>
      <c r="H6704">
        <v>12497.894061000001</v>
      </c>
    </row>
    <row r="6705" spans="1:8" x14ac:dyDescent="0.3">
      <c r="A6705" t="s">
        <v>22</v>
      </c>
      <c r="B6705" t="s">
        <v>19</v>
      </c>
      <c r="C6705">
        <v>9</v>
      </c>
      <c r="D6705" s="3">
        <v>2016</v>
      </c>
      <c r="E6705" t="s">
        <v>16</v>
      </c>
      <c r="F6705" t="s">
        <v>14</v>
      </c>
      <c r="G6705" t="s">
        <v>17</v>
      </c>
      <c r="H6705">
        <v>3302.978447</v>
      </c>
    </row>
    <row r="6706" spans="1:8" x14ac:dyDescent="0.3">
      <c r="A6706" t="s">
        <v>21</v>
      </c>
      <c r="B6706" t="s">
        <v>19</v>
      </c>
      <c r="C6706">
        <v>10</v>
      </c>
      <c r="D6706" s="3">
        <v>2016</v>
      </c>
      <c r="E6706" t="s">
        <v>16</v>
      </c>
      <c r="F6706" t="s">
        <v>14</v>
      </c>
      <c r="G6706" t="s">
        <v>17</v>
      </c>
      <c r="H6706">
        <v>10139.781137</v>
      </c>
    </row>
    <row r="6707" spans="1:8" x14ac:dyDescent="0.3">
      <c r="A6707" t="s">
        <v>22</v>
      </c>
      <c r="B6707" t="s">
        <v>19</v>
      </c>
      <c r="C6707">
        <v>10</v>
      </c>
      <c r="D6707" s="3">
        <v>2016</v>
      </c>
      <c r="E6707" t="s">
        <v>16</v>
      </c>
      <c r="F6707" t="s">
        <v>14</v>
      </c>
      <c r="G6707" t="s">
        <v>17</v>
      </c>
      <c r="H6707">
        <v>3011.941675</v>
      </c>
    </row>
    <row r="6708" spans="1:8" x14ac:dyDescent="0.3">
      <c r="A6708" t="s">
        <v>21</v>
      </c>
      <c r="B6708" t="s">
        <v>19</v>
      </c>
      <c r="C6708">
        <v>11</v>
      </c>
      <c r="D6708" s="3">
        <v>2016</v>
      </c>
      <c r="E6708" t="s">
        <v>16</v>
      </c>
      <c r="F6708" t="s">
        <v>14</v>
      </c>
      <c r="G6708" t="s">
        <v>17</v>
      </c>
      <c r="H6708">
        <v>9410.1402940000007</v>
      </c>
    </row>
    <row r="6709" spans="1:8" x14ac:dyDescent="0.3">
      <c r="A6709" t="s">
        <v>22</v>
      </c>
      <c r="B6709" t="s">
        <v>19</v>
      </c>
      <c r="C6709">
        <v>11</v>
      </c>
      <c r="D6709" s="3">
        <v>2016</v>
      </c>
      <c r="E6709" t="s">
        <v>16</v>
      </c>
      <c r="F6709" t="s">
        <v>14</v>
      </c>
      <c r="G6709" t="s">
        <v>17</v>
      </c>
      <c r="H6709">
        <v>2936.6439639999999</v>
      </c>
    </row>
    <row r="6710" spans="1:8" x14ac:dyDescent="0.3">
      <c r="A6710" t="s">
        <v>21</v>
      </c>
      <c r="B6710" t="s">
        <v>19</v>
      </c>
      <c r="C6710">
        <v>12</v>
      </c>
      <c r="D6710" s="3">
        <v>2016</v>
      </c>
      <c r="E6710" t="s">
        <v>16</v>
      </c>
      <c r="F6710" t="s">
        <v>14</v>
      </c>
      <c r="G6710" t="s">
        <v>17</v>
      </c>
      <c r="H6710">
        <v>12158.995419000001</v>
      </c>
    </row>
    <row r="6711" spans="1:8" x14ac:dyDescent="0.3">
      <c r="A6711" t="s">
        <v>22</v>
      </c>
      <c r="B6711" t="s">
        <v>19</v>
      </c>
      <c r="C6711">
        <v>12</v>
      </c>
      <c r="D6711" s="3">
        <v>2016</v>
      </c>
      <c r="E6711" t="s">
        <v>16</v>
      </c>
      <c r="F6711" t="s">
        <v>14</v>
      </c>
      <c r="G6711" t="s">
        <v>17</v>
      </c>
      <c r="H6711">
        <v>5081.4992560000001</v>
      </c>
    </row>
    <row r="6712" spans="1:8" x14ac:dyDescent="0.3">
      <c r="A6712" t="s">
        <v>21</v>
      </c>
      <c r="B6712" t="s">
        <v>19</v>
      </c>
      <c r="C6712">
        <v>13</v>
      </c>
      <c r="D6712" s="3">
        <v>2016</v>
      </c>
      <c r="E6712" t="s">
        <v>16</v>
      </c>
      <c r="F6712" t="s">
        <v>14</v>
      </c>
      <c r="G6712" t="s">
        <v>17</v>
      </c>
      <c r="H6712">
        <v>16321.080203</v>
      </c>
    </row>
    <row r="6713" spans="1:8" x14ac:dyDescent="0.3">
      <c r="A6713" t="s">
        <v>22</v>
      </c>
      <c r="B6713" t="s">
        <v>19</v>
      </c>
      <c r="C6713">
        <v>13</v>
      </c>
      <c r="D6713" s="3">
        <v>2016</v>
      </c>
      <c r="E6713" t="s">
        <v>16</v>
      </c>
      <c r="F6713" t="s">
        <v>14</v>
      </c>
      <c r="G6713" t="s">
        <v>17</v>
      </c>
      <c r="H6713">
        <v>5724.1834669999998</v>
      </c>
    </row>
    <row r="6714" spans="1:8" x14ac:dyDescent="0.3">
      <c r="A6714" t="s">
        <v>21</v>
      </c>
      <c r="B6714" t="s">
        <v>19</v>
      </c>
      <c r="C6714">
        <v>14</v>
      </c>
      <c r="D6714" s="3">
        <v>2016</v>
      </c>
      <c r="E6714" t="s">
        <v>16</v>
      </c>
      <c r="F6714" t="s">
        <v>14</v>
      </c>
      <c r="G6714" t="s">
        <v>17</v>
      </c>
      <c r="H6714">
        <v>11604.286760999999</v>
      </c>
    </row>
    <row r="6715" spans="1:8" x14ac:dyDescent="0.3">
      <c r="A6715" t="s">
        <v>22</v>
      </c>
      <c r="B6715" t="s">
        <v>19</v>
      </c>
      <c r="C6715">
        <v>14</v>
      </c>
      <c r="D6715" s="3">
        <v>2016</v>
      </c>
      <c r="E6715" t="s">
        <v>16</v>
      </c>
      <c r="F6715" t="s">
        <v>14</v>
      </c>
      <c r="G6715" t="s">
        <v>17</v>
      </c>
      <c r="H6715">
        <v>4572.6363799999999</v>
      </c>
    </row>
    <row r="6716" spans="1:8" x14ac:dyDescent="0.3">
      <c r="A6716" t="s">
        <v>21</v>
      </c>
      <c r="B6716" t="s">
        <v>19</v>
      </c>
      <c r="C6716">
        <v>15</v>
      </c>
      <c r="D6716" s="3">
        <v>2016</v>
      </c>
      <c r="E6716" t="s">
        <v>16</v>
      </c>
      <c r="F6716" t="s">
        <v>14</v>
      </c>
      <c r="G6716" t="s">
        <v>17</v>
      </c>
      <c r="H6716">
        <v>13050.924595</v>
      </c>
    </row>
    <row r="6717" spans="1:8" x14ac:dyDescent="0.3">
      <c r="A6717" t="s">
        <v>22</v>
      </c>
      <c r="B6717" t="s">
        <v>19</v>
      </c>
      <c r="C6717">
        <v>15</v>
      </c>
      <c r="D6717" s="3">
        <v>2016</v>
      </c>
      <c r="E6717" t="s">
        <v>16</v>
      </c>
      <c r="F6717" t="s">
        <v>14</v>
      </c>
      <c r="G6717" t="s">
        <v>17</v>
      </c>
      <c r="H6717">
        <v>9488.8782300000003</v>
      </c>
    </row>
    <row r="6718" spans="1:8" x14ac:dyDescent="0.3">
      <c r="A6718" t="s">
        <v>21</v>
      </c>
      <c r="B6718" t="s">
        <v>19</v>
      </c>
      <c r="C6718">
        <v>16</v>
      </c>
      <c r="D6718" s="3">
        <v>2016</v>
      </c>
      <c r="E6718" t="s">
        <v>16</v>
      </c>
      <c r="F6718" t="s">
        <v>14</v>
      </c>
      <c r="G6718" t="s">
        <v>17</v>
      </c>
      <c r="H6718">
        <v>12601.912898</v>
      </c>
    </row>
    <row r="6719" spans="1:8" x14ac:dyDescent="0.3">
      <c r="A6719" t="s">
        <v>22</v>
      </c>
      <c r="B6719" t="s">
        <v>19</v>
      </c>
      <c r="C6719">
        <v>16</v>
      </c>
      <c r="D6719" s="3">
        <v>2016</v>
      </c>
      <c r="E6719" t="s">
        <v>16</v>
      </c>
      <c r="F6719" t="s">
        <v>14</v>
      </c>
      <c r="G6719" t="s">
        <v>17</v>
      </c>
      <c r="H6719">
        <v>10297.271624999999</v>
      </c>
    </row>
    <row r="6720" spans="1:8" x14ac:dyDescent="0.3">
      <c r="A6720" t="s">
        <v>21</v>
      </c>
      <c r="B6720" t="s">
        <v>19</v>
      </c>
      <c r="C6720">
        <v>17</v>
      </c>
      <c r="D6720" s="3">
        <v>2016</v>
      </c>
      <c r="E6720" t="s">
        <v>16</v>
      </c>
      <c r="F6720" t="s">
        <v>14</v>
      </c>
      <c r="G6720" t="s">
        <v>17</v>
      </c>
      <c r="H6720">
        <v>14465.214373999999</v>
      </c>
    </row>
    <row r="6721" spans="1:8" x14ac:dyDescent="0.3">
      <c r="A6721" t="s">
        <v>22</v>
      </c>
      <c r="B6721" t="s">
        <v>19</v>
      </c>
      <c r="C6721">
        <v>17</v>
      </c>
      <c r="D6721" s="3">
        <v>2016</v>
      </c>
      <c r="E6721" t="s">
        <v>16</v>
      </c>
      <c r="F6721" t="s">
        <v>14</v>
      </c>
      <c r="G6721" t="s">
        <v>17</v>
      </c>
      <c r="H6721">
        <v>8621.1742649999997</v>
      </c>
    </row>
    <row r="6722" spans="1:8" x14ac:dyDescent="0.3">
      <c r="A6722" t="s">
        <v>21</v>
      </c>
      <c r="B6722" t="s">
        <v>19</v>
      </c>
      <c r="C6722">
        <v>18</v>
      </c>
      <c r="D6722" s="3">
        <v>2016</v>
      </c>
      <c r="E6722" t="s">
        <v>16</v>
      </c>
      <c r="F6722" t="s">
        <v>14</v>
      </c>
      <c r="G6722" t="s">
        <v>17</v>
      </c>
      <c r="H6722">
        <v>11485.111973999999</v>
      </c>
    </row>
    <row r="6723" spans="1:8" x14ac:dyDescent="0.3">
      <c r="A6723" t="s">
        <v>22</v>
      </c>
      <c r="B6723" t="s">
        <v>19</v>
      </c>
      <c r="C6723">
        <v>18</v>
      </c>
      <c r="D6723" s="3">
        <v>2016</v>
      </c>
      <c r="E6723" t="s">
        <v>16</v>
      </c>
      <c r="F6723" t="s">
        <v>14</v>
      </c>
      <c r="G6723" t="s">
        <v>17</v>
      </c>
      <c r="H6723">
        <v>8992.8858610000007</v>
      </c>
    </row>
    <row r="6724" spans="1:8" x14ac:dyDescent="0.3">
      <c r="A6724" t="s">
        <v>21</v>
      </c>
      <c r="B6724" t="s">
        <v>19</v>
      </c>
      <c r="C6724">
        <v>19</v>
      </c>
      <c r="D6724" s="3">
        <v>2016</v>
      </c>
      <c r="E6724" t="s">
        <v>16</v>
      </c>
      <c r="F6724" t="s">
        <v>14</v>
      </c>
      <c r="G6724" t="s">
        <v>17</v>
      </c>
      <c r="H6724">
        <v>14244.935097</v>
      </c>
    </row>
    <row r="6725" spans="1:8" x14ac:dyDescent="0.3">
      <c r="A6725" t="s">
        <v>22</v>
      </c>
      <c r="B6725" t="s">
        <v>19</v>
      </c>
      <c r="C6725">
        <v>19</v>
      </c>
      <c r="D6725" s="3">
        <v>2016</v>
      </c>
      <c r="E6725" t="s">
        <v>16</v>
      </c>
      <c r="F6725" t="s">
        <v>14</v>
      </c>
      <c r="G6725" t="s">
        <v>17</v>
      </c>
      <c r="H6725">
        <v>10566.386605</v>
      </c>
    </row>
    <row r="6726" spans="1:8" x14ac:dyDescent="0.3">
      <c r="A6726" t="s">
        <v>21</v>
      </c>
      <c r="B6726" t="s">
        <v>19</v>
      </c>
      <c r="C6726">
        <v>20</v>
      </c>
      <c r="D6726" s="3">
        <v>2016</v>
      </c>
      <c r="E6726" t="s">
        <v>16</v>
      </c>
      <c r="F6726" t="s">
        <v>14</v>
      </c>
      <c r="G6726" t="s">
        <v>17</v>
      </c>
      <c r="H6726">
        <v>16191.133919</v>
      </c>
    </row>
    <row r="6727" spans="1:8" x14ac:dyDescent="0.3">
      <c r="A6727" t="s">
        <v>22</v>
      </c>
      <c r="B6727" t="s">
        <v>19</v>
      </c>
      <c r="C6727">
        <v>20</v>
      </c>
      <c r="D6727" s="3">
        <v>2016</v>
      </c>
      <c r="E6727" t="s">
        <v>16</v>
      </c>
      <c r="F6727" t="s">
        <v>14</v>
      </c>
      <c r="G6727" t="s">
        <v>17</v>
      </c>
      <c r="H6727">
        <v>11697.309131</v>
      </c>
    </row>
    <row r="6728" spans="1:8" x14ac:dyDescent="0.3">
      <c r="A6728" t="s">
        <v>21</v>
      </c>
      <c r="B6728" t="s">
        <v>19</v>
      </c>
      <c r="C6728">
        <v>21</v>
      </c>
      <c r="D6728" s="3">
        <v>2016</v>
      </c>
      <c r="E6728" t="s">
        <v>16</v>
      </c>
      <c r="F6728" t="s">
        <v>14</v>
      </c>
      <c r="G6728" t="s">
        <v>17</v>
      </c>
      <c r="H6728">
        <v>15427.522607999999</v>
      </c>
    </row>
    <row r="6729" spans="1:8" x14ac:dyDescent="0.3">
      <c r="A6729" t="s">
        <v>22</v>
      </c>
      <c r="B6729" t="s">
        <v>19</v>
      </c>
      <c r="C6729">
        <v>21</v>
      </c>
      <c r="D6729" s="3">
        <v>2016</v>
      </c>
      <c r="E6729" t="s">
        <v>16</v>
      </c>
      <c r="F6729" t="s">
        <v>14</v>
      </c>
      <c r="G6729" t="s">
        <v>17</v>
      </c>
      <c r="H6729">
        <v>12109.279897</v>
      </c>
    </row>
    <row r="6730" spans="1:8" x14ac:dyDescent="0.3">
      <c r="A6730" t="s">
        <v>21</v>
      </c>
      <c r="B6730" t="s">
        <v>19</v>
      </c>
      <c r="C6730">
        <v>22</v>
      </c>
      <c r="D6730" s="3">
        <v>2016</v>
      </c>
      <c r="E6730" t="s">
        <v>16</v>
      </c>
      <c r="F6730" t="s">
        <v>14</v>
      </c>
      <c r="G6730" t="s">
        <v>17</v>
      </c>
      <c r="H6730">
        <v>14596.357760999999</v>
      </c>
    </row>
    <row r="6731" spans="1:8" x14ac:dyDescent="0.3">
      <c r="A6731" t="s">
        <v>22</v>
      </c>
      <c r="B6731" t="s">
        <v>19</v>
      </c>
      <c r="C6731">
        <v>22</v>
      </c>
      <c r="D6731" s="3">
        <v>2016</v>
      </c>
      <c r="E6731" t="s">
        <v>16</v>
      </c>
      <c r="F6731" t="s">
        <v>14</v>
      </c>
      <c r="G6731" t="s">
        <v>17</v>
      </c>
      <c r="H6731">
        <v>10637.242147000001</v>
      </c>
    </row>
    <row r="6732" spans="1:8" x14ac:dyDescent="0.3">
      <c r="A6732" t="s">
        <v>21</v>
      </c>
      <c r="B6732" t="s">
        <v>19</v>
      </c>
      <c r="C6732">
        <v>23</v>
      </c>
      <c r="D6732" s="3">
        <v>2016</v>
      </c>
      <c r="E6732" t="s">
        <v>16</v>
      </c>
      <c r="F6732" t="s">
        <v>14</v>
      </c>
      <c r="G6732" t="s">
        <v>17</v>
      </c>
      <c r="H6732">
        <v>15643.109826</v>
      </c>
    </row>
    <row r="6733" spans="1:8" x14ac:dyDescent="0.3">
      <c r="A6733" t="s">
        <v>22</v>
      </c>
      <c r="B6733" t="s">
        <v>19</v>
      </c>
      <c r="C6733">
        <v>23</v>
      </c>
      <c r="D6733" s="3">
        <v>2016</v>
      </c>
      <c r="E6733" t="s">
        <v>16</v>
      </c>
      <c r="F6733" t="s">
        <v>14</v>
      </c>
      <c r="G6733" t="s">
        <v>17</v>
      </c>
      <c r="H6733">
        <v>9174.0794999999998</v>
      </c>
    </row>
    <row r="6734" spans="1:8" x14ac:dyDescent="0.3">
      <c r="A6734" t="s">
        <v>21</v>
      </c>
      <c r="B6734" t="s">
        <v>19</v>
      </c>
      <c r="C6734">
        <v>24</v>
      </c>
      <c r="D6734" s="3">
        <v>2016</v>
      </c>
      <c r="E6734" t="s">
        <v>16</v>
      </c>
      <c r="F6734" t="s">
        <v>14</v>
      </c>
      <c r="G6734" t="s">
        <v>17</v>
      </c>
      <c r="H6734">
        <v>9969.3035610000006</v>
      </c>
    </row>
    <row r="6735" spans="1:8" x14ac:dyDescent="0.3">
      <c r="A6735" t="s">
        <v>22</v>
      </c>
      <c r="B6735" t="s">
        <v>19</v>
      </c>
      <c r="C6735">
        <v>24</v>
      </c>
      <c r="D6735" s="3">
        <v>2016</v>
      </c>
      <c r="E6735" t="s">
        <v>16</v>
      </c>
      <c r="F6735" t="s">
        <v>14</v>
      </c>
      <c r="G6735" t="s">
        <v>17</v>
      </c>
      <c r="H6735">
        <v>9376.1280260000003</v>
      </c>
    </row>
    <row r="6736" spans="1:8" x14ac:dyDescent="0.3">
      <c r="A6736" t="s">
        <v>21</v>
      </c>
      <c r="B6736" t="s">
        <v>19</v>
      </c>
      <c r="C6736">
        <v>25</v>
      </c>
      <c r="D6736" s="3">
        <v>2016</v>
      </c>
      <c r="E6736" t="s">
        <v>16</v>
      </c>
      <c r="F6736" t="s">
        <v>14</v>
      </c>
      <c r="G6736" t="s">
        <v>17</v>
      </c>
      <c r="H6736">
        <v>13280.136860000001</v>
      </c>
    </row>
    <row r="6737" spans="1:8" x14ac:dyDescent="0.3">
      <c r="A6737" t="s">
        <v>22</v>
      </c>
      <c r="B6737" t="s">
        <v>19</v>
      </c>
      <c r="C6737">
        <v>25</v>
      </c>
      <c r="D6737" s="3">
        <v>2016</v>
      </c>
      <c r="E6737" t="s">
        <v>16</v>
      </c>
      <c r="F6737" t="s">
        <v>14</v>
      </c>
      <c r="G6737" t="s">
        <v>17</v>
      </c>
      <c r="H6737">
        <v>8771.5216180000007</v>
      </c>
    </row>
    <row r="6738" spans="1:8" x14ac:dyDescent="0.3">
      <c r="A6738" t="s">
        <v>21</v>
      </c>
      <c r="B6738" t="s">
        <v>19</v>
      </c>
      <c r="C6738">
        <v>26</v>
      </c>
      <c r="D6738" s="3">
        <v>2016</v>
      </c>
      <c r="E6738" t="s">
        <v>16</v>
      </c>
      <c r="F6738" t="s">
        <v>14</v>
      </c>
      <c r="G6738" t="s">
        <v>17</v>
      </c>
      <c r="H6738">
        <v>16210.869054999999</v>
      </c>
    </row>
    <row r="6739" spans="1:8" x14ac:dyDescent="0.3">
      <c r="A6739" t="s">
        <v>22</v>
      </c>
      <c r="B6739" t="s">
        <v>19</v>
      </c>
      <c r="C6739">
        <v>26</v>
      </c>
      <c r="D6739" s="3">
        <v>2016</v>
      </c>
      <c r="E6739" t="s">
        <v>16</v>
      </c>
      <c r="F6739" t="s">
        <v>14</v>
      </c>
      <c r="G6739" t="s">
        <v>17</v>
      </c>
      <c r="H6739">
        <v>10432.638019</v>
      </c>
    </row>
    <row r="6740" spans="1:8" x14ac:dyDescent="0.3">
      <c r="A6740" t="s">
        <v>21</v>
      </c>
      <c r="B6740" t="s">
        <v>19</v>
      </c>
      <c r="C6740">
        <v>27</v>
      </c>
      <c r="D6740" s="3">
        <v>2016</v>
      </c>
      <c r="E6740" t="s">
        <v>16</v>
      </c>
      <c r="F6740" t="s">
        <v>14</v>
      </c>
      <c r="G6740" t="s">
        <v>17</v>
      </c>
      <c r="H6740">
        <v>14411.553356</v>
      </c>
    </row>
    <row r="6741" spans="1:8" x14ac:dyDescent="0.3">
      <c r="A6741" t="s">
        <v>22</v>
      </c>
      <c r="B6741" t="s">
        <v>19</v>
      </c>
      <c r="C6741">
        <v>27</v>
      </c>
      <c r="D6741" s="3">
        <v>2016</v>
      </c>
      <c r="E6741" t="s">
        <v>16</v>
      </c>
      <c r="F6741" t="s">
        <v>14</v>
      </c>
      <c r="G6741" t="s">
        <v>17</v>
      </c>
      <c r="H6741">
        <v>13224.418874999999</v>
      </c>
    </row>
    <row r="6742" spans="1:8" x14ac:dyDescent="0.3">
      <c r="A6742" t="s">
        <v>21</v>
      </c>
      <c r="B6742" t="s">
        <v>19</v>
      </c>
      <c r="C6742">
        <v>28</v>
      </c>
      <c r="D6742" s="3">
        <v>2016</v>
      </c>
      <c r="E6742" t="s">
        <v>16</v>
      </c>
      <c r="F6742" t="s">
        <v>14</v>
      </c>
      <c r="G6742" t="s">
        <v>17</v>
      </c>
      <c r="H6742">
        <v>14716.337845</v>
      </c>
    </row>
    <row r="6743" spans="1:8" x14ac:dyDescent="0.3">
      <c r="A6743" t="s">
        <v>22</v>
      </c>
      <c r="B6743" t="s">
        <v>19</v>
      </c>
      <c r="C6743">
        <v>28</v>
      </c>
      <c r="D6743" s="3">
        <v>2016</v>
      </c>
      <c r="E6743" t="s">
        <v>16</v>
      </c>
      <c r="F6743" t="s">
        <v>14</v>
      </c>
      <c r="G6743" t="s">
        <v>17</v>
      </c>
      <c r="H6743">
        <v>12332.670139</v>
      </c>
    </row>
    <row r="6744" spans="1:8" x14ac:dyDescent="0.3">
      <c r="A6744" t="s">
        <v>21</v>
      </c>
      <c r="B6744" t="s">
        <v>19</v>
      </c>
      <c r="C6744">
        <v>29</v>
      </c>
      <c r="D6744" s="3">
        <v>2016</v>
      </c>
      <c r="E6744" t="s">
        <v>16</v>
      </c>
      <c r="F6744" t="s">
        <v>14</v>
      </c>
      <c r="G6744" t="s">
        <v>17</v>
      </c>
      <c r="H6744">
        <v>15499.611684</v>
      </c>
    </row>
    <row r="6745" spans="1:8" x14ac:dyDescent="0.3">
      <c r="A6745" t="s">
        <v>22</v>
      </c>
      <c r="B6745" t="s">
        <v>19</v>
      </c>
      <c r="C6745">
        <v>29</v>
      </c>
      <c r="D6745" s="3">
        <v>2016</v>
      </c>
      <c r="E6745" t="s">
        <v>16</v>
      </c>
      <c r="F6745" t="s">
        <v>14</v>
      </c>
      <c r="G6745" t="s">
        <v>17</v>
      </c>
      <c r="H6745">
        <v>13386.024706</v>
      </c>
    </row>
    <row r="6746" spans="1:8" x14ac:dyDescent="0.3">
      <c r="A6746" t="s">
        <v>21</v>
      </c>
      <c r="B6746" t="s">
        <v>19</v>
      </c>
      <c r="C6746">
        <v>30</v>
      </c>
      <c r="D6746" s="3">
        <v>2016</v>
      </c>
      <c r="E6746" t="s">
        <v>16</v>
      </c>
      <c r="F6746" t="s">
        <v>14</v>
      </c>
      <c r="G6746" t="s">
        <v>17</v>
      </c>
      <c r="H6746">
        <v>16201.623693</v>
      </c>
    </row>
    <row r="6747" spans="1:8" x14ac:dyDescent="0.3">
      <c r="A6747" t="s">
        <v>22</v>
      </c>
      <c r="B6747" t="s">
        <v>19</v>
      </c>
      <c r="C6747">
        <v>30</v>
      </c>
      <c r="D6747" s="3">
        <v>2016</v>
      </c>
      <c r="E6747" t="s">
        <v>16</v>
      </c>
      <c r="F6747" t="s">
        <v>14</v>
      </c>
      <c r="G6747" t="s">
        <v>17</v>
      </c>
      <c r="H6747">
        <v>14074.390106999999</v>
      </c>
    </row>
    <row r="6748" spans="1:8" x14ac:dyDescent="0.3">
      <c r="A6748" t="s">
        <v>21</v>
      </c>
      <c r="B6748" t="s">
        <v>13</v>
      </c>
      <c r="C6748">
        <v>1</v>
      </c>
      <c r="D6748" s="3">
        <v>2016</v>
      </c>
      <c r="E6748" t="s">
        <v>16</v>
      </c>
      <c r="F6748" t="s">
        <v>14</v>
      </c>
      <c r="G6748" t="s">
        <v>17</v>
      </c>
      <c r="H6748">
        <v>4253.8862090000002</v>
      </c>
    </row>
    <row r="6749" spans="1:8" x14ac:dyDescent="0.3">
      <c r="A6749" t="s">
        <v>22</v>
      </c>
      <c r="B6749" t="s">
        <v>13</v>
      </c>
      <c r="C6749">
        <v>1</v>
      </c>
      <c r="D6749" s="3">
        <v>2016</v>
      </c>
      <c r="E6749" t="s">
        <v>16</v>
      </c>
      <c r="F6749" t="s">
        <v>14</v>
      </c>
      <c r="G6749" t="s">
        <v>17</v>
      </c>
      <c r="H6749">
        <v>3438.0291670000001</v>
      </c>
    </row>
    <row r="6750" spans="1:8" x14ac:dyDescent="0.3">
      <c r="A6750" t="s">
        <v>21</v>
      </c>
      <c r="B6750" t="s">
        <v>13</v>
      </c>
      <c r="C6750">
        <v>2</v>
      </c>
      <c r="D6750" s="3">
        <v>2016</v>
      </c>
      <c r="E6750" t="s">
        <v>16</v>
      </c>
      <c r="F6750" t="s">
        <v>14</v>
      </c>
      <c r="G6750" t="s">
        <v>17</v>
      </c>
      <c r="H6750">
        <v>5547.3210920000001</v>
      </c>
    </row>
    <row r="6751" spans="1:8" x14ac:dyDescent="0.3">
      <c r="A6751" t="s">
        <v>22</v>
      </c>
      <c r="B6751" t="s">
        <v>13</v>
      </c>
      <c r="C6751">
        <v>2</v>
      </c>
      <c r="D6751" s="3">
        <v>2016</v>
      </c>
      <c r="E6751" t="s">
        <v>16</v>
      </c>
      <c r="F6751" t="s">
        <v>14</v>
      </c>
      <c r="G6751" t="s">
        <v>17</v>
      </c>
      <c r="H6751">
        <v>3125.5606950000001</v>
      </c>
    </row>
    <row r="6752" spans="1:8" x14ac:dyDescent="0.3">
      <c r="A6752" t="s">
        <v>21</v>
      </c>
      <c r="B6752" t="s">
        <v>13</v>
      </c>
      <c r="C6752">
        <v>3</v>
      </c>
      <c r="D6752" s="3">
        <v>2016</v>
      </c>
      <c r="E6752" t="s">
        <v>16</v>
      </c>
      <c r="F6752" t="s">
        <v>14</v>
      </c>
      <c r="G6752" t="s">
        <v>17</v>
      </c>
      <c r="H6752">
        <v>4220.0576929999997</v>
      </c>
    </row>
    <row r="6753" spans="1:8" x14ac:dyDescent="0.3">
      <c r="A6753" t="s">
        <v>22</v>
      </c>
      <c r="B6753" t="s">
        <v>13</v>
      </c>
      <c r="C6753">
        <v>3</v>
      </c>
      <c r="D6753" s="3">
        <v>2016</v>
      </c>
      <c r="E6753" t="s">
        <v>16</v>
      </c>
      <c r="F6753" t="s">
        <v>14</v>
      </c>
      <c r="G6753" t="s">
        <v>17</v>
      </c>
      <c r="H6753">
        <v>3850.7920789999998</v>
      </c>
    </row>
    <row r="6754" spans="1:8" x14ac:dyDescent="0.3">
      <c r="A6754" t="s">
        <v>21</v>
      </c>
      <c r="B6754" t="s">
        <v>13</v>
      </c>
      <c r="C6754">
        <v>4</v>
      </c>
      <c r="D6754" s="3">
        <v>2016</v>
      </c>
      <c r="E6754" t="s">
        <v>16</v>
      </c>
      <c r="F6754" t="s">
        <v>14</v>
      </c>
      <c r="G6754" t="s">
        <v>17</v>
      </c>
      <c r="H6754">
        <v>4191.1135800000002</v>
      </c>
    </row>
    <row r="6755" spans="1:8" x14ac:dyDescent="0.3">
      <c r="A6755" t="s">
        <v>22</v>
      </c>
      <c r="B6755" t="s">
        <v>13</v>
      </c>
      <c r="C6755">
        <v>4</v>
      </c>
      <c r="D6755" s="3">
        <v>2016</v>
      </c>
      <c r="E6755" t="s">
        <v>16</v>
      </c>
      <c r="F6755" t="s">
        <v>14</v>
      </c>
      <c r="G6755" t="s">
        <v>17</v>
      </c>
      <c r="H6755">
        <v>3545.4704750000001</v>
      </c>
    </row>
    <row r="6756" spans="1:8" x14ac:dyDescent="0.3">
      <c r="A6756" t="s">
        <v>21</v>
      </c>
      <c r="B6756" t="s">
        <v>13</v>
      </c>
      <c r="C6756">
        <v>5</v>
      </c>
      <c r="D6756" s="3">
        <v>2016</v>
      </c>
      <c r="E6756" t="s">
        <v>16</v>
      </c>
      <c r="F6756" t="s">
        <v>14</v>
      </c>
      <c r="G6756" t="s">
        <v>17</v>
      </c>
      <c r="H6756">
        <v>3797.5411989999998</v>
      </c>
    </row>
    <row r="6757" spans="1:8" x14ac:dyDescent="0.3">
      <c r="A6757" t="s">
        <v>22</v>
      </c>
      <c r="B6757" t="s">
        <v>13</v>
      </c>
      <c r="C6757">
        <v>5</v>
      </c>
      <c r="D6757" s="3">
        <v>2016</v>
      </c>
      <c r="E6757" t="s">
        <v>16</v>
      </c>
      <c r="F6757" t="s">
        <v>14</v>
      </c>
      <c r="G6757" t="s">
        <v>17</v>
      </c>
      <c r="H6757">
        <v>3317.6714470000002</v>
      </c>
    </row>
    <row r="6758" spans="1:8" x14ac:dyDescent="0.3">
      <c r="A6758" t="s">
        <v>21</v>
      </c>
      <c r="B6758" t="s">
        <v>13</v>
      </c>
      <c r="C6758">
        <v>6</v>
      </c>
      <c r="D6758" s="3">
        <v>2016</v>
      </c>
      <c r="E6758" t="s">
        <v>16</v>
      </c>
      <c r="F6758" t="s">
        <v>14</v>
      </c>
      <c r="G6758" t="s">
        <v>17</v>
      </c>
      <c r="H6758">
        <v>4198.04252</v>
      </c>
    </row>
    <row r="6759" spans="1:8" x14ac:dyDescent="0.3">
      <c r="A6759" t="s">
        <v>22</v>
      </c>
      <c r="B6759" t="s">
        <v>13</v>
      </c>
      <c r="C6759">
        <v>6</v>
      </c>
      <c r="D6759" s="3">
        <v>2016</v>
      </c>
      <c r="E6759" t="s">
        <v>16</v>
      </c>
      <c r="F6759" t="s">
        <v>14</v>
      </c>
      <c r="G6759" t="s">
        <v>17</v>
      </c>
      <c r="H6759">
        <v>2001.186205</v>
      </c>
    </row>
    <row r="6760" spans="1:8" x14ac:dyDescent="0.3">
      <c r="A6760" t="s">
        <v>21</v>
      </c>
      <c r="B6760" t="s">
        <v>13</v>
      </c>
      <c r="C6760">
        <v>7</v>
      </c>
      <c r="D6760" s="3">
        <v>2016</v>
      </c>
      <c r="E6760" t="s">
        <v>16</v>
      </c>
      <c r="F6760" t="s">
        <v>14</v>
      </c>
      <c r="G6760" t="s">
        <v>17</v>
      </c>
      <c r="H6760">
        <v>3012.616055</v>
      </c>
    </row>
    <row r="6761" spans="1:8" x14ac:dyDescent="0.3">
      <c r="A6761" t="s">
        <v>22</v>
      </c>
      <c r="B6761" t="s">
        <v>13</v>
      </c>
      <c r="C6761">
        <v>7</v>
      </c>
      <c r="D6761" s="3">
        <v>2016</v>
      </c>
      <c r="E6761" t="s">
        <v>16</v>
      </c>
      <c r="F6761" t="s">
        <v>14</v>
      </c>
      <c r="G6761" t="s">
        <v>17</v>
      </c>
      <c r="H6761">
        <v>1593.6961080000001</v>
      </c>
    </row>
    <row r="6762" spans="1:8" x14ac:dyDescent="0.3">
      <c r="A6762" t="s">
        <v>21</v>
      </c>
      <c r="B6762" t="s">
        <v>13</v>
      </c>
      <c r="C6762">
        <v>8</v>
      </c>
      <c r="D6762" s="3">
        <v>2016</v>
      </c>
      <c r="E6762" t="s">
        <v>16</v>
      </c>
      <c r="F6762" t="s">
        <v>14</v>
      </c>
      <c r="G6762" t="s">
        <v>17</v>
      </c>
      <c r="H6762">
        <v>5319.1935130000002</v>
      </c>
    </row>
    <row r="6763" spans="1:8" x14ac:dyDescent="0.3">
      <c r="A6763" t="s">
        <v>22</v>
      </c>
      <c r="B6763" t="s">
        <v>13</v>
      </c>
      <c r="C6763">
        <v>8</v>
      </c>
      <c r="D6763" s="3">
        <v>2016</v>
      </c>
      <c r="E6763" t="s">
        <v>16</v>
      </c>
      <c r="F6763" t="s">
        <v>14</v>
      </c>
      <c r="G6763" t="s">
        <v>17</v>
      </c>
      <c r="H6763">
        <v>4056.9332479999998</v>
      </c>
    </row>
    <row r="6764" spans="1:8" x14ac:dyDescent="0.3">
      <c r="A6764" t="s">
        <v>21</v>
      </c>
      <c r="B6764" t="s">
        <v>13</v>
      </c>
      <c r="C6764">
        <v>9</v>
      </c>
      <c r="D6764" s="3">
        <v>2016</v>
      </c>
      <c r="E6764" t="s">
        <v>16</v>
      </c>
      <c r="F6764" t="s">
        <v>14</v>
      </c>
      <c r="G6764" t="s">
        <v>17</v>
      </c>
      <c r="H6764">
        <v>3692.0204749999998</v>
      </c>
    </row>
    <row r="6765" spans="1:8" x14ac:dyDescent="0.3">
      <c r="A6765" t="s">
        <v>22</v>
      </c>
      <c r="B6765" t="s">
        <v>13</v>
      </c>
      <c r="C6765">
        <v>9</v>
      </c>
      <c r="D6765" s="3">
        <v>2016</v>
      </c>
      <c r="E6765" t="s">
        <v>16</v>
      </c>
      <c r="F6765" t="s">
        <v>14</v>
      </c>
      <c r="G6765" t="s">
        <v>17</v>
      </c>
      <c r="H6765">
        <v>3266.263316</v>
      </c>
    </row>
    <row r="6766" spans="1:8" x14ac:dyDescent="0.3">
      <c r="A6766" t="s">
        <v>21</v>
      </c>
      <c r="B6766" t="s">
        <v>13</v>
      </c>
      <c r="C6766">
        <v>10</v>
      </c>
      <c r="D6766" s="3">
        <v>2016</v>
      </c>
      <c r="E6766" t="s">
        <v>16</v>
      </c>
      <c r="F6766" t="s">
        <v>14</v>
      </c>
      <c r="G6766" t="s">
        <v>17</v>
      </c>
      <c r="H6766">
        <v>5249.1398719999997</v>
      </c>
    </row>
    <row r="6767" spans="1:8" x14ac:dyDescent="0.3">
      <c r="A6767" t="s">
        <v>22</v>
      </c>
      <c r="B6767" t="s">
        <v>13</v>
      </c>
      <c r="C6767">
        <v>10</v>
      </c>
      <c r="D6767" s="3">
        <v>2016</v>
      </c>
      <c r="E6767" t="s">
        <v>16</v>
      </c>
      <c r="F6767" t="s">
        <v>14</v>
      </c>
      <c r="G6767" t="s">
        <v>17</v>
      </c>
      <c r="H6767">
        <v>3122.411118</v>
      </c>
    </row>
    <row r="6768" spans="1:8" x14ac:dyDescent="0.3">
      <c r="A6768" t="s">
        <v>21</v>
      </c>
      <c r="B6768" t="s">
        <v>13</v>
      </c>
      <c r="C6768">
        <v>11</v>
      </c>
      <c r="D6768" s="3">
        <v>2016</v>
      </c>
      <c r="E6768" t="s">
        <v>16</v>
      </c>
      <c r="F6768" t="s">
        <v>14</v>
      </c>
      <c r="G6768" t="s">
        <v>17</v>
      </c>
      <c r="H6768">
        <v>4774.9381960000001</v>
      </c>
    </row>
    <row r="6769" spans="1:8" x14ac:dyDescent="0.3">
      <c r="A6769" t="s">
        <v>22</v>
      </c>
      <c r="B6769" t="s">
        <v>13</v>
      </c>
      <c r="C6769">
        <v>11</v>
      </c>
      <c r="D6769" s="3">
        <v>2016</v>
      </c>
      <c r="E6769" t="s">
        <v>16</v>
      </c>
      <c r="F6769" t="s">
        <v>14</v>
      </c>
      <c r="G6769" t="s">
        <v>17</v>
      </c>
      <c r="H6769">
        <v>2791.4408330000001</v>
      </c>
    </row>
    <row r="6770" spans="1:8" x14ac:dyDescent="0.3">
      <c r="A6770" t="s">
        <v>21</v>
      </c>
      <c r="B6770" t="s">
        <v>13</v>
      </c>
      <c r="C6770">
        <v>12</v>
      </c>
      <c r="D6770" s="3">
        <v>2016</v>
      </c>
      <c r="E6770" t="s">
        <v>16</v>
      </c>
      <c r="F6770" t="s">
        <v>14</v>
      </c>
      <c r="G6770" t="s">
        <v>17</v>
      </c>
      <c r="H6770">
        <v>5192.7369630000003</v>
      </c>
    </row>
    <row r="6771" spans="1:8" x14ac:dyDescent="0.3">
      <c r="A6771" t="s">
        <v>22</v>
      </c>
      <c r="B6771" t="s">
        <v>13</v>
      </c>
      <c r="C6771">
        <v>12</v>
      </c>
      <c r="D6771" s="3">
        <v>2016</v>
      </c>
      <c r="E6771" t="s">
        <v>16</v>
      </c>
      <c r="F6771" t="s">
        <v>14</v>
      </c>
      <c r="G6771" t="s">
        <v>17</v>
      </c>
      <c r="H6771">
        <v>2555.2392110000001</v>
      </c>
    </row>
    <row r="6772" spans="1:8" x14ac:dyDescent="0.3">
      <c r="A6772" t="s">
        <v>21</v>
      </c>
      <c r="B6772" t="s">
        <v>13</v>
      </c>
      <c r="C6772">
        <v>13</v>
      </c>
      <c r="D6772" s="3">
        <v>2016</v>
      </c>
      <c r="E6772" t="s">
        <v>16</v>
      </c>
      <c r="F6772" t="s">
        <v>14</v>
      </c>
      <c r="G6772" t="s">
        <v>17</v>
      </c>
      <c r="H6772">
        <v>4294.1635260000003</v>
      </c>
    </row>
    <row r="6773" spans="1:8" x14ac:dyDescent="0.3">
      <c r="A6773" t="s">
        <v>22</v>
      </c>
      <c r="B6773" t="s">
        <v>13</v>
      </c>
      <c r="C6773">
        <v>13</v>
      </c>
      <c r="D6773" s="3">
        <v>2016</v>
      </c>
      <c r="E6773" t="s">
        <v>16</v>
      </c>
      <c r="F6773" t="s">
        <v>14</v>
      </c>
      <c r="G6773" t="s">
        <v>17</v>
      </c>
      <c r="H6773">
        <v>3305.671769</v>
      </c>
    </row>
    <row r="6774" spans="1:8" x14ac:dyDescent="0.3">
      <c r="A6774" t="s">
        <v>21</v>
      </c>
      <c r="B6774" t="s">
        <v>13</v>
      </c>
      <c r="C6774">
        <v>14</v>
      </c>
      <c r="D6774" s="3">
        <v>2016</v>
      </c>
      <c r="E6774" t="s">
        <v>16</v>
      </c>
      <c r="F6774" t="s">
        <v>14</v>
      </c>
      <c r="G6774" t="s">
        <v>17</v>
      </c>
      <c r="H6774">
        <v>2252.7227979999998</v>
      </c>
    </row>
    <row r="6775" spans="1:8" x14ac:dyDescent="0.3">
      <c r="A6775" t="s">
        <v>22</v>
      </c>
      <c r="B6775" t="s">
        <v>13</v>
      </c>
      <c r="C6775">
        <v>14</v>
      </c>
      <c r="D6775" s="3">
        <v>2016</v>
      </c>
      <c r="E6775" t="s">
        <v>16</v>
      </c>
      <c r="F6775" t="s">
        <v>14</v>
      </c>
      <c r="G6775" t="s">
        <v>17</v>
      </c>
      <c r="H6775">
        <v>2362.093785</v>
      </c>
    </row>
    <row r="6776" spans="1:8" x14ac:dyDescent="0.3">
      <c r="A6776" t="s">
        <v>21</v>
      </c>
      <c r="B6776" t="s">
        <v>13</v>
      </c>
      <c r="C6776">
        <v>15</v>
      </c>
      <c r="D6776" s="3">
        <v>2016</v>
      </c>
      <c r="E6776" t="s">
        <v>16</v>
      </c>
      <c r="F6776" t="s">
        <v>14</v>
      </c>
      <c r="G6776" t="s">
        <v>17</v>
      </c>
      <c r="H6776">
        <v>3692.7640099999999</v>
      </c>
    </row>
    <row r="6777" spans="1:8" x14ac:dyDescent="0.3">
      <c r="A6777" t="s">
        <v>22</v>
      </c>
      <c r="B6777" t="s">
        <v>13</v>
      </c>
      <c r="C6777">
        <v>15</v>
      </c>
      <c r="D6777" s="3">
        <v>2016</v>
      </c>
      <c r="E6777" t="s">
        <v>16</v>
      </c>
      <c r="F6777" t="s">
        <v>14</v>
      </c>
      <c r="G6777" t="s">
        <v>17</v>
      </c>
      <c r="H6777">
        <v>2676.8883510000001</v>
      </c>
    </row>
    <row r="6778" spans="1:8" x14ac:dyDescent="0.3">
      <c r="A6778" t="s">
        <v>21</v>
      </c>
      <c r="B6778" t="s">
        <v>13</v>
      </c>
      <c r="C6778">
        <v>16</v>
      </c>
      <c r="D6778" s="3">
        <v>2016</v>
      </c>
      <c r="E6778" t="s">
        <v>16</v>
      </c>
      <c r="F6778" t="s">
        <v>14</v>
      </c>
      <c r="G6778" t="s">
        <v>17</v>
      </c>
      <c r="H6778">
        <v>5208.9658710000003</v>
      </c>
    </row>
    <row r="6779" spans="1:8" x14ac:dyDescent="0.3">
      <c r="A6779" t="s">
        <v>22</v>
      </c>
      <c r="B6779" t="s">
        <v>13</v>
      </c>
      <c r="C6779">
        <v>16</v>
      </c>
      <c r="D6779" s="3">
        <v>2016</v>
      </c>
      <c r="E6779" t="s">
        <v>16</v>
      </c>
      <c r="F6779" t="s">
        <v>14</v>
      </c>
      <c r="G6779" t="s">
        <v>17</v>
      </c>
      <c r="H6779">
        <v>4219.1001980000001</v>
      </c>
    </row>
    <row r="6780" spans="1:8" x14ac:dyDescent="0.3">
      <c r="A6780" t="s">
        <v>21</v>
      </c>
      <c r="B6780" t="s">
        <v>13</v>
      </c>
      <c r="C6780">
        <v>17</v>
      </c>
      <c r="D6780" s="3">
        <v>2016</v>
      </c>
      <c r="E6780" t="s">
        <v>16</v>
      </c>
      <c r="F6780" t="s">
        <v>14</v>
      </c>
      <c r="G6780" t="s">
        <v>17</v>
      </c>
      <c r="H6780">
        <v>5037.5037309999998</v>
      </c>
    </row>
    <row r="6781" spans="1:8" x14ac:dyDescent="0.3">
      <c r="A6781" t="s">
        <v>22</v>
      </c>
      <c r="B6781" t="s">
        <v>13</v>
      </c>
      <c r="C6781">
        <v>17</v>
      </c>
      <c r="D6781" s="3">
        <v>2016</v>
      </c>
      <c r="E6781" t="s">
        <v>16</v>
      </c>
      <c r="F6781" t="s">
        <v>14</v>
      </c>
      <c r="G6781" t="s">
        <v>17</v>
      </c>
      <c r="H6781">
        <v>3398.8899329999999</v>
      </c>
    </row>
    <row r="6782" spans="1:8" x14ac:dyDescent="0.3">
      <c r="A6782" t="s">
        <v>21</v>
      </c>
      <c r="B6782" t="s">
        <v>13</v>
      </c>
      <c r="C6782">
        <v>18</v>
      </c>
      <c r="D6782" s="3">
        <v>2016</v>
      </c>
      <c r="E6782" t="s">
        <v>16</v>
      </c>
      <c r="F6782" t="s">
        <v>14</v>
      </c>
      <c r="G6782" t="s">
        <v>17</v>
      </c>
      <c r="H6782">
        <v>4723.212751</v>
      </c>
    </row>
    <row r="6783" spans="1:8" x14ac:dyDescent="0.3">
      <c r="A6783" t="s">
        <v>22</v>
      </c>
      <c r="B6783" t="s">
        <v>13</v>
      </c>
      <c r="C6783">
        <v>18</v>
      </c>
      <c r="D6783" s="3">
        <v>2016</v>
      </c>
      <c r="E6783" t="s">
        <v>16</v>
      </c>
      <c r="F6783" t="s">
        <v>14</v>
      </c>
      <c r="G6783" t="s">
        <v>17</v>
      </c>
      <c r="H6783">
        <v>3937.0314539999999</v>
      </c>
    </row>
    <row r="6784" spans="1:8" x14ac:dyDescent="0.3">
      <c r="A6784" t="s">
        <v>21</v>
      </c>
      <c r="B6784" t="s">
        <v>13</v>
      </c>
      <c r="C6784">
        <v>19</v>
      </c>
      <c r="D6784" s="3">
        <v>2016</v>
      </c>
      <c r="E6784" t="s">
        <v>16</v>
      </c>
      <c r="F6784" t="s">
        <v>14</v>
      </c>
      <c r="G6784" t="s">
        <v>17</v>
      </c>
      <c r="H6784">
        <v>4475.817325</v>
      </c>
    </row>
    <row r="6785" spans="1:8" x14ac:dyDescent="0.3">
      <c r="A6785" t="s">
        <v>22</v>
      </c>
      <c r="B6785" t="s">
        <v>13</v>
      </c>
      <c r="C6785">
        <v>19</v>
      </c>
      <c r="D6785" s="3">
        <v>2016</v>
      </c>
      <c r="E6785" t="s">
        <v>16</v>
      </c>
      <c r="F6785" t="s">
        <v>14</v>
      </c>
      <c r="G6785" t="s">
        <v>17</v>
      </c>
      <c r="H6785">
        <v>2357.9024039999999</v>
      </c>
    </row>
    <row r="6786" spans="1:8" x14ac:dyDescent="0.3">
      <c r="A6786" t="s">
        <v>21</v>
      </c>
      <c r="B6786" t="s">
        <v>13</v>
      </c>
      <c r="C6786">
        <v>20</v>
      </c>
      <c r="D6786" s="3">
        <v>2016</v>
      </c>
      <c r="E6786" t="s">
        <v>16</v>
      </c>
      <c r="F6786" t="s">
        <v>14</v>
      </c>
      <c r="G6786" t="s">
        <v>17</v>
      </c>
      <c r="H6786">
        <v>4985.6558599999998</v>
      </c>
    </row>
    <row r="6787" spans="1:8" x14ac:dyDescent="0.3">
      <c r="A6787" t="s">
        <v>22</v>
      </c>
      <c r="B6787" t="s">
        <v>13</v>
      </c>
      <c r="C6787">
        <v>20</v>
      </c>
      <c r="D6787" s="3">
        <v>2016</v>
      </c>
      <c r="E6787" t="s">
        <v>16</v>
      </c>
      <c r="F6787" t="s">
        <v>14</v>
      </c>
      <c r="G6787" t="s">
        <v>17</v>
      </c>
      <c r="H6787">
        <v>1064.4361220000001</v>
      </c>
    </row>
    <row r="6788" spans="1:8" x14ac:dyDescent="0.3">
      <c r="A6788" t="s">
        <v>21</v>
      </c>
      <c r="B6788" t="s">
        <v>13</v>
      </c>
      <c r="C6788">
        <v>21</v>
      </c>
      <c r="D6788" s="3">
        <v>2016</v>
      </c>
      <c r="E6788" t="s">
        <v>16</v>
      </c>
      <c r="F6788" t="s">
        <v>14</v>
      </c>
      <c r="G6788" t="s">
        <v>17</v>
      </c>
      <c r="H6788">
        <v>3595.20712</v>
      </c>
    </row>
    <row r="6789" spans="1:8" x14ac:dyDescent="0.3">
      <c r="A6789" t="s">
        <v>22</v>
      </c>
      <c r="B6789" t="s">
        <v>13</v>
      </c>
      <c r="C6789">
        <v>21</v>
      </c>
      <c r="D6789" s="3">
        <v>2016</v>
      </c>
      <c r="E6789" t="s">
        <v>16</v>
      </c>
      <c r="F6789" t="s">
        <v>14</v>
      </c>
      <c r="G6789" t="s">
        <v>17</v>
      </c>
      <c r="H6789">
        <v>2756.157271</v>
      </c>
    </row>
    <row r="6790" spans="1:8" x14ac:dyDescent="0.3">
      <c r="A6790" t="s">
        <v>21</v>
      </c>
      <c r="B6790" t="s">
        <v>13</v>
      </c>
      <c r="C6790">
        <v>22</v>
      </c>
      <c r="D6790" s="3">
        <v>2016</v>
      </c>
      <c r="E6790" t="s">
        <v>16</v>
      </c>
      <c r="F6790" t="s">
        <v>14</v>
      </c>
      <c r="G6790" t="s">
        <v>17</v>
      </c>
      <c r="H6790">
        <v>4582.6653550000001</v>
      </c>
    </row>
    <row r="6791" spans="1:8" x14ac:dyDescent="0.3">
      <c r="A6791" t="s">
        <v>22</v>
      </c>
      <c r="B6791" t="s">
        <v>13</v>
      </c>
      <c r="C6791">
        <v>22</v>
      </c>
      <c r="D6791" s="3">
        <v>2016</v>
      </c>
      <c r="E6791" t="s">
        <v>16</v>
      </c>
      <c r="F6791" t="s">
        <v>14</v>
      </c>
      <c r="G6791" t="s">
        <v>17</v>
      </c>
      <c r="H6791">
        <v>3428.0480619999998</v>
      </c>
    </row>
    <row r="6792" spans="1:8" x14ac:dyDescent="0.3">
      <c r="A6792" t="s">
        <v>21</v>
      </c>
      <c r="B6792" t="s">
        <v>13</v>
      </c>
      <c r="C6792">
        <v>23</v>
      </c>
      <c r="D6792" s="3">
        <v>2016</v>
      </c>
      <c r="E6792" t="s">
        <v>16</v>
      </c>
      <c r="F6792" t="s">
        <v>14</v>
      </c>
      <c r="G6792" t="s">
        <v>17</v>
      </c>
      <c r="H6792">
        <v>4699.6398689999996</v>
      </c>
    </row>
    <row r="6793" spans="1:8" x14ac:dyDescent="0.3">
      <c r="A6793" t="s">
        <v>22</v>
      </c>
      <c r="B6793" t="s">
        <v>13</v>
      </c>
      <c r="C6793">
        <v>23</v>
      </c>
      <c r="D6793" s="3">
        <v>2016</v>
      </c>
      <c r="E6793" t="s">
        <v>16</v>
      </c>
      <c r="F6793" t="s">
        <v>14</v>
      </c>
      <c r="G6793" t="s">
        <v>17</v>
      </c>
      <c r="H6793">
        <v>3200.285566</v>
      </c>
    </row>
    <row r="6794" spans="1:8" x14ac:dyDescent="0.3">
      <c r="A6794" t="s">
        <v>21</v>
      </c>
      <c r="B6794" t="s">
        <v>13</v>
      </c>
      <c r="C6794">
        <v>24</v>
      </c>
      <c r="D6794" s="3">
        <v>2016</v>
      </c>
      <c r="E6794" t="s">
        <v>16</v>
      </c>
      <c r="F6794" t="s">
        <v>14</v>
      </c>
      <c r="G6794" t="s">
        <v>17</v>
      </c>
      <c r="H6794">
        <v>3904.9763370000001</v>
      </c>
    </row>
    <row r="6795" spans="1:8" x14ac:dyDescent="0.3">
      <c r="A6795" t="s">
        <v>22</v>
      </c>
      <c r="B6795" t="s">
        <v>13</v>
      </c>
      <c r="C6795">
        <v>24</v>
      </c>
      <c r="D6795" s="3">
        <v>2016</v>
      </c>
      <c r="E6795" t="s">
        <v>16</v>
      </c>
      <c r="F6795" t="s">
        <v>14</v>
      </c>
      <c r="G6795" t="s">
        <v>17</v>
      </c>
      <c r="H6795">
        <v>3719.6653660000002</v>
      </c>
    </row>
    <row r="6796" spans="1:8" x14ac:dyDescent="0.3">
      <c r="A6796" t="s">
        <v>21</v>
      </c>
      <c r="B6796" t="s">
        <v>13</v>
      </c>
      <c r="C6796">
        <v>25</v>
      </c>
      <c r="D6796" s="3">
        <v>2016</v>
      </c>
      <c r="E6796" t="s">
        <v>16</v>
      </c>
      <c r="F6796" t="s">
        <v>14</v>
      </c>
      <c r="G6796" t="s">
        <v>17</v>
      </c>
      <c r="H6796">
        <v>4221.5620419999996</v>
      </c>
    </row>
    <row r="6797" spans="1:8" x14ac:dyDescent="0.3">
      <c r="A6797" t="s">
        <v>22</v>
      </c>
      <c r="B6797" t="s">
        <v>13</v>
      </c>
      <c r="C6797">
        <v>25</v>
      </c>
      <c r="D6797" s="3">
        <v>2016</v>
      </c>
      <c r="E6797" t="s">
        <v>16</v>
      </c>
      <c r="F6797" t="s">
        <v>14</v>
      </c>
      <c r="G6797" t="s">
        <v>17</v>
      </c>
      <c r="H6797">
        <v>2366.137569</v>
      </c>
    </row>
    <row r="6798" spans="1:8" x14ac:dyDescent="0.3">
      <c r="A6798" t="s">
        <v>21</v>
      </c>
      <c r="B6798" t="s">
        <v>13</v>
      </c>
      <c r="C6798">
        <v>26</v>
      </c>
      <c r="D6798" s="3">
        <v>2016</v>
      </c>
      <c r="E6798" t="s">
        <v>16</v>
      </c>
      <c r="F6798" t="s">
        <v>14</v>
      </c>
      <c r="G6798" t="s">
        <v>17</v>
      </c>
      <c r="H6798">
        <v>3957.3178440000002</v>
      </c>
    </row>
    <row r="6799" spans="1:8" x14ac:dyDescent="0.3">
      <c r="A6799" t="s">
        <v>22</v>
      </c>
      <c r="B6799" t="s">
        <v>13</v>
      </c>
      <c r="C6799">
        <v>26</v>
      </c>
      <c r="D6799" s="3">
        <v>2016</v>
      </c>
      <c r="E6799" t="s">
        <v>16</v>
      </c>
      <c r="F6799" t="s">
        <v>14</v>
      </c>
      <c r="G6799" t="s">
        <v>17</v>
      </c>
      <c r="H6799">
        <v>3539.31855</v>
      </c>
    </row>
    <row r="6800" spans="1:8" x14ac:dyDescent="0.3">
      <c r="A6800" t="s">
        <v>21</v>
      </c>
      <c r="B6800" t="s">
        <v>13</v>
      </c>
      <c r="C6800">
        <v>27</v>
      </c>
      <c r="D6800" s="3">
        <v>2016</v>
      </c>
      <c r="E6800" t="s">
        <v>16</v>
      </c>
      <c r="F6800" t="s">
        <v>14</v>
      </c>
      <c r="G6800" t="s">
        <v>17</v>
      </c>
      <c r="H6800">
        <v>4636.3898390000004</v>
      </c>
    </row>
    <row r="6801" spans="1:8" x14ac:dyDescent="0.3">
      <c r="A6801" t="s">
        <v>22</v>
      </c>
      <c r="B6801" t="s">
        <v>13</v>
      </c>
      <c r="C6801">
        <v>27</v>
      </c>
      <c r="D6801" s="3">
        <v>2016</v>
      </c>
      <c r="E6801" t="s">
        <v>16</v>
      </c>
      <c r="F6801" t="s">
        <v>14</v>
      </c>
      <c r="G6801" t="s">
        <v>17</v>
      </c>
      <c r="H6801">
        <v>2759.636575</v>
      </c>
    </row>
    <row r="6802" spans="1:8" x14ac:dyDescent="0.3">
      <c r="A6802" t="s">
        <v>21</v>
      </c>
      <c r="B6802" t="s">
        <v>13</v>
      </c>
      <c r="C6802">
        <v>28</v>
      </c>
      <c r="D6802" s="3">
        <v>2016</v>
      </c>
      <c r="E6802" t="s">
        <v>16</v>
      </c>
      <c r="F6802" t="s">
        <v>14</v>
      </c>
      <c r="G6802" t="s">
        <v>17</v>
      </c>
      <c r="H6802">
        <v>2502.7153090000002</v>
      </c>
    </row>
    <row r="6803" spans="1:8" x14ac:dyDescent="0.3">
      <c r="A6803" t="s">
        <v>22</v>
      </c>
      <c r="B6803" t="s">
        <v>13</v>
      </c>
      <c r="C6803">
        <v>28</v>
      </c>
      <c r="D6803" s="3">
        <v>2016</v>
      </c>
      <c r="E6803" t="s">
        <v>16</v>
      </c>
      <c r="F6803" t="s">
        <v>14</v>
      </c>
      <c r="G6803" t="s">
        <v>17</v>
      </c>
      <c r="H6803">
        <v>2653.443366</v>
      </c>
    </row>
    <row r="6804" spans="1:8" x14ac:dyDescent="0.3">
      <c r="A6804" t="s">
        <v>21</v>
      </c>
      <c r="B6804" t="s">
        <v>13</v>
      </c>
      <c r="C6804">
        <v>29</v>
      </c>
      <c r="D6804" s="3">
        <v>2016</v>
      </c>
      <c r="E6804" t="s">
        <v>16</v>
      </c>
      <c r="F6804" t="s">
        <v>14</v>
      </c>
      <c r="G6804" t="s">
        <v>17</v>
      </c>
      <c r="H6804">
        <v>4564.3485289999999</v>
      </c>
    </row>
    <row r="6805" spans="1:8" x14ac:dyDescent="0.3">
      <c r="A6805" t="s">
        <v>22</v>
      </c>
      <c r="B6805" t="s">
        <v>13</v>
      </c>
      <c r="C6805">
        <v>29</v>
      </c>
      <c r="D6805" s="3">
        <v>2016</v>
      </c>
      <c r="E6805" t="s">
        <v>16</v>
      </c>
      <c r="F6805" t="s">
        <v>14</v>
      </c>
      <c r="G6805" t="s">
        <v>17</v>
      </c>
      <c r="H6805">
        <v>2751.3161</v>
      </c>
    </row>
    <row r="6806" spans="1:8" x14ac:dyDescent="0.3">
      <c r="A6806" t="s">
        <v>21</v>
      </c>
      <c r="B6806" t="s">
        <v>13</v>
      </c>
      <c r="C6806">
        <v>30</v>
      </c>
      <c r="D6806" s="3">
        <v>2016</v>
      </c>
      <c r="E6806" t="s">
        <v>16</v>
      </c>
      <c r="F6806" t="s">
        <v>14</v>
      </c>
      <c r="G6806" t="s">
        <v>17</v>
      </c>
      <c r="H6806">
        <v>5011.1693619999996</v>
      </c>
    </row>
    <row r="6807" spans="1:8" x14ac:dyDescent="0.3">
      <c r="A6807" t="s">
        <v>22</v>
      </c>
      <c r="B6807" t="s">
        <v>13</v>
      </c>
      <c r="C6807">
        <v>30</v>
      </c>
      <c r="D6807" s="3">
        <v>2016</v>
      </c>
      <c r="E6807" t="s">
        <v>16</v>
      </c>
      <c r="F6807" t="s">
        <v>14</v>
      </c>
      <c r="G6807" t="s">
        <v>17</v>
      </c>
      <c r="H6807">
        <v>3358.3433199999999</v>
      </c>
    </row>
    <row r="6808" spans="1:8" x14ac:dyDescent="0.3">
      <c r="A6808" t="s">
        <v>21</v>
      </c>
      <c r="B6808" t="s">
        <v>13</v>
      </c>
      <c r="C6808">
        <v>31</v>
      </c>
      <c r="D6808" s="3">
        <v>2016</v>
      </c>
      <c r="E6808" t="s">
        <v>16</v>
      </c>
      <c r="F6808" t="s">
        <v>14</v>
      </c>
      <c r="G6808" t="s">
        <v>17</v>
      </c>
      <c r="H6808">
        <v>6318.4429339999997</v>
      </c>
    </row>
    <row r="6809" spans="1:8" x14ac:dyDescent="0.3">
      <c r="A6809" t="s">
        <v>22</v>
      </c>
      <c r="B6809" t="s">
        <v>13</v>
      </c>
      <c r="C6809">
        <v>31</v>
      </c>
      <c r="D6809" s="3">
        <v>2016</v>
      </c>
      <c r="E6809" t="s">
        <v>16</v>
      </c>
      <c r="F6809" t="s">
        <v>14</v>
      </c>
      <c r="G6809" t="s">
        <v>17</v>
      </c>
      <c r="H6809">
        <v>3205.4663070000001</v>
      </c>
    </row>
    <row r="6810" spans="1:8" x14ac:dyDescent="0.3">
      <c r="A6810" t="s">
        <v>21</v>
      </c>
      <c r="B6810" t="s">
        <v>20</v>
      </c>
      <c r="C6810">
        <v>1</v>
      </c>
      <c r="D6810" s="3">
        <v>2017</v>
      </c>
      <c r="E6810" t="s">
        <v>16</v>
      </c>
      <c r="F6810" t="s">
        <v>14</v>
      </c>
      <c r="G6810" t="s">
        <v>17</v>
      </c>
      <c r="H6810">
        <v>34886.763119000003</v>
      </c>
    </row>
    <row r="6811" spans="1:8" x14ac:dyDescent="0.3">
      <c r="A6811" t="s">
        <v>22</v>
      </c>
      <c r="B6811" t="s">
        <v>20</v>
      </c>
      <c r="C6811">
        <v>1</v>
      </c>
      <c r="D6811" s="3">
        <v>2017</v>
      </c>
      <c r="E6811" t="s">
        <v>16</v>
      </c>
      <c r="F6811" t="s">
        <v>14</v>
      </c>
      <c r="G6811" t="s">
        <v>17</v>
      </c>
      <c r="H6811">
        <v>16162.688787999999</v>
      </c>
    </row>
    <row r="6812" spans="1:8" x14ac:dyDescent="0.3">
      <c r="A6812" t="s">
        <v>21</v>
      </c>
      <c r="B6812" t="s">
        <v>20</v>
      </c>
      <c r="C6812">
        <v>2</v>
      </c>
      <c r="D6812" s="3">
        <v>2017</v>
      </c>
      <c r="E6812" t="s">
        <v>16</v>
      </c>
      <c r="F6812" t="s">
        <v>14</v>
      </c>
      <c r="G6812" t="s">
        <v>17</v>
      </c>
      <c r="H6812">
        <v>42363.661333999997</v>
      </c>
    </row>
    <row r="6813" spans="1:8" x14ac:dyDescent="0.3">
      <c r="A6813" t="s">
        <v>22</v>
      </c>
      <c r="B6813" t="s">
        <v>20</v>
      </c>
      <c r="C6813">
        <v>2</v>
      </c>
      <c r="D6813" s="3">
        <v>2017</v>
      </c>
      <c r="E6813" t="s">
        <v>16</v>
      </c>
      <c r="F6813" t="s">
        <v>14</v>
      </c>
      <c r="G6813" t="s">
        <v>17</v>
      </c>
      <c r="H6813">
        <v>22405.477289999999</v>
      </c>
    </row>
    <row r="6814" spans="1:8" x14ac:dyDescent="0.3">
      <c r="A6814" t="s">
        <v>21</v>
      </c>
      <c r="B6814" t="s">
        <v>20</v>
      </c>
      <c r="C6814">
        <v>3</v>
      </c>
      <c r="D6814" s="3">
        <v>2017</v>
      </c>
      <c r="E6814" t="s">
        <v>16</v>
      </c>
      <c r="F6814" t="s">
        <v>14</v>
      </c>
      <c r="G6814" t="s">
        <v>17</v>
      </c>
      <c r="H6814">
        <v>40556.791317000003</v>
      </c>
    </row>
    <row r="6815" spans="1:8" x14ac:dyDescent="0.3">
      <c r="A6815" t="s">
        <v>22</v>
      </c>
      <c r="B6815" t="s">
        <v>20</v>
      </c>
      <c r="C6815">
        <v>3</v>
      </c>
      <c r="D6815" s="3">
        <v>2017</v>
      </c>
      <c r="E6815" t="s">
        <v>16</v>
      </c>
      <c r="F6815" t="s">
        <v>14</v>
      </c>
      <c r="G6815" t="s">
        <v>17</v>
      </c>
      <c r="H6815">
        <v>22608.866913999998</v>
      </c>
    </row>
    <row r="6816" spans="1:8" x14ac:dyDescent="0.3">
      <c r="A6816" t="s">
        <v>21</v>
      </c>
      <c r="B6816" t="s">
        <v>20</v>
      </c>
      <c r="C6816">
        <v>4</v>
      </c>
      <c r="D6816" s="3">
        <v>2017</v>
      </c>
      <c r="E6816" t="s">
        <v>16</v>
      </c>
      <c r="F6816" t="s">
        <v>14</v>
      </c>
      <c r="G6816" t="s">
        <v>17</v>
      </c>
      <c r="H6816">
        <v>40101.747739999999</v>
      </c>
    </row>
    <row r="6817" spans="1:8" x14ac:dyDescent="0.3">
      <c r="A6817" t="s">
        <v>22</v>
      </c>
      <c r="B6817" t="s">
        <v>20</v>
      </c>
      <c r="C6817">
        <v>4</v>
      </c>
      <c r="D6817" s="3">
        <v>2017</v>
      </c>
      <c r="E6817" t="s">
        <v>16</v>
      </c>
      <c r="F6817" t="s">
        <v>14</v>
      </c>
      <c r="G6817" t="s">
        <v>17</v>
      </c>
      <c r="H6817">
        <v>16402.530499</v>
      </c>
    </row>
    <row r="6818" spans="1:8" x14ac:dyDescent="0.3">
      <c r="A6818" t="s">
        <v>21</v>
      </c>
      <c r="B6818" t="s">
        <v>20</v>
      </c>
      <c r="C6818">
        <v>5</v>
      </c>
      <c r="D6818" s="3">
        <v>2017</v>
      </c>
      <c r="E6818" t="s">
        <v>16</v>
      </c>
      <c r="F6818" t="s">
        <v>14</v>
      </c>
      <c r="G6818" t="s">
        <v>17</v>
      </c>
      <c r="H6818">
        <v>39942.308834000003</v>
      </c>
    </row>
    <row r="6819" spans="1:8" x14ac:dyDescent="0.3">
      <c r="A6819" t="s">
        <v>22</v>
      </c>
      <c r="B6819" t="s">
        <v>20</v>
      </c>
      <c r="C6819">
        <v>5</v>
      </c>
      <c r="D6819" s="3">
        <v>2017</v>
      </c>
      <c r="E6819" t="s">
        <v>16</v>
      </c>
      <c r="F6819" t="s">
        <v>14</v>
      </c>
      <c r="G6819" t="s">
        <v>17</v>
      </c>
      <c r="H6819">
        <v>18570.926940000001</v>
      </c>
    </row>
    <row r="6820" spans="1:8" x14ac:dyDescent="0.3">
      <c r="A6820" t="s">
        <v>21</v>
      </c>
      <c r="B6820" t="s">
        <v>20</v>
      </c>
      <c r="C6820">
        <v>6</v>
      </c>
      <c r="D6820" s="3">
        <v>2017</v>
      </c>
      <c r="E6820" t="s">
        <v>16</v>
      </c>
      <c r="F6820" t="s">
        <v>14</v>
      </c>
      <c r="G6820" t="s">
        <v>17</v>
      </c>
      <c r="H6820">
        <v>35291.343438999997</v>
      </c>
    </row>
    <row r="6821" spans="1:8" x14ac:dyDescent="0.3">
      <c r="A6821" t="s">
        <v>22</v>
      </c>
      <c r="B6821" t="s">
        <v>20</v>
      </c>
      <c r="C6821">
        <v>6</v>
      </c>
      <c r="D6821" s="3">
        <v>2017</v>
      </c>
      <c r="E6821" t="s">
        <v>16</v>
      </c>
      <c r="F6821" t="s">
        <v>14</v>
      </c>
      <c r="G6821" t="s">
        <v>17</v>
      </c>
      <c r="H6821">
        <v>18341.428542000001</v>
      </c>
    </row>
    <row r="6822" spans="1:8" x14ac:dyDescent="0.3">
      <c r="A6822" t="s">
        <v>21</v>
      </c>
      <c r="B6822" t="s">
        <v>20</v>
      </c>
      <c r="C6822">
        <v>7</v>
      </c>
      <c r="D6822" s="3">
        <v>2017</v>
      </c>
      <c r="E6822" t="s">
        <v>16</v>
      </c>
      <c r="F6822" t="s">
        <v>14</v>
      </c>
      <c r="G6822" t="s">
        <v>17</v>
      </c>
      <c r="H6822">
        <v>31394.954657999999</v>
      </c>
    </row>
    <row r="6823" spans="1:8" x14ac:dyDescent="0.3">
      <c r="A6823" t="s">
        <v>22</v>
      </c>
      <c r="B6823" t="s">
        <v>20</v>
      </c>
      <c r="C6823">
        <v>7</v>
      </c>
      <c r="D6823" s="3">
        <v>2017</v>
      </c>
      <c r="E6823" t="s">
        <v>16</v>
      </c>
      <c r="F6823" t="s">
        <v>14</v>
      </c>
      <c r="G6823" t="s">
        <v>17</v>
      </c>
      <c r="H6823">
        <v>20981.516277999999</v>
      </c>
    </row>
    <row r="6824" spans="1:8" x14ac:dyDescent="0.3">
      <c r="A6824" t="s">
        <v>21</v>
      </c>
      <c r="B6824" t="s">
        <v>20</v>
      </c>
      <c r="C6824">
        <v>8</v>
      </c>
      <c r="D6824" s="3">
        <v>2017</v>
      </c>
      <c r="E6824" t="s">
        <v>16</v>
      </c>
      <c r="F6824" t="s">
        <v>14</v>
      </c>
      <c r="G6824" t="s">
        <v>17</v>
      </c>
      <c r="H6824">
        <v>31038.020275999999</v>
      </c>
    </row>
    <row r="6825" spans="1:8" x14ac:dyDescent="0.3">
      <c r="A6825" t="s">
        <v>22</v>
      </c>
      <c r="B6825" t="s">
        <v>20</v>
      </c>
      <c r="C6825">
        <v>8</v>
      </c>
      <c r="D6825" s="3">
        <v>2017</v>
      </c>
      <c r="E6825" t="s">
        <v>16</v>
      </c>
      <c r="F6825" t="s">
        <v>14</v>
      </c>
      <c r="G6825" t="s">
        <v>17</v>
      </c>
      <c r="H6825">
        <v>18001.765966999999</v>
      </c>
    </row>
    <row r="6826" spans="1:8" x14ac:dyDescent="0.3">
      <c r="A6826" t="s">
        <v>21</v>
      </c>
      <c r="B6826" t="s">
        <v>20</v>
      </c>
      <c r="C6826">
        <v>9</v>
      </c>
      <c r="D6826" s="3">
        <v>2017</v>
      </c>
      <c r="E6826" t="s">
        <v>16</v>
      </c>
      <c r="F6826" t="s">
        <v>14</v>
      </c>
      <c r="G6826" t="s">
        <v>17</v>
      </c>
      <c r="H6826">
        <v>40581.852666999999</v>
      </c>
    </row>
    <row r="6827" spans="1:8" x14ac:dyDescent="0.3">
      <c r="A6827" t="s">
        <v>22</v>
      </c>
      <c r="B6827" t="s">
        <v>20</v>
      </c>
      <c r="C6827">
        <v>9</v>
      </c>
      <c r="D6827" s="3">
        <v>2017</v>
      </c>
      <c r="E6827" t="s">
        <v>16</v>
      </c>
      <c r="F6827" t="s">
        <v>14</v>
      </c>
      <c r="G6827" t="s">
        <v>17</v>
      </c>
      <c r="H6827">
        <v>20060.405543000001</v>
      </c>
    </row>
    <row r="6828" spans="1:8" x14ac:dyDescent="0.3">
      <c r="A6828" t="s">
        <v>21</v>
      </c>
      <c r="B6828" t="s">
        <v>20</v>
      </c>
      <c r="C6828">
        <v>10</v>
      </c>
      <c r="D6828" s="3">
        <v>2017</v>
      </c>
      <c r="E6828" t="s">
        <v>16</v>
      </c>
      <c r="F6828" t="s">
        <v>14</v>
      </c>
      <c r="G6828" t="s">
        <v>17</v>
      </c>
      <c r="H6828">
        <v>36994.366263999997</v>
      </c>
    </row>
    <row r="6829" spans="1:8" x14ac:dyDescent="0.3">
      <c r="A6829" t="s">
        <v>22</v>
      </c>
      <c r="B6829" t="s">
        <v>20</v>
      </c>
      <c r="C6829">
        <v>10</v>
      </c>
      <c r="D6829" s="3">
        <v>2017</v>
      </c>
      <c r="E6829" t="s">
        <v>16</v>
      </c>
      <c r="F6829" t="s">
        <v>14</v>
      </c>
      <c r="G6829" t="s">
        <v>17</v>
      </c>
      <c r="H6829">
        <v>21811.841045000001</v>
      </c>
    </row>
    <row r="6830" spans="1:8" x14ac:dyDescent="0.3">
      <c r="A6830" t="s">
        <v>21</v>
      </c>
      <c r="B6830" t="s">
        <v>20</v>
      </c>
      <c r="C6830">
        <v>11</v>
      </c>
      <c r="D6830" s="3">
        <v>2017</v>
      </c>
      <c r="E6830" t="s">
        <v>16</v>
      </c>
      <c r="F6830" t="s">
        <v>14</v>
      </c>
      <c r="G6830" t="s">
        <v>17</v>
      </c>
      <c r="H6830">
        <v>38060.410722000001</v>
      </c>
    </row>
    <row r="6831" spans="1:8" x14ac:dyDescent="0.3">
      <c r="A6831" t="s">
        <v>22</v>
      </c>
      <c r="B6831" t="s">
        <v>20</v>
      </c>
      <c r="C6831">
        <v>11</v>
      </c>
      <c r="D6831" s="3">
        <v>2017</v>
      </c>
      <c r="E6831" t="s">
        <v>16</v>
      </c>
      <c r="F6831" t="s">
        <v>14</v>
      </c>
      <c r="G6831" t="s">
        <v>17</v>
      </c>
      <c r="H6831">
        <v>19654.774562999999</v>
      </c>
    </row>
    <row r="6832" spans="1:8" x14ac:dyDescent="0.3">
      <c r="A6832" t="s">
        <v>21</v>
      </c>
      <c r="B6832" t="s">
        <v>20</v>
      </c>
      <c r="C6832">
        <v>12</v>
      </c>
      <c r="D6832" s="3">
        <v>2017</v>
      </c>
      <c r="E6832" t="s">
        <v>16</v>
      </c>
      <c r="F6832" t="s">
        <v>14</v>
      </c>
      <c r="G6832" t="s">
        <v>17</v>
      </c>
      <c r="H6832">
        <v>39747.525763999998</v>
      </c>
    </row>
    <row r="6833" spans="1:8" x14ac:dyDescent="0.3">
      <c r="A6833" t="s">
        <v>22</v>
      </c>
      <c r="B6833" t="s">
        <v>20</v>
      </c>
      <c r="C6833">
        <v>12</v>
      </c>
      <c r="D6833" s="3">
        <v>2017</v>
      </c>
      <c r="E6833" t="s">
        <v>16</v>
      </c>
      <c r="F6833" t="s">
        <v>14</v>
      </c>
      <c r="G6833" t="s">
        <v>17</v>
      </c>
      <c r="H6833">
        <v>17639.192722</v>
      </c>
    </row>
    <row r="6834" spans="1:8" x14ac:dyDescent="0.3">
      <c r="A6834" t="s">
        <v>21</v>
      </c>
      <c r="B6834" t="s">
        <v>20</v>
      </c>
      <c r="C6834">
        <v>13</v>
      </c>
      <c r="D6834" s="3">
        <v>2017</v>
      </c>
      <c r="E6834" t="s">
        <v>16</v>
      </c>
      <c r="F6834" t="s">
        <v>14</v>
      </c>
      <c r="G6834" t="s">
        <v>17</v>
      </c>
      <c r="H6834">
        <v>34569.301425999998</v>
      </c>
    </row>
    <row r="6835" spans="1:8" x14ac:dyDescent="0.3">
      <c r="A6835" t="s">
        <v>22</v>
      </c>
      <c r="B6835" t="s">
        <v>20</v>
      </c>
      <c r="C6835">
        <v>13</v>
      </c>
      <c r="D6835" s="3">
        <v>2017</v>
      </c>
      <c r="E6835" t="s">
        <v>16</v>
      </c>
      <c r="F6835" t="s">
        <v>14</v>
      </c>
      <c r="G6835" t="s">
        <v>17</v>
      </c>
      <c r="H6835">
        <v>17966.734283000002</v>
      </c>
    </row>
    <row r="6836" spans="1:8" x14ac:dyDescent="0.3">
      <c r="A6836" t="s">
        <v>21</v>
      </c>
      <c r="B6836" t="s">
        <v>20</v>
      </c>
      <c r="C6836">
        <v>14</v>
      </c>
      <c r="D6836" s="3">
        <v>2017</v>
      </c>
      <c r="E6836" t="s">
        <v>16</v>
      </c>
      <c r="F6836" t="s">
        <v>14</v>
      </c>
      <c r="G6836" t="s">
        <v>17</v>
      </c>
      <c r="H6836">
        <v>34292.920494999998</v>
      </c>
    </row>
    <row r="6837" spans="1:8" x14ac:dyDescent="0.3">
      <c r="A6837" t="s">
        <v>22</v>
      </c>
      <c r="B6837" t="s">
        <v>20</v>
      </c>
      <c r="C6837">
        <v>14</v>
      </c>
      <c r="D6837" s="3">
        <v>2017</v>
      </c>
      <c r="E6837" t="s">
        <v>16</v>
      </c>
      <c r="F6837" t="s">
        <v>14</v>
      </c>
      <c r="G6837" t="s">
        <v>17</v>
      </c>
      <c r="H6837">
        <v>16461.789132000002</v>
      </c>
    </row>
    <row r="6838" spans="1:8" x14ac:dyDescent="0.3">
      <c r="A6838" t="s">
        <v>21</v>
      </c>
      <c r="B6838" t="s">
        <v>20</v>
      </c>
      <c r="C6838">
        <v>15</v>
      </c>
      <c r="D6838" s="3">
        <v>2017</v>
      </c>
      <c r="E6838" t="s">
        <v>16</v>
      </c>
      <c r="F6838" t="s">
        <v>14</v>
      </c>
      <c r="G6838" t="s">
        <v>17</v>
      </c>
      <c r="H6838">
        <v>27546.862995</v>
      </c>
    </row>
    <row r="6839" spans="1:8" x14ac:dyDescent="0.3">
      <c r="A6839" t="s">
        <v>22</v>
      </c>
      <c r="B6839" t="s">
        <v>20</v>
      </c>
      <c r="C6839">
        <v>15</v>
      </c>
      <c r="D6839" s="3">
        <v>2017</v>
      </c>
      <c r="E6839" t="s">
        <v>16</v>
      </c>
      <c r="F6839" t="s">
        <v>14</v>
      </c>
      <c r="G6839" t="s">
        <v>17</v>
      </c>
      <c r="H6839">
        <v>13180.456592</v>
      </c>
    </row>
    <row r="6840" spans="1:8" x14ac:dyDescent="0.3">
      <c r="A6840" t="s">
        <v>21</v>
      </c>
      <c r="B6840" t="s">
        <v>20</v>
      </c>
      <c r="C6840">
        <v>16</v>
      </c>
      <c r="D6840" s="3">
        <v>2017</v>
      </c>
      <c r="E6840" t="s">
        <v>16</v>
      </c>
      <c r="F6840" t="s">
        <v>14</v>
      </c>
      <c r="G6840" t="s">
        <v>17</v>
      </c>
      <c r="H6840">
        <v>40733.626547</v>
      </c>
    </row>
    <row r="6841" spans="1:8" x14ac:dyDescent="0.3">
      <c r="A6841" t="s">
        <v>22</v>
      </c>
      <c r="B6841" t="s">
        <v>20</v>
      </c>
      <c r="C6841">
        <v>16</v>
      </c>
      <c r="D6841" s="3">
        <v>2017</v>
      </c>
      <c r="E6841" t="s">
        <v>16</v>
      </c>
      <c r="F6841" t="s">
        <v>14</v>
      </c>
      <c r="G6841" t="s">
        <v>17</v>
      </c>
      <c r="H6841">
        <v>15362.863546</v>
      </c>
    </row>
    <row r="6842" spans="1:8" x14ac:dyDescent="0.3">
      <c r="A6842" t="s">
        <v>21</v>
      </c>
      <c r="B6842" t="s">
        <v>20</v>
      </c>
      <c r="C6842">
        <v>17</v>
      </c>
      <c r="D6842" s="3">
        <v>2017</v>
      </c>
      <c r="E6842" t="s">
        <v>16</v>
      </c>
      <c r="F6842" t="s">
        <v>14</v>
      </c>
      <c r="G6842" t="s">
        <v>17</v>
      </c>
      <c r="H6842">
        <v>33965.698994999999</v>
      </c>
    </row>
    <row r="6843" spans="1:8" x14ac:dyDescent="0.3">
      <c r="A6843" t="s">
        <v>22</v>
      </c>
      <c r="B6843" t="s">
        <v>20</v>
      </c>
      <c r="C6843">
        <v>17</v>
      </c>
      <c r="D6843" s="3">
        <v>2017</v>
      </c>
      <c r="E6843" t="s">
        <v>16</v>
      </c>
      <c r="F6843" t="s">
        <v>14</v>
      </c>
      <c r="G6843" t="s">
        <v>17</v>
      </c>
      <c r="H6843">
        <v>15638.53521</v>
      </c>
    </row>
    <row r="6844" spans="1:8" x14ac:dyDescent="0.3">
      <c r="A6844" t="s">
        <v>21</v>
      </c>
      <c r="B6844" t="s">
        <v>20</v>
      </c>
      <c r="C6844">
        <v>18</v>
      </c>
      <c r="D6844" s="3">
        <v>2017</v>
      </c>
      <c r="E6844" t="s">
        <v>16</v>
      </c>
      <c r="F6844" t="s">
        <v>14</v>
      </c>
      <c r="G6844" t="s">
        <v>17</v>
      </c>
      <c r="H6844">
        <v>36444.882658000002</v>
      </c>
    </row>
    <row r="6845" spans="1:8" x14ac:dyDescent="0.3">
      <c r="A6845" t="s">
        <v>22</v>
      </c>
      <c r="B6845" t="s">
        <v>20</v>
      </c>
      <c r="C6845">
        <v>18</v>
      </c>
      <c r="D6845" s="3">
        <v>2017</v>
      </c>
      <c r="E6845" t="s">
        <v>16</v>
      </c>
      <c r="F6845" t="s">
        <v>14</v>
      </c>
      <c r="G6845" t="s">
        <v>17</v>
      </c>
      <c r="H6845">
        <v>17635.172671</v>
      </c>
    </row>
    <row r="6846" spans="1:8" x14ac:dyDescent="0.3">
      <c r="A6846" t="s">
        <v>21</v>
      </c>
      <c r="B6846" t="s">
        <v>20</v>
      </c>
      <c r="C6846">
        <v>19</v>
      </c>
      <c r="D6846" s="3">
        <v>2017</v>
      </c>
      <c r="E6846" t="s">
        <v>16</v>
      </c>
      <c r="F6846" t="s">
        <v>14</v>
      </c>
      <c r="G6846" t="s">
        <v>17</v>
      </c>
      <c r="H6846">
        <v>35739.821134999998</v>
      </c>
    </row>
    <row r="6847" spans="1:8" x14ac:dyDescent="0.3">
      <c r="A6847" t="s">
        <v>22</v>
      </c>
      <c r="B6847" t="s">
        <v>20</v>
      </c>
      <c r="C6847">
        <v>19</v>
      </c>
      <c r="D6847" s="3">
        <v>2017</v>
      </c>
      <c r="E6847" t="s">
        <v>16</v>
      </c>
      <c r="F6847" t="s">
        <v>14</v>
      </c>
      <c r="G6847" t="s">
        <v>17</v>
      </c>
      <c r="H6847">
        <v>20171.998796</v>
      </c>
    </row>
    <row r="6848" spans="1:8" x14ac:dyDescent="0.3">
      <c r="A6848" t="s">
        <v>21</v>
      </c>
      <c r="B6848" t="s">
        <v>20</v>
      </c>
      <c r="C6848">
        <v>20</v>
      </c>
      <c r="D6848" s="3">
        <v>2017</v>
      </c>
      <c r="E6848" t="s">
        <v>16</v>
      </c>
      <c r="F6848" t="s">
        <v>14</v>
      </c>
      <c r="G6848" t="s">
        <v>17</v>
      </c>
      <c r="H6848">
        <v>31662.999534999999</v>
      </c>
    </row>
    <row r="6849" spans="1:8" x14ac:dyDescent="0.3">
      <c r="A6849" t="s">
        <v>22</v>
      </c>
      <c r="B6849" t="s">
        <v>20</v>
      </c>
      <c r="C6849">
        <v>20</v>
      </c>
      <c r="D6849" s="3">
        <v>2017</v>
      </c>
      <c r="E6849" t="s">
        <v>16</v>
      </c>
      <c r="F6849" t="s">
        <v>14</v>
      </c>
      <c r="G6849" t="s">
        <v>17</v>
      </c>
      <c r="H6849">
        <v>16372.531276</v>
      </c>
    </row>
    <row r="6850" spans="1:8" x14ac:dyDescent="0.3">
      <c r="A6850" t="s">
        <v>21</v>
      </c>
      <c r="B6850" t="s">
        <v>20</v>
      </c>
      <c r="C6850">
        <v>21</v>
      </c>
      <c r="D6850" s="3">
        <v>2017</v>
      </c>
      <c r="E6850" t="s">
        <v>16</v>
      </c>
      <c r="F6850" t="s">
        <v>14</v>
      </c>
      <c r="G6850" t="s">
        <v>17</v>
      </c>
      <c r="H6850">
        <v>32115.173857000002</v>
      </c>
    </row>
    <row r="6851" spans="1:8" x14ac:dyDescent="0.3">
      <c r="A6851" t="s">
        <v>22</v>
      </c>
      <c r="B6851" t="s">
        <v>20</v>
      </c>
      <c r="C6851">
        <v>21</v>
      </c>
      <c r="D6851" s="3">
        <v>2017</v>
      </c>
      <c r="E6851" t="s">
        <v>16</v>
      </c>
      <c r="F6851" t="s">
        <v>14</v>
      </c>
      <c r="G6851" t="s">
        <v>17</v>
      </c>
      <c r="H6851">
        <v>15501.606797</v>
      </c>
    </row>
    <row r="6852" spans="1:8" x14ac:dyDescent="0.3">
      <c r="A6852" t="s">
        <v>21</v>
      </c>
      <c r="B6852" t="s">
        <v>20</v>
      </c>
      <c r="C6852">
        <v>22</v>
      </c>
      <c r="D6852" s="3">
        <v>2017</v>
      </c>
      <c r="E6852" t="s">
        <v>16</v>
      </c>
      <c r="F6852" t="s">
        <v>14</v>
      </c>
      <c r="G6852" t="s">
        <v>17</v>
      </c>
      <c r="H6852">
        <v>32459.343815</v>
      </c>
    </row>
    <row r="6853" spans="1:8" x14ac:dyDescent="0.3">
      <c r="A6853" t="s">
        <v>22</v>
      </c>
      <c r="B6853" t="s">
        <v>20</v>
      </c>
      <c r="C6853">
        <v>22</v>
      </c>
      <c r="D6853" s="3">
        <v>2017</v>
      </c>
      <c r="E6853" t="s">
        <v>16</v>
      </c>
      <c r="F6853" t="s">
        <v>14</v>
      </c>
      <c r="G6853" t="s">
        <v>17</v>
      </c>
      <c r="H6853">
        <v>14306.571099999999</v>
      </c>
    </row>
    <row r="6854" spans="1:8" x14ac:dyDescent="0.3">
      <c r="A6854" t="s">
        <v>21</v>
      </c>
      <c r="B6854" t="s">
        <v>20</v>
      </c>
      <c r="C6854">
        <v>23</v>
      </c>
      <c r="D6854" s="3">
        <v>2017</v>
      </c>
      <c r="E6854" t="s">
        <v>16</v>
      </c>
      <c r="F6854" t="s">
        <v>14</v>
      </c>
      <c r="G6854" t="s">
        <v>17</v>
      </c>
      <c r="H6854">
        <v>41765.112562000002</v>
      </c>
    </row>
    <row r="6855" spans="1:8" x14ac:dyDescent="0.3">
      <c r="A6855" t="s">
        <v>22</v>
      </c>
      <c r="B6855" t="s">
        <v>20</v>
      </c>
      <c r="C6855">
        <v>23</v>
      </c>
      <c r="D6855" s="3">
        <v>2017</v>
      </c>
      <c r="E6855" t="s">
        <v>16</v>
      </c>
      <c r="F6855" t="s">
        <v>14</v>
      </c>
      <c r="G6855" t="s">
        <v>17</v>
      </c>
      <c r="H6855">
        <v>14983.11094</v>
      </c>
    </row>
    <row r="6856" spans="1:8" x14ac:dyDescent="0.3">
      <c r="A6856" t="s">
        <v>21</v>
      </c>
      <c r="B6856" t="s">
        <v>20</v>
      </c>
      <c r="C6856">
        <v>24</v>
      </c>
      <c r="D6856" s="3">
        <v>2017</v>
      </c>
      <c r="E6856" t="s">
        <v>16</v>
      </c>
      <c r="F6856" t="s">
        <v>14</v>
      </c>
      <c r="G6856" t="s">
        <v>17</v>
      </c>
      <c r="H6856">
        <v>37951.278929</v>
      </c>
    </row>
    <row r="6857" spans="1:8" x14ac:dyDescent="0.3">
      <c r="A6857" t="s">
        <v>22</v>
      </c>
      <c r="B6857" t="s">
        <v>20</v>
      </c>
      <c r="C6857">
        <v>24</v>
      </c>
      <c r="D6857" s="3">
        <v>2017</v>
      </c>
      <c r="E6857" t="s">
        <v>16</v>
      </c>
      <c r="F6857" t="s">
        <v>14</v>
      </c>
      <c r="G6857" t="s">
        <v>17</v>
      </c>
      <c r="H6857">
        <v>15367.709335</v>
      </c>
    </row>
    <row r="6858" spans="1:8" x14ac:dyDescent="0.3">
      <c r="A6858" t="s">
        <v>21</v>
      </c>
      <c r="B6858" t="s">
        <v>20</v>
      </c>
      <c r="C6858">
        <v>25</v>
      </c>
      <c r="D6858" s="3">
        <v>2017</v>
      </c>
      <c r="E6858" t="s">
        <v>16</v>
      </c>
      <c r="F6858" t="s">
        <v>14</v>
      </c>
      <c r="G6858" t="s">
        <v>17</v>
      </c>
      <c r="H6858">
        <v>32833.068093000002</v>
      </c>
    </row>
    <row r="6859" spans="1:8" x14ac:dyDescent="0.3">
      <c r="A6859" t="s">
        <v>22</v>
      </c>
      <c r="B6859" t="s">
        <v>20</v>
      </c>
      <c r="C6859">
        <v>25</v>
      </c>
      <c r="D6859" s="3">
        <v>2017</v>
      </c>
      <c r="E6859" t="s">
        <v>16</v>
      </c>
      <c r="F6859" t="s">
        <v>14</v>
      </c>
      <c r="G6859" t="s">
        <v>17</v>
      </c>
      <c r="H6859">
        <v>19233.844958000001</v>
      </c>
    </row>
    <row r="6860" spans="1:8" x14ac:dyDescent="0.3">
      <c r="A6860" t="s">
        <v>21</v>
      </c>
      <c r="B6860" t="s">
        <v>20</v>
      </c>
      <c r="C6860">
        <v>26</v>
      </c>
      <c r="D6860" s="3">
        <v>2017</v>
      </c>
      <c r="E6860" t="s">
        <v>16</v>
      </c>
      <c r="F6860" t="s">
        <v>14</v>
      </c>
      <c r="G6860" t="s">
        <v>17</v>
      </c>
      <c r="H6860">
        <v>34885.490253000004</v>
      </c>
    </row>
    <row r="6861" spans="1:8" x14ac:dyDescent="0.3">
      <c r="A6861" t="s">
        <v>22</v>
      </c>
      <c r="B6861" t="s">
        <v>20</v>
      </c>
      <c r="C6861">
        <v>26</v>
      </c>
      <c r="D6861" s="3">
        <v>2017</v>
      </c>
      <c r="E6861" t="s">
        <v>16</v>
      </c>
      <c r="F6861" t="s">
        <v>14</v>
      </c>
      <c r="G6861" t="s">
        <v>17</v>
      </c>
      <c r="H6861">
        <v>14212.731024999999</v>
      </c>
    </row>
    <row r="6862" spans="1:8" x14ac:dyDescent="0.3">
      <c r="A6862" t="s">
        <v>21</v>
      </c>
      <c r="B6862" t="s">
        <v>20</v>
      </c>
      <c r="C6862">
        <v>27</v>
      </c>
      <c r="D6862" s="3">
        <v>2017</v>
      </c>
      <c r="E6862" t="s">
        <v>16</v>
      </c>
      <c r="F6862" t="s">
        <v>14</v>
      </c>
      <c r="G6862" t="s">
        <v>17</v>
      </c>
      <c r="H6862">
        <v>32585.135063999998</v>
      </c>
    </row>
    <row r="6863" spans="1:8" x14ac:dyDescent="0.3">
      <c r="A6863" t="s">
        <v>22</v>
      </c>
      <c r="B6863" t="s">
        <v>20</v>
      </c>
      <c r="C6863">
        <v>27</v>
      </c>
      <c r="D6863" s="3">
        <v>2017</v>
      </c>
      <c r="E6863" t="s">
        <v>16</v>
      </c>
      <c r="F6863" t="s">
        <v>14</v>
      </c>
      <c r="G6863" t="s">
        <v>17</v>
      </c>
      <c r="H6863">
        <v>13261.347084999999</v>
      </c>
    </row>
    <row r="6864" spans="1:8" x14ac:dyDescent="0.3">
      <c r="A6864" t="s">
        <v>21</v>
      </c>
      <c r="B6864" t="s">
        <v>20</v>
      </c>
      <c r="C6864">
        <v>28</v>
      </c>
      <c r="D6864" s="3">
        <v>2017</v>
      </c>
      <c r="E6864" t="s">
        <v>16</v>
      </c>
      <c r="F6864" t="s">
        <v>14</v>
      </c>
      <c r="G6864" t="s">
        <v>17</v>
      </c>
      <c r="H6864">
        <v>31095.239957000002</v>
      </c>
    </row>
    <row r="6865" spans="1:8" x14ac:dyDescent="0.3">
      <c r="A6865" t="s">
        <v>22</v>
      </c>
      <c r="B6865" t="s">
        <v>20</v>
      </c>
      <c r="C6865">
        <v>28</v>
      </c>
      <c r="D6865" s="3">
        <v>2017</v>
      </c>
      <c r="E6865" t="s">
        <v>16</v>
      </c>
      <c r="F6865" t="s">
        <v>14</v>
      </c>
      <c r="G6865" t="s">
        <v>17</v>
      </c>
      <c r="H6865">
        <v>11543.469526000001</v>
      </c>
    </row>
    <row r="6866" spans="1:8" x14ac:dyDescent="0.3">
      <c r="A6866" t="s">
        <v>21</v>
      </c>
      <c r="B6866" t="s">
        <v>20</v>
      </c>
      <c r="C6866">
        <v>29</v>
      </c>
      <c r="D6866" s="3">
        <v>2017</v>
      </c>
      <c r="E6866" t="s">
        <v>16</v>
      </c>
      <c r="F6866" t="s">
        <v>14</v>
      </c>
      <c r="G6866" t="s">
        <v>17</v>
      </c>
      <c r="H6866">
        <v>30934.212963000002</v>
      </c>
    </row>
    <row r="6867" spans="1:8" x14ac:dyDescent="0.3">
      <c r="A6867" t="s">
        <v>22</v>
      </c>
      <c r="B6867" t="s">
        <v>20</v>
      </c>
      <c r="C6867">
        <v>29</v>
      </c>
      <c r="D6867" s="3">
        <v>2017</v>
      </c>
      <c r="E6867" t="s">
        <v>16</v>
      </c>
      <c r="F6867" t="s">
        <v>14</v>
      </c>
      <c r="G6867" t="s">
        <v>17</v>
      </c>
      <c r="H6867">
        <v>10778.750693</v>
      </c>
    </row>
    <row r="6868" spans="1:8" x14ac:dyDescent="0.3">
      <c r="A6868" t="s">
        <v>21</v>
      </c>
      <c r="B6868" t="s">
        <v>20</v>
      </c>
      <c r="C6868">
        <v>30</v>
      </c>
      <c r="D6868" s="3">
        <v>2017</v>
      </c>
      <c r="E6868" t="s">
        <v>16</v>
      </c>
      <c r="F6868" t="s">
        <v>14</v>
      </c>
      <c r="G6868" t="s">
        <v>17</v>
      </c>
      <c r="H6868">
        <v>36041.289492000004</v>
      </c>
    </row>
    <row r="6869" spans="1:8" x14ac:dyDescent="0.3">
      <c r="A6869" t="s">
        <v>22</v>
      </c>
      <c r="B6869" t="s">
        <v>20</v>
      </c>
      <c r="C6869">
        <v>30</v>
      </c>
      <c r="D6869" s="3">
        <v>2017</v>
      </c>
      <c r="E6869" t="s">
        <v>16</v>
      </c>
      <c r="F6869" t="s">
        <v>14</v>
      </c>
      <c r="G6869" t="s">
        <v>17</v>
      </c>
      <c r="H6869">
        <v>13948.606105999999</v>
      </c>
    </row>
    <row r="6870" spans="1:8" x14ac:dyDescent="0.3">
      <c r="A6870" t="s">
        <v>21</v>
      </c>
      <c r="B6870" t="s">
        <v>20</v>
      </c>
      <c r="C6870">
        <v>31</v>
      </c>
      <c r="D6870" s="3">
        <v>2017</v>
      </c>
      <c r="E6870" t="s">
        <v>16</v>
      </c>
      <c r="F6870" t="s">
        <v>14</v>
      </c>
      <c r="G6870" t="s">
        <v>17</v>
      </c>
      <c r="H6870">
        <v>35413.393085999996</v>
      </c>
    </row>
    <row r="6871" spans="1:8" x14ac:dyDescent="0.3">
      <c r="A6871" t="s">
        <v>22</v>
      </c>
      <c r="B6871" t="s">
        <v>20</v>
      </c>
      <c r="C6871">
        <v>31</v>
      </c>
      <c r="D6871" s="3">
        <v>2017</v>
      </c>
      <c r="E6871" t="s">
        <v>16</v>
      </c>
      <c r="F6871" t="s">
        <v>14</v>
      </c>
      <c r="G6871" t="s">
        <v>17</v>
      </c>
      <c r="H6871">
        <v>14672.651739999999</v>
      </c>
    </row>
    <row r="6872" spans="1:8" x14ac:dyDescent="0.3">
      <c r="A6872" t="s">
        <v>21</v>
      </c>
      <c r="B6872" t="s">
        <v>19</v>
      </c>
      <c r="C6872">
        <v>1</v>
      </c>
      <c r="D6872" s="3">
        <v>2017</v>
      </c>
      <c r="E6872" t="s">
        <v>16</v>
      </c>
      <c r="F6872" t="s">
        <v>14</v>
      </c>
      <c r="G6872" t="s">
        <v>17</v>
      </c>
      <c r="H6872">
        <v>34173.318908000001</v>
      </c>
    </row>
    <row r="6873" spans="1:8" x14ac:dyDescent="0.3">
      <c r="A6873" t="s">
        <v>22</v>
      </c>
      <c r="B6873" t="s">
        <v>19</v>
      </c>
      <c r="C6873">
        <v>1</v>
      </c>
      <c r="D6873" s="3">
        <v>2017</v>
      </c>
      <c r="E6873" t="s">
        <v>16</v>
      </c>
      <c r="F6873" t="s">
        <v>14</v>
      </c>
      <c r="G6873" t="s">
        <v>17</v>
      </c>
      <c r="H6873">
        <v>18099.462718999999</v>
      </c>
    </row>
    <row r="6874" spans="1:8" x14ac:dyDescent="0.3">
      <c r="A6874" t="s">
        <v>21</v>
      </c>
      <c r="B6874" t="s">
        <v>19</v>
      </c>
      <c r="C6874">
        <v>2</v>
      </c>
      <c r="D6874" s="3">
        <v>2017</v>
      </c>
      <c r="E6874" t="s">
        <v>16</v>
      </c>
      <c r="F6874" t="s">
        <v>14</v>
      </c>
      <c r="G6874" t="s">
        <v>17</v>
      </c>
      <c r="H6874">
        <v>32712.452552999999</v>
      </c>
    </row>
    <row r="6875" spans="1:8" x14ac:dyDescent="0.3">
      <c r="A6875" t="s">
        <v>22</v>
      </c>
      <c r="B6875" t="s">
        <v>19</v>
      </c>
      <c r="C6875">
        <v>2</v>
      </c>
      <c r="D6875" s="3">
        <v>2017</v>
      </c>
      <c r="E6875" t="s">
        <v>16</v>
      </c>
      <c r="F6875" t="s">
        <v>14</v>
      </c>
      <c r="G6875" t="s">
        <v>17</v>
      </c>
      <c r="H6875">
        <v>16195.265278999999</v>
      </c>
    </row>
    <row r="6876" spans="1:8" x14ac:dyDescent="0.3">
      <c r="A6876" t="s">
        <v>21</v>
      </c>
      <c r="B6876" t="s">
        <v>19</v>
      </c>
      <c r="C6876">
        <v>3</v>
      </c>
      <c r="D6876" s="3">
        <v>2017</v>
      </c>
      <c r="E6876" t="s">
        <v>16</v>
      </c>
      <c r="F6876" t="s">
        <v>14</v>
      </c>
      <c r="G6876" t="s">
        <v>17</v>
      </c>
      <c r="H6876">
        <v>31332.212131</v>
      </c>
    </row>
    <row r="6877" spans="1:8" x14ac:dyDescent="0.3">
      <c r="A6877" t="s">
        <v>22</v>
      </c>
      <c r="B6877" t="s">
        <v>19</v>
      </c>
      <c r="C6877">
        <v>3</v>
      </c>
      <c r="D6877" s="3">
        <v>2017</v>
      </c>
      <c r="E6877" t="s">
        <v>16</v>
      </c>
      <c r="F6877" t="s">
        <v>14</v>
      </c>
      <c r="G6877" t="s">
        <v>17</v>
      </c>
      <c r="H6877">
        <v>16805.045242</v>
      </c>
    </row>
    <row r="6878" spans="1:8" x14ac:dyDescent="0.3">
      <c r="A6878" t="s">
        <v>21</v>
      </c>
      <c r="B6878" t="s">
        <v>19</v>
      </c>
      <c r="C6878">
        <v>4</v>
      </c>
      <c r="D6878" s="3">
        <v>2017</v>
      </c>
      <c r="E6878" t="s">
        <v>16</v>
      </c>
      <c r="F6878" t="s">
        <v>14</v>
      </c>
      <c r="G6878" t="s">
        <v>17</v>
      </c>
      <c r="H6878">
        <v>35767.787855000002</v>
      </c>
    </row>
    <row r="6879" spans="1:8" x14ac:dyDescent="0.3">
      <c r="A6879" t="s">
        <v>22</v>
      </c>
      <c r="B6879" t="s">
        <v>19</v>
      </c>
      <c r="C6879">
        <v>4</v>
      </c>
      <c r="D6879" s="3">
        <v>2017</v>
      </c>
      <c r="E6879" t="s">
        <v>16</v>
      </c>
      <c r="F6879" t="s">
        <v>14</v>
      </c>
      <c r="G6879" t="s">
        <v>17</v>
      </c>
      <c r="H6879">
        <v>19098.859133000002</v>
      </c>
    </row>
    <row r="6880" spans="1:8" x14ac:dyDescent="0.3">
      <c r="A6880" t="s">
        <v>21</v>
      </c>
      <c r="B6880" t="s">
        <v>19</v>
      </c>
      <c r="C6880">
        <v>5</v>
      </c>
      <c r="D6880" s="3">
        <v>2017</v>
      </c>
      <c r="E6880" t="s">
        <v>16</v>
      </c>
      <c r="F6880" t="s">
        <v>14</v>
      </c>
      <c r="G6880" t="s">
        <v>17</v>
      </c>
      <c r="H6880">
        <v>40990.042315999999</v>
      </c>
    </row>
    <row r="6881" spans="1:8" x14ac:dyDescent="0.3">
      <c r="A6881" t="s">
        <v>22</v>
      </c>
      <c r="B6881" t="s">
        <v>19</v>
      </c>
      <c r="C6881">
        <v>5</v>
      </c>
      <c r="D6881" s="3">
        <v>2017</v>
      </c>
      <c r="E6881" t="s">
        <v>16</v>
      </c>
      <c r="F6881" t="s">
        <v>14</v>
      </c>
      <c r="G6881" t="s">
        <v>17</v>
      </c>
      <c r="H6881">
        <v>25648.701668999998</v>
      </c>
    </row>
    <row r="6882" spans="1:8" x14ac:dyDescent="0.3">
      <c r="A6882" t="s">
        <v>21</v>
      </c>
      <c r="B6882" t="s">
        <v>19</v>
      </c>
      <c r="C6882">
        <v>6</v>
      </c>
      <c r="D6882" s="3">
        <v>2017</v>
      </c>
      <c r="E6882" t="s">
        <v>16</v>
      </c>
      <c r="F6882" t="s">
        <v>14</v>
      </c>
      <c r="G6882" t="s">
        <v>17</v>
      </c>
      <c r="H6882">
        <v>39509.506469</v>
      </c>
    </row>
    <row r="6883" spans="1:8" x14ac:dyDescent="0.3">
      <c r="A6883" t="s">
        <v>22</v>
      </c>
      <c r="B6883" t="s">
        <v>19</v>
      </c>
      <c r="C6883">
        <v>6</v>
      </c>
      <c r="D6883" s="3">
        <v>2017</v>
      </c>
      <c r="E6883" t="s">
        <v>16</v>
      </c>
      <c r="F6883" t="s">
        <v>14</v>
      </c>
      <c r="G6883" t="s">
        <v>17</v>
      </c>
      <c r="H6883">
        <v>21790.422017000001</v>
      </c>
    </row>
    <row r="6884" spans="1:8" x14ac:dyDescent="0.3">
      <c r="A6884" t="s">
        <v>21</v>
      </c>
      <c r="B6884" t="s">
        <v>19</v>
      </c>
      <c r="C6884">
        <v>7</v>
      </c>
      <c r="D6884" s="3">
        <v>2017</v>
      </c>
      <c r="E6884" t="s">
        <v>16</v>
      </c>
      <c r="F6884" t="s">
        <v>14</v>
      </c>
      <c r="G6884" t="s">
        <v>17</v>
      </c>
      <c r="H6884">
        <v>41240.020001999997</v>
      </c>
    </row>
    <row r="6885" spans="1:8" x14ac:dyDescent="0.3">
      <c r="A6885" t="s">
        <v>22</v>
      </c>
      <c r="B6885" t="s">
        <v>19</v>
      </c>
      <c r="C6885">
        <v>7</v>
      </c>
      <c r="D6885" s="3">
        <v>2017</v>
      </c>
      <c r="E6885" t="s">
        <v>16</v>
      </c>
      <c r="F6885" t="s">
        <v>14</v>
      </c>
      <c r="G6885" t="s">
        <v>17</v>
      </c>
      <c r="H6885">
        <v>21181.305682999999</v>
      </c>
    </row>
    <row r="6886" spans="1:8" x14ac:dyDescent="0.3">
      <c r="A6886" t="s">
        <v>21</v>
      </c>
      <c r="B6886" t="s">
        <v>19</v>
      </c>
      <c r="C6886">
        <v>8</v>
      </c>
      <c r="D6886" s="3">
        <v>2017</v>
      </c>
      <c r="E6886" t="s">
        <v>16</v>
      </c>
      <c r="F6886" t="s">
        <v>14</v>
      </c>
      <c r="G6886" t="s">
        <v>17</v>
      </c>
      <c r="H6886">
        <v>34142.565707000002</v>
      </c>
    </row>
    <row r="6887" spans="1:8" x14ac:dyDescent="0.3">
      <c r="A6887" t="s">
        <v>22</v>
      </c>
      <c r="B6887" t="s">
        <v>19</v>
      </c>
      <c r="C6887">
        <v>8</v>
      </c>
      <c r="D6887" s="3">
        <v>2017</v>
      </c>
      <c r="E6887" t="s">
        <v>16</v>
      </c>
      <c r="F6887" t="s">
        <v>14</v>
      </c>
      <c r="G6887" t="s">
        <v>17</v>
      </c>
      <c r="H6887">
        <v>20457.682508000002</v>
      </c>
    </row>
    <row r="6888" spans="1:8" x14ac:dyDescent="0.3">
      <c r="A6888" t="s">
        <v>21</v>
      </c>
      <c r="B6888" t="s">
        <v>19</v>
      </c>
      <c r="C6888">
        <v>9</v>
      </c>
      <c r="D6888" s="3">
        <v>2017</v>
      </c>
      <c r="E6888" t="s">
        <v>16</v>
      </c>
      <c r="F6888" t="s">
        <v>14</v>
      </c>
      <c r="G6888" t="s">
        <v>17</v>
      </c>
      <c r="H6888">
        <v>29916.818592</v>
      </c>
    </row>
    <row r="6889" spans="1:8" x14ac:dyDescent="0.3">
      <c r="A6889" t="s">
        <v>22</v>
      </c>
      <c r="B6889" t="s">
        <v>19</v>
      </c>
      <c r="C6889">
        <v>9</v>
      </c>
      <c r="D6889" s="3">
        <v>2017</v>
      </c>
      <c r="E6889" t="s">
        <v>16</v>
      </c>
      <c r="F6889" t="s">
        <v>14</v>
      </c>
      <c r="G6889" t="s">
        <v>17</v>
      </c>
      <c r="H6889">
        <v>14631.377640999999</v>
      </c>
    </row>
    <row r="6890" spans="1:8" x14ac:dyDescent="0.3">
      <c r="A6890" t="s">
        <v>21</v>
      </c>
      <c r="B6890" t="s">
        <v>19</v>
      </c>
      <c r="C6890">
        <v>10</v>
      </c>
      <c r="D6890" s="3">
        <v>2017</v>
      </c>
      <c r="E6890" t="s">
        <v>16</v>
      </c>
      <c r="F6890" t="s">
        <v>14</v>
      </c>
      <c r="G6890" t="s">
        <v>17</v>
      </c>
      <c r="H6890">
        <v>26683.684937999999</v>
      </c>
    </row>
    <row r="6891" spans="1:8" x14ac:dyDescent="0.3">
      <c r="A6891" t="s">
        <v>22</v>
      </c>
      <c r="B6891" t="s">
        <v>19</v>
      </c>
      <c r="C6891">
        <v>10</v>
      </c>
      <c r="D6891" s="3">
        <v>2017</v>
      </c>
      <c r="E6891" t="s">
        <v>16</v>
      </c>
      <c r="F6891" t="s">
        <v>14</v>
      </c>
      <c r="G6891" t="s">
        <v>17</v>
      </c>
      <c r="H6891">
        <v>15874.524020000001</v>
      </c>
    </row>
    <row r="6892" spans="1:8" x14ac:dyDescent="0.3">
      <c r="A6892" t="s">
        <v>21</v>
      </c>
      <c r="B6892" t="s">
        <v>19</v>
      </c>
      <c r="C6892">
        <v>11</v>
      </c>
      <c r="D6892" s="3">
        <v>2017</v>
      </c>
      <c r="E6892" t="s">
        <v>16</v>
      </c>
      <c r="F6892" t="s">
        <v>14</v>
      </c>
      <c r="G6892" t="s">
        <v>17</v>
      </c>
      <c r="H6892">
        <v>34648.148965</v>
      </c>
    </row>
    <row r="6893" spans="1:8" x14ac:dyDescent="0.3">
      <c r="A6893" t="s">
        <v>22</v>
      </c>
      <c r="B6893" t="s">
        <v>19</v>
      </c>
      <c r="C6893">
        <v>11</v>
      </c>
      <c r="D6893" s="3">
        <v>2017</v>
      </c>
      <c r="E6893" t="s">
        <v>16</v>
      </c>
      <c r="F6893" t="s">
        <v>14</v>
      </c>
      <c r="G6893" t="s">
        <v>17</v>
      </c>
      <c r="H6893">
        <v>19953.663106</v>
      </c>
    </row>
    <row r="6894" spans="1:8" x14ac:dyDescent="0.3">
      <c r="A6894" t="s">
        <v>21</v>
      </c>
      <c r="B6894" t="s">
        <v>19</v>
      </c>
      <c r="C6894">
        <v>12</v>
      </c>
      <c r="D6894" s="3">
        <v>2017</v>
      </c>
      <c r="E6894" t="s">
        <v>16</v>
      </c>
      <c r="F6894" t="s">
        <v>14</v>
      </c>
      <c r="G6894" t="s">
        <v>17</v>
      </c>
      <c r="H6894">
        <v>38898.507899999997</v>
      </c>
    </row>
    <row r="6895" spans="1:8" x14ac:dyDescent="0.3">
      <c r="A6895" t="s">
        <v>22</v>
      </c>
      <c r="B6895" t="s">
        <v>19</v>
      </c>
      <c r="C6895">
        <v>12</v>
      </c>
      <c r="D6895" s="3">
        <v>2017</v>
      </c>
      <c r="E6895" t="s">
        <v>16</v>
      </c>
      <c r="F6895" t="s">
        <v>14</v>
      </c>
      <c r="G6895" t="s">
        <v>17</v>
      </c>
      <c r="H6895">
        <v>20270.792302999998</v>
      </c>
    </row>
    <row r="6896" spans="1:8" x14ac:dyDescent="0.3">
      <c r="A6896" t="s">
        <v>21</v>
      </c>
      <c r="B6896" t="s">
        <v>19</v>
      </c>
      <c r="C6896">
        <v>13</v>
      </c>
      <c r="D6896" s="3">
        <v>2017</v>
      </c>
      <c r="E6896" t="s">
        <v>16</v>
      </c>
      <c r="F6896" t="s">
        <v>14</v>
      </c>
      <c r="G6896" t="s">
        <v>17</v>
      </c>
      <c r="H6896">
        <v>35652.124466000001</v>
      </c>
    </row>
    <row r="6897" spans="1:8" x14ac:dyDescent="0.3">
      <c r="A6897" t="s">
        <v>22</v>
      </c>
      <c r="B6897" t="s">
        <v>19</v>
      </c>
      <c r="C6897">
        <v>13</v>
      </c>
      <c r="D6897" s="3">
        <v>2017</v>
      </c>
      <c r="E6897" t="s">
        <v>16</v>
      </c>
      <c r="F6897" t="s">
        <v>14</v>
      </c>
      <c r="G6897" t="s">
        <v>17</v>
      </c>
      <c r="H6897">
        <v>20537.642143000001</v>
      </c>
    </row>
    <row r="6898" spans="1:8" x14ac:dyDescent="0.3">
      <c r="A6898" t="s">
        <v>21</v>
      </c>
      <c r="B6898" t="s">
        <v>19</v>
      </c>
      <c r="C6898">
        <v>14</v>
      </c>
      <c r="D6898" s="3">
        <v>2017</v>
      </c>
      <c r="E6898" t="s">
        <v>16</v>
      </c>
      <c r="F6898" t="s">
        <v>14</v>
      </c>
      <c r="G6898" t="s">
        <v>17</v>
      </c>
      <c r="H6898">
        <v>36628.692894</v>
      </c>
    </row>
    <row r="6899" spans="1:8" x14ac:dyDescent="0.3">
      <c r="A6899" t="s">
        <v>22</v>
      </c>
      <c r="B6899" t="s">
        <v>19</v>
      </c>
      <c r="C6899">
        <v>14</v>
      </c>
      <c r="D6899" s="3">
        <v>2017</v>
      </c>
      <c r="E6899" t="s">
        <v>16</v>
      </c>
      <c r="F6899" t="s">
        <v>14</v>
      </c>
      <c r="G6899" t="s">
        <v>17</v>
      </c>
      <c r="H6899">
        <v>19679.144845999999</v>
      </c>
    </row>
    <row r="6900" spans="1:8" x14ac:dyDescent="0.3">
      <c r="A6900" t="s">
        <v>21</v>
      </c>
      <c r="B6900" t="s">
        <v>19</v>
      </c>
      <c r="C6900">
        <v>15</v>
      </c>
      <c r="D6900" s="3">
        <v>2017</v>
      </c>
      <c r="E6900" t="s">
        <v>16</v>
      </c>
      <c r="F6900" t="s">
        <v>14</v>
      </c>
      <c r="G6900" t="s">
        <v>17</v>
      </c>
      <c r="H6900">
        <v>31118.654040000001</v>
      </c>
    </row>
    <row r="6901" spans="1:8" x14ac:dyDescent="0.3">
      <c r="A6901" t="s">
        <v>22</v>
      </c>
      <c r="B6901" t="s">
        <v>19</v>
      </c>
      <c r="C6901">
        <v>15</v>
      </c>
      <c r="D6901" s="3">
        <v>2017</v>
      </c>
      <c r="E6901" t="s">
        <v>16</v>
      </c>
      <c r="F6901" t="s">
        <v>14</v>
      </c>
      <c r="G6901" t="s">
        <v>17</v>
      </c>
      <c r="H6901">
        <v>17683.536968</v>
      </c>
    </row>
    <row r="6902" spans="1:8" x14ac:dyDescent="0.3">
      <c r="A6902" t="s">
        <v>21</v>
      </c>
      <c r="B6902" t="s">
        <v>19</v>
      </c>
      <c r="C6902">
        <v>16</v>
      </c>
      <c r="D6902" s="3">
        <v>2017</v>
      </c>
      <c r="E6902" t="s">
        <v>16</v>
      </c>
      <c r="F6902" t="s">
        <v>14</v>
      </c>
      <c r="G6902" t="s">
        <v>17</v>
      </c>
      <c r="H6902">
        <v>28015.507761000001</v>
      </c>
    </row>
    <row r="6903" spans="1:8" x14ac:dyDescent="0.3">
      <c r="A6903" t="s">
        <v>22</v>
      </c>
      <c r="B6903" t="s">
        <v>19</v>
      </c>
      <c r="C6903">
        <v>16</v>
      </c>
      <c r="D6903" s="3">
        <v>2017</v>
      </c>
      <c r="E6903" t="s">
        <v>16</v>
      </c>
      <c r="F6903" t="s">
        <v>14</v>
      </c>
      <c r="G6903" t="s">
        <v>17</v>
      </c>
      <c r="H6903">
        <v>14688.724371</v>
      </c>
    </row>
    <row r="6904" spans="1:8" x14ac:dyDescent="0.3">
      <c r="A6904" t="s">
        <v>21</v>
      </c>
      <c r="B6904" t="s">
        <v>19</v>
      </c>
      <c r="C6904">
        <v>17</v>
      </c>
      <c r="D6904" s="3">
        <v>2017</v>
      </c>
      <c r="E6904" t="s">
        <v>16</v>
      </c>
      <c r="F6904" t="s">
        <v>14</v>
      </c>
      <c r="G6904" t="s">
        <v>17</v>
      </c>
      <c r="H6904">
        <v>23987.222675000001</v>
      </c>
    </row>
    <row r="6905" spans="1:8" x14ac:dyDescent="0.3">
      <c r="A6905" t="s">
        <v>22</v>
      </c>
      <c r="B6905" t="s">
        <v>19</v>
      </c>
      <c r="C6905">
        <v>17</v>
      </c>
      <c r="D6905" s="3">
        <v>2017</v>
      </c>
      <c r="E6905" t="s">
        <v>16</v>
      </c>
      <c r="F6905" t="s">
        <v>14</v>
      </c>
      <c r="G6905" t="s">
        <v>17</v>
      </c>
      <c r="H6905">
        <v>13869.132165000001</v>
      </c>
    </row>
    <row r="6906" spans="1:8" x14ac:dyDescent="0.3">
      <c r="A6906" t="s">
        <v>21</v>
      </c>
      <c r="B6906" t="s">
        <v>19</v>
      </c>
      <c r="C6906">
        <v>18</v>
      </c>
      <c r="D6906" s="3">
        <v>2017</v>
      </c>
      <c r="E6906" t="s">
        <v>16</v>
      </c>
      <c r="F6906" t="s">
        <v>14</v>
      </c>
      <c r="G6906" t="s">
        <v>17</v>
      </c>
      <c r="H6906">
        <v>33202.735458000003</v>
      </c>
    </row>
    <row r="6907" spans="1:8" x14ac:dyDescent="0.3">
      <c r="A6907" t="s">
        <v>22</v>
      </c>
      <c r="B6907" t="s">
        <v>19</v>
      </c>
      <c r="C6907">
        <v>18</v>
      </c>
      <c r="D6907" s="3">
        <v>2017</v>
      </c>
      <c r="E6907" t="s">
        <v>16</v>
      </c>
      <c r="F6907" t="s">
        <v>14</v>
      </c>
      <c r="G6907" t="s">
        <v>17</v>
      </c>
      <c r="H6907">
        <v>19801.013564000001</v>
      </c>
    </row>
    <row r="6908" spans="1:8" x14ac:dyDescent="0.3">
      <c r="A6908" t="s">
        <v>21</v>
      </c>
      <c r="B6908" t="s">
        <v>19</v>
      </c>
      <c r="C6908">
        <v>19</v>
      </c>
      <c r="D6908" s="3">
        <v>2017</v>
      </c>
      <c r="E6908" t="s">
        <v>16</v>
      </c>
      <c r="F6908" t="s">
        <v>14</v>
      </c>
      <c r="G6908" t="s">
        <v>17</v>
      </c>
      <c r="H6908">
        <v>29430.480248</v>
      </c>
    </row>
    <row r="6909" spans="1:8" x14ac:dyDescent="0.3">
      <c r="A6909" t="s">
        <v>22</v>
      </c>
      <c r="B6909" t="s">
        <v>19</v>
      </c>
      <c r="C6909">
        <v>19</v>
      </c>
      <c r="D6909" s="3">
        <v>2017</v>
      </c>
      <c r="E6909" t="s">
        <v>16</v>
      </c>
      <c r="F6909" t="s">
        <v>14</v>
      </c>
      <c r="G6909" t="s">
        <v>17</v>
      </c>
      <c r="H6909">
        <v>18332.901570000002</v>
      </c>
    </row>
    <row r="6910" spans="1:8" x14ac:dyDescent="0.3">
      <c r="A6910" t="s">
        <v>21</v>
      </c>
      <c r="B6910" t="s">
        <v>19</v>
      </c>
      <c r="C6910">
        <v>20</v>
      </c>
      <c r="D6910" s="3">
        <v>2017</v>
      </c>
      <c r="E6910" t="s">
        <v>16</v>
      </c>
      <c r="F6910" t="s">
        <v>14</v>
      </c>
      <c r="G6910" t="s">
        <v>17</v>
      </c>
      <c r="H6910">
        <v>31233.736923</v>
      </c>
    </row>
    <row r="6911" spans="1:8" x14ac:dyDescent="0.3">
      <c r="A6911" t="s">
        <v>22</v>
      </c>
      <c r="B6911" t="s">
        <v>19</v>
      </c>
      <c r="C6911">
        <v>20</v>
      </c>
      <c r="D6911" s="3">
        <v>2017</v>
      </c>
      <c r="E6911" t="s">
        <v>16</v>
      </c>
      <c r="F6911" t="s">
        <v>14</v>
      </c>
      <c r="G6911" t="s">
        <v>17</v>
      </c>
      <c r="H6911">
        <v>17340.867490000001</v>
      </c>
    </row>
    <row r="6912" spans="1:8" x14ac:dyDescent="0.3">
      <c r="A6912" t="s">
        <v>21</v>
      </c>
      <c r="B6912" t="s">
        <v>19</v>
      </c>
      <c r="C6912">
        <v>21</v>
      </c>
      <c r="D6912" s="3">
        <v>2017</v>
      </c>
      <c r="E6912" t="s">
        <v>16</v>
      </c>
      <c r="F6912" t="s">
        <v>14</v>
      </c>
      <c r="G6912" t="s">
        <v>17</v>
      </c>
      <c r="H6912">
        <v>33026.925264999998</v>
      </c>
    </row>
    <row r="6913" spans="1:8" x14ac:dyDescent="0.3">
      <c r="A6913" t="s">
        <v>22</v>
      </c>
      <c r="B6913" t="s">
        <v>19</v>
      </c>
      <c r="C6913">
        <v>21</v>
      </c>
      <c r="D6913" s="3">
        <v>2017</v>
      </c>
      <c r="E6913" t="s">
        <v>16</v>
      </c>
      <c r="F6913" t="s">
        <v>14</v>
      </c>
      <c r="G6913" t="s">
        <v>17</v>
      </c>
      <c r="H6913">
        <v>17127.067462999999</v>
      </c>
    </row>
    <row r="6914" spans="1:8" x14ac:dyDescent="0.3">
      <c r="A6914" t="s">
        <v>21</v>
      </c>
      <c r="B6914" t="s">
        <v>19</v>
      </c>
      <c r="C6914">
        <v>22</v>
      </c>
      <c r="D6914" s="3">
        <v>2017</v>
      </c>
      <c r="E6914" t="s">
        <v>16</v>
      </c>
      <c r="F6914" t="s">
        <v>14</v>
      </c>
      <c r="G6914" t="s">
        <v>17</v>
      </c>
      <c r="H6914">
        <v>34618.101153000003</v>
      </c>
    </row>
    <row r="6915" spans="1:8" x14ac:dyDescent="0.3">
      <c r="A6915" t="s">
        <v>22</v>
      </c>
      <c r="B6915" t="s">
        <v>19</v>
      </c>
      <c r="C6915">
        <v>22</v>
      </c>
      <c r="D6915" s="3">
        <v>2017</v>
      </c>
      <c r="E6915" t="s">
        <v>16</v>
      </c>
      <c r="F6915" t="s">
        <v>14</v>
      </c>
      <c r="G6915" t="s">
        <v>17</v>
      </c>
      <c r="H6915">
        <v>20336.548236999999</v>
      </c>
    </row>
    <row r="6916" spans="1:8" x14ac:dyDescent="0.3">
      <c r="A6916" t="s">
        <v>21</v>
      </c>
      <c r="B6916" t="s">
        <v>19</v>
      </c>
      <c r="C6916">
        <v>23</v>
      </c>
      <c r="D6916" s="3">
        <v>2017</v>
      </c>
      <c r="E6916" t="s">
        <v>16</v>
      </c>
      <c r="F6916" t="s">
        <v>14</v>
      </c>
      <c r="G6916" t="s">
        <v>17</v>
      </c>
      <c r="H6916">
        <v>30844.238525000001</v>
      </c>
    </row>
    <row r="6917" spans="1:8" x14ac:dyDescent="0.3">
      <c r="A6917" t="s">
        <v>22</v>
      </c>
      <c r="B6917" t="s">
        <v>19</v>
      </c>
      <c r="C6917">
        <v>23</v>
      </c>
      <c r="D6917" s="3">
        <v>2017</v>
      </c>
      <c r="E6917" t="s">
        <v>16</v>
      </c>
      <c r="F6917" t="s">
        <v>14</v>
      </c>
      <c r="G6917" t="s">
        <v>17</v>
      </c>
      <c r="H6917">
        <v>12754.709805</v>
      </c>
    </row>
    <row r="6918" spans="1:8" x14ac:dyDescent="0.3">
      <c r="A6918" t="s">
        <v>21</v>
      </c>
      <c r="B6918" t="s">
        <v>19</v>
      </c>
      <c r="C6918">
        <v>24</v>
      </c>
      <c r="D6918" s="3">
        <v>2017</v>
      </c>
      <c r="E6918" t="s">
        <v>16</v>
      </c>
      <c r="F6918" t="s">
        <v>14</v>
      </c>
      <c r="G6918" t="s">
        <v>17</v>
      </c>
      <c r="H6918">
        <v>27659.338084999999</v>
      </c>
    </row>
    <row r="6919" spans="1:8" x14ac:dyDescent="0.3">
      <c r="A6919" t="s">
        <v>22</v>
      </c>
      <c r="B6919" t="s">
        <v>19</v>
      </c>
      <c r="C6919">
        <v>24</v>
      </c>
      <c r="D6919" s="3">
        <v>2017</v>
      </c>
      <c r="E6919" t="s">
        <v>16</v>
      </c>
      <c r="F6919" t="s">
        <v>14</v>
      </c>
      <c r="G6919" t="s">
        <v>17</v>
      </c>
      <c r="H6919">
        <v>12439.756004999999</v>
      </c>
    </row>
    <row r="6920" spans="1:8" x14ac:dyDescent="0.3">
      <c r="A6920" t="s">
        <v>21</v>
      </c>
      <c r="B6920" t="s">
        <v>19</v>
      </c>
      <c r="C6920">
        <v>25</v>
      </c>
      <c r="D6920" s="3">
        <v>2017</v>
      </c>
      <c r="E6920" t="s">
        <v>16</v>
      </c>
      <c r="F6920" t="s">
        <v>14</v>
      </c>
      <c r="G6920" t="s">
        <v>17</v>
      </c>
      <c r="H6920">
        <v>41557.113092</v>
      </c>
    </row>
    <row r="6921" spans="1:8" x14ac:dyDescent="0.3">
      <c r="A6921" t="s">
        <v>22</v>
      </c>
      <c r="B6921" t="s">
        <v>19</v>
      </c>
      <c r="C6921">
        <v>25</v>
      </c>
      <c r="D6921" s="3">
        <v>2017</v>
      </c>
      <c r="E6921" t="s">
        <v>16</v>
      </c>
      <c r="F6921" t="s">
        <v>14</v>
      </c>
      <c r="G6921" t="s">
        <v>17</v>
      </c>
      <c r="H6921">
        <v>17447.397599</v>
      </c>
    </row>
    <row r="6922" spans="1:8" x14ac:dyDescent="0.3">
      <c r="A6922" t="s">
        <v>21</v>
      </c>
      <c r="B6922" t="s">
        <v>19</v>
      </c>
      <c r="C6922">
        <v>26</v>
      </c>
      <c r="D6922" s="3">
        <v>2017</v>
      </c>
      <c r="E6922" t="s">
        <v>16</v>
      </c>
      <c r="F6922" t="s">
        <v>14</v>
      </c>
      <c r="G6922" t="s">
        <v>17</v>
      </c>
      <c r="H6922">
        <v>37880.108013999998</v>
      </c>
    </row>
    <row r="6923" spans="1:8" x14ac:dyDescent="0.3">
      <c r="A6923" t="s">
        <v>22</v>
      </c>
      <c r="B6923" t="s">
        <v>19</v>
      </c>
      <c r="C6923">
        <v>26</v>
      </c>
      <c r="D6923" s="3">
        <v>2017</v>
      </c>
      <c r="E6923" t="s">
        <v>16</v>
      </c>
      <c r="F6923" t="s">
        <v>14</v>
      </c>
      <c r="G6923" t="s">
        <v>17</v>
      </c>
      <c r="H6923">
        <v>21583.793416</v>
      </c>
    </row>
    <row r="6924" spans="1:8" x14ac:dyDescent="0.3">
      <c r="A6924" t="s">
        <v>21</v>
      </c>
      <c r="B6924" t="s">
        <v>19</v>
      </c>
      <c r="C6924">
        <v>27</v>
      </c>
      <c r="D6924" s="3">
        <v>2017</v>
      </c>
      <c r="E6924" t="s">
        <v>16</v>
      </c>
      <c r="F6924" t="s">
        <v>14</v>
      </c>
      <c r="G6924" t="s">
        <v>17</v>
      </c>
      <c r="H6924">
        <v>35992.428606000001</v>
      </c>
    </row>
    <row r="6925" spans="1:8" x14ac:dyDescent="0.3">
      <c r="A6925" t="s">
        <v>22</v>
      </c>
      <c r="B6925" t="s">
        <v>19</v>
      </c>
      <c r="C6925">
        <v>27</v>
      </c>
      <c r="D6925" s="3">
        <v>2017</v>
      </c>
      <c r="E6925" t="s">
        <v>16</v>
      </c>
      <c r="F6925" t="s">
        <v>14</v>
      </c>
      <c r="G6925" t="s">
        <v>17</v>
      </c>
      <c r="H6925">
        <v>21928.18893</v>
      </c>
    </row>
    <row r="6926" spans="1:8" x14ac:dyDescent="0.3">
      <c r="A6926" t="s">
        <v>21</v>
      </c>
      <c r="B6926" t="s">
        <v>19</v>
      </c>
      <c r="C6926">
        <v>28</v>
      </c>
      <c r="D6926" s="3">
        <v>2017</v>
      </c>
      <c r="E6926" t="s">
        <v>16</v>
      </c>
      <c r="F6926" t="s">
        <v>14</v>
      </c>
      <c r="G6926" t="s">
        <v>17</v>
      </c>
      <c r="H6926">
        <v>37644.931197999998</v>
      </c>
    </row>
    <row r="6927" spans="1:8" x14ac:dyDescent="0.3">
      <c r="A6927" t="s">
        <v>22</v>
      </c>
      <c r="B6927" t="s">
        <v>19</v>
      </c>
      <c r="C6927">
        <v>28</v>
      </c>
      <c r="D6927" s="3">
        <v>2017</v>
      </c>
      <c r="E6927" t="s">
        <v>16</v>
      </c>
      <c r="F6927" t="s">
        <v>14</v>
      </c>
      <c r="G6927" t="s">
        <v>17</v>
      </c>
      <c r="H6927">
        <v>18910.822414999999</v>
      </c>
    </row>
    <row r="6928" spans="1:8" x14ac:dyDescent="0.3">
      <c r="A6928" t="s">
        <v>21</v>
      </c>
      <c r="B6928" t="s">
        <v>19</v>
      </c>
      <c r="C6928">
        <v>29</v>
      </c>
      <c r="D6928" s="3">
        <v>2017</v>
      </c>
      <c r="E6928" t="s">
        <v>16</v>
      </c>
      <c r="F6928" t="s">
        <v>14</v>
      </c>
      <c r="G6928" t="s">
        <v>17</v>
      </c>
      <c r="H6928">
        <v>33688.598641999997</v>
      </c>
    </row>
    <row r="6929" spans="1:8" x14ac:dyDescent="0.3">
      <c r="A6929" t="s">
        <v>22</v>
      </c>
      <c r="B6929" t="s">
        <v>19</v>
      </c>
      <c r="C6929">
        <v>29</v>
      </c>
      <c r="D6929" s="3">
        <v>2017</v>
      </c>
      <c r="E6929" t="s">
        <v>16</v>
      </c>
      <c r="F6929" t="s">
        <v>14</v>
      </c>
      <c r="G6929" t="s">
        <v>17</v>
      </c>
      <c r="H6929">
        <v>17541.975112</v>
      </c>
    </row>
    <row r="6930" spans="1:8" x14ac:dyDescent="0.3">
      <c r="A6930" t="s">
        <v>21</v>
      </c>
      <c r="B6930" t="s">
        <v>19</v>
      </c>
      <c r="C6930">
        <v>30</v>
      </c>
      <c r="D6930" s="3">
        <v>2017</v>
      </c>
      <c r="E6930" t="s">
        <v>16</v>
      </c>
      <c r="F6930" t="s">
        <v>14</v>
      </c>
      <c r="G6930" t="s">
        <v>17</v>
      </c>
      <c r="H6930">
        <v>33545.050986000002</v>
      </c>
    </row>
    <row r="6931" spans="1:8" x14ac:dyDescent="0.3">
      <c r="A6931" t="s">
        <v>22</v>
      </c>
      <c r="B6931" t="s">
        <v>19</v>
      </c>
      <c r="C6931">
        <v>30</v>
      </c>
      <c r="D6931" s="3">
        <v>2017</v>
      </c>
      <c r="E6931" t="s">
        <v>16</v>
      </c>
      <c r="F6931" t="s">
        <v>14</v>
      </c>
      <c r="G6931" t="s">
        <v>17</v>
      </c>
      <c r="H6931">
        <v>14817.697176</v>
      </c>
    </row>
    <row r="6932" spans="1:8" x14ac:dyDescent="0.3">
      <c r="A6932" t="s">
        <v>21</v>
      </c>
      <c r="B6932" t="s">
        <v>13</v>
      </c>
      <c r="C6932">
        <v>1</v>
      </c>
      <c r="D6932" s="3">
        <v>2017</v>
      </c>
      <c r="E6932" t="s">
        <v>16</v>
      </c>
      <c r="F6932" t="s">
        <v>14</v>
      </c>
      <c r="G6932" t="s">
        <v>17</v>
      </c>
      <c r="H6932">
        <v>33446.687587</v>
      </c>
    </row>
    <row r="6933" spans="1:8" x14ac:dyDescent="0.3">
      <c r="A6933" t="s">
        <v>22</v>
      </c>
      <c r="B6933" t="s">
        <v>13</v>
      </c>
      <c r="C6933">
        <v>1</v>
      </c>
      <c r="D6933" s="3">
        <v>2017</v>
      </c>
      <c r="E6933" t="s">
        <v>16</v>
      </c>
      <c r="F6933" t="s">
        <v>14</v>
      </c>
      <c r="G6933" t="s">
        <v>17</v>
      </c>
      <c r="H6933">
        <v>21080.203623000001</v>
      </c>
    </row>
    <row r="6934" spans="1:8" x14ac:dyDescent="0.3">
      <c r="A6934" t="s">
        <v>21</v>
      </c>
      <c r="B6934" t="s">
        <v>13</v>
      </c>
      <c r="C6934">
        <v>2</v>
      </c>
      <c r="D6934" s="3">
        <v>2017</v>
      </c>
      <c r="E6934" t="s">
        <v>16</v>
      </c>
      <c r="F6934" t="s">
        <v>14</v>
      </c>
      <c r="G6934" t="s">
        <v>17</v>
      </c>
      <c r="H6934">
        <v>34118.326720999998</v>
      </c>
    </row>
    <row r="6935" spans="1:8" x14ac:dyDescent="0.3">
      <c r="A6935" t="s">
        <v>22</v>
      </c>
      <c r="B6935" t="s">
        <v>13</v>
      </c>
      <c r="C6935">
        <v>2</v>
      </c>
      <c r="D6935" s="3">
        <v>2017</v>
      </c>
      <c r="E6935" t="s">
        <v>16</v>
      </c>
      <c r="F6935" t="s">
        <v>14</v>
      </c>
      <c r="G6935" t="s">
        <v>17</v>
      </c>
      <c r="H6935">
        <v>16650.115975000001</v>
      </c>
    </row>
    <row r="6936" spans="1:8" x14ac:dyDescent="0.3">
      <c r="A6936" t="s">
        <v>21</v>
      </c>
      <c r="B6936" t="s">
        <v>13</v>
      </c>
      <c r="C6936">
        <v>3</v>
      </c>
      <c r="D6936" s="3">
        <v>2017</v>
      </c>
      <c r="E6936" t="s">
        <v>16</v>
      </c>
      <c r="F6936" t="s">
        <v>14</v>
      </c>
      <c r="G6936" t="s">
        <v>17</v>
      </c>
      <c r="H6936">
        <v>34324.759088999999</v>
      </c>
    </row>
    <row r="6937" spans="1:8" x14ac:dyDescent="0.3">
      <c r="A6937" t="s">
        <v>22</v>
      </c>
      <c r="B6937" t="s">
        <v>13</v>
      </c>
      <c r="C6937">
        <v>3</v>
      </c>
      <c r="D6937" s="3">
        <v>2017</v>
      </c>
      <c r="E6937" t="s">
        <v>16</v>
      </c>
      <c r="F6937" t="s">
        <v>14</v>
      </c>
      <c r="G6937" t="s">
        <v>17</v>
      </c>
      <c r="H6937">
        <v>14602.804811</v>
      </c>
    </row>
    <row r="6938" spans="1:8" x14ac:dyDescent="0.3">
      <c r="A6938" t="s">
        <v>21</v>
      </c>
      <c r="B6938" t="s">
        <v>13</v>
      </c>
      <c r="C6938">
        <v>4</v>
      </c>
      <c r="D6938" s="3">
        <v>2017</v>
      </c>
      <c r="E6938" t="s">
        <v>16</v>
      </c>
      <c r="F6938" t="s">
        <v>14</v>
      </c>
      <c r="G6938" t="s">
        <v>17</v>
      </c>
      <c r="H6938">
        <v>30192.330502000001</v>
      </c>
    </row>
    <row r="6939" spans="1:8" x14ac:dyDescent="0.3">
      <c r="A6939" t="s">
        <v>22</v>
      </c>
      <c r="B6939" t="s">
        <v>13</v>
      </c>
      <c r="C6939">
        <v>4</v>
      </c>
      <c r="D6939" s="3">
        <v>2017</v>
      </c>
      <c r="E6939" t="s">
        <v>16</v>
      </c>
      <c r="F6939" t="s">
        <v>14</v>
      </c>
      <c r="G6939" t="s">
        <v>17</v>
      </c>
      <c r="H6939">
        <v>12877.506871</v>
      </c>
    </row>
    <row r="6940" spans="1:8" x14ac:dyDescent="0.3">
      <c r="A6940" t="s">
        <v>21</v>
      </c>
      <c r="B6940" t="s">
        <v>13</v>
      </c>
      <c r="C6940">
        <v>5</v>
      </c>
      <c r="D6940" s="3">
        <v>2017</v>
      </c>
      <c r="E6940" t="s">
        <v>16</v>
      </c>
      <c r="F6940" t="s">
        <v>14</v>
      </c>
      <c r="G6940" t="s">
        <v>17</v>
      </c>
      <c r="H6940">
        <v>27207.882917999999</v>
      </c>
    </row>
    <row r="6941" spans="1:8" x14ac:dyDescent="0.3">
      <c r="A6941" t="s">
        <v>22</v>
      </c>
      <c r="B6941" t="s">
        <v>13</v>
      </c>
      <c r="C6941">
        <v>5</v>
      </c>
      <c r="D6941" s="3">
        <v>2017</v>
      </c>
      <c r="E6941" t="s">
        <v>16</v>
      </c>
      <c r="F6941" t="s">
        <v>14</v>
      </c>
      <c r="G6941" t="s">
        <v>17</v>
      </c>
      <c r="H6941">
        <v>11491.792272999999</v>
      </c>
    </row>
    <row r="6942" spans="1:8" x14ac:dyDescent="0.3">
      <c r="A6942" t="s">
        <v>21</v>
      </c>
      <c r="B6942" t="s">
        <v>13</v>
      </c>
      <c r="C6942">
        <v>6</v>
      </c>
      <c r="D6942" s="3">
        <v>2017</v>
      </c>
      <c r="E6942" t="s">
        <v>16</v>
      </c>
      <c r="F6942" t="s">
        <v>14</v>
      </c>
      <c r="G6942" t="s">
        <v>17</v>
      </c>
      <c r="H6942">
        <v>26422.676871</v>
      </c>
    </row>
    <row r="6943" spans="1:8" x14ac:dyDescent="0.3">
      <c r="A6943" t="s">
        <v>22</v>
      </c>
      <c r="B6943" t="s">
        <v>13</v>
      </c>
      <c r="C6943">
        <v>6</v>
      </c>
      <c r="D6943" s="3">
        <v>2017</v>
      </c>
      <c r="E6943" t="s">
        <v>16</v>
      </c>
      <c r="F6943" t="s">
        <v>14</v>
      </c>
      <c r="G6943" t="s">
        <v>17</v>
      </c>
      <c r="H6943">
        <v>13886.992498</v>
      </c>
    </row>
    <row r="6944" spans="1:8" x14ac:dyDescent="0.3">
      <c r="A6944" t="s">
        <v>21</v>
      </c>
      <c r="B6944" t="s">
        <v>13</v>
      </c>
      <c r="C6944">
        <v>7</v>
      </c>
      <c r="D6944" s="3">
        <v>2017</v>
      </c>
      <c r="E6944" t="s">
        <v>16</v>
      </c>
      <c r="F6944" t="s">
        <v>14</v>
      </c>
      <c r="G6944" t="s">
        <v>17</v>
      </c>
      <c r="H6944">
        <v>33048.689933000001</v>
      </c>
    </row>
    <row r="6945" spans="1:8" x14ac:dyDescent="0.3">
      <c r="A6945" t="s">
        <v>22</v>
      </c>
      <c r="B6945" t="s">
        <v>13</v>
      </c>
      <c r="C6945">
        <v>7</v>
      </c>
      <c r="D6945" s="3">
        <v>2017</v>
      </c>
      <c r="E6945" t="s">
        <v>16</v>
      </c>
      <c r="F6945" t="s">
        <v>14</v>
      </c>
      <c r="G6945" t="s">
        <v>17</v>
      </c>
      <c r="H6945">
        <v>15315.778355</v>
      </c>
    </row>
    <row r="6946" spans="1:8" x14ac:dyDescent="0.3">
      <c r="A6946" t="s">
        <v>21</v>
      </c>
      <c r="B6946" t="s">
        <v>13</v>
      </c>
      <c r="C6946">
        <v>8</v>
      </c>
      <c r="D6946" s="3">
        <v>2017</v>
      </c>
      <c r="E6946" t="s">
        <v>16</v>
      </c>
      <c r="F6946" t="s">
        <v>14</v>
      </c>
      <c r="G6946" t="s">
        <v>17</v>
      </c>
      <c r="H6946">
        <v>38399.374491000002</v>
      </c>
    </row>
    <row r="6947" spans="1:8" x14ac:dyDescent="0.3">
      <c r="A6947" t="s">
        <v>22</v>
      </c>
      <c r="B6947" t="s">
        <v>13</v>
      </c>
      <c r="C6947">
        <v>8</v>
      </c>
      <c r="D6947" s="3">
        <v>2017</v>
      </c>
      <c r="E6947" t="s">
        <v>16</v>
      </c>
      <c r="F6947" t="s">
        <v>14</v>
      </c>
      <c r="G6947" t="s">
        <v>17</v>
      </c>
      <c r="H6947">
        <v>20091.023355000001</v>
      </c>
    </row>
    <row r="6948" spans="1:8" x14ac:dyDescent="0.3">
      <c r="A6948" t="s">
        <v>21</v>
      </c>
      <c r="B6948" t="s">
        <v>13</v>
      </c>
      <c r="C6948">
        <v>9</v>
      </c>
      <c r="D6948" s="3">
        <v>2017</v>
      </c>
      <c r="E6948" t="s">
        <v>16</v>
      </c>
      <c r="F6948" t="s">
        <v>14</v>
      </c>
      <c r="G6948" t="s">
        <v>17</v>
      </c>
      <c r="H6948">
        <v>32510.082711999999</v>
      </c>
    </row>
    <row r="6949" spans="1:8" x14ac:dyDescent="0.3">
      <c r="A6949" t="s">
        <v>22</v>
      </c>
      <c r="B6949" t="s">
        <v>13</v>
      </c>
      <c r="C6949">
        <v>9</v>
      </c>
      <c r="D6949" s="3">
        <v>2017</v>
      </c>
      <c r="E6949" t="s">
        <v>16</v>
      </c>
      <c r="F6949" t="s">
        <v>14</v>
      </c>
      <c r="G6949" t="s">
        <v>17</v>
      </c>
      <c r="H6949">
        <v>16854.130653</v>
      </c>
    </row>
    <row r="6950" spans="1:8" x14ac:dyDescent="0.3">
      <c r="A6950" t="s">
        <v>21</v>
      </c>
      <c r="B6950" t="s">
        <v>13</v>
      </c>
      <c r="C6950">
        <v>10</v>
      </c>
      <c r="D6950" s="3">
        <v>2017</v>
      </c>
      <c r="E6950" t="s">
        <v>16</v>
      </c>
      <c r="F6950" t="s">
        <v>14</v>
      </c>
      <c r="G6950" t="s">
        <v>17</v>
      </c>
      <c r="H6950">
        <v>31565.959626</v>
      </c>
    </row>
    <row r="6951" spans="1:8" x14ac:dyDescent="0.3">
      <c r="A6951" t="s">
        <v>22</v>
      </c>
      <c r="B6951" t="s">
        <v>13</v>
      </c>
      <c r="C6951">
        <v>10</v>
      </c>
      <c r="D6951" s="3">
        <v>2017</v>
      </c>
      <c r="E6951" t="s">
        <v>16</v>
      </c>
      <c r="F6951" t="s">
        <v>14</v>
      </c>
      <c r="G6951" t="s">
        <v>17</v>
      </c>
      <c r="H6951">
        <v>14038.505879</v>
      </c>
    </row>
    <row r="6952" spans="1:8" x14ac:dyDescent="0.3">
      <c r="A6952" t="s">
        <v>21</v>
      </c>
      <c r="B6952" t="s">
        <v>13</v>
      </c>
      <c r="C6952">
        <v>11</v>
      </c>
      <c r="D6952" s="3">
        <v>2017</v>
      </c>
      <c r="E6952" t="s">
        <v>16</v>
      </c>
      <c r="F6952" t="s">
        <v>14</v>
      </c>
      <c r="G6952" t="s">
        <v>17</v>
      </c>
      <c r="H6952">
        <v>29004.4303</v>
      </c>
    </row>
    <row r="6953" spans="1:8" x14ac:dyDescent="0.3">
      <c r="A6953" t="s">
        <v>22</v>
      </c>
      <c r="B6953" t="s">
        <v>13</v>
      </c>
      <c r="C6953">
        <v>11</v>
      </c>
      <c r="D6953" s="3">
        <v>2017</v>
      </c>
      <c r="E6953" t="s">
        <v>16</v>
      </c>
      <c r="F6953" t="s">
        <v>14</v>
      </c>
      <c r="G6953" t="s">
        <v>17</v>
      </c>
      <c r="H6953">
        <v>13903.066706</v>
      </c>
    </row>
    <row r="6954" spans="1:8" x14ac:dyDescent="0.3">
      <c r="A6954" t="s">
        <v>21</v>
      </c>
      <c r="B6954" t="s">
        <v>13</v>
      </c>
      <c r="C6954">
        <v>12</v>
      </c>
      <c r="D6954" s="3">
        <v>2017</v>
      </c>
      <c r="E6954" t="s">
        <v>16</v>
      </c>
      <c r="F6954" t="s">
        <v>14</v>
      </c>
      <c r="G6954" t="s">
        <v>17</v>
      </c>
      <c r="H6954">
        <v>28155.259617</v>
      </c>
    </row>
    <row r="6955" spans="1:8" x14ac:dyDescent="0.3">
      <c r="A6955" t="s">
        <v>22</v>
      </c>
      <c r="B6955" t="s">
        <v>13</v>
      </c>
      <c r="C6955">
        <v>12</v>
      </c>
      <c r="D6955" s="3">
        <v>2017</v>
      </c>
      <c r="E6955" t="s">
        <v>16</v>
      </c>
      <c r="F6955" t="s">
        <v>14</v>
      </c>
      <c r="G6955" t="s">
        <v>17</v>
      </c>
      <c r="H6955">
        <v>15175.645537</v>
      </c>
    </row>
    <row r="6956" spans="1:8" x14ac:dyDescent="0.3">
      <c r="A6956" t="s">
        <v>21</v>
      </c>
      <c r="B6956" t="s">
        <v>13</v>
      </c>
      <c r="C6956">
        <v>13</v>
      </c>
      <c r="D6956" s="3">
        <v>2017</v>
      </c>
      <c r="E6956" t="s">
        <v>16</v>
      </c>
      <c r="F6956" t="s">
        <v>14</v>
      </c>
      <c r="G6956" t="s">
        <v>17</v>
      </c>
      <c r="H6956">
        <v>29197.703233</v>
      </c>
    </row>
    <row r="6957" spans="1:8" x14ac:dyDescent="0.3">
      <c r="A6957" t="s">
        <v>22</v>
      </c>
      <c r="B6957" t="s">
        <v>13</v>
      </c>
      <c r="C6957">
        <v>13</v>
      </c>
      <c r="D6957" s="3">
        <v>2017</v>
      </c>
      <c r="E6957" t="s">
        <v>16</v>
      </c>
      <c r="F6957" t="s">
        <v>14</v>
      </c>
      <c r="G6957" t="s">
        <v>17</v>
      </c>
      <c r="H6957">
        <v>15392.839752</v>
      </c>
    </row>
    <row r="6958" spans="1:8" x14ac:dyDescent="0.3">
      <c r="A6958" t="s">
        <v>21</v>
      </c>
      <c r="B6958" t="s">
        <v>13</v>
      </c>
      <c r="C6958">
        <v>14</v>
      </c>
      <c r="D6958" s="3">
        <v>2017</v>
      </c>
      <c r="E6958" t="s">
        <v>16</v>
      </c>
      <c r="F6958" t="s">
        <v>14</v>
      </c>
      <c r="G6958" t="s">
        <v>17</v>
      </c>
      <c r="H6958">
        <v>43996.705828999999</v>
      </c>
    </row>
    <row r="6959" spans="1:8" x14ac:dyDescent="0.3">
      <c r="A6959" t="s">
        <v>22</v>
      </c>
      <c r="B6959" t="s">
        <v>13</v>
      </c>
      <c r="C6959">
        <v>14</v>
      </c>
      <c r="D6959" s="3">
        <v>2017</v>
      </c>
      <c r="E6959" t="s">
        <v>16</v>
      </c>
      <c r="F6959" t="s">
        <v>14</v>
      </c>
      <c r="G6959" t="s">
        <v>17</v>
      </c>
      <c r="H6959">
        <v>19614.571636000001</v>
      </c>
    </row>
    <row r="6960" spans="1:8" x14ac:dyDescent="0.3">
      <c r="A6960" t="s">
        <v>21</v>
      </c>
      <c r="B6960" t="s">
        <v>13</v>
      </c>
      <c r="C6960">
        <v>15</v>
      </c>
      <c r="D6960" s="3">
        <v>2017</v>
      </c>
      <c r="E6960" t="s">
        <v>16</v>
      </c>
      <c r="F6960" t="s">
        <v>14</v>
      </c>
      <c r="G6960" t="s">
        <v>17</v>
      </c>
      <c r="H6960">
        <v>35901.264521999998</v>
      </c>
    </row>
    <row r="6961" spans="1:8" x14ac:dyDescent="0.3">
      <c r="A6961" t="s">
        <v>22</v>
      </c>
      <c r="B6961" t="s">
        <v>13</v>
      </c>
      <c r="C6961">
        <v>15</v>
      </c>
      <c r="D6961" s="3">
        <v>2017</v>
      </c>
      <c r="E6961" t="s">
        <v>16</v>
      </c>
      <c r="F6961" t="s">
        <v>14</v>
      </c>
      <c r="G6961" t="s">
        <v>17</v>
      </c>
      <c r="H6961">
        <v>22569.684783000001</v>
      </c>
    </row>
    <row r="6962" spans="1:8" x14ac:dyDescent="0.3">
      <c r="A6962" t="s">
        <v>21</v>
      </c>
      <c r="B6962" t="s">
        <v>13</v>
      </c>
      <c r="C6962">
        <v>16</v>
      </c>
      <c r="D6962" s="3">
        <v>2017</v>
      </c>
      <c r="E6962" t="s">
        <v>16</v>
      </c>
      <c r="F6962" t="s">
        <v>14</v>
      </c>
      <c r="G6962" t="s">
        <v>17</v>
      </c>
      <c r="H6962">
        <v>38209.343589999997</v>
      </c>
    </row>
    <row r="6963" spans="1:8" x14ac:dyDescent="0.3">
      <c r="A6963" t="s">
        <v>22</v>
      </c>
      <c r="B6963" t="s">
        <v>13</v>
      </c>
      <c r="C6963">
        <v>16</v>
      </c>
      <c r="D6963" s="3">
        <v>2017</v>
      </c>
      <c r="E6963" t="s">
        <v>16</v>
      </c>
      <c r="F6963" t="s">
        <v>14</v>
      </c>
      <c r="G6963" t="s">
        <v>17</v>
      </c>
      <c r="H6963">
        <v>18968.141379000001</v>
      </c>
    </row>
    <row r="6964" spans="1:8" x14ac:dyDescent="0.3">
      <c r="A6964" t="s">
        <v>21</v>
      </c>
      <c r="B6964" t="s">
        <v>13</v>
      </c>
      <c r="C6964">
        <v>17</v>
      </c>
      <c r="D6964" s="3">
        <v>2017</v>
      </c>
      <c r="E6964" t="s">
        <v>16</v>
      </c>
      <c r="F6964" t="s">
        <v>14</v>
      </c>
      <c r="G6964" t="s">
        <v>17</v>
      </c>
      <c r="H6964">
        <v>35501.647432999998</v>
      </c>
    </row>
    <row r="6965" spans="1:8" x14ac:dyDescent="0.3">
      <c r="A6965" t="s">
        <v>22</v>
      </c>
      <c r="B6965" t="s">
        <v>13</v>
      </c>
      <c r="C6965">
        <v>17</v>
      </c>
      <c r="D6965" s="3">
        <v>2017</v>
      </c>
      <c r="E6965" t="s">
        <v>16</v>
      </c>
      <c r="F6965" t="s">
        <v>14</v>
      </c>
      <c r="G6965" t="s">
        <v>17</v>
      </c>
      <c r="H6965">
        <v>17226.592551999998</v>
      </c>
    </row>
    <row r="6966" spans="1:8" x14ac:dyDescent="0.3">
      <c r="A6966" t="s">
        <v>21</v>
      </c>
      <c r="B6966" t="s">
        <v>13</v>
      </c>
      <c r="C6966">
        <v>18</v>
      </c>
      <c r="D6966" s="3">
        <v>2017</v>
      </c>
      <c r="E6966" t="s">
        <v>16</v>
      </c>
      <c r="F6966" t="s">
        <v>14</v>
      </c>
      <c r="G6966" t="s">
        <v>17</v>
      </c>
      <c r="H6966">
        <v>35782.749638000001</v>
      </c>
    </row>
    <row r="6967" spans="1:8" x14ac:dyDescent="0.3">
      <c r="A6967" t="s">
        <v>22</v>
      </c>
      <c r="B6967" t="s">
        <v>13</v>
      </c>
      <c r="C6967">
        <v>18</v>
      </c>
      <c r="D6967" s="3">
        <v>2017</v>
      </c>
      <c r="E6967" t="s">
        <v>16</v>
      </c>
      <c r="F6967" t="s">
        <v>14</v>
      </c>
      <c r="G6967" t="s">
        <v>17</v>
      </c>
      <c r="H6967">
        <v>16096.334711</v>
      </c>
    </row>
    <row r="6968" spans="1:8" x14ac:dyDescent="0.3">
      <c r="A6968" t="s">
        <v>21</v>
      </c>
      <c r="B6968" t="s">
        <v>13</v>
      </c>
      <c r="C6968">
        <v>19</v>
      </c>
      <c r="D6968" s="3">
        <v>2017</v>
      </c>
      <c r="E6968" t="s">
        <v>16</v>
      </c>
      <c r="F6968" t="s">
        <v>14</v>
      </c>
      <c r="G6968" t="s">
        <v>17</v>
      </c>
      <c r="H6968">
        <v>32527.34994</v>
      </c>
    </row>
    <row r="6969" spans="1:8" x14ac:dyDescent="0.3">
      <c r="A6969" t="s">
        <v>22</v>
      </c>
      <c r="B6969" t="s">
        <v>13</v>
      </c>
      <c r="C6969">
        <v>19</v>
      </c>
      <c r="D6969" s="3">
        <v>2017</v>
      </c>
      <c r="E6969" t="s">
        <v>16</v>
      </c>
      <c r="F6969" t="s">
        <v>14</v>
      </c>
      <c r="G6969" t="s">
        <v>17</v>
      </c>
      <c r="H6969">
        <v>15168.765731</v>
      </c>
    </row>
    <row r="6970" spans="1:8" x14ac:dyDescent="0.3">
      <c r="A6970" t="s">
        <v>21</v>
      </c>
      <c r="B6970" t="s">
        <v>13</v>
      </c>
      <c r="C6970">
        <v>20</v>
      </c>
      <c r="D6970" s="3">
        <v>2017</v>
      </c>
      <c r="E6970" t="s">
        <v>16</v>
      </c>
      <c r="F6970" t="s">
        <v>14</v>
      </c>
      <c r="G6970" t="s">
        <v>17</v>
      </c>
      <c r="H6970">
        <v>30194.444022</v>
      </c>
    </row>
    <row r="6971" spans="1:8" x14ac:dyDescent="0.3">
      <c r="A6971" t="s">
        <v>22</v>
      </c>
      <c r="B6971" t="s">
        <v>13</v>
      </c>
      <c r="C6971">
        <v>20</v>
      </c>
      <c r="D6971" s="3">
        <v>2017</v>
      </c>
      <c r="E6971" t="s">
        <v>16</v>
      </c>
      <c r="F6971" t="s">
        <v>14</v>
      </c>
      <c r="G6971" t="s">
        <v>17</v>
      </c>
      <c r="H6971">
        <v>14449.909637999999</v>
      </c>
    </row>
    <row r="6972" spans="1:8" x14ac:dyDescent="0.3">
      <c r="A6972" t="s">
        <v>21</v>
      </c>
      <c r="B6972" t="s">
        <v>13</v>
      </c>
      <c r="C6972">
        <v>21</v>
      </c>
      <c r="D6972" s="3">
        <v>2017</v>
      </c>
      <c r="E6972" t="s">
        <v>16</v>
      </c>
      <c r="F6972" t="s">
        <v>14</v>
      </c>
      <c r="G6972" t="s">
        <v>17</v>
      </c>
      <c r="H6972">
        <v>33258.640594999997</v>
      </c>
    </row>
    <row r="6973" spans="1:8" x14ac:dyDescent="0.3">
      <c r="A6973" t="s">
        <v>22</v>
      </c>
      <c r="B6973" t="s">
        <v>13</v>
      </c>
      <c r="C6973">
        <v>21</v>
      </c>
      <c r="D6973" s="3">
        <v>2017</v>
      </c>
      <c r="E6973" t="s">
        <v>16</v>
      </c>
      <c r="F6973" t="s">
        <v>14</v>
      </c>
      <c r="G6973" t="s">
        <v>17</v>
      </c>
      <c r="H6973">
        <v>18862.820276999999</v>
      </c>
    </row>
    <row r="6974" spans="1:8" x14ac:dyDescent="0.3">
      <c r="A6974" t="s">
        <v>21</v>
      </c>
      <c r="B6974" t="s">
        <v>13</v>
      </c>
      <c r="C6974">
        <v>22</v>
      </c>
      <c r="D6974" s="3">
        <v>2017</v>
      </c>
      <c r="E6974" t="s">
        <v>16</v>
      </c>
      <c r="F6974" t="s">
        <v>14</v>
      </c>
      <c r="G6974" t="s">
        <v>17</v>
      </c>
      <c r="H6974">
        <v>32115.669952</v>
      </c>
    </row>
    <row r="6975" spans="1:8" x14ac:dyDescent="0.3">
      <c r="A6975" t="s">
        <v>22</v>
      </c>
      <c r="B6975" t="s">
        <v>13</v>
      </c>
      <c r="C6975">
        <v>22</v>
      </c>
      <c r="D6975" s="3">
        <v>2017</v>
      </c>
      <c r="E6975" t="s">
        <v>16</v>
      </c>
      <c r="F6975" t="s">
        <v>14</v>
      </c>
      <c r="G6975" t="s">
        <v>17</v>
      </c>
      <c r="H6975">
        <v>18714.518972000002</v>
      </c>
    </row>
    <row r="6976" spans="1:8" x14ac:dyDescent="0.3">
      <c r="A6976" t="s">
        <v>21</v>
      </c>
      <c r="B6976" t="s">
        <v>13</v>
      </c>
      <c r="C6976">
        <v>23</v>
      </c>
      <c r="D6976" s="3">
        <v>2017</v>
      </c>
      <c r="E6976" t="s">
        <v>16</v>
      </c>
      <c r="F6976" t="s">
        <v>14</v>
      </c>
      <c r="G6976" t="s">
        <v>17</v>
      </c>
      <c r="H6976">
        <v>34785.366753000002</v>
      </c>
    </row>
    <row r="6977" spans="1:8" x14ac:dyDescent="0.3">
      <c r="A6977" t="s">
        <v>22</v>
      </c>
      <c r="B6977" t="s">
        <v>13</v>
      </c>
      <c r="C6977">
        <v>23</v>
      </c>
      <c r="D6977" s="3">
        <v>2017</v>
      </c>
      <c r="E6977" t="s">
        <v>16</v>
      </c>
      <c r="F6977" t="s">
        <v>14</v>
      </c>
      <c r="G6977" t="s">
        <v>17</v>
      </c>
      <c r="H6977">
        <v>20685.194952000002</v>
      </c>
    </row>
    <row r="6978" spans="1:8" x14ac:dyDescent="0.3">
      <c r="A6978" t="s">
        <v>21</v>
      </c>
      <c r="B6978" t="s">
        <v>13</v>
      </c>
      <c r="C6978">
        <v>24</v>
      </c>
      <c r="D6978" s="3">
        <v>2017</v>
      </c>
      <c r="E6978" t="s">
        <v>16</v>
      </c>
      <c r="F6978" t="s">
        <v>14</v>
      </c>
      <c r="G6978" t="s">
        <v>17</v>
      </c>
      <c r="H6978">
        <v>32275.329664000001</v>
      </c>
    </row>
    <row r="6979" spans="1:8" x14ac:dyDescent="0.3">
      <c r="A6979" t="s">
        <v>22</v>
      </c>
      <c r="B6979" t="s">
        <v>13</v>
      </c>
      <c r="C6979">
        <v>24</v>
      </c>
      <c r="D6979" s="3">
        <v>2017</v>
      </c>
      <c r="E6979" t="s">
        <v>16</v>
      </c>
      <c r="F6979" t="s">
        <v>14</v>
      </c>
      <c r="G6979" t="s">
        <v>17</v>
      </c>
      <c r="H6979">
        <v>16421.06162</v>
      </c>
    </row>
    <row r="6980" spans="1:8" x14ac:dyDescent="0.3">
      <c r="A6980" t="s">
        <v>21</v>
      </c>
      <c r="B6980" t="s">
        <v>13</v>
      </c>
      <c r="C6980">
        <v>25</v>
      </c>
      <c r="D6980" s="3">
        <v>2017</v>
      </c>
      <c r="E6980" t="s">
        <v>16</v>
      </c>
      <c r="F6980" t="s">
        <v>14</v>
      </c>
      <c r="G6980" t="s">
        <v>17</v>
      </c>
      <c r="H6980">
        <v>34648.169557000001</v>
      </c>
    </row>
    <row r="6981" spans="1:8" x14ac:dyDescent="0.3">
      <c r="A6981" t="s">
        <v>22</v>
      </c>
      <c r="B6981" t="s">
        <v>13</v>
      </c>
      <c r="C6981">
        <v>25</v>
      </c>
      <c r="D6981" s="3">
        <v>2017</v>
      </c>
      <c r="E6981" t="s">
        <v>16</v>
      </c>
      <c r="F6981" t="s">
        <v>14</v>
      </c>
      <c r="G6981" t="s">
        <v>17</v>
      </c>
      <c r="H6981">
        <v>16180.858029999999</v>
      </c>
    </row>
    <row r="6982" spans="1:8" x14ac:dyDescent="0.3">
      <c r="A6982" t="s">
        <v>21</v>
      </c>
      <c r="B6982" t="s">
        <v>13</v>
      </c>
      <c r="C6982">
        <v>26</v>
      </c>
      <c r="D6982" s="3">
        <v>2017</v>
      </c>
      <c r="E6982" t="s">
        <v>16</v>
      </c>
      <c r="F6982" t="s">
        <v>14</v>
      </c>
      <c r="G6982" t="s">
        <v>17</v>
      </c>
      <c r="H6982">
        <v>27043.841090000002</v>
      </c>
    </row>
    <row r="6983" spans="1:8" x14ac:dyDescent="0.3">
      <c r="A6983" t="s">
        <v>22</v>
      </c>
      <c r="B6983" t="s">
        <v>13</v>
      </c>
      <c r="C6983">
        <v>26</v>
      </c>
      <c r="D6983" s="3">
        <v>2017</v>
      </c>
      <c r="E6983" t="s">
        <v>16</v>
      </c>
      <c r="F6983" t="s">
        <v>14</v>
      </c>
      <c r="G6983" t="s">
        <v>17</v>
      </c>
      <c r="H6983">
        <v>12590.56655</v>
      </c>
    </row>
    <row r="6984" spans="1:8" x14ac:dyDescent="0.3">
      <c r="A6984" t="s">
        <v>21</v>
      </c>
      <c r="B6984" t="s">
        <v>13</v>
      </c>
      <c r="C6984">
        <v>27</v>
      </c>
      <c r="D6984" s="3">
        <v>2017</v>
      </c>
      <c r="E6984" t="s">
        <v>16</v>
      </c>
      <c r="F6984" t="s">
        <v>14</v>
      </c>
      <c r="G6984" t="s">
        <v>17</v>
      </c>
      <c r="H6984">
        <v>24587.574983999999</v>
      </c>
    </row>
    <row r="6985" spans="1:8" x14ac:dyDescent="0.3">
      <c r="A6985" t="s">
        <v>22</v>
      </c>
      <c r="B6985" t="s">
        <v>13</v>
      </c>
      <c r="C6985">
        <v>27</v>
      </c>
      <c r="D6985" s="3">
        <v>2017</v>
      </c>
      <c r="E6985" t="s">
        <v>16</v>
      </c>
      <c r="F6985" t="s">
        <v>14</v>
      </c>
      <c r="G6985" t="s">
        <v>17</v>
      </c>
      <c r="H6985">
        <v>10251.470037999999</v>
      </c>
    </row>
    <row r="6986" spans="1:8" x14ac:dyDescent="0.3">
      <c r="A6986" t="s">
        <v>21</v>
      </c>
      <c r="B6986" t="s">
        <v>13</v>
      </c>
      <c r="C6986">
        <v>28</v>
      </c>
      <c r="D6986" s="3">
        <v>2017</v>
      </c>
      <c r="E6986" t="s">
        <v>16</v>
      </c>
      <c r="F6986" t="s">
        <v>14</v>
      </c>
      <c r="G6986" t="s">
        <v>17</v>
      </c>
      <c r="H6986">
        <v>30338.322639999999</v>
      </c>
    </row>
    <row r="6987" spans="1:8" x14ac:dyDescent="0.3">
      <c r="A6987" t="s">
        <v>22</v>
      </c>
      <c r="B6987" t="s">
        <v>13</v>
      </c>
      <c r="C6987">
        <v>28</v>
      </c>
      <c r="D6987" s="3">
        <v>2017</v>
      </c>
      <c r="E6987" t="s">
        <v>16</v>
      </c>
      <c r="F6987" t="s">
        <v>14</v>
      </c>
      <c r="G6987" t="s">
        <v>17</v>
      </c>
      <c r="H6987">
        <v>16613.181982999999</v>
      </c>
    </row>
    <row r="6988" spans="1:8" x14ac:dyDescent="0.3">
      <c r="A6988" t="s">
        <v>21</v>
      </c>
      <c r="B6988" t="s">
        <v>13</v>
      </c>
      <c r="C6988">
        <v>29</v>
      </c>
      <c r="D6988" s="3">
        <v>2017</v>
      </c>
      <c r="E6988" t="s">
        <v>16</v>
      </c>
      <c r="F6988" t="s">
        <v>14</v>
      </c>
      <c r="G6988" t="s">
        <v>17</v>
      </c>
      <c r="H6988">
        <v>34150.216804000003</v>
      </c>
    </row>
    <row r="6989" spans="1:8" x14ac:dyDescent="0.3">
      <c r="A6989" t="s">
        <v>22</v>
      </c>
      <c r="B6989" t="s">
        <v>13</v>
      </c>
      <c r="C6989">
        <v>29</v>
      </c>
      <c r="D6989" s="3">
        <v>2017</v>
      </c>
      <c r="E6989" t="s">
        <v>16</v>
      </c>
      <c r="F6989" t="s">
        <v>14</v>
      </c>
      <c r="G6989" t="s">
        <v>17</v>
      </c>
      <c r="H6989">
        <v>19117.206489</v>
      </c>
    </row>
    <row r="6990" spans="1:8" x14ac:dyDescent="0.3">
      <c r="A6990" t="s">
        <v>21</v>
      </c>
      <c r="B6990" t="s">
        <v>13</v>
      </c>
      <c r="C6990">
        <v>30</v>
      </c>
      <c r="D6990" s="3">
        <v>2017</v>
      </c>
      <c r="E6990" t="s">
        <v>16</v>
      </c>
      <c r="F6990" t="s">
        <v>14</v>
      </c>
      <c r="G6990" t="s">
        <v>17</v>
      </c>
      <c r="H6990">
        <v>36469.687554999997</v>
      </c>
    </row>
    <row r="6991" spans="1:8" x14ac:dyDescent="0.3">
      <c r="A6991" t="s">
        <v>22</v>
      </c>
      <c r="B6991" t="s">
        <v>13</v>
      </c>
      <c r="C6991">
        <v>30</v>
      </c>
      <c r="D6991" s="3">
        <v>2017</v>
      </c>
      <c r="E6991" t="s">
        <v>16</v>
      </c>
      <c r="F6991" t="s">
        <v>14</v>
      </c>
      <c r="G6991" t="s">
        <v>17</v>
      </c>
      <c r="H6991">
        <v>15489.605132999999</v>
      </c>
    </row>
    <row r="6992" spans="1:8" x14ac:dyDescent="0.3">
      <c r="A6992" t="s">
        <v>21</v>
      </c>
      <c r="B6992" t="s">
        <v>13</v>
      </c>
      <c r="C6992">
        <v>31</v>
      </c>
      <c r="D6992" s="3">
        <v>2017</v>
      </c>
      <c r="E6992" t="s">
        <v>16</v>
      </c>
      <c r="F6992" t="s">
        <v>14</v>
      </c>
      <c r="G6992" t="s">
        <v>17</v>
      </c>
      <c r="H6992">
        <v>37676.278838999999</v>
      </c>
    </row>
    <row r="6993" spans="1:8" x14ac:dyDescent="0.3">
      <c r="A6993" t="s">
        <v>22</v>
      </c>
      <c r="B6993" t="s">
        <v>13</v>
      </c>
      <c r="C6993">
        <v>31</v>
      </c>
      <c r="D6993" s="3">
        <v>2017</v>
      </c>
      <c r="E6993" t="s">
        <v>16</v>
      </c>
      <c r="F6993" t="s">
        <v>14</v>
      </c>
      <c r="G6993" t="s">
        <v>17</v>
      </c>
      <c r="H6993">
        <v>17590.941927</v>
      </c>
    </row>
    <row r="6994" spans="1:8" x14ac:dyDescent="0.3">
      <c r="A6994" t="s">
        <v>21</v>
      </c>
      <c r="B6994" t="s">
        <v>20</v>
      </c>
      <c r="C6994">
        <v>1</v>
      </c>
      <c r="D6994" s="3">
        <v>2016</v>
      </c>
      <c r="E6994" t="s">
        <v>16</v>
      </c>
      <c r="F6994" t="s">
        <v>18</v>
      </c>
      <c r="G6994" t="s">
        <v>23</v>
      </c>
      <c r="H6994">
        <v>-3718.0859350000001</v>
      </c>
    </row>
    <row r="6995" spans="1:8" x14ac:dyDescent="0.3">
      <c r="A6995" t="s">
        <v>22</v>
      </c>
      <c r="B6995" t="s">
        <v>20</v>
      </c>
      <c r="C6995">
        <v>1</v>
      </c>
      <c r="D6995" s="3">
        <v>2016</v>
      </c>
      <c r="E6995" t="s">
        <v>16</v>
      </c>
      <c r="F6995" t="s">
        <v>18</v>
      </c>
      <c r="G6995" t="s">
        <v>23</v>
      </c>
      <c r="H6995">
        <v>1156.8990779999999</v>
      </c>
    </row>
    <row r="6996" spans="1:8" x14ac:dyDescent="0.3">
      <c r="A6996" t="s">
        <v>21</v>
      </c>
      <c r="B6996" t="s">
        <v>20</v>
      </c>
      <c r="C6996">
        <v>2</v>
      </c>
      <c r="D6996" s="3">
        <v>2016</v>
      </c>
      <c r="E6996" t="s">
        <v>16</v>
      </c>
      <c r="F6996" t="s">
        <v>18</v>
      </c>
      <c r="G6996" t="s">
        <v>23</v>
      </c>
      <c r="H6996">
        <v>5275.3147769999996</v>
      </c>
    </row>
    <row r="6997" spans="1:8" x14ac:dyDescent="0.3">
      <c r="A6997" t="s">
        <v>22</v>
      </c>
      <c r="B6997" t="s">
        <v>20</v>
      </c>
      <c r="C6997">
        <v>2</v>
      </c>
      <c r="D6997" s="3">
        <v>2016</v>
      </c>
      <c r="E6997" t="s">
        <v>16</v>
      </c>
      <c r="F6997" t="s">
        <v>18</v>
      </c>
      <c r="G6997" t="s">
        <v>23</v>
      </c>
      <c r="H6997">
        <v>913.59209099999998</v>
      </c>
    </row>
    <row r="6998" spans="1:8" x14ac:dyDescent="0.3">
      <c r="A6998" t="s">
        <v>21</v>
      </c>
      <c r="B6998" t="s">
        <v>20</v>
      </c>
      <c r="C6998">
        <v>3</v>
      </c>
      <c r="D6998" s="3">
        <v>2016</v>
      </c>
      <c r="E6998" t="s">
        <v>16</v>
      </c>
      <c r="F6998" t="s">
        <v>18</v>
      </c>
      <c r="G6998" t="s">
        <v>23</v>
      </c>
      <c r="H6998">
        <v>7478.8323879999998</v>
      </c>
    </row>
    <row r="6999" spans="1:8" x14ac:dyDescent="0.3">
      <c r="A6999" t="s">
        <v>22</v>
      </c>
      <c r="B6999" t="s">
        <v>20</v>
      </c>
      <c r="C6999">
        <v>3</v>
      </c>
      <c r="D6999" s="3">
        <v>2016</v>
      </c>
      <c r="E6999" t="s">
        <v>16</v>
      </c>
      <c r="F6999" t="s">
        <v>18</v>
      </c>
      <c r="G6999" t="s">
        <v>23</v>
      </c>
      <c r="H6999">
        <v>1934.442145</v>
      </c>
    </row>
    <row r="7000" spans="1:8" x14ac:dyDescent="0.3">
      <c r="A7000" t="s">
        <v>21</v>
      </c>
      <c r="B7000" t="s">
        <v>20</v>
      </c>
      <c r="C7000">
        <v>4</v>
      </c>
      <c r="D7000" s="3">
        <v>2016</v>
      </c>
      <c r="E7000" t="s">
        <v>16</v>
      </c>
      <c r="F7000" t="s">
        <v>18</v>
      </c>
      <c r="G7000" t="s">
        <v>23</v>
      </c>
      <c r="H7000">
        <v>5726.791459</v>
      </c>
    </row>
    <row r="7001" spans="1:8" x14ac:dyDescent="0.3">
      <c r="A7001" t="s">
        <v>22</v>
      </c>
      <c r="B7001" t="s">
        <v>20</v>
      </c>
      <c r="C7001">
        <v>4</v>
      </c>
      <c r="D7001" s="3">
        <v>2016</v>
      </c>
      <c r="E7001" t="s">
        <v>16</v>
      </c>
      <c r="F7001" t="s">
        <v>18</v>
      </c>
      <c r="G7001" t="s">
        <v>23</v>
      </c>
      <c r="H7001">
        <v>1190.0875980000001</v>
      </c>
    </row>
    <row r="7002" spans="1:8" x14ac:dyDescent="0.3">
      <c r="A7002" t="s">
        <v>21</v>
      </c>
      <c r="B7002" t="s">
        <v>20</v>
      </c>
      <c r="C7002">
        <v>5</v>
      </c>
      <c r="D7002" s="3">
        <v>2016</v>
      </c>
      <c r="E7002" t="s">
        <v>16</v>
      </c>
      <c r="F7002" t="s">
        <v>18</v>
      </c>
      <c r="G7002" t="s">
        <v>23</v>
      </c>
      <c r="H7002">
        <v>11068.582324999999</v>
      </c>
    </row>
    <row r="7003" spans="1:8" x14ac:dyDescent="0.3">
      <c r="A7003" t="s">
        <v>22</v>
      </c>
      <c r="B7003" t="s">
        <v>20</v>
      </c>
      <c r="C7003">
        <v>5</v>
      </c>
      <c r="D7003" s="3">
        <v>2016</v>
      </c>
      <c r="E7003" t="s">
        <v>16</v>
      </c>
      <c r="F7003" t="s">
        <v>18</v>
      </c>
      <c r="G7003" t="s">
        <v>23</v>
      </c>
      <c r="H7003">
        <v>883.87018699999999</v>
      </c>
    </row>
    <row r="7004" spans="1:8" x14ac:dyDescent="0.3">
      <c r="A7004" t="s">
        <v>21</v>
      </c>
      <c r="B7004" t="s">
        <v>20</v>
      </c>
      <c r="C7004">
        <v>6</v>
      </c>
      <c r="D7004" s="3">
        <v>2016</v>
      </c>
      <c r="E7004" t="s">
        <v>16</v>
      </c>
      <c r="F7004" t="s">
        <v>18</v>
      </c>
      <c r="G7004" t="s">
        <v>23</v>
      </c>
      <c r="H7004">
        <v>11884.733636999999</v>
      </c>
    </row>
    <row r="7005" spans="1:8" x14ac:dyDescent="0.3">
      <c r="A7005" t="s">
        <v>22</v>
      </c>
      <c r="B7005" t="s">
        <v>20</v>
      </c>
      <c r="C7005">
        <v>6</v>
      </c>
      <c r="D7005" s="3">
        <v>2016</v>
      </c>
      <c r="E7005" t="s">
        <v>16</v>
      </c>
      <c r="F7005" t="s">
        <v>18</v>
      </c>
      <c r="G7005" t="s">
        <v>23</v>
      </c>
      <c r="H7005">
        <v>1396.5038300000001</v>
      </c>
    </row>
    <row r="7006" spans="1:8" x14ac:dyDescent="0.3">
      <c r="A7006" t="s">
        <v>21</v>
      </c>
      <c r="B7006" t="s">
        <v>20</v>
      </c>
      <c r="C7006">
        <v>7</v>
      </c>
      <c r="D7006" s="3">
        <v>2016</v>
      </c>
      <c r="E7006" t="s">
        <v>16</v>
      </c>
      <c r="F7006" t="s">
        <v>18</v>
      </c>
      <c r="G7006" t="s">
        <v>23</v>
      </c>
      <c r="H7006">
        <v>10963.702647</v>
      </c>
    </row>
    <row r="7007" spans="1:8" x14ac:dyDescent="0.3">
      <c r="A7007" t="s">
        <v>22</v>
      </c>
      <c r="B7007" t="s">
        <v>20</v>
      </c>
      <c r="C7007">
        <v>7</v>
      </c>
      <c r="D7007" s="3">
        <v>2016</v>
      </c>
      <c r="E7007" t="s">
        <v>16</v>
      </c>
      <c r="F7007" t="s">
        <v>18</v>
      </c>
      <c r="G7007" t="s">
        <v>23</v>
      </c>
      <c r="H7007">
        <v>886.56302900000003</v>
      </c>
    </row>
    <row r="7008" spans="1:8" x14ac:dyDescent="0.3">
      <c r="A7008" t="s">
        <v>21</v>
      </c>
      <c r="B7008" t="s">
        <v>20</v>
      </c>
      <c r="C7008">
        <v>8</v>
      </c>
      <c r="D7008" s="3">
        <v>2016</v>
      </c>
      <c r="E7008" t="s">
        <v>16</v>
      </c>
      <c r="F7008" t="s">
        <v>18</v>
      </c>
      <c r="G7008" t="s">
        <v>23</v>
      </c>
      <c r="H7008">
        <v>5799.9340599999996</v>
      </c>
    </row>
    <row r="7009" spans="1:8" x14ac:dyDescent="0.3">
      <c r="A7009" t="s">
        <v>22</v>
      </c>
      <c r="B7009" t="s">
        <v>20</v>
      </c>
      <c r="C7009">
        <v>8</v>
      </c>
      <c r="D7009" s="3">
        <v>2016</v>
      </c>
      <c r="E7009" t="s">
        <v>16</v>
      </c>
      <c r="F7009" t="s">
        <v>18</v>
      </c>
      <c r="G7009" t="s">
        <v>23</v>
      </c>
      <c r="H7009">
        <v>1654.9781869999999</v>
      </c>
    </row>
    <row r="7010" spans="1:8" x14ac:dyDescent="0.3">
      <c r="A7010" t="s">
        <v>21</v>
      </c>
      <c r="B7010" t="s">
        <v>20</v>
      </c>
      <c r="C7010">
        <v>9</v>
      </c>
      <c r="D7010" s="3">
        <v>2016</v>
      </c>
      <c r="E7010" t="s">
        <v>16</v>
      </c>
      <c r="F7010" t="s">
        <v>18</v>
      </c>
      <c r="G7010" t="s">
        <v>23</v>
      </c>
      <c r="H7010">
        <v>7175.2958639999997</v>
      </c>
    </row>
    <row r="7011" spans="1:8" x14ac:dyDescent="0.3">
      <c r="A7011" t="s">
        <v>22</v>
      </c>
      <c r="B7011" t="s">
        <v>20</v>
      </c>
      <c r="C7011">
        <v>9</v>
      </c>
      <c r="D7011" s="3">
        <v>2016</v>
      </c>
      <c r="E7011" t="s">
        <v>16</v>
      </c>
      <c r="F7011" t="s">
        <v>18</v>
      </c>
      <c r="G7011" t="s">
        <v>23</v>
      </c>
      <c r="H7011">
        <v>1326.8779609999999</v>
      </c>
    </row>
    <row r="7012" spans="1:8" x14ac:dyDescent="0.3">
      <c r="A7012" t="s">
        <v>21</v>
      </c>
      <c r="B7012" t="s">
        <v>20</v>
      </c>
      <c r="C7012">
        <v>10</v>
      </c>
      <c r="D7012" s="3">
        <v>2016</v>
      </c>
      <c r="E7012" t="s">
        <v>16</v>
      </c>
      <c r="F7012" t="s">
        <v>18</v>
      </c>
      <c r="G7012" t="s">
        <v>23</v>
      </c>
      <c r="H7012">
        <v>4321.3327959999997</v>
      </c>
    </row>
    <row r="7013" spans="1:8" x14ac:dyDescent="0.3">
      <c r="A7013" t="s">
        <v>22</v>
      </c>
      <c r="B7013" t="s">
        <v>20</v>
      </c>
      <c r="C7013">
        <v>10</v>
      </c>
      <c r="D7013" s="3">
        <v>2016</v>
      </c>
      <c r="E7013" t="s">
        <v>16</v>
      </c>
      <c r="F7013" t="s">
        <v>18</v>
      </c>
      <c r="G7013" t="s">
        <v>23</v>
      </c>
      <c r="H7013">
        <v>1521.092975</v>
      </c>
    </row>
    <row r="7014" spans="1:8" x14ac:dyDescent="0.3">
      <c r="A7014" t="s">
        <v>21</v>
      </c>
      <c r="B7014" t="s">
        <v>20</v>
      </c>
      <c r="C7014">
        <v>11</v>
      </c>
      <c r="D7014" s="3">
        <v>2016</v>
      </c>
      <c r="E7014" t="s">
        <v>16</v>
      </c>
      <c r="F7014" t="s">
        <v>18</v>
      </c>
      <c r="G7014" t="s">
        <v>23</v>
      </c>
      <c r="H7014">
        <v>4750.408512</v>
      </c>
    </row>
    <row r="7015" spans="1:8" x14ac:dyDescent="0.3">
      <c r="A7015" t="s">
        <v>22</v>
      </c>
      <c r="B7015" t="s">
        <v>20</v>
      </c>
      <c r="C7015">
        <v>11</v>
      </c>
      <c r="D7015" s="3">
        <v>2016</v>
      </c>
      <c r="E7015" t="s">
        <v>16</v>
      </c>
      <c r="F7015" t="s">
        <v>18</v>
      </c>
      <c r="G7015" t="s">
        <v>23</v>
      </c>
      <c r="H7015">
        <v>951.94384100000002</v>
      </c>
    </row>
    <row r="7016" spans="1:8" x14ac:dyDescent="0.3">
      <c r="A7016" t="s">
        <v>21</v>
      </c>
      <c r="B7016" t="s">
        <v>20</v>
      </c>
      <c r="C7016">
        <v>12</v>
      </c>
      <c r="D7016" s="3">
        <v>2016</v>
      </c>
      <c r="E7016" t="s">
        <v>16</v>
      </c>
      <c r="F7016" t="s">
        <v>18</v>
      </c>
      <c r="G7016" t="s">
        <v>23</v>
      </c>
      <c r="H7016">
        <v>11020.695775</v>
      </c>
    </row>
    <row r="7017" spans="1:8" x14ac:dyDescent="0.3">
      <c r="A7017" t="s">
        <v>22</v>
      </c>
      <c r="B7017" t="s">
        <v>20</v>
      </c>
      <c r="C7017">
        <v>12</v>
      </c>
      <c r="D7017" s="3">
        <v>2016</v>
      </c>
      <c r="E7017" t="s">
        <v>16</v>
      </c>
      <c r="F7017" t="s">
        <v>18</v>
      </c>
      <c r="G7017" t="s">
        <v>23</v>
      </c>
      <c r="H7017">
        <v>467.02733699999999</v>
      </c>
    </row>
    <row r="7018" spans="1:8" x14ac:dyDescent="0.3">
      <c r="A7018" t="s">
        <v>21</v>
      </c>
      <c r="B7018" t="s">
        <v>20</v>
      </c>
      <c r="C7018">
        <v>13</v>
      </c>
      <c r="D7018" s="3">
        <v>2016</v>
      </c>
      <c r="E7018" t="s">
        <v>16</v>
      </c>
      <c r="F7018" t="s">
        <v>18</v>
      </c>
      <c r="G7018" t="s">
        <v>23</v>
      </c>
      <c r="H7018">
        <v>8398.7362639999992</v>
      </c>
    </row>
    <row r="7019" spans="1:8" x14ac:dyDescent="0.3">
      <c r="A7019" t="s">
        <v>22</v>
      </c>
      <c r="B7019" t="s">
        <v>20</v>
      </c>
      <c r="C7019">
        <v>13</v>
      </c>
      <c r="D7019" s="3">
        <v>2016</v>
      </c>
      <c r="E7019" t="s">
        <v>16</v>
      </c>
      <c r="F7019" t="s">
        <v>18</v>
      </c>
      <c r="G7019" t="s">
        <v>23</v>
      </c>
      <c r="H7019">
        <v>576.70095000000003</v>
      </c>
    </row>
    <row r="7020" spans="1:8" x14ac:dyDescent="0.3">
      <c r="A7020" t="s">
        <v>21</v>
      </c>
      <c r="B7020" t="s">
        <v>20</v>
      </c>
      <c r="C7020">
        <v>14</v>
      </c>
      <c r="D7020" s="3">
        <v>2016</v>
      </c>
      <c r="E7020" t="s">
        <v>16</v>
      </c>
      <c r="F7020" t="s">
        <v>18</v>
      </c>
      <c r="G7020" t="s">
        <v>23</v>
      </c>
      <c r="H7020">
        <v>6648.4631239999999</v>
      </c>
    </row>
    <row r="7021" spans="1:8" x14ac:dyDescent="0.3">
      <c r="A7021" t="s">
        <v>22</v>
      </c>
      <c r="B7021" t="s">
        <v>20</v>
      </c>
      <c r="C7021">
        <v>14</v>
      </c>
      <c r="D7021" s="3">
        <v>2016</v>
      </c>
      <c r="E7021" t="s">
        <v>16</v>
      </c>
      <c r="F7021" t="s">
        <v>18</v>
      </c>
      <c r="G7021" t="s">
        <v>23</v>
      </c>
      <c r="H7021">
        <v>902.61135300000001</v>
      </c>
    </row>
    <row r="7022" spans="1:8" x14ac:dyDescent="0.3">
      <c r="A7022" t="s">
        <v>21</v>
      </c>
      <c r="B7022" t="s">
        <v>20</v>
      </c>
      <c r="C7022">
        <v>15</v>
      </c>
      <c r="D7022" s="3">
        <v>2016</v>
      </c>
      <c r="E7022" t="s">
        <v>16</v>
      </c>
      <c r="F7022" t="s">
        <v>18</v>
      </c>
      <c r="G7022" t="s">
        <v>23</v>
      </c>
      <c r="H7022">
        <v>5092.8540149999999</v>
      </c>
    </row>
    <row r="7023" spans="1:8" x14ac:dyDescent="0.3">
      <c r="A7023" t="s">
        <v>22</v>
      </c>
      <c r="B7023" t="s">
        <v>20</v>
      </c>
      <c r="C7023">
        <v>15</v>
      </c>
      <c r="D7023" s="3">
        <v>2016</v>
      </c>
      <c r="E7023" t="s">
        <v>16</v>
      </c>
      <c r="F7023" t="s">
        <v>18</v>
      </c>
      <c r="G7023" t="s">
        <v>23</v>
      </c>
      <c r="H7023">
        <v>819.89036799999997</v>
      </c>
    </row>
    <row r="7024" spans="1:8" x14ac:dyDescent="0.3">
      <c r="A7024" t="s">
        <v>21</v>
      </c>
      <c r="B7024" t="s">
        <v>20</v>
      </c>
      <c r="C7024">
        <v>16</v>
      </c>
      <c r="D7024" s="3">
        <v>2016</v>
      </c>
      <c r="E7024" t="s">
        <v>16</v>
      </c>
      <c r="F7024" t="s">
        <v>18</v>
      </c>
      <c r="G7024" t="s">
        <v>23</v>
      </c>
      <c r="H7024">
        <v>7383.2509579999996</v>
      </c>
    </row>
    <row r="7025" spans="1:8" x14ac:dyDescent="0.3">
      <c r="A7025" t="s">
        <v>22</v>
      </c>
      <c r="B7025" t="s">
        <v>20</v>
      </c>
      <c r="C7025">
        <v>16</v>
      </c>
      <c r="D7025" s="3">
        <v>2016</v>
      </c>
      <c r="E7025" t="s">
        <v>16</v>
      </c>
      <c r="F7025" t="s">
        <v>18</v>
      </c>
      <c r="G7025" t="s">
        <v>23</v>
      </c>
      <c r="H7025">
        <v>675.35939699999994</v>
      </c>
    </row>
    <row r="7026" spans="1:8" x14ac:dyDescent="0.3">
      <c r="A7026" t="s">
        <v>21</v>
      </c>
      <c r="B7026" t="s">
        <v>20</v>
      </c>
      <c r="C7026">
        <v>17</v>
      </c>
      <c r="D7026" s="3">
        <v>2016</v>
      </c>
      <c r="E7026" t="s">
        <v>16</v>
      </c>
      <c r="F7026" t="s">
        <v>18</v>
      </c>
      <c r="G7026" t="s">
        <v>23</v>
      </c>
      <c r="H7026">
        <v>6280.0888660000001</v>
      </c>
    </row>
    <row r="7027" spans="1:8" x14ac:dyDescent="0.3">
      <c r="A7027" t="s">
        <v>22</v>
      </c>
      <c r="B7027" t="s">
        <v>20</v>
      </c>
      <c r="C7027">
        <v>17</v>
      </c>
      <c r="D7027" s="3">
        <v>2016</v>
      </c>
      <c r="E7027" t="s">
        <v>16</v>
      </c>
      <c r="F7027" t="s">
        <v>18</v>
      </c>
      <c r="G7027" t="s">
        <v>23</v>
      </c>
      <c r="H7027">
        <v>887.34631000000002</v>
      </c>
    </row>
    <row r="7028" spans="1:8" x14ac:dyDescent="0.3">
      <c r="A7028" t="s">
        <v>21</v>
      </c>
      <c r="B7028" t="s">
        <v>20</v>
      </c>
      <c r="C7028">
        <v>18</v>
      </c>
      <c r="D7028" s="3">
        <v>2016</v>
      </c>
      <c r="E7028" t="s">
        <v>16</v>
      </c>
      <c r="F7028" t="s">
        <v>18</v>
      </c>
      <c r="G7028" t="s">
        <v>23</v>
      </c>
      <c r="H7028">
        <v>11062.588487999999</v>
      </c>
    </row>
    <row r="7029" spans="1:8" x14ac:dyDescent="0.3">
      <c r="A7029" t="s">
        <v>22</v>
      </c>
      <c r="B7029" t="s">
        <v>20</v>
      </c>
      <c r="C7029">
        <v>18</v>
      </c>
      <c r="D7029" s="3">
        <v>2016</v>
      </c>
      <c r="E7029" t="s">
        <v>16</v>
      </c>
      <c r="F7029" t="s">
        <v>18</v>
      </c>
      <c r="G7029" t="s">
        <v>23</v>
      </c>
      <c r="H7029">
        <v>1020.588896</v>
      </c>
    </row>
    <row r="7030" spans="1:8" x14ac:dyDescent="0.3">
      <c r="A7030" t="s">
        <v>21</v>
      </c>
      <c r="B7030" t="s">
        <v>20</v>
      </c>
      <c r="C7030">
        <v>19</v>
      </c>
      <c r="D7030" s="3">
        <v>2016</v>
      </c>
      <c r="E7030" t="s">
        <v>16</v>
      </c>
      <c r="F7030" t="s">
        <v>18</v>
      </c>
      <c r="G7030" t="s">
        <v>23</v>
      </c>
      <c r="H7030">
        <v>-17256.922449999998</v>
      </c>
    </row>
    <row r="7031" spans="1:8" x14ac:dyDescent="0.3">
      <c r="A7031" t="s">
        <v>22</v>
      </c>
      <c r="B7031" t="s">
        <v>20</v>
      </c>
      <c r="C7031">
        <v>19</v>
      </c>
      <c r="D7031" s="3">
        <v>2016</v>
      </c>
      <c r="E7031" t="s">
        <v>16</v>
      </c>
      <c r="F7031" t="s">
        <v>18</v>
      </c>
      <c r="G7031" t="s">
        <v>23</v>
      </c>
      <c r="H7031">
        <v>628.83196399999997</v>
      </c>
    </row>
    <row r="7032" spans="1:8" x14ac:dyDescent="0.3">
      <c r="A7032" t="s">
        <v>21</v>
      </c>
      <c r="B7032" t="s">
        <v>20</v>
      </c>
      <c r="C7032">
        <v>20</v>
      </c>
      <c r="D7032" s="3">
        <v>2016</v>
      </c>
      <c r="E7032" t="s">
        <v>16</v>
      </c>
      <c r="F7032" t="s">
        <v>18</v>
      </c>
      <c r="G7032" t="s">
        <v>23</v>
      </c>
      <c r="H7032">
        <v>7153.7493759999998</v>
      </c>
    </row>
    <row r="7033" spans="1:8" x14ac:dyDescent="0.3">
      <c r="A7033" t="s">
        <v>22</v>
      </c>
      <c r="B7033" t="s">
        <v>20</v>
      </c>
      <c r="C7033">
        <v>20</v>
      </c>
      <c r="D7033" s="3">
        <v>2016</v>
      </c>
      <c r="E7033" t="s">
        <v>16</v>
      </c>
      <c r="F7033" t="s">
        <v>18</v>
      </c>
      <c r="G7033" t="s">
        <v>23</v>
      </c>
      <c r="H7033">
        <v>870.15857700000004</v>
      </c>
    </row>
    <row r="7034" spans="1:8" x14ac:dyDescent="0.3">
      <c r="A7034" t="s">
        <v>21</v>
      </c>
      <c r="B7034" t="s">
        <v>20</v>
      </c>
      <c r="C7034">
        <v>21</v>
      </c>
      <c r="D7034" s="3">
        <v>2016</v>
      </c>
      <c r="E7034" t="s">
        <v>16</v>
      </c>
      <c r="F7034" t="s">
        <v>18</v>
      </c>
      <c r="G7034" t="s">
        <v>23</v>
      </c>
      <c r="H7034">
        <v>5535.2957459999998</v>
      </c>
    </row>
    <row r="7035" spans="1:8" x14ac:dyDescent="0.3">
      <c r="A7035" t="s">
        <v>22</v>
      </c>
      <c r="B7035" t="s">
        <v>20</v>
      </c>
      <c r="C7035">
        <v>21</v>
      </c>
      <c r="D7035" s="3">
        <v>2016</v>
      </c>
      <c r="E7035" t="s">
        <v>16</v>
      </c>
      <c r="F7035" t="s">
        <v>18</v>
      </c>
      <c r="G7035" t="s">
        <v>23</v>
      </c>
      <c r="H7035">
        <v>916.79869299999996</v>
      </c>
    </row>
    <row r="7036" spans="1:8" x14ac:dyDescent="0.3">
      <c r="A7036" t="s">
        <v>21</v>
      </c>
      <c r="B7036" t="s">
        <v>20</v>
      </c>
      <c r="C7036">
        <v>22</v>
      </c>
      <c r="D7036" s="3">
        <v>2016</v>
      </c>
      <c r="E7036" t="s">
        <v>16</v>
      </c>
      <c r="F7036" t="s">
        <v>18</v>
      </c>
      <c r="G7036" t="s">
        <v>23</v>
      </c>
      <c r="H7036">
        <v>7364.6822679999996</v>
      </c>
    </row>
    <row r="7037" spans="1:8" x14ac:dyDescent="0.3">
      <c r="A7037" t="s">
        <v>22</v>
      </c>
      <c r="B7037" t="s">
        <v>20</v>
      </c>
      <c r="C7037">
        <v>22</v>
      </c>
      <c r="D7037" s="3">
        <v>2016</v>
      </c>
      <c r="E7037" t="s">
        <v>16</v>
      </c>
      <c r="F7037" t="s">
        <v>18</v>
      </c>
      <c r="G7037" t="s">
        <v>23</v>
      </c>
      <c r="H7037">
        <v>125.605536</v>
      </c>
    </row>
    <row r="7038" spans="1:8" x14ac:dyDescent="0.3">
      <c r="A7038" t="s">
        <v>21</v>
      </c>
      <c r="B7038" t="s">
        <v>20</v>
      </c>
      <c r="C7038">
        <v>23</v>
      </c>
      <c r="D7038" s="3">
        <v>2016</v>
      </c>
      <c r="E7038" t="s">
        <v>16</v>
      </c>
      <c r="F7038" t="s">
        <v>18</v>
      </c>
      <c r="G7038" t="s">
        <v>23</v>
      </c>
      <c r="H7038">
        <v>5968.3774299999995</v>
      </c>
    </row>
    <row r="7039" spans="1:8" x14ac:dyDescent="0.3">
      <c r="A7039" t="s">
        <v>22</v>
      </c>
      <c r="B7039" t="s">
        <v>20</v>
      </c>
      <c r="C7039">
        <v>23</v>
      </c>
      <c r="D7039" s="3">
        <v>2016</v>
      </c>
      <c r="E7039" t="s">
        <v>16</v>
      </c>
      <c r="F7039" t="s">
        <v>18</v>
      </c>
      <c r="G7039" t="s">
        <v>23</v>
      </c>
      <c r="H7039">
        <v>847.17758600000002</v>
      </c>
    </row>
    <row r="7040" spans="1:8" x14ac:dyDescent="0.3">
      <c r="A7040" t="s">
        <v>21</v>
      </c>
      <c r="B7040" t="s">
        <v>20</v>
      </c>
      <c r="C7040">
        <v>24</v>
      </c>
      <c r="D7040" s="3">
        <v>2016</v>
      </c>
      <c r="E7040" t="s">
        <v>16</v>
      </c>
      <c r="F7040" t="s">
        <v>18</v>
      </c>
      <c r="G7040" t="s">
        <v>23</v>
      </c>
      <c r="H7040">
        <v>8045.797356</v>
      </c>
    </row>
    <row r="7041" spans="1:8" x14ac:dyDescent="0.3">
      <c r="A7041" t="s">
        <v>22</v>
      </c>
      <c r="B7041" t="s">
        <v>20</v>
      </c>
      <c r="C7041">
        <v>24</v>
      </c>
      <c r="D7041" s="3">
        <v>2016</v>
      </c>
      <c r="E7041" t="s">
        <v>16</v>
      </c>
      <c r="F7041" t="s">
        <v>18</v>
      </c>
      <c r="G7041" t="s">
        <v>23</v>
      </c>
      <c r="H7041">
        <v>1471.2701480000001</v>
      </c>
    </row>
    <row r="7042" spans="1:8" x14ac:dyDescent="0.3">
      <c r="A7042" t="s">
        <v>21</v>
      </c>
      <c r="B7042" t="s">
        <v>20</v>
      </c>
      <c r="C7042">
        <v>25</v>
      </c>
      <c r="D7042" s="3">
        <v>2016</v>
      </c>
      <c r="E7042" t="s">
        <v>16</v>
      </c>
      <c r="F7042" t="s">
        <v>18</v>
      </c>
      <c r="G7042" t="s">
        <v>23</v>
      </c>
      <c r="H7042">
        <v>7583.0517829999999</v>
      </c>
    </row>
    <row r="7043" spans="1:8" x14ac:dyDescent="0.3">
      <c r="A7043" t="s">
        <v>22</v>
      </c>
      <c r="B7043" t="s">
        <v>20</v>
      </c>
      <c r="C7043">
        <v>25</v>
      </c>
      <c r="D7043" s="3">
        <v>2016</v>
      </c>
      <c r="E7043" t="s">
        <v>16</v>
      </c>
      <c r="F7043" t="s">
        <v>18</v>
      </c>
      <c r="G7043" t="s">
        <v>23</v>
      </c>
      <c r="H7043">
        <v>1052.308808</v>
      </c>
    </row>
    <row r="7044" spans="1:8" x14ac:dyDescent="0.3">
      <c r="A7044" t="s">
        <v>21</v>
      </c>
      <c r="B7044" t="s">
        <v>20</v>
      </c>
      <c r="C7044">
        <v>26</v>
      </c>
      <c r="D7044" s="3">
        <v>2016</v>
      </c>
      <c r="E7044" t="s">
        <v>16</v>
      </c>
      <c r="F7044" t="s">
        <v>18</v>
      </c>
      <c r="G7044" t="s">
        <v>23</v>
      </c>
      <c r="H7044">
        <v>8214.5270970000001</v>
      </c>
    </row>
    <row r="7045" spans="1:8" x14ac:dyDescent="0.3">
      <c r="A7045" t="s">
        <v>22</v>
      </c>
      <c r="B7045" t="s">
        <v>20</v>
      </c>
      <c r="C7045">
        <v>26</v>
      </c>
      <c r="D7045" s="3">
        <v>2016</v>
      </c>
      <c r="E7045" t="s">
        <v>16</v>
      </c>
      <c r="F7045" t="s">
        <v>18</v>
      </c>
      <c r="G7045" t="s">
        <v>23</v>
      </c>
      <c r="H7045">
        <v>659.91688199999999</v>
      </c>
    </row>
    <row r="7046" spans="1:8" x14ac:dyDescent="0.3">
      <c r="A7046" t="s">
        <v>21</v>
      </c>
      <c r="B7046" t="s">
        <v>20</v>
      </c>
      <c r="C7046">
        <v>27</v>
      </c>
      <c r="D7046" s="3">
        <v>2016</v>
      </c>
      <c r="E7046" t="s">
        <v>16</v>
      </c>
      <c r="F7046" t="s">
        <v>18</v>
      </c>
      <c r="G7046" t="s">
        <v>23</v>
      </c>
      <c r="H7046">
        <v>7652.2387849999996</v>
      </c>
    </row>
    <row r="7047" spans="1:8" x14ac:dyDescent="0.3">
      <c r="A7047" t="s">
        <v>22</v>
      </c>
      <c r="B7047" t="s">
        <v>20</v>
      </c>
      <c r="C7047">
        <v>27</v>
      </c>
      <c r="D7047" s="3">
        <v>2016</v>
      </c>
      <c r="E7047" t="s">
        <v>16</v>
      </c>
      <c r="F7047" t="s">
        <v>18</v>
      </c>
      <c r="G7047" t="s">
        <v>23</v>
      </c>
      <c r="H7047">
        <v>1229.456449</v>
      </c>
    </row>
    <row r="7048" spans="1:8" x14ac:dyDescent="0.3">
      <c r="A7048" t="s">
        <v>21</v>
      </c>
      <c r="B7048" t="s">
        <v>20</v>
      </c>
      <c r="C7048">
        <v>28</v>
      </c>
      <c r="D7048" s="3">
        <v>2016</v>
      </c>
      <c r="E7048" t="s">
        <v>16</v>
      </c>
      <c r="F7048" t="s">
        <v>18</v>
      </c>
      <c r="G7048" t="s">
        <v>23</v>
      </c>
      <c r="H7048">
        <v>5706.537953</v>
      </c>
    </row>
    <row r="7049" spans="1:8" x14ac:dyDescent="0.3">
      <c r="A7049" t="s">
        <v>22</v>
      </c>
      <c r="B7049" t="s">
        <v>20</v>
      </c>
      <c r="C7049">
        <v>28</v>
      </c>
      <c r="D7049" s="3">
        <v>2016</v>
      </c>
      <c r="E7049" t="s">
        <v>16</v>
      </c>
      <c r="F7049" t="s">
        <v>18</v>
      </c>
      <c r="G7049" t="s">
        <v>23</v>
      </c>
      <c r="H7049">
        <v>831.97307999999998</v>
      </c>
    </row>
    <row r="7050" spans="1:8" x14ac:dyDescent="0.3">
      <c r="A7050" t="s">
        <v>21</v>
      </c>
      <c r="B7050" t="s">
        <v>20</v>
      </c>
      <c r="C7050">
        <v>29</v>
      </c>
      <c r="D7050" s="3">
        <v>2016</v>
      </c>
      <c r="E7050" t="s">
        <v>16</v>
      </c>
      <c r="F7050" t="s">
        <v>18</v>
      </c>
      <c r="G7050" t="s">
        <v>23</v>
      </c>
      <c r="H7050">
        <v>4865.7397780000001</v>
      </c>
    </row>
    <row r="7051" spans="1:8" x14ac:dyDescent="0.3">
      <c r="A7051" t="s">
        <v>22</v>
      </c>
      <c r="B7051" t="s">
        <v>20</v>
      </c>
      <c r="C7051">
        <v>29</v>
      </c>
      <c r="D7051" s="3">
        <v>2016</v>
      </c>
      <c r="E7051" t="s">
        <v>16</v>
      </c>
      <c r="F7051" t="s">
        <v>18</v>
      </c>
      <c r="G7051" t="s">
        <v>23</v>
      </c>
      <c r="H7051">
        <v>689.84553000000005</v>
      </c>
    </row>
    <row r="7052" spans="1:8" x14ac:dyDescent="0.3">
      <c r="A7052" t="s">
        <v>21</v>
      </c>
      <c r="B7052" t="s">
        <v>20</v>
      </c>
      <c r="C7052">
        <v>30</v>
      </c>
      <c r="D7052" s="3">
        <v>2016</v>
      </c>
      <c r="E7052" t="s">
        <v>16</v>
      </c>
      <c r="F7052" t="s">
        <v>18</v>
      </c>
      <c r="G7052" t="s">
        <v>23</v>
      </c>
      <c r="H7052">
        <v>7837.1223829999999</v>
      </c>
    </row>
    <row r="7053" spans="1:8" x14ac:dyDescent="0.3">
      <c r="A7053" t="s">
        <v>22</v>
      </c>
      <c r="B7053" t="s">
        <v>20</v>
      </c>
      <c r="C7053">
        <v>30</v>
      </c>
      <c r="D7053" s="3">
        <v>2016</v>
      </c>
      <c r="E7053" t="s">
        <v>16</v>
      </c>
      <c r="F7053" t="s">
        <v>18</v>
      </c>
      <c r="G7053" t="s">
        <v>23</v>
      </c>
      <c r="H7053">
        <v>1200.6561389999999</v>
      </c>
    </row>
    <row r="7054" spans="1:8" x14ac:dyDescent="0.3">
      <c r="A7054" t="s">
        <v>21</v>
      </c>
      <c r="B7054" t="s">
        <v>20</v>
      </c>
      <c r="C7054">
        <v>31</v>
      </c>
      <c r="D7054" s="3">
        <v>2016</v>
      </c>
      <c r="E7054" t="s">
        <v>16</v>
      </c>
      <c r="F7054" t="s">
        <v>18</v>
      </c>
      <c r="G7054" t="s">
        <v>23</v>
      </c>
      <c r="H7054">
        <v>8019.6094659999999</v>
      </c>
    </row>
    <row r="7055" spans="1:8" x14ac:dyDescent="0.3">
      <c r="A7055" t="s">
        <v>22</v>
      </c>
      <c r="B7055" t="s">
        <v>20</v>
      </c>
      <c r="C7055">
        <v>31</v>
      </c>
      <c r="D7055" s="3">
        <v>2016</v>
      </c>
      <c r="E7055" t="s">
        <v>16</v>
      </c>
      <c r="F7055" t="s">
        <v>18</v>
      </c>
      <c r="G7055" t="s">
        <v>23</v>
      </c>
      <c r="H7055">
        <v>32.048355999999998</v>
      </c>
    </row>
    <row r="7056" spans="1:8" x14ac:dyDescent="0.3">
      <c r="A7056" t="s">
        <v>21</v>
      </c>
      <c r="B7056" t="s">
        <v>19</v>
      </c>
      <c r="C7056">
        <v>1</v>
      </c>
      <c r="D7056" s="3">
        <v>2016</v>
      </c>
      <c r="E7056" t="s">
        <v>16</v>
      </c>
      <c r="F7056" t="s">
        <v>18</v>
      </c>
      <c r="G7056" t="s">
        <v>23</v>
      </c>
      <c r="H7056">
        <v>11045.169777999999</v>
      </c>
    </row>
    <row r="7057" spans="1:8" x14ac:dyDescent="0.3">
      <c r="A7057" t="s">
        <v>22</v>
      </c>
      <c r="B7057" t="s">
        <v>19</v>
      </c>
      <c r="C7057">
        <v>1</v>
      </c>
      <c r="D7057" s="3">
        <v>2016</v>
      </c>
      <c r="E7057" t="s">
        <v>16</v>
      </c>
      <c r="F7057" t="s">
        <v>18</v>
      </c>
      <c r="G7057" t="s">
        <v>23</v>
      </c>
      <c r="H7057">
        <v>0</v>
      </c>
    </row>
    <row r="7058" spans="1:8" x14ac:dyDescent="0.3">
      <c r="A7058" t="s">
        <v>21</v>
      </c>
      <c r="B7058" t="s">
        <v>19</v>
      </c>
      <c r="C7058">
        <v>2</v>
      </c>
      <c r="D7058" s="3">
        <v>2016</v>
      </c>
      <c r="E7058" t="s">
        <v>16</v>
      </c>
      <c r="F7058" t="s">
        <v>18</v>
      </c>
      <c r="G7058" t="s">
        <v>23</v>
      </c>
      <c r="H7058">
        <v>4435.7249540000003</v>
      </c>
    </row>
    <row r="7059" spans="1:8" x14ac:dyDescent="0.3">
      <c r="A7059" t="s">
        <v>22</v>
      </c>
      <c r="B7059" t="s">
        <v>19</v>
      </c>
      <c r="C7059">
        <v>2</v>
      </c>
      <c r="D7059" s="3">
        <v>2016</v>
      </c>
      <c r="E7059" t="s">
        <v>16</v>
      </c>
      <c r="F7059" t="s">
        <v>18</v>
      </c>
      <c r="G7059" t="s">
        <v>23</v>
      </c>
      <c r="H7059">
        <v>1.0540099999999999</v>
      </c>
    </row>
    <row r="7060" spans="1:8" x14ac:dyDescent="0.3">
      <c r="A7060" t="s">
        <v>21</v>
      </c>
      <c r="B7060" t="s">
        <v>19</v>
      </c>
      <c r="C7060">
        <v>3</v>
      </c>
      <c r="D7060" s="3">
        <v>2016</v>
      </c>
      <c r="E7060" t="s">
        <v>16</v>
      </c>
      <c r="F7060" t="s">
        <v>18</v>
      </c>
      <c r="G7060" t="s">
        <v>23</v>
      </c>
      <c r="H7060">
        <v>15031.545026</v>
      </c>
    </row>
    <row r="7061" spans="1:8" x14ac:dyDescent="0.3">
      <c r="A7061" t="s">
        <v>22</v>
      </c>
      <c r="B7061" t="s">
        <v>19</v>
      </c>
      <c r="C7061">
        <v>3</v>
      </c>
      <c r="D7061" s="3">
        <v>2016</v>
      </c>
      <c r="E7061" t="s">
        <v>16</v>
      </c>
      <c r="F7061" t="s">
        <v>18</v>
      </c>
      <c r="G7061" t="s">
        <v>23</v>
      </c>
      <c r="H7061">
        <v>1.0540099999999999</v>
      </c>
    </row>
    <row r="7062" spans="1:8" x14ac:dyDescent="0.3">
      <c r="A7062" t="s">
        <v>21</v>
      </c>
      <c r="B7062" t="s">
        <v>19</v>
      </c>
      <c r="C7062">
        <v>4</v>
      </c>
      <c r="D7062" s="3">
        <v>2016</v>
      </c>
      <c r="E7062" t="s">
        <v>16</v>
      </c>
      <c r="F7062" t="s">
        <v>18</v>
      </c>
      <c r="G7062" t="s">
        <v>23</v>
      </c>
      <c r="H7062">
        <v>9111.9073260000005</v>
      </c>
    </row>
    <row r="7063" spans="1:8" x14ac:dyDescent="0.3">
      <c r="A7063" t="s">
        <v>22</v>
      </c>
      <c r="B7063" t="s">
        <v>19</v>
      </c>
      <c r="C7063">
        <v>4</v>
      </c>
      <c r="D7063" s="3">
        <v>2016</v>
      </c>
      <c r="E7063" t="s">
        <v>16</v>
      </c>
      <c r="F7063" t="s">
        <v>18</v>
      </c>
      <c r="G7063" t="s">
        <v>23</v>
      </c>
      <c r="H7063">
        <v>2.0236999999999998</v>
      </c>
    </row>
    <row r="7064" spans="1:8" x14ac:dyDescent="0.3">
      <c r="A7064" t="s">
        <v>21</v>
      </c>
      <c r="B7064" t="s">
        <v>19</v>
      </c>
      <c r="C7064">
        <v>5</v>
      </c>
      <c r="D7064" s="3">
        <v>2016</v>
      </c>
      <c r="E7064" t="s">
        <v>16</v>
      </c>
      <c r="F7064" t="s">
        <v>18</v>
      </c>
      <c r="G7064" t="s">
        <v>23</v>
      </c>
      <c r="H7064">
        <v>16072.004492</v>
      </c>
    </row>
    <row r="7065" spans="1:8" x14ac:dyDescent="0.3">
      <c r="A7065" t="s">
        <v>22</v>
      </c>
      <c r="B7065" t="s">
        <v>19</v>
      </c>
      <c r="C7065">
        <v>5</v>
      </c>
      <c r="D7065" s="3">
        <v>2016</v>
      </c>
      <c r="E7065" t="s">
        <v>16</v>
      </c>
      <c r="F7065" t="s">
        <v>18</v>
      </c>
      <c r="G7065" t="s">
        <v>23</v>
      </c>
      <c r="H7065">
        <v>0</v>
      </c>
    </row>
    <row r="7066" spans="1:8" x14ac:dyDescent="0.3">
      <c r="A7066" t="s">
        <v>21</v>
      </c>
      <c r="B7066" t="s">
        <v>19</v>
      </c>
      <c r="C7066">
        <v>6</v>
      </c>
      <c r="D7066" s="3">
        <v>2016</v>
      </c>
      <c r="E7066" t="s">
        <v>16</v>
      </c>
      <c r="F7066" t="s">
        <v>18</v>
      </c>
      <c r="G7066" t="s">
        <v>23</v>
      </c>
      <c r="H7066">
        <v>6819.1654280000002</v>
      </c>
    </row>
    <row r="7067" spans="1:8" x14ac:dyDescent="0.3">
      <c r="A7067" t="s">
        <v>22</v>
      </c>
      <c r="B7067" t="s">
        <v>19</v>
      </c>
      <c r="C7067">
        <v>6</v>
      </c>
      <c r="D7067" s="3">
        <v>2016</v>
      </c>
      <c r="E7067" t="s">
        <v>16</v>
      </c>
      <c r="F7067" t="s">
        <v>18</v>
      </c>
      <c r="G7067" t="s">
        <v>23</v>
      </c>
      <c r="H7067">
        <v>0.39349699999999999</v>
      </c>
    </row>
    <row r="7068" spans="1:8" x14ac:dyDescent="0.3">
      <c r="A7068" t="s">
        <v>21</v>
      </c>
      <c r="B7068" t="s">
        <v>19</v>
      </c>
      <c r="C7068">
        <v>7</v>
      </c>
      <c r="D7068" s="3">
        <v>2016</v>
      </c>
      <c r="E7068" t="s">
        <v>16</v>
      </c>
      <c r="F7068" t="s">
        <v>18</v>
      </c>
      <c r="G7068" t="s">
        <v>23</v>
      </c>
      <c r="H7068">
        <v>11152.068192999999</v>
      </c>
    </row>
    <row r="7069" spans="1:8" x14ac:dyDescent="0.3">
      <c r="A7069" t="s">
        <v>22</v>
      </c>
      <c r="B7069" t="s">
        <v>19</v>
      </c>
      <c r="C7069">
        <v>7</v>
      </c>
      <c r="D7069" s="3">
        <v>2016</v>
      </c>
      <c r="E7069" t="s">
        <v>16</v>
      </c>
      <c r="F7069" t="s">
        <v>18</v>
      </c>
      <c r="G7069" t="s">
        <v>23</v>
      </c>
      <c r="H7069">
        <v>0</v>
      </c>
    </row>
    <row r="7070" spans="1:8" x14ac:dyDescent="0.3">
      <c r="A7070" t="s">
        <v>21</v>
      </c>
      <c r="B7070" t="s">
        <v>19</v>
      </c>
      <c r="C7070">
        <v>8</v>
      </c>
      <c r="D7070" s="3">
        <v>2016</v>
      </c>
      <c r="E7070" t="s">
        <v>16</v>
      </c>
      <c r="F7070" t="s">
        <v>18</v>
      </c>
      <c r="G7070" t="s">
        <v>23</v>
      </c>
      <c r="H7070">
        <v>6736.507114</v>
      </c>
    </row>
    <row r="7071" spans="1:8" x14ac:dyDescent="0.3">
      <c r="A7071" t="s">
        <v>22</v>
      </c>
      <c r="B7071" t="s">
        <v>19</v>
      </c>
      <c r="C7071">
        <v>8</v>
      </c>
      <c r="D7071" s="3">
        <v>2016</v>
      </c>
      <c r="E7071" t="s">
        <v>16</v>
      </c>
      <c r="F7071" t="s">
        <v>18</v>
      </c>
      <c r="G7071" t="s">
        <v>23</v>
      </c>
      <c r="H7071">
        <v>0</v>
      </c>
    </row>
    <row r="7072" spans="1:8" x14ac:dyDescent="0.3">
      <c r="A7072" t="s">
        <v>21</v>
      </c>
      <c r="B7072" t="s">
        <v>19</v>
      </c>
      <c r="C7072">
        <v>9</v>
      </c>
      <c r="D7072" s="3">
        <v>2016</v>
      </c>
      <c r="E7072" t="s">
        <v>16</v>
      </c>
      <c r="F7072" t="s">
        <v>18</v>
      </c>
      <c r="G7072" t="s">
        <v>23</v>
      </c>
      <c r="H7072">
        <v>7249.9191629999996</v>
      </c>
    </row>
    <row r="7073" spans="1:8" x14ac:dyDescent="0.3">
      <c r="A7073" t="s">
        <v>22</v>
      </c>
      <c r="B7073" t="s">
        <v>19</v>
      </c>
      <c r="C7073">
        <v>9</v>
      </c>
      <c r="D7073" s="3">
        <v>2016</v>
      </c>
      <c r="E7073" t="s">
        <v>16</v>
      </c>
      <c r="F7073" t="s">
        <v>18</v>
      </c>
      <c r="G7073" t="s">
        <v>23</v>
      </c>
      <c r="H7073">
        <v>1.33508</v>
      </c>
    </row>
    <row r="7074" spans="1:8" x14ac:dyDescent="0.3">
      <c r="A7074" t="s">
        <v>21</v>
      </c>
      <c r="B7074" t="s">
        <v>19</v>
      </c>
      <c r="C7074">
        <v>10</v>
      </c>
      <c r="D7074" s="3">
        <v>2016</v>
      </c>
      <c r="E7074" t="s">
        <v>16</v>
      </c>
      <c r="F7074" t="s">
        <v>18</v>
      </c>
      <c r="G7074" t="s">
        <v>23</v>
      </c>
      <c r="H7074">
        <v>6488.1375619999999</v>
      </c>
    </row>
    <row r="7075" spans="1:8" x14ac:dyDescent="0.3">
      <c r="A7075" t="s">
        <v>22</v>
      </c>
      <c r="B7075" t="s">
        <v>19</v>
      </c>
      <c r="C7075">
        <v>10</v>
      </c>
      <c r="D7075" s="3">
        <v>2016</v>
      </c>
      <c r="E7075" t="s">
        <v>16</v>
      </c>
      <c r="F7075" t="s">
        <v>18</v>
      </c>
      <c r="G7075" t="s">
        <v>23</v>
      </c>
      <c r="H7075">
        <v>0</v>
      </c>
    </row>
    <row r="7076" spans="1:8" x14ac:dyDescent="0.3">
      <c r="A7076" t="s">
        <v>21</v>
      </c>
      <c r="B7076" t="s">
        <v>19</v>
      </c>
      <c r="C7076">
        <v>11</v>
      </c>
      <c r="D7076" s="3">
        <v>2016</v>
      </c>
      <c r="E7076" t="s">
        <v>16</v>
      </c>
      <c r="F7076" t="s">
        <v>18</v>
      </c>
      <c r="G7076" t="s">
        <v>23</v>
      </c>
      <c r="H7076">
        <v>7643.9860779999999</v>
      </c>
    </row>
    <row r="7077" spans="1:8" x14ac:dyDescent="0.3">
      <c r="A7077" t="s">
        <v>22</v>
      </c>
      <c r="B7077" t="s">
        <v>19</v>
      </c>
      <c r="C7077">
        <v>11</v>
      </c>
      <c r="D7077" s="3">
        <v>2016</v>
      </c>
      <c r="E7077" t="s">
        <v>16</v>
      </c>
      <c r="F7077" t="s">
        <v>18</v>
      </c>
      <c r="G7077" t="s">
        <v>23</v>
      </c>
      <c r="H7077">
        <v>0</v>
      </c>
    </row>
    <row r="7078" spans="1:8" x14ac:dyDescent="0.3">
      <c r="A7078" t="s">
        <v>21</v>
      </c>
      <c r="B7078" t="s">
        <v>19</v>
      </c>
      <c r="C7078">
        <v>12</v>
      </c>
      <c r="D7078" s="3">
        <v>2016</v>
      </c>
      <c r="E7078" t="s">
        <v>16</v>
      </c>
      <c r="F7078" t="s">
        <v>18</v>
      </c>
      <c r="G7078" t="s">
        <v>23</v>
      </c>
      <c r="H7078">
        <v>13659.477668</v>
      </c>
    </row>
    <row r="7079" spans="1:8" x14ac:dyDescent="0.3">
      <c r="A7079" t="s">
        <v>22</v>
      </c>
      <c r="B7079" t="s">
        <v>19</v>
      </c>
      <c r="C7079">
        <v>12</v>
      </c>
      <c r="D7079" s="3">
        <v>2016</v>
      </c>
      <c r="E7079" t="s">
        <v>16</v>
      </c>
      <c r="F7079" t="s">
        <v>18</v>
      </c>
      <c r="G7079" t="s">
        <v>23</v>
      </c>
      <c r="H7079">
        <v>0</v>
      </c>
    </row>
    <row r="7080" spans="1:8" x14ac:dyDescent="0.3">
      <c r="A7080" t="s">
        <v>21</v>
      </c>
      <c r="B7080" t="s">
        <v>19</v>
      </c>
      <c r="C7080">
        <v>13</v>
      </c>
      <c r="D7080" s="3">
        <v>2016</v>
      </c>
      <c r="E7080" t="s">
        <v>16</v>
      </c>
      <c r="F7080" t="s">
        <v>18</v>
      </c>
      <c r="G7080" t="s">
        <v>23</v>
      </c>
      <c r="H7080">
        <v>13028.503678999999</v>
      </c>
    </row>
    <row r="7081" spans="1:8" x14ac:dyDescent="0.3">
      <c r="A7081" t="s">
        <v>22</v>
      </c>
      <c r="B7081" t="s">
        <v>19</v>
      </c>
      <c r="C7081">
        <v>13</v>
      </c>
      <c r="D7081" s="3">
        <v>2016</v>
      </c>
      <c r="E7081" t="s">
        <v>16</v>
      </c>
      <c r="F7081" t="s">
        <v>18</v>
      </c>
      <c r="G7081" t="s">
        <v>23</v>
      </c>
      <c r="H7081">
        <v>0</v>
      </c>
    </row>
    <row r="7082" spans="1:8" x14ac:dyDescent="0.3">
      <c r="A7082" t="s">
        <v>21</v>
      </c>
      <c r="B7082" t="s">
        <v>19</v>
      </c>
      <c r="C7082">
        <v>14</v>
      </c>
      <c r="D7082" s="3">
        <v>2016</v>
      </c>
      <c r="E7082" t="s">
        <v>16</v>
      </c>
      <c r="F7082" t="s">
        <v>18</v>
      </c>
      <c r="G7082" t="s">
        <v>23</v>
      </c>
      <c r="H7082">
        <v>11458.131246999999</v>
      </c>
    </row>
    <row r="7083" spans="1:8" x14ac:dyDescent="0.3">
      <c r="A7083" t="s">
        <v>22</v>
      </c>
      <c r="B7083" t="s">
        <v>19</v>
      </c>
      <c r="C7083">
        <v>14</v>
      </c>
      <c r="D7083" s="3">
        <v>2016</v>
      </c>
      <c r="E7083" t="s">
        <v>16</v>
      </c>
      <c r="F7083" t="s">
        <v>18</v>
      </c>
      <c r="G7083" t="s">
        <v>23</v>
      </c>
      <c r="H7083">
        <v>0</v>
      </c>
    </row>
    <row r="7084" spans="1:8" x14ac:dyDescent="0.3">
      <c r="A7084" t="s">
        <v>21</v>
      </c>
      <c r="B7084" t="s">
        <v>19</v>
      </c>
      <c r="C7084">
        <v>15</v>
      </c>
      <c r="D7084" s="3">
        <v>2016</v>
      </c>
      <c r="E7084" t="s">
        <v>16</v>
      </c>
      <c r="F7084" t="s">
        <v>18</v>
      </c>
      <c r="G7084" t="s">
        <v>23</v>
      </c>
      <c r="H7084">
        <v>7757.2297319999998</v>
      </c>
    </row>
    <row r="7085" spans="1:8" x14ac:dyDescent="0.3">
      <c r="A7085" t="s">
        <v>22</v>
      </c>
      <c r="B7085" t="s">
        <v>19</v>
      </c>
      <c r="C7085">
        <v>15</v>
      </c>
      <c r="D7085" s="3">
        <v>2016</v>
      </c>
      <c r="E7085" t="s">
        <v>16</v>
      </c>
      <c r="F7085" t="s">
        <v>18</v>
      </c>
      <c r="G7085" t="s">
        <v>23</v>
      </c>
      <c r="H7085">
        <v>0</v>
      </c>
    </row>
    <row r="7086" spans="1:8" x14ac:dyDescent="0.3">
      <c r="A7086" t="s">
        <v>21</v>
      </c>
      <c r="B7086" t="s">
        <v>19</v>
      </c>
      <c r="C7086">
        <v>16</v>
      </c>
      <c r="D7086" s="3">
        <v>2016</v>
      </c>
      <c r="E7086" t="s">
        <v>16</v>
      </c>
      <c r="F7086" t="s">
        <v>18</v>
      </c>
      <c r="G7086" t="s">
        <v>23</v>
      </c>
      <c r="H7086">
        <v>8950.0455290000009</v>
      </c>
    </row>
    <row r="7087" spans="1:8" x14ac:dyDescent="0.3">
      <c r="A7087" t="s">
        <v>22</v>
      </c>
      <c r="B7087" t="s">
        <v>19</v>
      </c>
      <c r="C7087">
        <v>16</v>
      </c>
      <c r="D7087" s="3">
        <v>2016</v>
      </c>
      <c r="E7087" t="s">
        <v>16</v>
      </c>
      <c r="F7087" t="s">
        <v>18</v>
      </c>
      <c r="G7087" t="s">
        <v>23</v>
      </c>
      <c r="H7087">
        <v>201.72865200000001</v>
      </c>
    </row>
    <row r="7088" spans="1:8" x14ac:dyDescent="0.3">
      <c r="A7088" t="s">
        <v>21</v>
      </c>
      <c r="B7088" t="s">
        <v>19</v>
      </c>
      <c r="C7088">
        <v>17</v>
      </c>
      <c r="D7088" s="3">
        <v>2016</v>
      </c>
      <c r="E7088" t="s">
        <v>16</v>
      </c>
      <c r="F7088" t="s">
        <v>18</v>
      </c>
      <c r="G7088" t="s">
        <v>23</v>
      </c>
      <c r="H7088">
        <v>9016.6387649999997</v>
      </c>
    </row>
    <row r="7089" spans="1:8" x14ac:dyDescent="0.3">
      <c r="A7089" t="s">
        <v>22</v>
      </c>
      <c r="B7089" t="s">
        <v>19</v>
      </c>
      <c r="C7089">
        <v>17</v>
      </c>
      <c r="D7089" s="3">
        <v>2016</v>
      </c>
      <c r="E7089" t="s">
        <v>16</v>
      </c>
      <c r="F7089" t="s">
        <v>18</v>
      </c>
      <c r="G7089" t="s">
        <v>23</v>
      </c>
      <c r="H7089">
        <v>605.58732199999997</v>
      </c>
    </row>
    <row r="7090" spans="1:8" x14ac:dyDescent="0.3">
      <c r="A7090" t="s">
        <v>21</v>
      </c>
      <c r="B7090" t="s">
        <v>19</v>
      </c>
      <c r="C7090">
        <v>18</v>
      </c>
      <c r="D7090" s="3">
        <v>2016</v>
      </c>
      <c r="E7090" t="s">
        <v>16</v>
      </c>
      <c r="F7090" t="s">
        <v>18</v>
      </c>
      <c r="G7090" t="s">
        <v>23</v>
      </c>
      <c r="H7090">
        <v>8616.4689969999999</v>
      </c>
    </row>
    <row r="7091" spans="1:8" x14ac:dyDescent="0.3">
      <c r="A7091" t="s">
        <v>22</v>
      </c>
      <c r="B7091" t="s">
        <v>19</v>
      </c>
      <c r="C7091">
        <v>18</v>
      </c>
      <c r="D7091" s="3">
        <v>2016</v>
      </c>
      <c r="E7091" t="s">
        <v>16</v>
      </c>
      <c r="F7091" t="s">
        <v>18</v>
      </c>
      <c r="G7091" t="s">
        <v>23</v>
      </c>
      <c r="H7091">
        <v>703.01822500000003</v>
      </c>
    </row>
    <row r="7092" spans="1:8" x14ac:dyDescent="0.3">
      <c r="A7092" t="s">
        <v>21</v>
      </c>
      <c r="B7092" t="s">
        <v>19</v>
      </c>
      <c r="C7092">
        <v>19</v>
      </c>
      <c r="D7092" s="3">
        <v>2016</v>
      </c>
      <c r="E7092" t="s">
        <v>16</v>
      </c>
      <c r="F7092" t="s">
        <v>18</v>
      </c>
      <c r="G7092" t="s">
        <v>23</v>
      </c>
      <c r="H7092">
        <v>10689.370097999999</v>
      </c>
    </row>
    <row r="7093" spans="1:8" x14ac:dyDescent="0.3">
      <c r="A7093" t="s">
        <v>22</v>
      </c>
      <c r="B7093" t="s">
        <v>19</v>
      </c>
      <c r="C7093">
        <v>19</v>
      </c>
      <c r="D7093" s="3">
        <v>2016</v>
      </c>
      <c r="E7093" t="s">
        <v>16</v>
      </c>
      <c r="F7093" t="s">
        <v>18</v>
      </c>
      <c r="G7093" t="s">
        <v>23</v>
      </c>
      <c r="H7093">
        <v>747.31243600000005</v>
      </c>
    </row>
    <row r="7094" spans="1:8" x14ac:dyDescent="0.3">
      <c r="A7094" t="s">
        <v>21</v>
      </c>
      <c r="B7094" t="s">
        <v>19</v>
      </c>
      <c r="C7094">
        <v>20</v>
      </c>
      <c r="D7094" s="3">
        <v>2016</v>
      </c>
      <c r="E7094" t="s">
        <v>16</v>
      </c>
      <c r="F7094" t="s">
        <v>18</v>
      </c>
      <c r="G7094" t="s">
        <v>23</v>
      </c>
      <c r="H7094">
        <v>8467.6769420000001</v>
      </c>
    </row>
    <row r="7095" spans="1:8" x14ac:dyDescent="0.3">
      <c r="A7095" t="s">
        <v>22</v>
      </c>
      <c r="B7095" t="s">
        <v>19</v>
      </c>
      <c r="C7095">
        <v>20</v>
      </c>
      <c r="D7095" s="3">
        <v>2016</v>
      </c>
      <c r="E7095" t="s">
        <v>16</v>
      </c>
      <c r="F7095" t="s">
        <v>18</v>
      </c>
      <c r="G7095" t="s">
        <v>23</v>
      </c>
      <c r="H7095">
        <v>812.38974900000005</v>
      </c>
    </row>
    <row r="7096" spans="1:8" x14ac:dyDescent="0.3">
      <c r="A7096" t="s">
        <v>21</v>
      </c>
      <c r="B7096" t="s">
        <v>19</v>
      </c>
      <c r="C7096">
        <v>21</v>
      </c>
      <c r="D7096" s="3">
        <v>2016</v>
      </c>
      <c r="E7096" t="s">
        <v>16</v>
      </c>
      <c r="F7096" t="s">
        <v>18</v>
      </c>
      <c r="G7096" t="s">
        <v>23</v>
      </c>
      <c r="H7096">
        <v>9625.0044820000003</v>
      </c>
    </row>
    <row r="7097" spans="1:8" x14ac:dyDescent="0.3">
      <c r="A7097" t="s">
        <v>22</v>
      </c>
      <c r="B7097" t="s">
        <v>19</v>
      </c>
      <c r="C7097">
        <v>21</v>
      </c>
      <c r="D7097" s="3">
        <v>2016</v>
      </c>
      <c r="E7097" t="s">
        <v>16</v>
      </c>
      <c r="F7097" t="s">
        <v>18</v>
      </c>
      <c r="G7097" t="s">
        <v>23</v>
      </c>
      <c r="H7097">
        <v>420.360792</v>
      </c>
    </row>
    <row r="7098" spans="1:8" x14ac:dyDescent="0.3">
      <c r="A7098" t="s">
        <v>21</v>
      </c>
      <c r="B7098" t="s">
        <v>19</v>
      </c>
      <c r="C7098">
        <v>22</v>
      </c>
      <c r="D7098" s="3">
        <v>2016</v>
      </c>
      <c r="E7098" t="s">
        <v>16</v>
      </c>
      <c r="F7098" t="s">
        <v>18</v>
      </c>
      <c r="G7098" t="s">
        <v>23</v>
      </c>
      <c r="H7098">
        <v>10142.762172999999</v>
      </c>
    </row>
    <row r="7099" spans="1:8" x14ac:dyDescent="0.3">
      <c r="A7099" t="s">
        <v>22</v>
      </c>
      <c r="B7099" t="s">
        <v>19</v>
      </c>
      <c r="C7099">
        <v>22</v>
      </c>
      <c r="D7099" s="3">
        <v>2016</v>
      </c>
      <c r="E7099" t="s">
        <v>16</v>
      </c>
      <c r="F7099" t="s">
        <v>18</v>
      </c>
      <c r="G7099" t="s">
        <v>23</v>
      </c>
      <c r="H7099">
        <v>857.42678000000001</v>
      </c>
    </row>
    <row r="7100" spans="1:8" x14ac:dyDescent="0.3">
      <c r="A7100" t="s">
        <v>21</v>
      </c>
      <c r="B7100" t="s">
        <v>19</v>
      </c>
      <c r="C7100">
        <v>23</v>
      </c>
      <c r="D7100" s="3">
        <v>2016</v>
      </c>
      <c r="E7100" t="s">
        <v>16</v>
      </c>
      <c r="F7100" t="s">
        <v>18</v>
      </c>
      <c r="G7100" t="s">
        <v>23</v>
      </c>
      <c r="H7100">
        <v>6484.6495400000003</v>
      </c>
    </row>
    <row r="7101" spans="1:8" x14ac:dyDescent="0.3">
      <c r="A7101" t="s">
        <v>22</v>
      </c>
      <c r="B7101" t="s">
        <v>19</v>
      </c>
      <c r="C7101">
        <v>23</v>
      </c>
      <c r="D7101" s="3">
        <v>2016</v>
      </c>
      <c r="E7101" t="s">
        <v>16</v>
      </c>
      <c r="F7101" t="s">
        <v>18</v>
      </c>
      <c r="G7101" t="s">
        <v>23</v>
      </c>
      <c r="H7101">
        <v>887.02133800000001</v>
      </c>
    </row>
    <row r="7102" spans="1:8" x14ac:dyDescent="0.3">
      <c r="A7102" t="s">
        <v>21</v>
      </c>
      <c r="B7102" t="s">
        <v>19</v>
      </c>
      <c r="C7102">
        <v>24</v>
      </c>
      <c r="D7102" s="3">
        <v>2016</v>
      </c>
      <c r="E7102" t="s">
        <v>16</v>
      </c>
      <c r="F7102" t="s">
        <v>18</v>
      </c>
      <c r="G7102" t="s">
        <v>23</v>
      </c>
      <c r="H7102">
        <v>5976.7981019999997</v>
      </c>
    </row>
    <row r="7103" spans="1:8" x14ac:dyDescent="0.3">
      <c r="A7103" t="s">
        <v>22</v>
      </c>
      <c r="B7103" t="s">
        <v>19</v>
      </c>
      <c r="C7103">
        <v>24</v>
      </c>
      <c r="D7103" s="3">
        <v>2016</v>
      </c>
      <c r="E7103" t="s">
        <v>16</v>
      </c>
      <c r="F7103" t="s">
        <v>18</v>
      </c>
      <c r="G7103" t="s">
        <v>23</v>
      </c>
      <c r="H7103">
        <v>727.29031099999997</v>
      </c>
    </row>
    <row r="7104" spans="1:8" x14ac:dyDescent="0.3">
      <c r="A7104" t="s">
        <v>21</v>
      </c>
      <c r="B7104" t="s">
        <v>19</v>
      </c>
      <c r="C7104">
        <v>25</v>
      </c>
      <c r="D7104" s="3">
        <v>2016</v>
      </c>
      <c r="E7104" t="s">
        <v>16</v>
      </c>
      <c r="F7104" t="s">
        <v>18</v>
      </c>
      <c r="G7104" t="s">
        <v>23</v>
      </c>
      <c r="H7104">
        <v>4705.4862990000001</v>
      </c>
    </row>
    <row r="7105" spans="1:8" x14ac:dyDescent="0.3">
      <c r="A7105" t="s">
        <v>22</v>
      </c>
      <c r="B7105" t="s">
        <v>19</v>
      </c>
      <c r="C7105">
        <v>25</v>
      </c>
      <c r="D7105" s="3">
        <v>2016</v>
      </c>
      <c r="E7105" t="s">
        <v>16</v>
      </c>
      <c r="F7105" t="s">
        <v>18</v>
      </c>
      <c r="G7105" t="s">
        <v>23</v>
      </c>
      <c r="H7105">
        <v>560.31115599999998</v>
      </c>
    </row>
    <row r="7106" spans="1:8" x14ac:dyDescent="0.3">
      <c r="A7106" t="s">
        <v>21</v>
      </c>
      <c r="B7106" t="s">
        <v>19</v>
      </c>
      <c r="C7106">
        <v>26</v>
      </c>
      <c r="D7106" s="3">
        <v>2016</v>
      </c>
      <c r="E7106" t="s">
        <v>16</v>
      </c>
      <c r="F7106" t="s">
        <v>18</v>
      </c>
      <c r="G7106" t="s">
        <v>23</v>
      </c>
      <c r="H7106">
        <v>9795.2799520000008</v>
      </c>
    </row>
    <row r="7107" spans="1:8" x14ac:dyDescent="0.3">
      <c r="A7107" t="s">
        <v>22</v>
      </c>
      <c r="B7107" t="s">
        <v>19</v>
      </c>
      <c r="C7107">
        <v>26</v>
      </c>
      <c r="D7107" s="3">
        <v>2016</v>
      </c>
      <c r="E7107" t="s">
        <v>16</v>
      </c>
      <c r="F7107" t="s">
        <v>18</v>
      </c>
      <c r="G7107" t="s">
        <v>23</v>
      </c>
      <c r="H7107">
        <v>498.65223900000001</v>
      </c>
    </row>
    <row r="7108" spans="1:8" x14ac:dyDescent="0.3">
      <c r="A7108" t="s">
        <v>21</v>
      </c>
      <c r="B7108" t="s">
        <v>19</v>
      </c>
      <c r="C7108">
        <v>27</v>
      </c>
      <c r="D7108" s="3">
        <v>2016</v>
      </c>
      <c r="E7108" t="s">
        <v>16</v>
      </c>
      <c r="F7108" t="s">
        <v>18</v>
      </c>
      <c r="G7108" t="s">
        <v>23</v>
      </c>
      <c r="H7108">
        <v>6949.2157980000002</v>
      </c>
    </row>
    <row r="7109" spans="1:8" x14ac:dyDescent="0.3">
      <c r="A7109" t="s">
        <v>22</v>
      </c>
      <c r="B7109" t="s">
        <v>19</v>
      </c>
      <c r="C7109">
        <v>27</v>
      </c>
      <c r="D7109" s="3">
        <v>2016</v>
      </c>
      <c r="E7109" t="s">
        <v>16</v>
      </c>
      <c r="F7109" t="s">
        <v>18</v>
      </c>
      <c r="G7109" t="s">
        <v>23</v>
      </c>
      <c r="H7109">
        <v>504.45013</v>
      </c>
    </row>
    <row r="7110" spans="1:8" x14ac:dyDescent="0.3">
      <c r="A7110" t="s">
        <v>21</v>
      </c>
      <c r="B7110" t="s">
        <v>19</v>
      </c>
      <c r="C7110">
        <v>28</v>
      </c>
      <c r="D7110" s="3">
        <v>2016</v>
      </c>
      <c r="E7110" t="s">
        <v>16</v>
      </c>
      <c r="F7110" t="s">
        <v>18</v>
      </c>
      <c r="G7110" t="s">
        <v>23</v>
      </c>
      <c r="H7110">
        <v>8263.2790679999998</v>
      </c>
    </row>
    <row r="7111" spans="1:8" x14ac:dyDescent="0.3">
      <c r="A7111" t="s">
        <v>22</v>
      </c>
      <c r="B7111" t="s">
        <v>19</v>
      </c>
      <c r="C7111">
        <v>28</v>
      </c>
      <c r="D7111" s="3">
        <v>2016</v>
      </c>
      <c r="E7111" t="s">
        <v>16</v>
      </c>
      <c r="F7111" t="s">
        <v>18</v>
      </c>
      <c r="G7111" t="s">
        <v>23</v>
      </c>
      <c r="H7111">
        <v>506.02121599999998</v>
      </c>
    </row>
    <row r="7112" spans="1:8" x14ac:dyDescent="0.3">
      <c r="A7112" t="s">
        <v>21</v>
      </c>
      <c r="B7112" t="s">
        <v>19</v>
      </c>
      <c r="C7112">
        <v>29</v>
      </c>
      <c r="D7112" s="3">
        <v>2016</v>
      </c>
      <c r="E7112" t="s">
        <v>16</v>
      </c>
      <c r="F7112" t="s">
        <v>18</v>
      </c>
      <c r="G7112" t="s">
        <v>23</v>
      </c>
      <c r="H7112">
        <v>4561.7012139999997</v>
      </c>
    </row>
    <row r="7113" spans="1:8" x14ac:dyDescent="0.3">
      <c r="A7113" t="s">
        <v>22</v>
      </c>
      <c r="B7113" t="s">
        <v>19</v>
      </c>
      <c r="C7113">
        <v>29</v>
      </c>
      <c r="D7113" s="3">
        <v>2016</v>
      </c>
      <c r="E7113" t="s">
        <v>16</v>
      </c>
      <c r="F7113" t="s">
        <v>18</v>
      </c>
      <c r="G7113" t="s">
        <v>23</v>
      </c>
      <c r="H7113">
        <v>646.17593899999997</v>
      </c>
    </row>
    <row r="7114" spans="1:8" x14ac:dyDescent="0.3">
      <c r="A7114" t="s">
        <v>21</v>
      </c>
      <c r="B7114" t="s">
        <v>19</v>
      </c>
      <c r="C7114">
        <v>30</v>
      </c>
      <c r="D7114" s="3">
        <v>2016</v>
      </c>
      <c r="E7114" t="s">
        <v>16</v>
      </c>
      <c r="F7114" t="s">
        <v>18</v>
      </c>
      <c r="G7114" t="s">
        <v>23</v>
      </c>
      <c r="H7114">
        <v>3111.0641289999999</v>
      </c>
    </row>
    <row r="7115" spans="1:8" x14ac:dyDescent="0.3">
      <c r="A7115" t="s">
        <v>22</v>
      </c>
      <c r="B7115" t="s">
        <v>19</v>
      </c>
      <c r="C7115">
        <v>30</v>
      </c>
      <c r="D7115" s="3">
        <v>2016</v>
      </c>
      <c r="E7115" t="s">
        <v>16</v>
      </c>
      <c r="F7115" t="s">
        <v>18</v>
      </c>
      <c r="G7115" t="s">
        <v>23</v>
      </c>
      <c r="H7115">
        <v>895.40531599999997</v>
      </c>
    </row>
    <row r="7116" spans="1:8" x14ac:dyDescent="0.3">
      <c r="A7116" t="s">
        <v>21</v>
      </c>
      <c r="B7116" t="s">
        <v>13</v>
      </c>
      <c r="C7116">
        <v>1</v>
      </c>
      <c r="D7116" s="3">
        <v>2016</v>
      </c>
      <c r="E7116" t="s">
        <v>16</v>
      </c>
      <c r="F7116" t="s">
        <v>18</v>
      </c>
      <c r="G7116" t="s">
        <v>23</v>
      </c>
      <c r="H7116">
        <v>55594.865837999998</v>
      </c>
    </row>
    <row r="7117" spans="1:8" x14ac:dyDescent="0.3">
      <c r="A7117" t="s">
        <v>22</v>
      </c>
      <c r="B7117" t="s">
        <v>13</v>
      </c>
      <c r="C7117">
        <v>1</v>
      </c>
      <c r="D7117" s="3">
        <v>2016</v>
      </c>
      <c r="E7117" t="s">
        <v>16</v>
      </c>
      <c r="F7117" t="s">
        <v>18</v>
      </c>
      <c r="G7117" t="s">
        <v>23</v>
      </c>
      <c r="H7117">
        <v>0</v>
      </c>
    </row>
    <row r="7118" spans="1:8" x14ac:dyDescent="0.3">
      <c r="A7118" t="s">
        <v>21</v>
      </c>
      <c r="B7118" t="s">
        <v>13</v>
      </c>
      <c r="C7118">
        <v>2</v>
      </c>
      <c r="D7118" s="3">
        <v>2016</v>
      </c>
      <c r="E7118" t="s">
        <v>16</v>
      </c>
      <c r="F7118" t="s">
        <v>18</v>
      </c>
      <c r="G7118" t="s">
        <v>23</v>
      </c>
      <c r="H7118">
        <v>15486.73964</v>
      </c>
    </row>
    <row r="7119" spans="1:8" x14ac:dyDescent="0.3">
      <c r="A7119" t="s">
        <v>22</v>
      </c>
      <c r="B7119" t="s">
        <v>13</v>
      </c>
      <c r="C7119">
        <v>2</v>
      </c>
      <c r="D7119" s="3">
        <v>2016</v>
      </c>
      <c r="E7119" t="s">
        <v>16</v>
      </c>
      <c r="F7119" t="s">
        <v>18</v>
      </c>
      <c r="G7119" t="s">
        <v>23</v>
      </c>
      <c r="H7119">
        <v>0.74812699999999999</v>
      </c>
    </row>
    <row r="7120" spans="1:8" x14ac:dyDescent="0.3">
      <c r="A7120" t="s">
        <v>21</v>
      </c>
      <c r="B7120" t="s">
        <v>13</v>
      </c>
      <c r="C7120">
        <v>3</v>
      </c>
      <c r="D7120" s="3">
        <v>2016</v>
      </c>
      <c r="E7120" t="s">
        <v>16</v>
      </c>
      <c r="F7120" t="s">
        <v>18</v>
      </c>
      <c r="G7120" t="s">
        <v>23</v>
      </c>
      <c r="H7120">
        <v>9280.4410050000006</v>
      </c>
    </row>
    <row r="7121" spans="1:8" x14ac:dyDescent="0.3">
      <c r="A7121" t="s">
        <v>22</v>
      </c>
      <c r="B7121" t="s">
        <v>13</v>
      </c>
      <c r="C7121">
        <v>3</v>
      </c>
      <c r="D7121" s="3">
        <v>2016</v>
      </c>
      <c r="E7121" t="s">
        <v>16</v>
      </c>
      <c r="F7121" t="s">
        <v>18</v>
      </c>
      <c r="G7121" t="s">
        <v>23</v>
      </c>
      <c r="H7121">
        <v>1.9761839999999999</v>
      </c>
    </row>
    <row r="7122" spans="1:8" x14ac:dyDescent="0.3">
      <c r="A7122" t="s">
        <v>21</v>
      </c>
      <c r="B7122" t="s">
        <v>13</v>
      </c>
      <c r="C7122">
        <v>4</v>
      </c>
      <c r="D7122" s="3">
        <v>2016</v>
      </c>
      <c r="E7122" t="s">
        <v>16</v>
      </c>
      <c r="F7122" t="s">
        <v>18</v>
      </c>
      <c r="G7122" t="s">
        <v>23</v>
      </c>
      <c r="H7122">
        <v>3954.9246130000001</v>
      </c>
    </row>
    <row r="7123" spans="1:8" x14ac:dyDescent="0.3">
      <c r="A7123" t="s">
        <v>22</v>
      </c>
      <c r="B7123" t="s">
        <v>13</v>
      </c>
      <c r="C7123">
        <v>4</v>
      </c>
      <c r="D7123" s="3">
        <v>2016</v>
      </c>
      <c r="E7123" t="s">
        <v>16</v>
      </c>
      <c r="F7123" t="s">
        <v>18</v>
      </c>
      <c r="G7123" t="s">
        <v>23</v>
      </c>
      <c r="H7123">
        <v>0</v>
      </c>
    </row>
    <row r="7124" spans="1:8" x14ac:dyDescent="0.3">
      <c r="A7124" t="s">
        <v>21</v>
      </c>
      <c r="B7124" t="s">
        <v>13</v>
      </c>
      <c r="C7124">
        <v>5</v>
      </c>
      <c r="D7124" s="3">
        <v>2016</v>
      </c>
      <c r="E7124" t="s">
        <v>16</v>
      </c>
      <c r="F7124" t="s">
        <v>18</v>
      </c>
      <c r="G7124" t="s">
        <v>23</v>
      </c>
      <c r="H7124">
        <v>8565.4873509999998</v>
      </c>
    </row>
    <row r="7125" spans="1:8" x14ac:dyDescent="0.3">
      <c r="A7125" t="s">
        <v>22</v>
      </c>
      <c r="B7125" t="s">
        <v>13</v>
      </c>
      <c r="C7125">
        <v>5</v>
      </c>
      <c r="D7125" s="3">
        <v>2016</v>
      </c>
      <c r="E7125" t="s">
        <v>16</v>
      </c>
      <c r="F7125" t="s">
        <v>18</v>
      </c>
      <c r="G7125" t="s">
        <v>23</v>
      </c>
      <c r="H7125">
        <v>1.129248</v>
      </c>
    </row>
    <row r="7126" spans="1:8" x14ac:dyDescent="0.3">
      <c r="A7126" t="s">
        <v>21</v>
      </c>
      <c r="B7126" t="s">
        <v>13</v>
      </c>
      <c r="C7126">
        <v>6</v>
      </c>
      <c r="D7126" s="3">
        <v>2016</v>
      </c>
      <c r="E7126" t="s">
        <v>16</v>
      </c>
      <c r="F7126" t="s">
        <v>18</v>
      </c>
      <c r="G7126" t="s">
        <v>23</v>
      </c>
      <c r="H7126">
        <v>10246.925896999999</v>
      </c>
    </row>
    <row r="7127" spans="1:8" x14ac:dyDescent="0.3">
      <c r="A7127" t="s">
        <v>22</v>
      </c>
      <c r="B7127" t="s">
        <v>13</v>
      </c>
      <c r="C7127">
        <v>6</v>
      </c>
      <c r="D7127" s="3">
        <v>2016</v>
      </c>
      <c r="E7127" t="s">
        <v>16</v>
      </c>
      <c r="F7127" t="s">
        <v>18</v>
      </c>
      <c r="G7127" t="s">
        <v>23</v>
      </c>
      <c r="H7127">
        <v>122.81699999999999</v>
      </c>
    </row>
    <row r="7128" spans="1:8" x14ac:dyDescent="0.3">
      <c r="A7128" t="s">
        <v>21</v>
      </c>
      <c r="B7128" t="s">
        <v>13</v>
      </c>
      <c r="C7128">
        <v>7</v>
      </c>
      <c r="D7128" s="3">
        <v>2016</v>
      </c>
      <c r="E7128" t="s">
        <v>16</v>
      </c>
      <c r="F7128" t="s">
        <v>18</v>
      </c>
      <c r="G7128" t="s">
        <v>23</v>
      </c>
      <c r="H7128">
        <v>6800.8201090000002</v>
      </c>
    </row>
    <row r="7129" spans="1:8" x14ac:dyDescent="0.3">
      <c r="A7129" t="s">
        <v>22</v>
      </c>
      <c r="B7129" t="s">
        <v>13</v>
      </c>
      <c r="C7129">
        <v>7</v>
      </c>
      <c r="D7129" s="3">
        <v>2016</v>
      </c>
      <c r="E7129" t="s">
        <v>16</v>
      </c>
      <c r="F7129" t="s">
        <v>18</v>
      </c>
      <c r="G7129" t="s">
        <v>23</v>
      </c>
      <c r="H7129">
        <v>2.8332259999999998</v>
      </c>
    </row>
    <row r="7130" spans="1:8" x14ac:dyDescent="0.3">
      <c r="A7130" t="s">
        <v>21</v>
      </c>
      <c r="B7130" t="s">
        <v>13</v>
      </c>
      <c r="C7130">
        <v>8</v>
      </c>
      <c r="D7130" s="3">
        <v>2016</v>
      </c>
      <c r="E7130" t="s">
        <v>16</v>
      </c>
      <c r="F7130" t="s">
        <v>18</v>
      </c>
      <c r="G7130" t="s">
        <v>23</v>
      </c>
      <c r="H7130">
        <v>11955.139649000001</v>
      </c>
    </row>
    <row r="7131" spans="1:8" x14ac:dyDescent="0.3">
      <c r="A7131" t="s">
        <v>22</v>
      </c>
      <c r="B7131" t="s">
        <v>13</v>
      </c>
      <c r="C7131">
        <v>8</v>
      </c>
      <c r="D7131" s="3">
        <v>2016</v>
      </c>
      <c r="E7131" t="s">
        <v>16</v>
      </c>
      <c r="F7131" t="s">
        <v>18</v>
      </c>
      <c r="G7131" t="s">
        <v>23</v>
      </c>
      <c r="H7131">
        <v>0</v>
      </c>
    </row>
    <row r="7132" spans="1:8" x14ac:dyDescent="0.3">
      <c r="A7132" t="s">
        <v>21</v>
      </c>
      <c r="B7132" t="s">
        <v>13</v>
      </c>
      <c r="C7132">
        <v>9</v>
      </c>
      <c r="D7132" s="3">
        <v>2016</v>
      </c>
      <c r="E7132" t="s">
        <v>16</v>
      </c>
      <c r="F7132" t="s">
        <v>18</v>
      </c>
      <c r="G7132" t="s">
        <v>23</v>
      </c>
      <c r="H7132">
        <v>9085.8165719999997</v>
      </c>
    </row>
    <row r="7133" spans="1:8" x14ac:dyDescent="0.3">
      <c r="A7133" t="s">
        <v>22</v>
      </c>
      <c r="B7133" t="s">
        <v>13</v>
      </c>
      <c r="C7133">
        <v>9</v>
      </c>
      <c r="D7133" s="3">
        <v>2016</v>
      </c>
      <c r="E7133" t="s">
        <v>16</v>
      </c>
      <c r="F7133" t="s">
        <v>18</v>
      </c>
      <c r="G7133" t="s">
        <v>23</v>
      </c>
      <c r="H7133">
        <v>3.3877440000000001</v>
      </c>
    </row>
    <row r="7134" spans="1:8" x14ac:dyDescent="0.3">
      <c r="A7134" t="s">
        <v>21</v>
      </c>
      <c r="B7134" t="s">
        <v>13</v>
      </c>
      <c r="C7134">
        <v>10</v>
      </c>
      <c r="D7134" s="3">
        <v>2016</v>
      </c>
      <c r="E7134" t="s">
        <v>16</v>
      </c>
      <c r="F7134" t="s">
        <v>18</v>
      </c>
      <c r="G7134" t="s">
        <v>23</v>
      </c>
      <c r="H7134">
        <v>14205.260978</v>
      </c>
    </row>
    <row r="7135" spans="1:8" x14ac:dyDescent="0.3">
      <c r="A7135" t="s">
        <v>22</v>
      </c>
      <c r="B7135" t="s">
        <v>13</v>
      </c>
      <c r="C7135">
        <v>10</v>
      </c>
      <c r="D7135" s="3">
        <v>2016</v>
      </c>
      <c r="E7135" t="s">
        <v>16</v>
      </c>
      <c r="F7135" t="s">
        <v>18</v>
      </c>
      <c r="G7135" t="s">
        <v>23</v>
      </c>
      <c r="H7135">
        <v>0</v>
      </c>
    </row>
    <row r="7136" spans="1:8" x14ac:dyDescent="0.3">
      <c r="A7136" t="s">
        <v>21</v>
      </c>
      <c r="B7136" t="s">
        <v>13</v>
      </c>
      <c r="C7136">
        <v>11</v>
      </c>
      <c r="D7136" s="3">
        <v>2016</v>
      </c>
      <c r="E7136" t="s">
        <v>16</v>
      </c>
      <c r="F7136" t="s">
        <v>18</v>
      </c>
      <c r="G7136" t="s">
        <v>23</v>
      </c>
      <c r="H7136">
        <v>9510.9907230000008</v>
      </c>
    </row>
    <row r="7137" spans="1:8" x14ac:dyDescent="0.3">
      <c r="A7137" t="s">
        <v>22</v>
      </c>
      <c r="B7137" t="s">
        <v>13</v>
      </c>
      <c r="C7137">
        <v>11</v>
      </c>
      <c r="D7137" s="3">
        <v>2016</v>
      </c>
      <c r="E7137" t="s">
        <v>16</v>
      </c>
      <c r="F7137" t="s">
        <v>18</v>
      </c>
      <c r="G7137" t="s">
        <v>23</v>
      </c>
      <c r="H7137">
        <v>0</v>
      </c>
    </row>
    <row r="7138" spans="1:8" x14ac:dyDescent="0.3">
      <c r="A7138" t="s">
        <v>21</v>
      </c>
      <c r="B7138" t="s">
        <v>13</v>
      </c>
      <c r="C7138">
        <v>12</v>
      </c>
      <c r="D7138" s="3">
        <v>2016</v>
      </c>
      <c r="E7138" t="s">
        <v>16</v>
      </c>
      <c r="F7138" t="s">
        <v>18</v>
      </c>
      <c r="G7138" t="s">
        <v>23</v>
      </c>
      <c r="H7138">
        <v>12498.993245</v>
      </c>
    </row>
    <row r="7139" spans="1:8" x14ac:dyDescent="0.3">
      <c r="A7139" t="s">
        <v>22</v>
      </c>
      <c r="B7139" t="s">
        <v>13</v>
      </c>
      <c r="C7139">
        <v>12</v>
      </c>
      <c r="D7139" s="3">
        <v>2016</v>
      </c>
      <c r="E7139" t="s">
        <v>16</v>
      </c>
      <c r="F7139" t="s">
        <v>18</v>
      </c>
      <c r="G7139" t="s">
        <v>23</v>
      </c>
      <c r="H7139">
        <v>1.05867</v>
      </c>
    </row>
    <row r="7140" spans="1:8" x14ac:dyDescent="0.3">
      <c r="A7140" t="s">
        <v>21</v>
      </c>
      <c r="B7140" t="s">
        <v>13</v>
      </c>
      <c r="C7140">
        <v>13</v>
      </c>
      <c r="D7140" s="3">
        <v>2016</v>
      </c>
      <c r="E7140" t="s">
        <v>16</v>
      </c>
      <c r="F7140" t="s">
        <v>18</v>
      </c>
      <c r="G7140" t="s">
        <v>23</v>
      </c>
      <c r="H7140">
        <v>7223.6748989999996</v>
      </c>
    </row>
    <row r="7141" spans="1:8" x14ac:dyDescent="0.3">
      <c r="A7141" t="s">
        <v>22</v>
      </c>
      <c r="B7141" t="s">
        <v>13</v>
      </c>
      <c r="C7141">
        <v>13</v>
      </c>
      <c r="D7141" s="3">
        <v>2016</v>
      </c>
      <c r="E7141" t="s">
        <v>16</v>
      </c>
      <c r="F7141" t="s">
        <v>18</v>
      </c>
      <c r="G7141" t="s">
        <v>23</v>
      </c>
      <c r="H7141">
        <v>-0.15120600000000001</v>
      </c>
    </row>
    <row r="7142" spans="1:8" x14ac:dyDescent="0.3">
      <c r="A7142" t="s">
        <v>21</v>
      </c>
      <c r="B7142" t="s">
        <v>13</v>
      </c>
      <c r="C7142">
        <v>14</v>
      </c>
      <c r="D7142" s="3">
        <v>2016</v>
      </c>
      <c r="E7142" t="s">
        <v>16</v>
      </c>
      <c r="F7142" t="s">
        <v>18</v>
      </c>
      <c r="G7142" t="s">
        <v>23</v>
      </c>
      <c r="H7142">
        <v>10429.669968</v>
      </c>
    </row>
    <row r="7143" spans="1:8" x14ac:dyDescent="0.3">
      <c r="A7143" t="s">
        <v>22</v>
      </c>
      <c r="B7143" t="s">
        <v>13</v>
      </c>
      <c r="C7143">
        <v>14</v>
      </c>
      <c r="D7143" s="3">
        <v>2016</v>
      </c>
      <c r="E7143" t="s">
        <v>16</v>
      </c>
      <c r="F7143" t="s">
        <v>18</v>
      </c>
      <c r="G7143" t="s">
        <v>23</v>
      </c>
      <c r="H7143">
        <v>1.3974439999999999</v>
      </c>
    </row>
    <row r="7144" spans="1:8" x14ac:dyDescent="0.3">
      <c r="A7144" t="s">
        <v>21</v>
      </c>
      <c r="B7144" t="s">
        <v>13</v>
      </c>
      <c r="C7144">
        <v>15</v>
      </c>
      <c r="D7144" s="3">
        <v>2016</v>
      </c>
      <c r="E7144" t="s">
        <v>16</v>
      </c>
      <c r="F7144" t="s">
        <v>18</v>
      </c>
      <c r="G7144" t="s">
        <v>23</v>
      </c>
      <c r="H7144">
        <v>8981.9733400000005</v>
      </c>
    </row>
    <row r="7145" spans="1:8" x14ac:dyDescent="0.3">
      <c r="A7145" t="s">
        <v>22</v>
      </c>
      <c r="B7145" t="s">
        <v>13</v>
      </c>
      <c r="C7145">
        <v>15</v>
      </c>
      <c r="D7145" s="3">
        <v>2016</v>
      </c>
      <c r="E7145" t="s">
        <v>16</v>
      </c>
      <c r="F7145" t="s">
        <v>18</v>
      </c>
      <c r="G7145" t="s">
        <v>23</v>
      </c>
      <c r="H7145">
        <v>1.8390930000000001</v>
      </c>
    </row>
    <row r="7146" spans="1:8" x14ac:dyDescent="0.3">
      <c r="A7146" t="s">
        <v>21</v>
      </c>
      <c r="B7146" t="s">
        <v>13</v>
      </c>
      <c r="C7146">
        <v>16</v>
      </c>
      <c r="D7146" s="3">
        <v>2016</v>
      </c>
      <c r="E7146" t="s">
        <v>16</v>
      </c>
      <c r="F7146" t="s">
        <v>18</v>
      </c>
      <c r="G7146" t="s">
        <v>23</v>
      </c>
      <c r="H7146">
        <v>10464.41995</v>
      </c>
    </row>
    <row r="7147" spans="1:8" x14ac:dyDescent="0.3">
      <c r="A7147" t="s">
        <v>22</v>
      </c>
      <c r="B7147" t="s">
        <v>13</v>
      </c>
      <c r="C7147">
        <v>16</v>
      </c>
      <c r="D7147" s="3">
        <v>2016</v>
      </c>
      <c r="E7147" t="s">
        <v>16</v>
      </c>
      <c r="F7147" t="s">
        <v>18</v>
      </c>
      <c r="G7147" t="s">
        <v>23</v>
      </c>
      <c r="H7147">
        <v>0</v>
      </c>
    </row>
    <row r="7148" spans="1:8" x14ac:dyDescent="0.3">
      <c r="A7148" t="s">
        <v>21</v>
      </c>
      <c r="B7148" t="s">
        <v>13</v>
      </c>
      <c r="C7148">
        <v>17</v>
      </c>
      <c r="D7148" s="3">
        <v>2016</v>
      </c>
      <c r="E7148" t="s">
        <v>16</v>
      </c>
      <c r="F7148" t="s">
        <v>18</v>
      </c>
      <c r="G7148" t="s">
        <v>23</v>
      </c>
      <c r="H7148">
        <v>12153.754891</v>
      </c>
    </row>
    <row r="7149" spans="1:8" x14ac:dyDescent="0.3">
      <c r="A7149" t="s">
        <v>22</v>
      </c>
      <c r="B7149" t="s">
        <v>13</v>
      </c>
      <c r="C7149">
        <v>17</v>
      </c>
      <c r="D7149" s="3">
        <v>2016</v>
      </c>
      <c r="E7149" t="s">
        <v>16</v>
      </c>
      <c r="F7149" t="s">
        <v>18</v>
      </c>
      <c r="G7149" t="s">
        <v>23</v>
      </c>
      <c r="H7149">
        <v>1.512402</v>
      </c>
    </row>
    <row r="7150" spans="1:8" x14ac:dyDescent="0.3">
      <c r="A7150" t="s">
        <v>21</v>
      </c>
      <c r="B7150" t="s">
        <v>13</v>
      </c>
      <c r="C7150">
        <v>18</v>
      </c>
      <c r="D7150" s="3">
        <v>2016</v>
      </c>
      <c r="E7150" t="s">
        <v>16</v>
      </c>
      <c r="F7150" t="s">
        <v>18</v>
      </c>
      <c r="G7150" t="s">
        <v>23</v>
      </c>
      <c r="H7150">
        <v>12230.127415000001</v>
      </c>
    </row>
    <row r="7151" spans="1:8" x14ac:dyDescent="0.3">
      <c r="A7151" t="s">
        <v>22</v>
      </c>
      <c r="B7151" t="s">
        <v>13</v>
      </c>
      <c r="C7151">
        <v>18</v>
      </c>
      <c r="D7151" s="3">
        <v>2016</v>
      </c>
      <c r="E7151" t="s">
        <v>16</v>
      </c>
      <c r="F7151" t="s">
        <v>18</v>
      </c>
      <c r="G7151" t="s">
        <v>23</v>
      </c>
      <c r="H7151">
        <v>0</v>
      </c>
    </row>
    <row r="7152" spans="1:8" x14ac:dyDescent="0.3">
      <c r="A7152" t="s">
        <v>21</v>
      </c>
      <c r="B7152" t="s">
        <v>13</v>
      </c>
      <c r="C7152">
        <v>19</v>
      </c>
      <c r="D7152" s="3">
        <v>2016</v>
      </c>
      <c r="E7152" t="s">
        <v>16</v>
      </c>
      <c r="F7152" t="s">
        <v>18</v>
      </c>
      <c r="G7152" t="s">
        <v>23</v>
      </c>
      <c r="H7152">
        <v>10534.066208</v>
      </c>
    </row>
    <row r="7153" spans="1:8" x14ac:dyDescent="0.3">
      <c r="A7153" t="s">
        <v>22</v>
      </c>
      <c r="B7153" t="s">
        <v>13</v>
      </c>
      <c r="C7153">
        <v>19</v>
      </c>
      <c r="D7153" s="3">
        <v>2016</v>
      </c>
      <c r="E7153" t="s">
        <v>16</v>
      </c>
      <c r="F7153" t="s">
        <v>18</v>
      </c>
      <c r="G7153" t="s">
        <v>23</v>
      </c>
      <c r="H7153">
        <v>0.79047400000000001</v>
      </c>
    </row>
    <row r="7154" spans="1:8" x14ac:dyDescent="0.3">
      <c r="A7154" t="s">
        <v>21</v>
      </c>
      <c r="B7154" t="s">
        <v>13</v>
      </c>
      <c r="C7154">
        <v>20</v>
      </c>
      <c r="D7154" s="3">
        <v>2016</v>
      </c>
      <c r="E7154" t="s">
        <v>16</v>
      </c>
      <c r="F7154" t="s">
        <v>18</v>
      </c>
      <c r="G7154" t="s">
        <v>23</v>
      </c>
      <c r="H7154">
        <v>9265.6745480000009</v>
      </c>
    </row>
    <row r="7155" spans="1:8" x14ac:dyDescent="0.3">
      <c r="A7155" t="s">
        <v>22</v>
      </c>
      <c r="B7155" t="s">
        <v>13</v>
      </c>
      <c r="C7155">
        <v>20</v>
      </c>
      <c r="D7155" s="3">
        <v>2016</v>
      </c>
      <c r="E7155" t="s">
        <v>16</v>
      </c>
      <c r="F7155" t="s">
        <v>18</v>
      </c>
      <c r="G7155" t="s">
        <v>23</v>
      </c>
      <c r="H7155">
        <v>3.5336419999999999</v>
      </c>
    </row>
    <row r="7156" spans="1:8" x14ac:dyDescent="0.3">
      <c r="A7156" t="s">
        <v>21</v>
      </c>
      <c r="B7156" t="s">
        <v>13</v>
      </c>
      <c r="C7156">
        <v>21</v>
      </c>
      <c r="D7156" s="3">
        <v>2016</v>
      </c>
      <c r="E7156" t="s">
        <v>16</v>
      </c>
      <c r="F7156" t="s">
        <v>18</v>
      </c>
      <c r="G7156" t="s">
        <v>23</v>
      </c>
      <c r="H7156">
        <v>9972.1730509999998</v>
      </c>
    </row>
    <row r="7157" spans="1:8" x14ac:dyDescent="0.3">
      <c r="A7157" t="s">
        <v>22</v>
      </c>
      <c r="B7157" t="s">
        <v>13</v>
      </c>
      <c r="C7157">
        <v>21</v>
      </c>
      <c r="D7157" s="3">
        <v>2016</v>
      </c>
      <c r="E7157" t="s">
        <v>16</v>
      </c>
      <c r="F7157" t="s">
        <v>18</v>
      </c>
      <c r="G7157" t="s">
        <v>23</v>
      </c>
      <c r="H7157">
        <v>2.752542</v>
      </c>
    </row>
    <row r="7158" spans="1:8" x14ac:dyDescent="0.3">
      <c r="A7158" t="s">
        <v>21</v>
      </c>
      <c r="B7158" t="s">
        <v>13</v>
      </c>
      <c r="C7158">
        <v>22</v>
      </c>
      <c r="D7158" s="3">
        <v>2016</v>
      </c>
      <c r="E7158" t="s">
        <v>16</v>
      </c>
      <c r="F7158" t="s">
        <v>18</v>
      </c>
      <c r="G7158" t="s">
        <v>23</v>
      </c>
      <c r="H7158">
        <v>8700.8557490000003</v>
      </c>
    </row>
    <row r="7159" spans="1:8" x14ac:dyDescent="0.3">
      <c r="A7159" t="s">
        <v>22</v>
      </c>
      <c r="B7159" t="s">
        <v>13</v>
      </c>
      <c r="C7159">
        <v>22</v>
      </c>
      <c r="D7159" s="3">
        <v>2016</v>
      </c>
      <c r="E7159" t="s">
        <v>16</v>
      </c>
      <c r="F7159" t="s">
        <v>18</v>
      </c>
      <c r="G7159" t="s">
        <v>23</v>
      </c>
      <c r="H7159">
        <v>0</v>
      </c>
    </row>
    <row r="7160" spans="1:8" x14ac:dyDescent="0.3">
      <c r="A7160" t="s">
        <v>21</v>
      </c>
      <c r="B7160" t="s">
        <v>13</v>
      </c>
      <c r="C7160">
        <v>23</v>
      </c>
      <c r="D7160" s="3">
        <v>2016</v>
      </c>
      <c r="E7160" t="s">
        <v>16</v>
      </c>
      <c r="F7160" t="s">
        <v>18</v>
      </c>
      <c r="G7160" t="s">
        <v>23</v>
      </c>
      <c r="H7160">
        <v>9040.7631700000002</v>
      </c>
    </row>
    <row r="7161" spans="1:8" x14ac:dyDescent="0.3">
      <c r="A7161" t="s">
        <v>22</v>
      </c>
      <c r="B7161" t="s">
        <v>13</v>
      </c>
      <c r="C7161">
        <v>23</v>
      </c>
      <c r="D7161" s="3">
        <v>2016</v>
      </c>
      <c r="E7161" t="s">
        <v>16</v>
      </c>
      <c r="F7161" t="s">
        <v>18</v>
      </c>
      <c r="G7161" t="s">
        <v>23</v>
      </c>
      <c r="H7161">
        <v>1.8350280000000001</v>
      </c>
    </row>
    <row r="7162" spans="1:8" x14ac:dyDescent="0.3">
      <c r="A7162" t="s">
        <v>21</v>
      </c>
      <c r="B7162" t="s">
        <v>13</v>
      </c>
      <c r="C7162">
        <v>24</v>
      </c>
      <c r="D7162" s="3">
        <v>2016</v>
      </c>
      <c r="E7162" t="s">
        <v>16</v>
      </c>
      <c r="F7162" t="s">
        <v>18</v>
      </c>
      <c r="G7162" t="s">
        <v>23</v>
      </c>
      <c r="H7162">
        <v>11080.229992</v>
      </c>
    </row>
    <row r="7163" spans="1:8" x14ac:dyDescent="0.3">
      <c r="A7163" t="s">
        <v>22</v>
      </c>
      <c r="B7163" t="s">
        <v>13</v>
      </c>
      <c r="C7163">
        <v>24</v>
      </c>
      <c r="D7163" s="3">
        <v>2016</v>
      </c>
      <c r="E7163" t="s">
        <v>16</v>
      </c>
      <c r="F7163" t="s">
        <v>18</v>
      </c>
      <c r="G7163" t="s">
        <v>23</v>
      </c>
      <c r="H7163">
        <v>0</v>
      </c>
    </row>
    <row r="7164" spans="1:8" x14ac:dyDescent="0.3">
      <c r="A7164" t="s">
        <v>21</v>
      </c>
      <c r="B7164" t="s">
        <v>13</v>
      </c>
      <c r="C7164">
        <v>25</v>
      </c>
      <c r="D7164" s="3">
        <v>2016</v>
      </c>
      <c r="E7164" t="s">
        <v>16</v>
      </c>
      <c r="F7164" t="s">
        <v>18</v>
      </c>
      <c r="G7164" t="s">
        <v>23</v>
      </c>
      <c r="H7164">
        <v>12303.400909</v>
      </c>
    </row>
    <row r="7165" spans="1:8" x14ac:dyDescent="0.3">
      <c r="A7165" t="s">
        <v>22</v>
      </c>
      <c r="B7165" t="s">
        <v>13</v>
      </c>
      <c r="C7165">
        <v>25</v>
      </c>
      <c r="D7165" s="3">
        <v>2016</v>
      </c>
      <c r="E7165" t="s">
        <v>16</v>
      </c>
      <c r="F7165" t="s">
        <v>18</v>
      </c>
      <c r="G7165" t="s">
        <v>23</v>
      </c>
      <c r="H7165">
        <v>3.9523679999999999</v>
      </c>
    </row>
    <row r="7166" spans="1:8" x14ac:dyDescent="0.3">
      <c r="A7166" t="s">
        <v>21</v>
      </c>
      <c r="B7166" t="s">
        <v>13</v>
      </c>
      <c r="C7166">
        <v>26</v>
      </c>
      <c r="D7166" s="3">
        <v>2016</v>
      </c>
      <c r="E7166" t="s">
        <v>16</v>
      </c>
      <c r="F7166" t="s">
        <v>18</v>
      </c>
      <c r="G7166" t="s">
        <v>23</v>
      </c>
      <c r="H7166">
        <v>13807.340656</v>
      </c>
    </row>
    <row r="7167" spans="1:8" x14ac:dyDescent="0.3">
      <c r="A7167" t="s">
        <v>22</v>
      </c>
      <c r="B7167" t="s">
        <v>13</v>
      </c>
      <c r="C7167">
        <v>26</v>
      </c>
      <c r="D7167" s="3">
        <v>2016</v>
      </c>
      <c r="E7167" t="s">
        <v>16</v>
      </c>
      <c r="F7167" t="s">
        <v>18</v>
      </c>
      <c r="G7167" t="s">
        <v>23</v>
      </c>
      <c r="H7167">
        <v>3.272786</v>
      </c>
    </row>
    <row r="7168" spans="1:8" x14ac:dyDescent="0.3">
      <c r="A7168" t="s">
        <v>21</v>
      </c>
      <c r="B7168" t="s">
        <v>13</v>
      </c>
      <c r="C7168">
        <v>27</v>
      </c>
      <c r="D7168" s="3">
        <v>2016</v>
      </c>
      <c r="E7168" t="s">
        <v>16</v>
      </c>
      <c r="F7168" t="s">
        <v>18</v>
      </c>
      <c r="G7168" t="s">
        <v>23</v>
      </c>
      <c r="H7168">
        <v>4855.3078500000001</v>
      </c>
    </row>
    <row r="7169" spans="1:8" x14ac:dyDescent="0.3">
      <c r="A7169" t="s">
        <v>22</v>
      </c>
      <c r="B7169" t="s">
        <v>13</v>
      </c>
      <c r="C7169">
        <v>27</v>
      </c>
      <c r="D7169" s="3">
        <v>2016</v>
      </c>
      <c r="E7169" t="s">
        <v>16</v>
      </c>
      <c r="F7169" t="s">
        <v>18</v>
      </c>
      <c r="G7169" t="s">
        <v>23</v>
      </c>
      <c r="H7169">
        <v>2.3290739999999999</v>
      </c>
    </row>
    <row r="7170" spans="1:8" x14ac:dyDescent="0.3">
      <c r="A7170" t="s">
        <v>21</v>
      </c>
      <c r="B7170" t="s">
        <v>13</v>
      </c>
      <c r="C7170">
        <v>28</v>
      </c>
      <c r="D7170" s="3">
        <v>2016</v>
      </c>
      <c r="E7170" t="s">
        <v>16</v>
      </c>
      <c r="F7170" t="s">
        <v>18</v>
      </c>
      <c r="G7170" t="s">
        <v>23</v>
      </c>
      <c r="H7170">
        <v>8701.324353</v>
      </c>
    </row>
    <row r="7171" spans="1:8" x14ac:dyDescent="0.3">
      <c r="A7171" t="s">
        <v>22</v>
      </c>
      <c r="B7171" t="s">
        <v>13</v>
      </c>
      <c r="C7171">
        <v>28</v>
      </c>
      <c r="D7171" s="3">
        <v>2016</v>
      </c>
      <c r="E7171" t="s">
        <v>16</v>
      </c>
      <c r="F7171" t="s">
        <v>18</v>
      </c>
      <c r="G7171" t="s">
        <v>23</v>
      </c>
      <c r="H7171">
        <v>0</v>
      </c>
    </row>
    <row r="7172" spans="1:8" x14ac:dyDescent="0.3">
      <c r="A7172" t="s">
        <v>21</v>
      </c>
      <c r="B7172" t="s">
        <v>13</v>
      </c>
      <c r="C7172">
        <v>29</v>
      </c>
      <c r="D7172" s="3">
        <v>2016</v>
      </c>
      <c r="E7172" t="s">
        <v>16</v>
      </c>
      <c r="F7172" t="s">
        <v>18</v>
      </c>
      <c r="G7172" t="s">
        <v>23</v>
      </c>
      <c r="H7172">
        <v>11344.147018</v>
      </c>
    </row>
    <row r="7173" spans="1:8" x14ac:dyDescent="0.3">
      <c r="A7173" t="s">
        <v>22</v>
      </c>
      <c r="B7173" t="s">
        <v>13</v>
      </c>
      <c r="C7173">
        <v>29</v>
      </c>
      <c r="D7173" s="3">
        <v>2016</v>
      </c>
      <c r="E7173" t="s">
        <v>16</v>
      </c>
      <c r="F7173" t="s">
        <v>18</v>
      </c>
      <c r="G7173" t="s">
        <v>23</v>
      </c>
      <c r="H7173">
        <v>1.1998260000000001</v>
      </c>
    </row>
    <row r="7174" spans="1:8" x14ac:dyDescent="0.3">
      <c r="A7174" t="s">
        <v>21</v>
      </c>
      <c r="B7174" t="s">
        <v>13</v>
      </c>
      <c r="C7174">
        <v>30</v>
      </c>
      <c r="D7174" s="3">
        <v>2016</v>
      </c>
      <c r="E7174" t="s">
        <v>16</v>
      </c>
      <c r="F7174" t="s">
        <v>18</v>
      </c>
      <c r="G7174" t="s">
        <v>23</v>
      </c>
      <c r="H7174">
        <v>12758.907541</v>
      </c>
    </row>
    <row r="7175" spans="1:8" x14ac:dyDescent="0.3">
      <c r="A7175" t="s">
        <v>22</v>
      </c>
      <c r="B7175" t="s">
        <v>13</v>
      </c>
      <c r="C7175">
        <v>30</v>
      </c>
      <c r="D7175" s="3">
        <v>2016</v>
      </c>
      <c r="E7175" t="s">
        <v>16</v>
      </c>
      <c r="F7175" t="s">
        <v>18</v>
      </c>
      <c r="G7175" t="s">
        <v>23</v>
      </c>
      <c r="H7175">
        <v>0</v>
      </c>
    </row>
    <row r="7176" spans="1:8" x14ac:dyDescent="0.3">
      <c r="A7176" t="s">
        <v>21</v>
      </c>
      <c r="B7176" t="s">
        <v>13</v>
      </c>
      <c r="C7176">
        <v>31</v>
      </c>
      <c r="D7176" s="3">
        <v>2016</v>
      </c>
      <c r="E7176" t="s">
        <v>16</v>
      </c>
      <c r="F7176" t="s">
        <v>18</v>
      </c>
      <c r="G7176" t="s">
        <v>23</v>
      </c>
      <c r="H7176">
        <v>11729.480302</v>
      </c>
    </row>
    <row r="7177" spans="1:8" x14ac:dyDescent="0.3">
      <c r="A7177" t="s">
        <v>22</v>
      </c>
      <c r="B7177" t="s">
        <v>13</v>
      </c>
      <c r="C7177">
        <v>31</v>
      </c>
      <c r="D7177" s="3">
        <v>2016</v>
      </c>
      <c r="E7177" t="s">
        <v>16</v>
      </c>
      <c r="F7177" t="s">
        <v>18</v>
      </c>
      <c r="G7177" t="s">
        <v>23</v>
      </c>
      <c r="H7177">
        <v>0</v>
      </c>
    </row>
    <row r="7178" spans="1:8" x14ac:dyDescent="0.3">
      <c r="A7178" t="s">
        <v>21</v>
      </c>
      <c r="B7178" t="s">
        <v>20</v>
      </c>
      <c r="C7178">
        <v>1</v>
      </c>
      <c r="D7178" s="3">
        <v>2017</v>
      </c>
      <c r="E7178" t="s">
        <v>16</v>
      </c>
      <c r="F7178" t="s">
        <v>18</v>
      </c>
      <c r="G7178" t="s">
        <v>23</v>
      </c>
      <c r="H7178">
        <v>14063.537700999999</v>
      </c>
    </row>
    <row r="7179" spans="1:8" x14ac:dyDescent="0.3">
      <c r="A7179" t="s">
        <v>22</v>
      </c>
      <c r="B7179" t="s">
        <v>20</v>
      </c>
      <c r="C7179">
        <v>1</v>
      </c>
      <c r="D7179" s="3">
        <v>2017</v>
      </c>
      <c r="E7179" t="s">
        <v>16</v>
      </c>
      <c r="F7179" t="s">
        <v>18</v>
      </c>
      <c r="G7179" t="s">
        <v>23</v>
      </c>
      <c r="H7179">
        <v>1154.5420039999999</v>
      </c>
    </row>
    <row r="7180" spans="1:8" x14ac:dyDescent="0.3">
      <c r="A7180" t="s">
        <v>21</v>
      </c>
      <c r="B7180" t="s">
        <v>20</v>
      </c>
      <c r="C7180">
        <v>2</v>
      </c>
      <c r="D7180" s="3">
        <v>2017</v>
      </c>
      <c r="E7180" t="s">
        <v>16</v>
      </c>
      <c r="F7180" t="s">
        <v>18</v>
      </c>
      <c r="G7180" t="s">
        <v>23</v>
      </c>
      <c r="H7180">
        <v>21459.594557</v>
      </c>
    </row>
    <row r="7181" spans="1:8" x14ac:dyDescent="0.3">
      <c r="A7181" t="s">
        <v>22</v>
      </c>
      <c r="B7181" t="s">
        <v>20</v>
      </c>
      <c r="C7181">
        <v>2</v>
      </c>
      <c r="D7181" s="3">
        <v>2017</v>
      </c>
      <c r="E7181" t="s">
        <v>16</v>
      </c>
      <c r="F7181" t="s">
        <v>18</v>
      </c>
      <c r="G7181" t="s">
        <v>23</v>
      </c>
      <c r="H7181">
        <v>1434.3526489999999</v>
      </c>
    </row>
    <row r="7182" spans="1:8" x14ac:dyDescent="0.3">
      <c r="A7182" t="s">
        <v>21</v>
      </c>
      <c r="B7182" t="s">
        <v>20</v>
      </c>
      <c r="C7182">
        <v>3</v>
      </c>
      <c r="D7182" s="3">
        <v>2017</v>
      </c>
      <c r="E7182" t="s">
        <v>16</v>
      </c>
      <c r="F7182" t="s">
        <v>18</v>
      </c>
      <c r="G7182" t="s">
        <v>23</v>
      </c>
      <c r="H7182">
        <v>12840.466410999999</v>
      </c>
    </row>
    <row r="7183" spans="1:8" x14ac:dyDescent="0.3">
      <c r="A7183" t="s">
        <v>22</v>
      </c>
      <c r="B7183" t="s">
        <v>20</v>
      </c>
      <c r="C7183">
        <v>3</v>
      </c>
      <c r="D7183" s="3">
        <v>2017</v>
      </c>
      <c r="E7183" t="s">
        <v>16</v>
      </c>
      <c r="F7183" t="s">
        <v>18</v>
      </c>
      <c r="G7183" t="s">
        <v>23</v>
      </c>
      <c r="H7183">
        <v>1334.874114</v>
      </c>
    </row>
    <row r="7184" spans="1:8" x14ac:dyDescent="0.3">
      <c r="A7184" t="s">
        <v>21</v>
      </c>
      <c r="B7184" t="s">
        <v>20</v>
      </c>
      <c r="C7184">
        <v>4</v>
      </c>
      <c r="D7184" s="3">
        <v>2017</v>
      </c>
      <c r="E7184" t="s">
        <v>16</v>
      </c>
      <c r="F7184" t="s">
        <v>18</v>
      </c>
      <c r="G7184" t="s">
        <v>23</v>
      </c>
      <c r="H7184">
        <v>17936.490110999999</v>
      </c>
    </row>
    <row r="7185" spans="1:8" x14ac:dyDescent="0.3">
      <c r="A7185" t="s">
        <v>22</v>
      </c>
      <c r="B7185" t="s">
        <v>20</v>
      </c>
      <c r="C7185">
        <v>4</v>
      </c>
      <c r="D7185" s="3">
        <v>2017</v>
      </c>
      <c r="E7185" t="s">
        <v>16</v>
      </c>
      <c r="F7185" t="s">
        <v>18</v>
      </c>
      <c r="G7185" t="s">
        <v>23</v>
      </c>
      <c r="H7185">
        <v>1974.922172</v>
      </c>
    </row>
    <row r="7186" spans="1:8" x14ac:dyDescent="0.3">
      <c r="A7186" t="s">
        <v>21</v>
      </c>
      <c r="B7186" t="s">
        <v>20</v>
      </c>
      <c r="C7186">
        <v>5</v>
      </c>
      <c r="D7186" s="3">
        <v>2017</v>
      </c>
      <c r="E7186" t="s">
        <v>16</v>
      </c>
      <c r="F7186" t="s">
        <v>18</v>
      </c>
      <c r="G7186" t="s">
        <v>23</v>
      </c>
      <c r="H7186">
        <v>13833.307339000001</v>
      </c>
    </row>
    <row r="7187" spans="1:8" x14ac:dyDescent="0.3">
      <c r="A7187" t="s">
        <v>22</v>
      </c>
      <c r="B7187" t="s">
        <v>20</v>
      </c>
      <c r="C7187">
        <v>5</v>
      </c>
      <c r="D7187" s="3">
        <v>2017</v>
      </c>
      <c r="E7187" t="s">
        <v>16</v>
      </c>
      <c r="F7187" t="s">
        <v>18</v>
      </c>
      <c r="G7187" t="s">
        <v>23</v>
      </c>
      <c r="H7187">
        <v>996.75005999999996</v>
      </c>
    </row>
    <row r="7188" spans="1:8" x14ac:dyDescent="0.3">
      <c r="A7188" t="s">
        <v>21</v>
      </c>
      <c r="B7188" t="s">
        <v>20</v>
      </c>
      <c r="C7188">
        <v>6</v>
      </c>
      <c r="D7188" s="3">
        <v>2017</v>
      </c>
      <c r="E7188" t="s">
        <v>16</v>
      </c>
      <c r="F7188" t="s">
        <v>18</v>
      </c>
      <c r="G7188" t="s">
        <v>23</v>
      </c>
      <c r="H7188">
        <v>16826.313910000001</v>
      </c>
    </row>
    <row r="7189" spans="1:8" x14ac:dyDescent="0.3">
      <c r="A7189" t="s">
        <v>22</v>
      </c>
      <c r="B7189" t="s">
        <v>20</v>
      </c>
      <c r="C7189">
        <v>6</v>
      </c>
      <c r="D7189" s="3">
        <v>2017</v>
      </c>
      <c r="E7189" t="s">
        <v>16</v>
      </c>
      <c r="F7189" t="s">
        <v>18</v>
      </c>
      <c r="G7189" t="s">
        <v>23</v>
      </c>
      <c r="H7189">
        <v>911.15749200000005</v>
      </c>
    </row>
    <row r="7190" spans="1:8" x14ac:dyDescent="0.3">
      <c r="A7190" t="s">
        <v>21</v>
      </c>
      <c r="B7190" t="s">
        <v>20</v>
      </c>
      <c r="C7190">
        <v>7</v>
      </c>
      <c r="D7190" s="3">
        <v>2017</v>
      </c>
      <c r="E7190" t="s">
        <v>16</v>
      </c>
      <c r="F7190" t="s">
        <v>18</v>
      </c>
      <c r="G7190" t="s">
        <v>23</v>
      </c>
      <c r="H7190">
        <v>16522.350763999999</v>
      </c>
    </row>
    <row r="7191" spans="1:8" x14ac:dyDescent="0.3">
      <c r="A7191" t="s">
        <v>22</v>
      </c>
      <c r="B7191" t="s">
        <v>20</v>
      </c>
      <c r="C7191">
        <v>7</v>
      </c>
      <c r="D7191" s="3">
        <v>2017</v>
      </c>
      <c r="E7191" t="s">
        <v>16</v>
      </c>
      <c r="F7191" t="s">
        <v>18</v>
      </c>
      <c r="G7191" t="s">
        <v>23</v>
      </c>
      <c r="H7191">
        <v>819.90852600000005</v>
      </c>
    </row>
    <row r="7192" spans="1:8" x14ac:dyDescent="0.3">
      <c r="A7192" t="s">
        <v>21</v>
      </c>
      <c r="B7192" t="s">
        <v>20</v>
      </c>
      <c r="C7192">
        <v>8</v>
      </c>
      <c r="D7192" s="3">
        <v>2017</v>
      </c>
      <c r="E7192" t="s">
        <v>16</v>
      </c>
      <c r="F7192" t="s">
        <v>18</v>
      </c>
      <c r="G7192" t="s">
        <v>23</v>
      </c>
      <c r="H7192">
        <v>12040.99949</v>
      </c>
    </row>
    <row r="7193" spans="1:8" x14ac:dyDescent="0.3">
      <c r="A7193" t="s">
        <v>22</v>
      </c>
      <c r="B7193" t="s">
        <v>20</v>
      </c>
      <c r="C7193">
        <v>8</v>
      </c>
      <c r="D7193" s="3">
        <v>2017</v>
      </c>
      <c r="E7193" t="s">
        <v>16</v>
      </c>
      <c r="F7193" t="s">
        <v>18</v>
      </c>
      <c r="G7193" t="s">
        <v>23</v>
      </c>
      <c r="H7193">
        <v>1536.4250830000001</v>
      </c>
    </row>
    <row r="7194" spans="1:8" x14ac:dyDescent="0.3">
      <c r="A7194" t="s">
        <v>21</v>
      </c>
      <c r="B7194" t="s">
        <v>20</v>
      </c>
      <c r="C7194">
        <v>9</v>
      </c>
      <c r="D7194" s="3">
        <v>2017</v>
      </c>
      <c r="E7194" t="s">
        <v>16</v>
      </c>
      <c r="F7194" t="s">
        <v>18</v>
      </c>
      <c r="G7194" t="s">
        <v>23</v>
      </c>
      <c r="H7194">
        <v>19432.903176</v>
      </c>
    </row>
    <row r="7195" spans="1:8" x14ac:dyDescent="0.3">
      <c r="A7195" t="s">
        <v>22</v>
      </c>
      <c r="B7195" t="s">
        <v>20</v>
      </c>
      <c r="C7195">
        <v>9</v>
      </c>
      <c r="D7195" s="3">
        <v>2017</v>
      </c>
      <c r="E7195" t="s">
        <v>16</v>
      </c>
      <c r="F7195" t="s">
        <v>18</v>
      </c>
      <c r="G7195" t="s">
        <v>23</v>
      </c>
      <c r="H7195">
        <v>1542.4107059999999</v>
      </c>
    </row>
    <row r="7196" spans="1:8" x14ac:dyDescent="0.3">
      <c r="A7196" t="s">
        <v>21</v>
      </c>
      <c r="B7196" t="s">
        <v>20</v>
      </c>
      <c r="C7196">
        <v>10</v>
      </c>
      <c r="D7196" s="3">
        <v>2017</v>
      </c>
      <c r="E7196" t="s">
        <v>16</v>
      </c>
      <c r="F7196" t="s">
        <v>18</v>
      </c>
      <c r="G7196" t="s">
        <v>23</v>
      </c>
      <c r="H7196">
        <v>23571.267500999998</v>
      </c>
    </row>
    <row r="7197" spans="1:8" x14ac:dyDescent="0.3">
      <c r="A7197" t="s">
        <v>22</v>
      </c>
      <c r="B7197" t="s">
        <v>20</v>
      </c>
      <c r="C7197">
        <v>10</v>
      </c>
      <c r="D7197" s="3">
        <v>2017</v>
      </c>
      <c r="E7197" t="s">
        <v>16</v>
      </c>
      <c r="F7197" t="s">
        <v>18</v>
      </c>
      <c r="G7197" t="s">
        <v>23</v>
      </c>
      <c r="H7197">
        <v>1848.8898810000001</v>
      </c>
    </row>
    <row r="7198" spans="1:8" x14ac:dyDescent="0.3">
      <c r="A7198" t="s">
        <v>21</v>
      </c>
      <c r="B7198" t="s">
        <v>20</v>
      </c>
      <c r="C7198">
        <v>11</v>
      </c>
      <c r="D7198" s="3">
        <v>2017</v>
      </c>
      <c r="E7198" t="s">
        <v>16</v>
      </c>
      <c r="F7198" t="s">
        <v>18</v>
      </c>
      <c r="G7198" t="s">
        <v>23</v>
      </c>
      <c r="H7198">
        <v>17678.953834</v>
      </c>
    </row>
    <row r="7199" spans="1:8" x14ac:dyDescent="0.3">
      <c r="A7199" t="s">
        <v>22</v>
      </c>
      <c r="B7199" t="s">
        <v>20</v>
      </c>
      <c r="C7199">
        <v>11</v>
      </c>
      <c r="D7199" s="3">
        <v>2017</v>
      </c>
      <c r="E7199" t="s">
        <v>16</v>
      </c>
      <c r="F7199" t="s">
        <v>18</v>
      </c>
      <c r="G7199" t="s">
        <v>23</v>
      </c>
      <c r="H7199">
        <v>1273.133855</v>
      </c>
    </row>
    <row r="7200" spans="1:8" x14ac:dyDescent="0.3">
      <c r="A7200" t="s">
        <v>21</v>
      </c>
      <c r="B7200" t="s">
        <v>20</v>
      </c>
      <c r="C7200">
        <v>12</v>
      </c>
      <c r="D7200" s="3">
        <v>2017</v>
      </c>
      <c r="E7200" t="s">
        <v>16</v>
      </c>
      <c r="F7200" t="s">
        <v>18</v>
      </c>
      <c r="G7200" t="s">
        <v>23</v>
      </c>
      <c r="H7200">
        <v>17186.180641999999</v>
      </c>
    </row>
    <row r="7201" spans="1:8" x14ac:dyDescent="0.3">
      <c r="A7201" t="s">
        <v>22</v>
      </c>
      <c r="B7201" t="s">
        <v>20</v>
      </c>
      <c r="C7201">
        <v>12</v>
      </c>
      <c r="D7201" s="3">
        <v>2017</v>
      </c>
      <c r="E7201" t="s">
        <v>16</v>
      </c>
      <c r="F7201" t="s">
        <v>18</v>
      </c>
      <c r="G7201" t="s">
        <v>23</v>
      </c>
      <c r="H7201">
        <v>1374.9210370000001</v>
      </c>
    </row>
    <row r="7202" spans="1:8" x14ac:dyDescent="0.3">
      <c r="A7202" t="s">
        <v>21</v>
      </c>
      <c r="B7202" t="s">
        <v>20</v>
      </c>
      <c r="C7202">
        <v>13</v>
      </c>
      <c r="D7202" s="3">
        <v>2017</v>
      </c>
      <c r="E7202" t="s">
        <v>16</v>
      </c>
      <c r="F7202" t="s">
        <v>18</v>
      </c>
      <c r="G7202" t="s">
        <v>23</v>
      </c>
      <c r="H7202">
        <v>18411.919411999999</v>
      </c>
    </row>
    <row r="7203" spans="1:8" x14ac:dyDescent="0.3">
      <c r="A7203" t="s">
        <v>22</v>
      </c>
      <c r="B7203" t="s">
        <v>20</v>
      </c>
      <c r="C7203">
        <v>13</v>
      </c>
      <c r="D7203" s="3">
        <v>2017</v>
      </c>
      <c r="E7203" t="s">
        <v>16</v>
      </c>
      <c r="F7203" t="s">
        <v>18</v>
      </c>
      <c r="G7203" t="s">
        <v>23</v>
      </c>
      <c r="H7203">
        <v>1307.7567409999999</v>
      </c>
    </row>
    <row r="7204" spans="1:8" x14ac:dyDescent="0.3">
      <c r="A7204" t="s">
        <v>21</v>
      </c>
      <c r="B7204" t="s">
        <v>20</v>
      </c>
      <c r="C7204">
        <v>14</v>
      </c>
      <c r="D7204" s="3">
        <v>2017</v>
      </c>
      <c r="E7204" t="s">
        <v>16</v>
      </c>
      <c r="F7204" t="s">
        <v>18</v>
      </c>
      <c r="G7204" t="s">
        <v>23</v>
      </c>
      <c r="H7204">
        <v>17854.467314000001</v>
      </c>
    </row>
    <row r="7205" spans="1:8" x14ac:dyDescent="0.3">
      <c r="A7205" t="s">
        <v>22</v>
      </c>
      <c r="B7205" t="s">
        <v>20</v>
      </c>
      <c r="C7205">
        <v>14</v>
      </c>
      <c r="D7205" s="3">
        <v>2017</v>
      </c>
      <c r="E7205" t="s">
        <v>16</v>
      </c>
      <c r="F7205" t="s">
        <v>18</v>
      </c>
      <c r="G7205" t="s">
        <v>23</v>
      </c>
      <c r="H7205">
        <v>1173.572531</v>
      </c>
    </row>
    <row r="7206" spans="1:8" x14ac:dyDescent="0.3">
      <c r="A7206" t="s">
        <v>21</v>
      </c>
      <c r="B7206" t="s">
        <v>20</v>
      </c>
      <c r="C7206">
        <v>15</v>
      </c>
      <c r="D7206" s="3">
        <v>2017</v>
      </c>
      <c r="E7206" t="s">
        <v>16</v>
      </c>
      <c r="F7206" t="s">
        <v>18</v>
      </c>
      <c r="G7206" t="s">
        <v>23</v>
      </c>
      <c r="H7206">
        <v>17396.515102000001</v>
      </c>
    </row>
    <row r="7207" spans="1:8" x14ac:dyDescent="0.3">
      <c r="A7207" t="s">
        <v>22</v>
      </c>
      <c r="B7207" t="s">
        <v>20</v>
      </c>
      <c r="C7207">
        <v>15</v>
      </c>
      <c r="D7207" s="3">
        <v>2017</v>
      </c>
      <c r="E7207" t="s">
        <v>16</v>
      </c>
      <c r="F7207" t="s">
        <v>18</v>
      </c>
      <c r="G7207" t="s">
        <v>23</v>
      </c>
      <c r="H7207">
        <v>2111.3118359999999</v>
      </c>
    </row>
    <row r="7208" spans="1:8" x14ac:dyDescent="0.3">
      <c r="A7208" t="s">
        <v>21</v>
      </c>
      <c r="B7208" t="s">
        <v>20</v>
      </c>
      <c r="C7208">
        <v>16</v>
      </c>
      <c r="D7208" s="3">
        <v>2017</v>
      </c>
      <c r="E7208" t="s">
        <v>16</v>
      </c>
      <c r="F7208" t="s">
        <v>18</v>
      </c>
      <c r="G7208" t="s">
        <v>23</v>
      </c>
      <c r="H7208">
        <v>26457.410693999998</v>
      </c>
    </row>
    <row r="7209" spans="1:8" x14ac:dyDescent="0.3">
      <c r="A7209" t="s">
        <v>22</v>
      </c>
      <c r="B7209" t="s">
        <v>20</v>
      </c>
      <c r="C7209">
        <v>16</v>
      </c>
      <c r="D7209" s="3">
        <v>2017</v>
      </c>
      <c r="E7209" t="s">
        <v>16</v>
      </c>
      <c r="F7209" t="s">
        <v>18</v>
      </c>
      <c r="G7209" t="s">
        <v>23</v>
      </c>
      <c r="H7209">
        <v>1215.0500039999999</v>
      </c>
    </row>
    <row r="7210" spans="1:8" x14ac:dyDescent="0.3">
      <c r="A7210" t="s">
        <v>21</v>
      </c>
      <c r="B7210" t="s">
        <v>20</v>
      </c>
      <c r="C7210">
        <v>17</v>
      </c>
      <c r="D7210" s="3">
        <v>2017</v>
      </c>
      <c r="E7210" t="s">
        <v>16</v>
      </c>
      <c r="F7210" t="s">
        <v>18</v>
      </c>
      <c r="G7210" t="s">
        <v>23</v>
      </c>
      <c r="H7210">
        <v>19662.661542000002</v>
      </c>
    </row>
    <row r="7211" spans="1:8" x14ac:dyDescent="0.3">
      <c r="A7211" t="s">
        <v>22</v>
      </c>
      <c r="B7211" t="s">
        <v>20</v>
      </c>
      <c r="C7211">
        <v>17</v>
      </c>
      <c r="D7211" s="3">
        <v>2017</v>
      </c>
      <c r="E7211" t="s">
        <v>16</v>
      </c>
      <c r="F7211" t="s">
        <v>18</v>
      </c>
      <c r="G7211" t="s">
        <v>23</v>
      </c>
      <c r="H7211">
        <v>305.75061099999999</v>
      </c>
    </row>
    <row r="7212" spans="1:8" x14ac:dyDescent="0.3">
      <c r="A7212" t="s">
        <v>21</v>
      </c>
      <c r="B7212" t="s">
        <v>20</v>
      </c>
      <c r="C7212">
        <v>18</v>
      </c>
      <c r="D7212" s="3">
        <v>2017</v>
      </c>
      <c r="E7212" t="s">
        <v>16</v>
      </c>
      <c r="F7212" t="s">
        <v>18</v>
      </c>
      <c r="G7212" t="s">
        <v>23</v>
      </c>
      <c r="H7212">
        <v>8793.9466219999995</v>
      </c>
    </row>
    <row r="7213" spans="1:8" x14ac:dyDescent="0.3">
      <c r="A7213" t="s">
        <v>22</v>
      </c>
      <c r="B7213" t="s">
        <v>20</v>
      </c>
      <c r="C7213">
        <v>18</v>
      </c>
      <c r="D7213" s="3">
        <v>2017</v>
      </c>
      <c r="E7213" t="s">
        <v>16</v>
      </c>
      <c r="F7213" t="s">
        <v>18</v>
      </c>
      <c r="G7213" t="s">
        <v>23</v>
      </c>
      <c r="H7213">
        <v>1378.8293980000001</v>
      </c>
    </row>
    <row r="7214" spans="1:8" x14ac:dyDescent="0.3">
      <c r="A7214" t="s">
        <v>21</v>
      </c>
      <c r="B7214" t="s">
        <v>20</v>
      </c>
      <c r="C7214">
        <v>19</v>
      </c>
      <c r="D7214" s="3">
        <v>2017</v>
      </c>
      <c r="E7214" t="s">
        <v>16</v>
      </c>
      <c r="F7214" t="s">
        <v>18</v>
      </c>
      <c r="G7214" t="s">
        <v>23</v>
      </c>
      <c r="H7214">
        <v>22950.776527000002</v>
      </c>
    </row>
    <row r="7215" spans="1:8" x14ac:dyDescent="0.3">
      <c r="A7215" t="s">
        <v>22</v>
      </c>
      <c r="B7215" t="s">
        <v>20</v>
      </c>
      <c r="C7215">
        <v>19</v>
      </c>
      <c r="D7215" s="3">
        <v>2017</v>
      </c>
      <c r="E7215" t="s">
        <v>16</v>
      </c>
      <c r="F7215" t="s">
        <v>18</v>
      </c>
      <c r="G7215" t="s">
        <v>23</v>
      </c>
      <c r="H7215">
        <v>1483.224074</v>
      </c>
    </row>
    <row r="7216" spans="1:8" x14ac:dyDescent="0.3">
      <c r="A7216" t="s">
        <v>21</v>
      </c>
      <c r="B7216" t="s">
        <v>20</v>
      </c>
      <c r="C7216">
        <v>20</v>
      </c>
      <c r="D7216" s="3">
        <v>2017</v>
      </c>
      <c r="E7216" t="s">
        <v>16</v>
      </c>
      <c r="F7216" t="s">
        <v>18</v>
      </c>
      <c r="G7216" t="s">
        <v>23</v>
      </c>
      <c r="H7216">
        <v>12469.524023</v>
      </c>
    </row>
    <row r="7217" spans="1:8" x14ac:dyDescent="0.3">
      <c r="A7217" t="s">
        <v>22</v>
      </c>
      <c r="B7217" t="s">
        <v>20</v>
      </c>
      <c r="C7217">
        <v>20</v>
      </c>
      <c r="D7217" s="3">
        <v>2017</v>
      </c>
      <c r="E7217" t="s">
        <v>16</v>
      </c>
      <c r="F7217" t="s">
        <v>18</v>
      </c>
      <c r="G7217" t="s">
        <v>23</v>
      </c>
      <c r="H7217">
        <v>792.02425000000005</v>
      </c>
    </row>
    <row r="7218" spans="1:8" x14ac:dyDescent="0.3">
      <c r="A7218" t="s">
        <v>21</v>
      </c>
      <c r="B7218" t="s">
        <v>20</v>
      </c>
      <c r="C7218">
        <v>21</v>
      </c>
      <c r="D7218" s="3">
        <v>2017</v>
      </c>
      <c r="E7218" t="s">
        <v>16</v>
      </c>
      <c r="F7218" t="s">
        <v>18</v>
      </c>
      <c r="G7218" t="s">
        <v>23</v>
      </c>
      <c r="H7218">
        <v>15278.793540999999</v>
      </c>
    </row>
    <row r="7219" spans="1:8" x14ac:dyDescent="0.3">
      <c r="A7219" t="s">
        <v>22</v>
      </c>
      <c r="B7219" t="s">
        <v>20</v>
      </c>
      <c r="C7219">
        <v>21</v>
      </c>
      <c r="D7219" s="3">
        <v>2017</v>
      </c>
      <c r="E7219" t="s">
        <v>16</v>
      </c>
      <c r="F7219" t="s">
        <v>18</v>
      </c>
      <c r="G7219" t="s">
        <v>23</v>
      </c>
      <c r="H7219">
        <v>418.80239799999998</v>
      </c>
    </row>
    <row r="7220" spans="1:8" x14ac:dyDescent="0.3">
      <c r="A7220" t="s">
        <v>21</v>
      </c>
      <c r="B7220" t="s">
        <v>20</v>
      </c>
      <c r="C7220">
        <v>22</v>
      </c>
      <c r="D7220" s="3">
        <v>2017</v>
      </c>
      <c r="E7220" t="s">
        <v>16</v>
      </c>
      <c r="F7220" t="s">
        <v>18</v>
      </c>
      <c r="G7220" t="s">
        <v>23</v>
      </c>
      <c r="H7220">
        <v>16594.289083</v>
      </c>
    </row>
    <row r="7221" spans="1:8" x14ac:dyDescent="0.3">
      <c r="A7221" t="s">
        <v>22</v>
      </c>
      <c r="B7221" t="s">
        <v>20</v>
      </c>
      <c r="C7221">
        <v>22</v>
      </c>
      <c r="D7221" s="3">
        <v>2017</v>
      </c>
      <c r="E7221" t="s">
        <v>16</v>
      </c>
      <c r="F7221" t="s">
        <v>18</v>
      </c>
      <c r="G7221" t="s">
        <v>23</v>
      </c>
      <c r="H7221">
        <v>1241.4052810000001</v>
      </c>
    </row>
    <row r="7222" spans="1:8" x14ac:dyDescent="0.3">
      <c r="A7222" t="s">
        <v>21</v>
      </c>
      <c r="B7222" t="s">
        <v>20</v>
      </c>
      <c r="C7222">
        <v>23</v>
      </c>
      <c r="D7222" s="3">
        <v>2017</v>
      </c>
      <c r="E7222" t="s">
        <v>16</v>
      </c>
      <c r="F7222" t="s">
        <v>18</v>
      </c>
      <c r="G7222" t="s">
        <v>23</v>
      </c>
      <c r="H7222">
        <v>21439.123957</v>
      </c>
    </row>
    <row r="7223" spans="1:8" x14ac:dyDescent="0.3">
      <c r="A7223" t="s">
        <v>22</v>
      </c>
      <c r="B7223" t="s">
        <v>20</v>
      </c>
      <c r="C7223">
        <v>23</v>
      </c>
      <c r="D7223" s="3">
        <v>2017</v>
      </c>
      <c r="E7223" t="s">
        <v>16</v>
      </c>
      <c r="F7223" t="s">
        <v>18</v>
      </c>
      <c r="G7223" t="s">
        <v>23</v>
      </c>
      <c r="H7223">
        <v>1476.666682</v>
      </c>
    </row>
    <row r="7224" spans="1:8" x14ac:dyDescent="0.3">
      <c r="A7224" t="s">
        <v>21</v>
      </c>
      <c r="B7224" t="s">
        <v>20</v>
      </c>
      <c r="C7224">
        <v>24</v>
      </c>
      <c r="D7224" s="3">
        <v>2017</v>
      </c>
      <c r="E7224" t="s">
        <v>16</v>
      </c>
      <c r="F7224" t="s">
        <v>18</v>
      </c>
      <c r="G7224" t="s">
        <v>23</v>
      </c>
      <c r="H7224">
        <v>19047.133011999998</v>
      </c>
    </row>
    <row r="7225" spans="1:8" x14ac:dyDescent="0.3">
      <c r="A7225" t="s">
        <v>22</v>
      </c>
      <c r="B7225" t="s">
        <v>20</v>
      </c>
      <c r="C7225">
        <v>24</v>
      </c>
      <c r="D7225" s="3">
        <v>2017</v>
      </c>
      <c r="E7225" t="s">
        <v>16</v>
      </c>
      <c r="F7225" t="s">
        <v>18</v>
      </c>
      <c r="G7225" t="s">
        <v>23</v>
      </c>
      <c r="H7225">
        <v>542.16084999999998</v>
      </c>
    </row>
    <row r="7226" spans="1:8" x14ac:dyDescent="0.3">
      <c r="A7226" t="s">
        <v>21</v>
      </c>
      <c r="B7226" t="s">
        <v>20</v>
      </c>
      <c r="C7226">
        <v>25</v>
      </c>
      <c r="D7226" s="3">
        <v>2017</v>
      </c>
      <c r="E7226" t="s">
        <v>16</v>
      </c>
      <c r="F7226" t="s">
        <v>18</v>
      </c>
      <c r="G7226" t="s">
        <v>23</v>
      </c>
      <c r="H7226">
        <v>22183.659904</v>
      </c>
    </row>
    <row r="7227" spans="1:8" x14ac:dyDescent="0.3">
      <c r="A7227" t="s">
        <v>22</v>
      </c>
      <c r="B7227" t="s">
        <v>20</v>
      </c>
      <c r="C7227">
        <v>25</v>
      </c>
      <c r="D7227" s="3">
        <v>2017</v>
      </c>
      <c r="E7227" t="s">
        <v>16</v>
      </c>
      <c r="F7227" t="s">
        <v>18</v>
      </c>
      <c r="G7227" t="s">
        <v>23</v>
      </c>
      <c r="H7227">
        <v>741.08157100000005</v>
      </c>
    </row>
    <row r="7228" spans="1:8" x14ac:dyDescent="0.3">
      <c r="A7228" t="s">
        <v>21</v>
      </c>
      <c r="B7228" t="s">
        <v>20</v>
      </c>
      <c r="C7228">
        <v>26</v>
      </c>
      <c r="D7228" s="3">
        <v>2017</v>
      </c>
      <c r="E7228" t="s">
        <v>16</v>
      </c>
      <c r="F7228" t="s">
        <v>18</v>
      </c>
      <c r="G7228" t="s">
        <v>23</v>
      </c>
      <c r="H7228">
        <v>10920.406588</v>
      </c>
    </row>
    <row r="7229" spans="1:8" x14ac:dyDescent="0.3">
      <c r="A7229" t="s">
        <v>22</v>
      </c>
      <c r="B7229" t="s">
        <v>20</v>
      </c>
      <c r="C7229">
        <v>26</v>
      </c>
      <c r="D7229" s="3">
        <v>2017</v>
      </c>
      <c r="E7229" t="s">
        <v>16</v>
      </c>
      <c r="F7229" t="s">
        <v>18</v>
      </c>
      <c r="G7229" t="s">
        <v>23</v>
      </c>
      <c r="H7229">
        <v>1759.857745</v>
      </c>
    </row>
    <row r="7230" spans="1:8" x14ac:dyDescent="0.3">
      <c r="A7230" t="s">
        <v>21</v>
      </c>
      <c r="B7230" t="s">
        <v>20</v>
      </c>
      <c r="C7230">
        <v>27</v>
      </c>
      <c r="D7230" s="3">
        <v>2017</v>
      </c>
      <c r="E7230" t="s">
        <v>16</v>
      </c>
      <c r="F7230" t="s">
        <v>18</v>
      </c>
      <c r="G7230" t="s">
        <v>23</v>
      </c>
      <c r="H7230">
        <v>15878.796538000001</v>
      </c>
    </row>
    <row r="7231" spans="1:8" x14ac:dyDescent="0.3">
      <c r="A7231" t="s">
        <v>22</v>
      </c>
      <c r="B7231" t="s">
        <v>20</v>
      </c>
      <c r="C7231">
        <v>27</v>
      </c>
      <c r="D7231" s="3">
        <v>2017</v>
      </c>
      <c r="E7231" t="s">
        <v>16</v>
      </c>
      <c r="F7231" t="s">
        <v>18</v>
      </c>
      <c r="G7231" t="s">
        <v>23</v>
      </c>
      <c r="H7231">
        <v>937.49451599999998</v>
      </c>
    </row>
    <row r="7232" spans="1:8" x14ac:dyDescent="0.3">
      <c r="A7232" t="s">
        <v>21</v>
      </c>
      <c r="B7232" t="s">
        <v>20</v>
      </c>
      <c r="C7232">
        <v>28</v>
      </c>
      <c r="D7232" s="3">
        <v>2017</v>
      </c>
      <c r="E7232" t="s">
        <v>16</v>
      </c>
      <c r="F7232" t="s">
        <v>18</v>
      </c>
      <c r="G7232" t="s">
        <v>23</v>
      </c>
      <c r="H7232">
        <v>15317.377386</v>
      </c>
    </row>
    <row r="7233" spans="1:8" x14ac:dyDescent="0.3">
      <c r="A7233" t="s">
        <v>22</v>
      </c>
      <c r="B7233" t="s">
        <v>20</v>
      </c>
      <c r="C7233">
        <v>28</v>
      </c>
      <c r="D7233" s="3">
        <v>2017</v>
      </c>
      <c r="E7233" t="s">
        <v>16</v>
      </c>
      <c r="F7233" t="s">
        <v>18</v>
      </c>
      <c r="G7233" t="s">
        <v>23</v>
      </c>
      <c r="H7233">
        <v>1239.706205</v>
      </c>
    </row>
    <row r="7234" spans="1:8" x14ac:dyDescent="0.3">
      <c r="A7234" t="s">
        <v>21</v>
      </c>
      <c r="B7234" t="s">
        <v>20</v>
      </c>
      <c r="C7234">
        <v>29</v>
      </c>
      <c r="D7234" s="3">
        <v>2017</v>
      </c>
      <c r="E7234" t="s">
        <v>16</v>
      </c>
      <c r="F7234" t="s">
        <v>18</v>
      </c>
      <c r="G7234" t="s">
        <v>23</v>
      </c>
      <c r="H7234">
        <v>13467.673086999999</v>
      </c>
    </row>
    <row r="7235" spans="1:8" x14ac:dyDescent="0.3">
      <c r="A7235" t="s">
        <v>22</v>
      </c>
      <c r="B7235" t="s">
        <v>20</v>
      </c>
      <c r="C7235">
        <v>29</v>
      </c>
      <c r="D7235" s="3">
        <v>2017</v>
      </c>
      <c r="E7235" t="s">
        <v>16</v>
      </c>
      <c r="F7235" t="s">
        <v>18</v>
      </c>
      <c r="G7235" t="s">
        <v>23</v>
      </c>
      <c r="H7235">
        <v>1447.2489619999999</v>
      </c>
    </row>
    <row r="7236" spans="1:8" x14ac:dyDescent="0.3">
      <c r="A7236" t="s">
        <v>21</v>
      </c>
      <c r="B7236" t="s">
        <v>20</v>
      </c>
      <c r="C7236">
        <v>30</v>
      </c>
      <c r="D7236" s="3">
        <v>2017</v>
      </c>
      <c r="E7236" t="s">
        <v>16</v>
      </c>
      <c r="F7236" t="s">
        <v>18</v>
      </c>
      <c r="G7236" t="s">
        <v>23</v>
      </c>
      <c r="H7236">
        <v>13400.205035000001</v>
      </c>
    </row>
    <row r="7237" spans="1:8" x14ac:dyDescent="0.3">
      <c r="A7237" t="s">
        <v>22</v>
      </c>
      <c r="B7237" t="s">
        <v>20</v>
      </c>
      <c r="C7237">
        <v>30</v>
      </c>
      <c r="D7237" s="3">
        <v>2017</v>
      </c>
      <c r="E7237" t="s">
        <v>16</v>
      </c>
      <c r="F7237" t="s">
        <v>18</v>
      </c>
      <c r="G7237" t="s">
        <v>23</v>
      </c>
      <c r="H7237">
        <v>1501.458985</v>
      </c>
    </row>
    <row r="7238" spans="1:8" x14ac:dyDescent="0.3">
      <c r="A7238" t="s">
        <v>21</v>
      </c>
      <c r="B7238" t="s">
        <v>20</v>
      </c>
      <c r="C7238">
        <v>31</v>
      </c>
      <c r="D7238" s="3">
        <v>2017</v>
      </c>
      <c r="E7238" t="s">
        <v>16</v>
      </c>
      <c r="F7238" t="s">
        <v>18</v>
      </c>
      <c r="G7238" t="s">
        <v>23</v>
      </c>
      <c r="H7238">
        <v>17134.479369000001</v>
      </c>
    </row>
    <row r="7239" spans="1:8" x14ac:dyDescent="0.3">
      <c r="A7239" t="s">
        <v>22</v>
      </c>
      <c r="B7239" t="s">
        <v>20</v>
      </c>
      <c r="C7239">
        <v>31</v>
      </c>
      <c r="D7239" s="3">
        <v>2017</v>
      </c>
      <c r="E7239" t="s">
        <v>16</v>
      </c>
      <c r="F7239" t="s">
        <v>18</v>
      </c>
      <c r="G7239" t="s">
        <v>23</v>
      </c>
      <c r="H7239">
        <v>877.96880899999996</v>
      </c>
    </row>
    <row r="7240" spans="1:8" x14ac:dyDescent="0.3">
      <c r="A7240" t="s">
        <v>21</v>
      </c>
      <c r="B7240" t="s">
        <v>19</v>
      </c>
      <c r="C7240">
        <v>1</v>
      </c>
      <c r="D7240" s="3">
        <v>2017</v>
      </c>
      <c r="E7240" t="s">
        <v>16</v>
      </c>
      <c r="F7240" t="s">
        <v>18</v>
      </c>
      <c r="G7240" t="s">
        <v>23</v>
      </c>
      <c r="H7240">
        <v>12030.469333999999</v>
      </c>
    </row>
    <row r="7241" spans="1:8" x14ac:dyDescent="0.3">
      <c r="A7241" t="s">
        <v>22</v>
      </c>
      <c r="B7241" t="s">
        <v>19</v>
      </c>
      <c r="C7241">
        <v>1</v>
      </c>
      <c r="D7241" s="3">
        <v>2017</v>
      </c>
      <c r="E7241" t="s">
        <v>16</v>
      </c>
      <c r="F7241" t="s">
        <v>18</v>
      </c>
      <c r="G7241" t="s">
        <v>23</v>
      </c>
      <c r="H7241">
        <v>1042.2906439999999</v>
      </c>
    </row>
    <row r="7242" spans="1:8" x14ac:dyDescent="0.3">
      <c r="A7242" t="s">
        <v>21</v>
      </c>
      <c r="B7242" t="s">
        <v>19</v>
      </c>
      <c r="C7242">
        <v>2</v>
      </c>
      <c r="D7242" s="3">
        <v>2017</v>
      </c>
      <c r="E7242" t="s">
        <v>16</v>
      </c>
      <c r="F7242" t="s">
        <v>18</v>
      </c>
      <c r="G7242" t="s">
        <v>23</v>
      </c>
      <c r="H7242">
        <v>13522.960031000001</v>
      </c>
    </row>
    <row r="7243" spans="1:8" x14ac:dyDescent="0.3">
      <c r="A7243" t="s">
        <v>22</v>
      </c>
      <c r="B7243" t="s">
        <v>19</v>
      </c>
      <c r="C7243">
        <v>2</v>
      </c>
      <c r="D7243" s="3">
        <v>2017</v>
      </c>
      <c r="E7243" t="s">
        <v>16</v>
      </c>
      <c r="F7243" t="s">
        <v>18</v>
      </c>
      <c r="G7243" t="s">
        <v>23</v>
      </c>
      <c r="H7243">
        <v>648.99901699999998</v>
      </c>
    </row>
    <row r="7244" spans="1:8" x14ac:dyDescent="0.3">
      <c r="A7244" t="s">
        <v>21</v>
      </c>
      <c r="B7244" t="s">
        <v>19</v>
      </c>
      <c r="C7244">
        <v>3</v>
      </c>
      <c r="D7244" s="3">
        <v>2017</v>
      </c>
      <c r="E7244" t="s">
        <v>16</v>
      </c>
      <c r="F7244" t="s">
        <v>18</v>
      </c>
      <c r="G7244" t="s">
        <v>23</v>
      </c>
      <c r="H7244">
        <v>13178.390248</v>
      </c>
    </row>
    <row r="7245" spans="1:8" x14ac:dyDescent="0.3">
      <c r="A7245" t="s">
        <v>22</v>
      </c>
      <c r="B7245" t="s">
        <v>19</v>
      </c>
      <c r="C7245">
        <v>3</v>
      </c>
      <c r="D7245" s="3">
        <v>2017</v>
      </c>
      <c r="E7245" t="s">
        <v>16</v>
      </c>
      <c r="F7245" t="s">
        <v>18</v>
      </c>
      <c r="G7245" t="s">
        <v>23</v>
      </c>
      <c r="H7245">
        <v>965.91589799999997</v>
      </c>
    </row>
    <row r="7246" spans="1:8" x14ac:dyDescent="0.3">
      <c r="A7246" t="s">
        <v>21</v>
      </c>
      <c r="B7246" t="s">
        <v>19</v>
      </c>
      <c r="C7246">
        <v>4</v>
      </c>
      <c r="D7246" s="3">
        <v>2017</v>
      </c>
      <c r="E7246" t="s">
        <v>16</v>
      </c>
      <c r="F7246" t="s">
        <v>18</v>
      </c>
      <c r="G7246" t="s">
        <v>23</v>
      </c>
      <c r="H7246">
        <v>13427.028394999999</v>
      </c>
    </row>
    <row r="7247" spans="1:8" x14ac:dyDescent="0.3">
      <c r="A7247" t="s">
        <v>22</v>
      </c>
      <c r="B7247" t="s">
        <v>19</v>
      </c>
      <c r="C7247">
        <v>4</v>
      </c>
      <c r="D7247" s="3">
        <v>2017</v>
      </c>
      <c r="E7247" t="s">
        <v>16</v>
      </c>
      <c r="F7247" t="s">
        <v>18</v>
      </c>
      <c r="G7247" t="s">
        <v>23</v>
      </c>
      <c r="H7247">
        <v>734.78129999999999</v>
      </c>
    </row>
    <row r="7248" spans="1:8" x14ac:dyDescent="0.3">
      <c r="A7248" t="s">
        <v>21</v>
      </c>
      <c r="B7248" t="s">
        <v>19</v>
      </c>
      <c r="C7248">
        <v>5</v>
      </c>
      <c r="D7248" s="3">
        <v>2017</v>
      </c>
      <c r="E7248" t="s">
        <v>16</v>
      </c>
      <c r="F7248" t="s">
        <v>18</v>
      </c>
      <c r="G7248" t="s">
        <v>23</v>
      </c>
      <c r="H7248">
        <v>17156.774097000001</v>
      </c>
    </row>
    <row r="7249" spans="1:8" x14ac:dyDescent="0.3">
      <c r="A7249" t="s">
        <v>22</v>
      </c>
      <c r="B7249" t="s">
        <v>19</v>
      </c>
      <c r="C7249">
        <v>5</v>
      </c>
      <c r="D7249" s="3">
        <v>2017</v>
      </c>
      <c r="E7249" t="s">
        <v>16</v>
      </c>
      <c r="F7249" t="s">
        <v>18</v>
      </c>
      <c r="G7249" t="s">
        <v>23</v>
      </c>
      <c r="H7249">
        <v>841.07058900000004</v>
      </c>
    </row>
    <row r="7250" spans="1:8" x14ac:dyDescent="0.3">
      <c r="A7250" t="s">
        <v>21</v>
      </c>
      <c r="B7250" t="s">
        <v>19</v>
      </c>
      <c r="C7250">
        <v>6</v>
      </c>
      <c r="D7250" s="3">
        <v>2017</v>
      </c>
      <c r="E7250" t="s">
        <v>16</v>
      </c>
      <c r="F7250" t="s">
        <v>18</v>
      </c>
      <c r="G7250" t="s">
        <v>23</v>
      </c>
      <c r="H7250">
        <v>15114.482400999999</v>
      </c>
    </row>
    <row r="7251" spans="1:8" x14ac:dyDescent="0.3">
      <c r="A7251" t="s">
        <v>22</v>
      </c>
      <c r="B7251" t="s">
        <v>19</v>
      </c>
      <c r="C7251">
        <v>6</v>
      </c>
      <c r="D7251" s="3">
        <v>2017</v>
      </c>
      <c r="E7251" t="s">
        <v>16</v>
      </c>
      <c r="F7251" t="s">
        <v>18</v>
      </c>
      <c r="G7251" t="s">
        <v>23</v>
      </c>
      <c r="H7251">
        <v>956.73205499999995</v>
      </c>
    </row>
    <row r="7252" spans="1:8" x14ac:dyDescent="0.3">
      <c r="A7252" t="s">
        <v>21</v>
      </c>
      <c r="B7252" t="s">
        <v>19</v>
      </c>
      <c r="C7252">
        <v>7</v>
      </c>
      <c r="D7252" s="3">
        <v>2017</v>
      </c>
      <c r="E7252" t="s">
        <v>16</v>
      </c>
      <c r="F7252" t="s">
        <v>18</v>
      </c>
      <c r="G7252" t="s">
        <v>23</v>
      </c>
      <c r="H7252">
        <v>17847.368132</v>
      </c>
    </row>
    <row r="7253" spans="1:8" x14ac:dyDescent="0.3">
      <c r="A7253" t="s">
        <v>22</v>
      </c>
      <c r="B7253" t="s">
        <v>19</v>
      </c>
      <c r="C7253">
        <v>7</v>
      </c>
      <c r="D7253" s="3">
        <v>2017</v>
      </c>
      <c r="E7253" t="s">
        <v>16</v>
      </c>
      <c r="F7253" t="s">
        <v>18</v>
      </c>
      <c r="G7253" t="s">
        <v>23</v>
      </c>
      <c r="H7253">
        <v>1706.559123</v>
      </c>
    </row>
    <row r="7254" spans="1:8" x14ac:dyDescent="0.3">
      <c r="A7254" t="s">
        <v>21</v>
      </c>
      <c r="B7254" t="s">
        <v>19</v>
      </c>
      <c r="C7254">
        <v>8</v>
      </c>
      <c r="D7254" s="3">
        <v>2017</v>
      </c>
      <c r="E7254" t="s">
        <v>16</v>
      </c>
      <c r="F7254" t="s">
        <v>18</v>
      </c>
      <c r="G7254" t="s">
        <v>23</v>
      </c>
      <c r="H7254">
        <v>18227.956345999999</v>
      </c>
    </row>
    <row r="7255" spans="1:8" x14ac:dyDescent="0.3">
      <c r="A7255" t="s">
        <v>22</v>
      </c>
      <c r="B7255" t="s">
        <v>19</v>
      </c>
      <c r="C7255">
        <v>8</v>
      </c>
      <c r="D7255" s="3">
        <v>2017</v>
      </c>
      <c r="E7255" t="s">
        <v>16</v>
      </c>
      <c r="F7255" t="s">
        <v>18</v>
      </c>
      <c r="G7255" t="s">
        <v>23</v>
      </c>
      <c r="H7255">
        <v>1242.680341</v>
      </c>
    </row>
    <row r="7256" spans="1:8" x14ac:dyDescent="0.3">
      <c r="A7256" t="s">
        <v>21</v>
      </c>
      <c r="B7256" t="s">
        <v>19</v>
      </c>
      <c r="C7256">
        <v>9</v>
      </c>
      <c r="D7256" s="3">
        <v>2017</v>
      </c>
      <c r="E7256" t="s">
        <v>16</v>
      </c>
      <c r="F7256" t="s">
        <v>18</v>
      </c>
      <c r="G7256" t="s">
        <v>23</v>
      </c>
      <c r="H7256">
        <v>10016.953321999999</v>
      </c>
    </row>
    <row r="7257" spans="1:8" x14ac:dyDescent="0.3">
      <c r="A7257" t="s">
        <v>22</v>
      </c>
      <c r="B7257" t="s">
        <v>19</v>
      </c>
      <c r="C7257">
        <v>9</v>
      </c>
      <c r="D7257" s="3">
        <v>2017</v>
      </c>
      <c r="E7257" t="s">
        <v>16</v>
      </c>
      <c r="F7257" t="s">
        <v>18</v>
      </c>
      <c r="G7257" t="s">
        <v>23</v>
      </c>
      <c r="H7257">
        <v>1739.24856</v>
      </c>
    </row>
    <row r="7258" spans="1:8" x14ac:dyDescent="0.3">
      <c r="A7258" t="s">
        <v>21</v>
      </c>
      <c r="B7258" t="s">
        <v>19</v>
      </c>
      <c r="C7258">
        <v>10</v>
      </c>
      <c r="D7258" s="3">
        <v>2017</v>
      </c>
      <c r="E7258" t="s">
        <v>16</v>
      </c>
      <c r="F7258" t="s">
        <v>18</v>
      </c>
      <c r="G7258" t="s">
        <v>23</v>
      </c>
      <c r="H7258">
        <v>12684.693472999999</v>
      </c>
    </row>
    <row r="7259" spans="1:8" x14ac:dyDescent="0.3">
      <c r="A7259" t="s">
        <v>22</v>
      </c>
      <c r="B7259" t="s">
        <v>19</v>
      </c>
      <c r="C7259">
        <v>10</v>
      </c>
      <c r="D7259" s="3">
        <v>2017</v>
      </c>
      <c r="E7259" t="s">
        <v>16</v>
      </c>
      <c r="F7259" t="s">
        <v>18</v>
      </c>
      <c r="G7259" t="s">
        <v>23</v>
      </c>
      <c r="H7259">
        <v>1651.308691</v>
      </c>
    </row>
    <row r="7260" spans="1:8" x14ac:dyDescent="0.3">
      <c r="A7260" t="s">
        <v>21</v>
      </c>
      <c r="B7260" t="s">
        <v>19</v>
      </c>
      <c r="C7260">
        <v>11</v>
      </c>
      <c r="D7260" s="3">
        <v>2017</v>
      </c>
      <c r="E7260" t="s">
        <v>16</v>
      </c>
      <c r="F7260" t="s">
        <v>18</v>
      </c>
      <c r="G7260" t="s">
        <v>23</v>
      </c>
      <c r="H7260">
        <v>16699.887783999999</v>
      </c>
    </row>
    <row r="7261" spans="1:8" x14ac:dyDescent="0.3">
      <c r="A7261" t="s">
        <v>22</v>
      </c>
      <c r="B7261" t="s">
        <v>19</v>
      </c>
      <c r="C7261">
        <v>11</v>
      </c>
      <c r="D7261" s="3">
        <v>2017</v>
      </c>
      <c r="E7261" t="s">
        <v>16</v>
      </c>
      <c r="F7261" t="s">
        <v>18</v>
      </c>
      <c r="G7261" t="s">
        <v>23</v>
      </c>
      <c r="H7261">
        <v>657.04744200000005</v>
      </c>
    </row>
    <row r="7262" spans="1:8" x14ac:dyDescent="0.3">
      <c r="A7262" t="s">
        <v>21</v>
      </c>
      <c r="B7262" t="s">
        <v>19</v>
      </c>
      <c r="C7262">
        <v>12</v>
      </c>
      <c r="D7262" s="3">
        <v>2017</v>
      </c>
      <c r="E7262" t="s">
        <v>16</v>
      </c>
      <c r="F7262" t="s">
        <v>18</v>
      </c>
      <c r="G7262" t="s">
        <v>23</v>
      </c>
      <c r="H7262">
        <v>14441.388879</v>
      </c>
    </row>
    <row r="7263" spans="1:8" x14ac:dyDescent="0.3">
      <c r="A7263" t="s">
        <v>22</v>
      </c>
      <c r="B7263" t="s">
        <v>19</v>
      </c>
      <c r="C7263">
        <v>12</v>
      </c>
      <c r="D7263" s="3">
        <v>2017</v>
      </c>
      <c r="E7263" t="s">
        <v>16</v>
      </c>
      <c r="F7263" t="s">
        <v>18</v>
      </c>
      <c r="G7263" t="s">
        <v>23</v>
      </c>
      <c r="H7263">
        <v>1714.8589280000001</v>
      </c>
    </row>
    <row r="7264" spans="1:8" x14ac:dyDescent="0.3">
      <c r="A7264" t="s">
        <v>21</v>
      </c>
      <c r="B7264" t="s">
        <v>19</v>
      </c>
      <c r="C7264">
        <v>13</v>
      </c>
      <c r="D7264" s="3">
        <v>2017</v>
      </c>
      <c r="E7264" t="s">
        <v>16</v>
      </c>
      <c r="F7264" t="s">
        <v>18</v>
      </c>
      <c r="G7264" t="s">
        <v>23</v>
      </c>
      <c r="H7264">
        <v>12704.696375</v>
      </c>
    </row>
    <row r="7265" spans="1:8" x14ac:dyDescent="0.3">
      <c r="A7265" t="s">
        <v>22</v>
      </c>
      <c r="B7265" t="s">
        <v>19</v>
      </c>
      <c r="C7265">
        <v>13</v>
      </c>
      <c r="D7265" s="3">
        <v>2017</v>
      </c>
      <c r="E7265" t="s">
        <v>16</v>
      </c>
      <c r="F7265" t="s">
        <v>18</v>
      </c>
      <c r="G7265" t="s">
        <v>23</v>
      </c>
      <c r="H7265">
        <v>1224.4676790000001</v>
      </c>
    </row>
    <row r="7266" spans="1:8" x14ac:dyDescent="0.3">
      <c r="A7266" t="s">
        <v>21</v>
      </c>
      <c r="B7266" t="s">
        <v>19</v>
      </c>
      <c r="C7266">
        <v>14</v>
      </c>
      <c r="D7266" s="3">
        <v>2017</v>
      </c>
      <c r="E7266" t="s">
        <v>16</v>
      </c>
      <c r="F7266" t="s">
        <v>18</v>
      </c>
      <c r="G7266" t="s">
        <v>23</v>
      </c>
      <c r="H7266">
        <v>14396.014122</v>
      </c>
    </row>
    <row r="7267" spans="1:8" x14ac:dyDescent="0.3">
      <c r="A7267" t="s">
        <v>22</v>
      </c>
      <c r="B7267" t="s">
        <v>19</v>
      </c>
      <c r="C7267">
        <v>14</v>
      </c>
      <c r="D7267" s="3">
        <v>2017</v>
      </c>
      <c r="E7267" t="s">
        <v>16</v>
      </c>
      <c r="F7267" t="s">
        <v>18</v>
      </c>
      <c r="G7267" t="s">
        <v>23</v>
      </c>
      <c r="H7267">
        <v>1882.412844</v>
      </c>
    </row>
    <row r="7268" spans="1:8" x14ac:dyDescent="0.3">
      <c r="A7268" t="s">
        <v>21</v>
      </c>
      <c r="B7268" t="s">
        <v>19</v>
      </c>
      <c r="C7268">
        <v>15</v>
      </c>
      <c r="D7268" s="3">
        <v>2017</v>
      </c>
      <c r="E7268" t="s">
        <v>16</v>
      </c>
      <c r="F7268" t="s">
        <v>18</v>
      </c>
      <c r="G7268" t="s">
        <v>23</v>
      </c>
      <c r="H7268">
        <v>16703.837080000001</v>
      </c>
    </row>
    <row r="7269" spans="1:8" x14ac:dyDescent="0.3">
      <c r="A7269" t="s">
        <v>22</v>
      </c>
      <c r="B7269" t="s">
        <v>19</v>
      </c>
      <c r="C7269">
        <v>15</v>
      </c>
      <c r="D7269" s="3">
        <v>2017</v>
      </c>
      <c r="E7269" t="s">
        <v>16</v>
      </c>
      <c r="F7269" t="s">
        <v>18</v>
      </c>
      <c r="G7269" t="s">
        <v>23</v>
      </c>
      <c r="H7269">
        <v>302.49116500000002</v>
      </c>
    </row>
    <row r="7270" spans="1:8" x14ac:dyDescent="0.3">
      <c r="A7270" t="s">
        <v>21</v>
      </c>
      <c r="B7270" t="s">
        <v>19</v>
      </c>
      <c r="C7270">
        <v>16</v>
      </c>
      <c r="D7270" s="3">
        <v>2017</v>
      </c>
      <c r="E7270" t="s">
        <v>16</v>
      </c>
      <c r="F7270" t="s">
        <v>18</v>
      </c>
      <c r="G7270" t="s">
        <v>23</v>
      </c>
      <c r="H7270">
        <v>15787.319299999999</v>
      </c>
    </row>
    <row r="7271" spans="1:8" x14ac:dyDescent="0.3">
      <c r="A7271" t="s">
        <v>22</v>
      </c>
      <c r="B7271" t="s">
        <v>19</v>
      </c>
      <c r="C7271">
        <v>16</v>
      </c>
      <c r="D7271" s="3">
        <v>2017</v>
      </c>
      <c r="E7271" t="s">
        <v>16</v>
      </c>
      <c r="F7271" t="s">
        <v>18</v>
      </c>
      <c r="G7271" t="s">
        <v>23</v>
      </c>
      <c r="H7271">
        <v>694.08457499999997</v>
      </c>
    </row>
    <row r="7272" spans="1:8" x14ac:dyDescent="0.3">
      <c r="A7272" t="s">
        <v>21</v>
      </c>
      <c r="B7272" t="s">
        <v>19</v>
      </c>
      <c r="C7272">
        <v>17</v>
      </c>
      <c r="D7272" s="3">
        <v>2017</v>
      </c>
      <c r="E7272" t="s">
        <v>16</v>
      </c>
      <c r="F7272" t="s">
        <v>18</v>
      </c>
      <c r="G7272" t="s">
        <v>23</v>
      </c>
      <c r="H7272">
        <v>11881.840855</v>
      </c>
    </row>
    <row r="7273" spans="1:8" x14ac:dyDescent="0.3">
      <c r="A7273" t="s">
        <v>22</v>
      </c>
      <c r="B7273" t="s">
        <v>19</v>
      </c>
      <c r="C7273">
        <v>17</v>
      </c>
      <c r="D7273" s="3">
        <v>2017</v>
      </c>
      <c r="E7273" t="s">
        <v>16</v>
      </c>
      <c r="F7273" t="s">
        <v>18</v>
      </c>
      <c r="G7273" t="s">
        <v>23</v>
      </c>
      <c r="H7273">
        <v>903.47010599999999</v>
      </c>
    </row>
    <row r="7274" spans="1:8" x14ac:dyDescent="0.3">
      <c r="A7274" t="s">
        <v>21</v>
      </c>
      <c r="B7274" t="s">
        <v>19</v>
      </c>
      <c r="C7274">
        <v>18</v>
      </c>
      <c r="D7274" s="3">
        <v>2017</v>
      </c>
      <c r="E7274" t="s">
        <v>16</v>
      </c>
      <c r="F7274" t="s">
        <v>18</v>
      </c>
      <c r="G7274" t="s">
        <v>23</v>
      </c>
      <c r="H7274">
        <v>18431.494793000002</v>
      </c>
    </row>
    <row r="7275" spans="1:8" x14ac:dyDescent="0.3">
      <c r="A7275" t="s">
        <v>22</v>
      </c>
      <c r="B7275" t="s">
        <v>19</v>
      </c>
      <c r="C7275">
        <v>18</v>
      </c>
      <c r="D7275" s="3">
        <v>2017</v>
      </c>
      <c r="E7275" t="s">
        <v>16</v>
      </c>
      <c r="F7275" t="s">
        <v>18</v>
      </c>
      <c r="G7275" t="s">
        <v>23</v>
      </c>
      <c r="H7275">
        <v>1005.2264300000001</v>
      </c>
    </row>
    <row r="7276" spans="1:8" x14ac:dyDescent="0.3">
      <c r="A7276" t="s">
        <v>21</v>
      </c>
      <c r="B7276" t="s">
        <v>19</v>
      </c>
      <c r="C7276">
        <v>19</v>
      </c>
      <c r="D7276" s="3">
        <v>2017</v>
      </c>
      <c r="E7276" t="s">
        <v>16</v>
      </c>
      <c r="F7276" t="s">
        <v>18</v>
      </c>
      <c r="G7276" t="s">
        <v>23</v>
      </c>
      <c r="H7276">
        <v>16270.872713999999</v>
      </c>
    </row>
    <row r="7277" spans="1:8" x14ac:dyDescent="0.3">
      <c r="A7277" t="s">
        <v>22</v>
      </c>
      <c r="B7277" t="s">
        <v>19</v>
      </c>
      <c r="C7277">
        <v>19</v>
      </c>
      <c r="D7277" s="3">
        <v>2017</v>
      </c>
      <c r="E7277" t="s">
        <v>16</v>
      </c>
      <c r="F7277" t="s">
        <v>18</v>
      </c>
      <c r="G7277" t="s">
        <v>23</v>
      </c>
      <c r="H7277">
        <v>1138.557178</v>
      </c>
    </row>
    <row r="7278" spans="1:8" x14ac:dyDescent="0.3">
      <c r="A7278" t="s">
        <v>21</v>
      </c>
      <c r="B7278" t="s">
        <v>19</v>
      </c>
      <c r="C7278">
        <v>20</v>
      </c>
      <c r="D7278" s="3">
        <v>2017</v>
      </c>
      <c r="E7278" t="s">
        <v>16</v>
      </c>
      <c r="F7278" t="s">
        <v>18</v>
      </c>
      <c r="G7278" t="s">
        <v>23</v>
      </c>
      <c r="H7278">
        <v>11664.828898</v>
      </c>
    </row>
    <row r="7279" spans="1:8" x14ac:dyDescent="0.3">
      <c r="A7279" t="s">
        <v>22</v>
      </c>
      <c r="B7279" t="s">
        <v>19</v>
      </c>
      <c r="C7279">
        <v>20</v>
      </c>
      <c r="D7279" s="3">
        <v>2017</v>
      </c>
      <c r="E7279" t="s">
        <v>16</v>
      </c>
      <c r="F7279" t="s">
        <v>18</v>
      </c>
      <c r="G7279" t="s">
        <v>23</v>
      </c>
      <c r="H7279">
        <v>1730.7640449999999</v>
      </c>
    </row>
    <row r="7280" spans="1:8" x14ac:dyDescent="0.3">
      <c r="A7280" t="s">
        <v>21</v>
      </c>
      <c r="B7280" t="s">
        <v>19</v>
      </c>
      <c r="C7280">
        <v>21</v>
      </c>
      <c r="D7280" s="3">
        <v>2017</v>
      </c>
      <c r="E7280" t="s">
        <v>16</v>
      </c>
      <c r="F7280" t="s">
        <v>18</v>
      </c>
      <c r="G7280" t="s">
        <v>23</v>
      </c>
      <c r="H7280">
        <v>12802.234708</v>
      </c>
    </row>
    <row r="7281" spans="1:8" x14ac:dyDescent="0.3">
      <c r="A7281" t="s">
        <v>22</v>
      </c>
      <c r="B7281" t="s">
        <v>19</v>
      </c>
      <c r="C7281">
        <v>21</v>
      </c>
      <c r="D7281" s="3">
        <v>2017</v>
      </c>
      <c r="E7281" t="s">
        <v>16</v>
      </c>
      <c r="F7281" t="s">
        <v>18</v>
      </c>
      <c r="G7281" t="s">
        <v>23</v>
      </c>
      <c r="H7281">
        <v>882.80220399999996</v>
      </c>
    </row>
    <row r="7282" spans="1:8" x14ac:dyDescent="0.3">
      <c r="A7282" t="s">
        <v>21</v>
      </c>
      <c r="B7282" t="s">
        <v>19</v>
      </c>
      <c r="C7282">
        <v>22</v>
      </c>
      <c r="D7282" s="3">
        <v>2017</v>
      </c>
      <c r="E7282" t="s">
        <v>16</v>
      </c>
      <c r="F7282" t="s">
        <v>18</v>
      </c>
      <c r="G7282" t="s">
        <v>23</v>
      </c>
      <c r="H7282">
        <v>14017.209661000001</v>
      </c>
    </row>
    <row r="7283" spans="1:8" x14ac:dyDescent="0.3">
      <c r="A7283" t="s">
        <v>22</v>
      </c>
      <c r="B7283" t="s">
        <v>19</v>
      </c>
      <c r="C7283">
        <v>22</v>
      </c>
      <c r="D7283" s="3">
        <v>2017</v>
      </c>
      <c r="E7283" t="s">
        <v>16</v>
      </c>
      <c r="F7283" t="s">
        <v>18</v>
      </c>
      <c r="G7283" t="s">
        <v>23</v>
      </c>
      <c r="H7283">
        <v>1088.212082</v>
      </c>
    </row>
    <row r="7284" spans="1:8" x14ac:dyDescent="0.3">
      <c r="A7284" t="s">
        <v>21</v>
      </c>
      <c r="B7284" t="s">
        <v>19</v>
      </c>
      <c r="C7284">
        <v>23</v>
      </c>
      <c r="D7284" s="3">
        <v>2017</v>
      </c>
      <c r="E7284" t="s">
        <v>16</v>
      </c>
      <c r="F7284" t="s">
        <v>18</v>
      </c>
      <c r="G7284" t="s">
        <v>23</v>
      </c>
      <c r="H7284">
        <v>11981.572948999999</v>
      </c>
    </row>
    <row r="7285" spans="1:8" x14ac:dyDescent="0.3">
      <c r="A7285" t="s">
        <v>22</v>
      </c>
      <c r="B7285" t="s">
        <v>19</v>
      </c>
      <c r="C7285">
        <v>23</v>
      </c>
      <c r="D7285" s="3">
        <v>2017</v>
      </c>
      <c r="E7285" t="s">
        <v>16</v>
      </c>
      <c r="F7285" t="s">
        <v>18</v>
      </c>
      <c r="G7285" t="s">
        <v>23</v>
      </c>
      <c r="H7285">
        <v>2151.1539699999998</v>
      </c>
    </row>
    <row r="7286" spans="1:8" x14ac:dyDescent="0.3">
      <c r="A7286" t="s">
        <v>21</v>
      </c>
      <c r="B7286" t="s">
        <v>19</v>
      </c>
      <c r="C7286">
        <v>24</v>
      </c>
      <c r="D7286" s="3">
        <v>2017</v>
      </c>
      <c r="E7286" t="s">
        <v>16</v>
      </c>
      <c r="F7286" t="s">
        <v>18</v>
      </c>
      <c r="G7286" t="s">
        <v>23</v>
      </c>
      <c r="H7286">
        <v>13830.23473</v>
      </c>
    </row>
    <row r="7287" spans="1:8" x14ac:dyDescent="0.3">
      <c r="A7287" t="s">
        <v>22</v>
      </c>
      <c r="B7287" t="s">
        <v>19</v>
      </c>
      <c r="C7287">
        <v>24</v>
      </c>
      <c r="D7287" s="3">
        <v>2017</v>
      </c>
      <c r="E7287" t="s">
        <v>16</v>
      </c>
      <c r="F7287" t="s">
        <v>18</v>
      </c>
      <c r="G7287" t="s">
        <v>23</v>
      </c>
      <c r="H7287">
        <v>569.44111599999997</v>
      </c>
    </row>
    <row r="7288" spans="1:8" x14ac:dyDescent="0.3">
      <c r="A7288" t="s">
        <v>21</v>
      </c>
      <c r="B7288" t="s">
        <v>19</v>
      </c>
      <c r="C7288">
        <v>25</v>
      </c>
      <c r="D7288" s="3">
        <v>2017</v>
      </c>
      <c r="E7288" t="s">
        <v>16</v>
      </c>
      <c r="F7288" t="s">
        <v>18</v>
      </c>
      <c r="G7288" t="s">
        <v>23</v>
      </c>
      <c r="H7288">
        <v>21404.565587000001</v>
      </c>
    </row>
    <row r="7289" spans="1:8" x14ac:dyDescent="0.3">
      <c r="A7289" t="s">
        <v>22</v>
      </c>
      <c r="B7289" t="s">
        <v>19</v>
      </c>
      <c r="C7289">
        <v>25</v>
      </c>
      <c r="D7289" s="3">
        <v>2017</v>
      </c>
      <c r="E7289" t="s">
        <v>16</v>
      </c>
      <c r="F7289" t="s">
        <v>18</v>
      </c>
      <c r="G7289" t="s">
        <v>23</v>
      </c>
      <c r="H7289">
        <v>634.69928900000002</v>
      </c>
    </row>
    <row r="7290" spans="1:8" x14ac:dyDescent="0.3">
      <c r="A7290" t="s">
        <v>21</v>
      </c>
      <c r="B7290" t="s">
        <v>19</v>
      </c>
      <c r="C7290">
        <v>26</v>
      </c>
      <c r="D7290" s="3">
        <v>2017</v>
      </c>
      <c r="E7290" t="s">
        <v>16</v>
      </c>
      <c r="F7290" t="s">
        <v>18</v>
      </c>
      <c r="G7290" t="s">
        <v>23</v>
      </c>
      <c r="H7290">
        <v>19574.496353999999</v>
      </c>
    </row>
    <row r="7291" spans="1:8" x14ac:dyDescent="0.3">
      <c r="A7291" t="s">
        <v>22</v>
      </c>
      <c r="B7291" t="s">
        <v>19</v>
      </c>
      <c r="C7291">
        <v>26</v>
      </c>
      <c r="D7291" s="3">
        <v>2017</v>
      </c>
      <c r="E7291" t="s">
        <v>16</v>
      </c>
      <c r="F7291" t="s">
        <v>18</v>
      </c>
      <c r="G7291" t="s">
        <v>23</v>
      </c>
      <c r="H7291">
        <v>1425.2173310000001</v>
      </c>
    </row>
    <row r="7292" spans="1:8" x14ac:dyDescent="0.3">
      <c r="A7292" t="s">
        <v>21</v>
      </c>
      <c r="B7292" t="s">
        <v>19</v>
      </c>
      <c r="C7292">
        <v>27</v>
      </c>
      <c r="D7292" s="3">
        <v>2017</v>
      </c>
      <c r="E7292" t="s">
        <v>16</v>
      </c>
      <c r="F7292" t="s">
        <v>18</v>
      </c>
      <c r="G7292" t="s">
        <v>23</v>
      </c>
      <c r="H7292">
        <v>16657.263921999998</v>
      </c>
    </row>
    <row r="7293" spans="1:8" x14ac:dyDescent="0.3">
      <c r="A7293" t="s">
        <v>22</v>
      </c>
      <c r="B7293" t="s">
        <v>19</v>
      </c>
      <c r="C7293">
        <v>27</v>
      </c>
      <c r="D7293" s="3">
        <v>2017</v>
      </c>
      <c r="E7293" t="s">
        <v>16</v>
      </c>
      <c r="F7293" t="s">
        <v>18</v>
      </c>
      <c r="G7293" t="s">
        <v>23</v>
      </c>
      <c r="H7293">
        <v>1837.480116</v>
      </c>
    </row>
    <row r="7294" spans="1:8" x14ac:dyDescent="0.3">
      <c r="A7294" t="s">
        <v>21</v>
      </c>
      <c r="B7294" t="s">
        <v>19</v>
      </c>
      <c r="C7294">
        <v>28</v>
      </c>
      <c r="D7294" s="3">
        <v>2017</v>
      </c>
      <c r="E7294" t="s">
        <v>16</v>
      </c>
      <c r="F7294" t="s">
        <v>18</v>
      </c>
      <c r="G7294" t="s">
        <v>23</v>
      </c>
      <c r="H7294">
        <v>14737.317572</v>
      </c>
    </row>
    <row r="7295" spans="1:8" x14ac:dyDescent="0.3">
      <c r="A7295" t="s">
        <v>22</v>
      </c>
      <c r="B7295" t="s">
        <v>19</v>
      </c>
      <c r="C7295">
        <v>28</v>
      </c>
      <c r="D7295" s="3">
        <v>2017</v>
      </c>
      <c r="E7295" t="s">
        <v>16</v>
      </c>
      <c r="F7295" t="s">
        <v>18</v>
      </c>
      <c r="G7295" t="s">
        <v>23</v>
      </c>
      <c r="H7295">
        <v>1456.3412000000001</v>
      </c>
    </row>
    <row r="7296" spans="1:8" x14ac:dyDescent="0.3">
      <c r="A7296" t="s">
        <v>21</v>
      </c>
      <c r="B7296" t="s">
        <v>19</v>
      </c>
      <c r="C7296">
        <v>29</v>
      </c>
      <c r="D7296" s="3">
        <v>2017</v>
      </c>
      <c r="E7296" t="s">
        <v>16</v>
      </c>
      <c r="F7296" t="s">
        <v>18</v>
      </c>
      <c r="G7296" t="s">
        <v>23</v>
      </c>
      <c r="H7296">
        <v>11773.855708999999</v>
      </c>
    </row>
    <row r="7297" spans="1:8" x14ac:dyDescent="0.3">
      <c r="A7297" t="s">
        <v>22</v>
      </c>
      <c r="B7297" t="s">
        <v>19</v>
      </c>
      <c r="C7297">
        <v>29</v>
      </c>
      <c r="D7297" s="3">
        <v>2017</v>
      </c>
      <c r="E7297" t="s">
        <v>16</v>
      </c>
      <c r="F7297" t="s">
        <v>18</v>
      </c>
      <c r="G7297" t="s">
        <v>23</v>
      </c>
      <c r="H7297">
        <v>1794.3854690000001</v>
      </c>
    </row>
    <row r="7298" spans="1:8" x14ac:dyDescent="0.3">
      <c r="A7298" t="s">
        <v>21</v>
      </c>
      <c r="B7298" t="s">
        <v>19</v>
      </c>
      <c r="C7298">
        <v>30</v>
      </c>
      <c r="D7298" s="3">
        <v>2017</v>
      </c>
      <c r="E7298" t="s">
        <v>16</v>
      </c>
      <c r="F7298" t="s">
        <v>18</v>
      </c>
      <c r="G7298" t="s">
        <v>23</v>
      </c>
      <c r="H7298">
        <v>14716.125513000001</v>
      </c>
    </row>
    <row r="7299" spans="1:8" x14ac:dyDescent="0.3">
      <c r="A7299" t="s">
        <v>22</v>
      </c>
      <c r="B7299" t="s">
        <v>19</v>
      </c>
      <c r="C7299">
        <v>30</v>
      </c>
      <c r="D7299" s="3">
        <v>2017</v>
      </c>
      <c r="E7299" t="s">
        <v>16</v>
      </c>
      <c r="F7299" t="s">
        <v>18</v>
      </c>
      <c r="G7299" t="s">
        <v>23</v>
      </c>
      <c r="H7299">
        <v>1726.931376</v>
      </c>
    </row>
    <row r="7300" spans="1:8" x14ac:dyDescent="0.3">
      <c r="A7300" t="s">
        <v>21</v>
      </c>
      <c r="B7300" t="s">
        <v>13</v>
      </c>
      <c r="C7300">
        <v>1</v>
      </c>
      <c r="D7300" s="3">
        <v>2017</v>
      </c>
      <c r="E7300" t="s">
        <v>16</v>
      </c>
      <c r="F7300" t="s">
        <v>18</v>
      </c>
      <c r="G7300" t="s">
        <v>23</v>
      </c>
      <c r="H7300">
        <v>19883.451058999999</v>
      </c>
    </row>
    <row r="7301" spans="1:8" x14ac:dyDescent="0.3">
      <c r="A7301" t="s">
        <v>22</v>
      </c>
      <c r="B7301" t="s">
        <v>13</v>
      </c>
      <c r="C7301">
        <v>1</v>
      </c>
      <c r="D7301" s="3">
        <v>2017</v>
      </c>
      <c r="E7301" t="s">
        <v>16</v>
      </c>
      <c r="F7301" t="s">
        <v>18</v>
      </c>
      <c r="G7301" t="s">
        <v>23</v>
      </c>
      <c r="H7301">
        <v>1138.2445929999999</v>
      </c>
    </row>
    <row r="7302" spans="1:8" x14ac:dyDescent="0.3">
      <c r="A7302" t="s">
        <v>21</v>
      </c>
      <c r="B7302" t="s">
        <v>13</v>
      </c>
      <c r="C7302">
        <v>2</v>
      </c>
      <c r="D7302" s="3">
        <v>2017</v>
      </c>
      <c r="E7302" t="s">
        <v>16</v>
      </c>
      <c r="F7302" t="s">
        <v>18</v>
      </c>
      <c r="G7302" t="s">
        <v>23</v>
      </c>
      <c r="H7302">
        <v>19554.251334</v>
      </c>
    </row>
    <row r="7303" spans="1:8" x14ac:dyDescent="0.3">
      <c r="A7303" t="s">
        <v>22</v>
      </c>
      <c r="B7303" t="s">
        <v>13</v>
      </c>
      <c r="C7303">
        <v>2</v>
      </c>
      <c r="D7303" s="3">
        <v>2017</v>
      </c>
      <c r="E7303" t="s">
        <v>16</v>
      </c>
      <c r="F7303" t="s">
        <v>18</v>
      </c>
      <c r="G7303" t="s">
        <v>23</v>
      </c>
      <c r="H7303">
        <v>1887.3592510000001</v>
      </c>
    </row>
    <row r="7304" spans="1:8" x14ac:dyDescent="0.3">
      <c r="A7304" t="s">
        <v>21</v>
      </c>
      <c r="B7304" t="s">
        <v>13</v>
      </c>
      <c r="C7304">
        <v>3</v>
      </c>
      <c r="D7304" s="3">
        <v>2017</v>
      </c>
      <c r="E7304" t="s">
        <v>16</v>
      </c>
      <c r="F7304" t="s">
        <v>18</v>
      </c>
      <c r="G7304" t="s">
        <v>23</v>
      </c>
      <c r="H7304">
        <v>15616.439028000001</v>
      </c>
    </row>
    <row r="7305" spans="1:8" x14ac:dyDescent="0.3">
      <c r="A7305" t="s">
        <v>22</v>
      </c>
      <c r="B7305" t="s">
        <v>13</v>
      </c>
      <c r="C7305">
        <v>3</v>
      </c>
      <c r="D7305" s="3">
        <v>2017</v>
      </c>
      <c r="E7305" t="s">
        <v>16</v>
      </c>
      <c r="F7305" t="s">
        <v>18</v>
      </c>
      <c r="G7305" t="s">
        <v>23</v>
      </c>
      <c r="H7305">
        <v>1479.2491500000001</v>
      </c>
    </row>
    <row r="7306" spans="1:8" x14ac:dyDescent="0.3">
      <c r="A7306" t="s">
        <v>21</v>
      </c>
      <c r="B7306" t="s">
        <v>13</v>
      </c>
      <c r="C7306">
        <v>4</v>
      </c>
      <c r="D7306" s="3">
        <v>2017</v>
      </c>
      <c r="E7306" t="s">
        <v>16</v>
      </c>
      <c r="F7306" t="s">
        <v>18</v>
      </c>
      <c r="G7306" t="s">
        <v>23</v>
      </c>
      <c r="H7306">
        <v>13777.585767</v>
      </c>
    </row>
    <row r="7307" spans="1:8" x14ac:dyDescent="0.3">
      <c r="A7307" t="s">
        <v>22</v>
      </c>
      <c r="B7307" t="s">
        <v>13</v>
      </c>
      <c r="C7307">
        <v>4</v>
      </c>
      <c r="D7307" s="3">
        <v>2017</v>
      </c>
      <c r="E7307" t="s">
        <v>16</v>
      </c>
      <c r="F7307" t="s">
        <v>18</v>
      </c>
      <c r="G7307" t="s">
        <v>23</v>
      </c>
      <c r="H7307">
        <v>635.191956</v>
      </c>
    </row>
    <row r="7308" spans="1:8" x14ac:dyDescent="0.3">
      <c r="A7308" t="s">
        <v>21</v>
      </c>
      <c r="B7308" t="s">
        <v>13</v>
      </c>
      <c r="C7308">
        <v>5</v>
      </c>
      <c r="D7308" s="3">
        <v>2017</v>
      </c>
      <c r="E7308" t="s">
        <v>16</v>
      </c>
      <c r="F7308" t="s">
        <v>18</v>
      </c>
      <c r="G7308" t="s">
        <v>23</v>
      </c>
      <c r="H7308">
        <v>12041.142765000001</v>
      </c>
    </row>
    <row r="7309" spans="1:8" x14ac:dyDescent="0.3">
      <c r="A7309" t="s">
        <v>22</v>
      </c>
      <c r="B7309" t="s">
        <v>13</v>
      </c>
      <c r="C7309">
        <v>5</v>
      </c>
      <c r="D7309" s="3">
        <v>2017</v>
      </c>
      <c r="E7309" t="s">
        <v>16</v>
      </c>
      <c r="F7309" t="s">
        <v>18</v>
      </c>
      <c r="G7309" t="s">
        <v>23</v>
      </c>
      <c r="H7309">
        <v>751.82940699999995</v>
      </c>
    </row>
    <row r="7310" spans="1:8" x14ac:dyDescent="0.3">
      <c r="A7310" t="s">
        <v>21</v>
      </c>
      <c r="B7310" t="s">
        <v>13</v>
      </c>
      <c r="C7310">
        <v>6</v>
      </c>
      <c r="D7310" s="3">
        <v>2017</v>
      </c>
      <c r="E7310" t="s">
        <v>16</v>
      </c>
      <c r="F7310" t="s">
        <v>18</v>
      </c>
      <c r="G7310" t="s">
        <v>23</v>
      </c>
      <c r="H7310">
        <v>13950.934449</v>
      </c>
    </row>
    <row r="7311" spans="1:8" x14ac:dyDescent="0.3">
      <c r="A7311" t="s">
        <v>22</v>
      </c>
      <c r="B7311" t="s">
        <v>13</v>
      </c>
      <c r="C7311">
        <v>6</v>
      </c>
      <c r="D7311" s="3">
        <v>2017</v>
      </c>
      <c r="E7311" t="s">
        <v>16</v>
      </c>
      <c r="F7311" t="s">
        <v>18</v>
      </c>
      <c r="G7311" t="s">
        <v>23</v>
      </c>
      <c r="H7311">
        <v>876.68935399999998</v>
      </c>
    </row>
    <row r="7312" spans="1:8" x14ac:dyDescent="0.3">
      <c r="A7312" t="s">
        <v>21</v>
      </c>
      <c r="B7312" t="s">
        <v>13</v>
      </c>
      <c r="C7312">
        <v>7</v>
      </c>
      <c r="D7312" s="3">
        <v>2017</v>
      </c>
      <c r="E7312" t="s">
        <v>16</v>
      </c>
      <c r="F7312" t="s">
        <v>18</v>
      </c>
      <c r="G7312" t="s">
        <v>23</v>
      </c>
      <c r="H7312">
        <v>18132.827883999998</v>
      </c>
    </row>
    <row r="7313" spans="1:8" x14ac:dyDescent="0.3">
      <c r="A7313" t="s">
        <v>22</v>
      </c>
      <c r="B7313" t="s">
        <v>13</v>
      </c>
      <c r="C7313">
        <v>7</v>
      </c>
      <c r="D7313" s="3">
        <v>2017</v>
      </c>
      <c r="E7313" t="s">
        <v>16</v>
      </c>
      <c r="F7313" t="s">
        <v>18</v>
      </c>
      <c r="G7313" t="s">
        <v>23</v>
      </c>
      <c r="H7313">
        <v>810.82045600000004</v>
      </c>
    </row>
    <row r="7314" spans="1:8" x14ac:dyDescent="0.3">
      <c r="A7314" t="s">
        <v>21</v>
      </c>
      <c r="B7314" t="s">
        <v>13</v>
      </c>
      <c r="C7314">
        <v>8</v>
      </c>
      <c r="D7314" s="3">
        <v>2017</v>
      </c>
      <c r="E7314" t="s">
        <v>16</v>
      </c>
      <c r="F7314" t="s">
        <v>18</v>
      </c>
      <c r="G7314" t="s">
        <v>23</v>
      </c>
      <c r="H7314">
        <v>17481.374296000002</v>
      </c>
    </row>
    <row r="7315" spans="1:8" x14ac:dyDescent="0.3">
      <c r="A7315" t="s">
        <v>22</v>
      </c>
      <c r="B7315" t="s">
        <v>13</v>
      </c>
      <c r="C7315">
        <v>8</v>
      </c>
      <c r="D7315" s="3">
        <v>2017</v>
      </c>
      <c r="E7315" t="s">
        <v>16</v>
      </c>
      <c r="F7315" t="s">
        <v>18</v>
      </c>
      <c r="G7315" t="s">
        <v>23</v>
      </c>
      <c r="H7315">
        <v>1354.634303</v>
      </c>
    </row>
    <row r="7316" spans="1:8" x14ac:dyDescent="0.3">
      <c r="A7316" t="s">
        <v>21</v>
      </c>
      <c r="B7316" t="s">
        <v>13</v>
      </c>
      <c r="C7316">
        <v>9</v>
      </c>
      <c r="D7316" s="3">
        <v>2017</v>
      </c>
      <c r="E7316" t="s">
        <v>16</v>
      </c>
      <c r="F7316" t="s">
        <v>18</v>
      </c>
      <c r="G7316" t="s">
        <v>23</v>
      </c>
      <c r="H7316">
        <v>12797.651107</v>
      </c>
    </row>
    <row r="7317" spans="1:8" x14ac:dyDescent="0.3">
      <c r="A7317" t="s">
        <v>22</v>
      </c>
      <c r="B7317" t="s">
        <v>13</v>
      </c>
      <c r="C7317">
        <v>9</v>
      </c>
      <c r="D7317" s="3">
        <v>2017</v>
      </c>
      <c r="E7317" t="s">
        <v>16</v>
      </c>
      <c r="F7317" t="s">
        <v>18</v>
      </c>
      <c r="G7317" t="s">
        <v>23</v>
      </c>
      <c r="H7317">
        <v>692.46057699999994</v>
      </c>
    </row>
    <row r="7318" spans="1:8" x14ac:dyDescent="0.3">
      <c r="A7318" t="s">
        <v>21</v>
      </c>
      <c r="B7318" t="s">
        <v>13</v>
      </c>
      <c r="C7318">
        <v>10</v>
      </c>
      <c r="D7318" s="3">
        <v>2017</v>
      </c>
      <c r="E7318" t="s">
        <v>16</v>
      </c>
      <c r="F7318" t="s">
        <v>18</v>
      </c>
      <c r="G7318" t="s">
        <v>23</v>
      </c>
      <c r="H7318">
        <v>14411.957823999999</v>
      </c>
    </row>
    <row r="7319" spans="1:8" x14ac:dyDescent="0.3">
      <c r="A7319" t="s">
        <v>22</v>
      </c>
      <c r="B7319" t="s">
        <v>13</v>
      </c>
      <c r="C7319">
        <v>10</v>
      </c>
      <c r="D7319" s="3">
        <v>2017</v>
      </c>
      <c r="E7319" t="s">
        <v>16</v>
      </c>
      <c r="F7319" t="s">
        <v>18</v>
      </c>
      <c r="G7319" t="s">
        <v>23</v>
      </c>
      <c r="H7319">
        <v>1823.536169</v>
      </c>
    </row>
    <row r="7320" spans="1:8" x14ac:dyDescent="0.3">
      <c r="A7320" t="s">
        <v>21</v>
      </c>
      <c r="B7320" t="s">
        <v>13</v>
      </c>
      <c r="C7320">
        <v>11</v>
      </c>
      <c r="D7320" s="3">
        <v>2017</v>
      </c>
      <c r="E7320" t="s">
        <v>16</v>
      </c>
      <c r="F7320" t="s">
        <v>18</v>
      </c>
      <c r="G7320" t="s">
        <v>23</v>
      </c>
      <c r="H7320">
        <v>18352.394303000001</v>
      </c>
    </row>
    <row r="7321" spans="1:8" x14ac:dyDescent="0.3">
      <c r="A7321" t="s">
        <v>22</v>
      </c>
      <c r="B7321" t="s">
        <v>13</v>
      </c>
      <c r="C7321">
        <v>11</v>
      </c>
      <c r="D7321" s="3">
        <v>2017</v>
      </c>
      <c r="E7321" t="s">
        <v>16</v>
      </c>
      <c r="F7321" t="s">
        <v>18</v>
      </c>
      <c r="G7321" t="s">
        <v>23</v>
      </c>
      <c r="H7321">
        <v>1046.4151609999999</v>
      </c>
    </row>
    <row r="7322" spans="1:8" x14ac:dyDescent="0.3">
      <c r="A7322" t="s">
        <v>21</v>
      </c>
      <c r="B7322" t="s">
        <v>13</v>
      </c>
      <c r="C7322">
        <v>12</v>
      </c>
      <c r="D7322" s="3">
        <v>2017</v>
      </c>
      <c r="E7322" t="s">
        <v>16</v>
      </c>
      <c r="F7322" t="s">
        <v>18</v>
      </c>
      <c r="G7322" t="s">
        <v>23</v>
      </c>
      <c r="H7322">
        <v>10744.979686000001</v>
      </c>
    </row>
    <row r="7323" spans="1:8" x14ac:dyDescent="0.3">
      <c r="A7323" t="s">
        <v>22</v>
      </c>
      <c r="B7323" t="s">
        <v>13</v>
      </c>
      <c r="C7323">
        <v>12</v>
      </c>
      <c r="D7323" s="3">
        <v>2017</v>
      </c>
      <c r="E7323" t="s">
        <v>16</v>
      </c>
      <c r="F7323" t="s">
        <v>18</v>
      </c>
      <c r="G7323" t="s">
        <v>23</v>
      </c>
      <c r="H7323">
        <v>1055.387293</v>
      </c>
    </row>
    <row r="7324" spans="1:8" x14ac:dyDescent="0.3">
      <c r="A7324" t="s">
        <v>21</v>
      </c>
      <c r="B7324" t="s">
        <v>13</v>
      </c>
      <c r="C7324">
        <v>13</v>
      </c>
      <c r="D7324" s="3">
        <v>2017</v>
      </c>
      <c r="E7324" t="s">
        <v>16</v>
      </c>
      <c r="F7324" t="s">
        <v>18</v>
      </c>
      <c r="G7324" t="s">
        <v>23</v>
      </c>
      <c r="H7324">
        <v>13304.077534</v>
      </c>
    </row>
    <row r="7325" spans="1:8" x14ac:dyDescent="0.3">
      <c r="A7325" t="s">
        <v>22</v>
      </c>
      <c r="B7325" t="s">
        <v>13</v>
      </c>
      <c r="C7325">
        <v>13</v>
      </c>
      <c r="D7325" s="3">
        <v>2017</v>
      </c>
      <c r="E7325" t="s">
        <v>16</v>
      </c>
      <c r="F7325" t="s">
        <v>18</v>
      </c>
      <c r="G7325" t="s">
        <v>23</v>
      </c>
      <c r="H7325">
        <v>426.98048499999999</v>
      </c>
    </row>
    <row r="7326" spans="1:8" x14ac:dyDescent="0.3">
      <c r="A7326" t="s">
        <v>21</v>
      </c>
      <c r="B7326" t="s">
        <v>13</v>
      </c>
      <c r="C7326">
        <v>14</v>
      </c>
      <c r="D7326" s="3">
        <v>2017</v>
      </c>
      <c r="E7326" t="s">
        <v>16</v>
      </c>
      <c r="F7326" t="s">
        <v>18</v>
      </c>
      <c r="G7326" t="s">
        <v>23</v>
      </c>
      <c r="H7326">
        <v>15575.477731999999</v>
      </c>
    </row>
    <row r="7327" spans="1:8" x14ac:dyDescent="0.3">
      <c r="A7327" t="s">
        <v>22</v>
      </c>
      <c r="B7327" t="s">
        <v>13</v>
      </c>
      <c r="C7327">
        <v>14</v>
      </c>
      <c r="D7327" s="3">
        <v>2017</v>
      </c>
      <c r="E7327" t="s">
        <v>16</v>
      </c>
      <c r="F7327" t="s">
        <v>18</v>
      </c>
      <c r="G7327" t="s">
        <v>23</v>
      </c>
      <c r="H7327">
        <v>487.81967400000002</v>
      </c>
    </row>
    <row r="7328" spans="1:8" x14ac:dyDescent="0.3">
      <c r="A7328" t="s">
        <v>21</v>
      </c>
      <c r="B7328" t="s">
        <v>13</v>
      </c>
      <c r="C7328">
        <v>15</v>
      </c>
      <c r="D7328" s="3">
        <v>2017</v>
      </c>
      <c r="E7328" t="s">
        <v>16</v>
      </c>
      <c r="F7328" t="s">
        <v>18</v>
      </c>
      <c r="G7328" t="s">
        <v>23</v>
      </c>
      <c r="H7328">
        <v>13158.728488000001</v>
      </c>
    </row>
    <row r="7329" spans="1:8" x14ac:dyDescent="0.3">
      <c r="A7329" t="s">
        <v>22</v>
      </c>
      <c r="B7329" t="s">
        <v>13</v>
      </c>
      <c r="C7329">
        <v>15</v>
      </c>
      <c r="D7329" s="3">
        <v>2017</v>
      </c>
      <c r="E7329" t="s">
        <v>16</v>
      </c>
      <c r="F7329" t="s">
        <v>18</v>
      </c>
      <c r="G7329" t="s">
        <v>23</v>
      </c>
      <c r="H7329">
        <v>1022.0912530000001</v>
      </c>
    </row>
    <row r="7330" spans="1:8" x14ac:dyDescent="0.3">
      <c r="A7330" t="s">
        <v>21</v>
      </c>
      <c r="B7330" t="s">
        <v>13</v>
      </c>
      <c r="C7330">
        <v>16</v>
      </c>
      <c r="D7330" s="3">
        <v>2017</v>
      </c>
      <c r="E7330" t="s">
        <v>16</v>
      </c>
      <c r="F7330" t="s">
        <v>18</v>
      </c>
      <c r="G7330" t="s">
        <v>23</v>
      </c>
      <c r="H7330">
        <v>14982.528018000001</v>
      </c>
    </row>
    <row r="7331" spans="1:8" x14ac:dyDescent="0.3">
      <c r="A7331" t="s">
        <v>22</v>
      </c>
      <c r="B7331" t="s">
        <v>13</v>
      </c>
      <c r="C7331">
        <v>16</v>
      </c>
      <c r="D7331" s="3">
        <v>2017</v>
      </c>
      <c r="E7331" t="s">
        <v>16</v>
      </c>
      <c r="F7331" t="s">
        <v>18</v>
      </c>
      <c r="G7331" t="s">
        <v>23</v>
      </c>
      <c r="H7331">
        <v>1565.3116210000001</v>
      </c>
    </row>
    <row r="7332" spans="1:8" x14ac:dyDescent="0.3">
      <c r="A7332" t="s">
        <v>21</v>
      </c>
      <c r="B7332" t="s">
        <v>13</v>
      </c>
      <c r="C7332">
        <v>17</v>
      </c>
      <c r="D7332" s="3">
        <v>2017</v>
      </c>
      <c r="E7332" t="s">
        <v>16</v>
      </c>
      <c r="F7332" t="s">
        <v>18</v>
      </c>
      <c r="G7332" t="s">
        <v>23</v>
      </c>
      <c r="H7332">
        <v>13260.713733000001</v>
      </c>
    </row>
    <row r="7333" spans="1:8" x14ac:dyDescent="0.3">
      <c r="A7333" t="s">
        <v>22</v>
      </c>
      <c r="B7333" t="s">
        <v>13</v>
      </c>
      <c r="C7333">
        <v>17</v>
      </c>
      <c r="D7333" s="3">
        <v>2017</v>
      </c>
      <c r="E7333" t="s">
        <v>16</v>
      </c>
      <c r="F7333" t="s">
        <v>18</v>
      </c>
      <c r="G7333" t="s">
        <v>23</v>
      </c>
      <c r="H7333">
        <v>942.82826299999999</v>
      </c>
    </row>
    <row r="7334" spans="1:8" x14ac:dyDescent="0.3">
      <c r="A7334" t="s">
        <v>21</v>
      </c>
      <c r="B7334" t="s">
        <v>13</v>
      </c>
      <c r="C7334">
        <v>18</v>
      </c>
      <c r="D7334" s="3">
        <v>2017</v>
      </c>
      <c r="E7334" t="s">
        <v>16</v>
      </c>
      <c r="F7334" t="s">
        <v>18</v>
      </c>
      <c r="G7334" t="s">
        <v>23</v>
      </c>
      <c r="H7334">
        <v>16260.318115</v>
      </c>
    </row>
    <row r="7335" spans="1:8" x14ac:dyDescent="0.3">
      <c r="A7335" t="s">
        <v>22</v>
      </c>
      <c r="B7335" t="s">
        <v>13</v>
      </c>
      <c r="C7335">
        <v>18</v>
      </c>
      <c r="D7335" s="3">
        <v>2017</v>
      </c>
      <c r="E7335" t="s">
        <v>16</v>
      </c>
      <c r="F7335" t="s">
        <v>18</v>
      </c>
      <c r="G7335" t="s">
        <v>23</v>
      </c>
      <c r="H7335">
        <v>735.07367599999998</v>
      </c>
    </row>
    <row r="7336" spans="1:8" x14ac:dyDescent="0.3">
      <c r="A7336" t="s">
        <v>21</v>
      </c>
      <c r="B7336" t="s">
        <v>13</v>
      </c>
      <c r="C7336">
        <v>19</v>
      </c>
      <c r="D7336" s="3">
        <v>2017</v>
      </c>
      <c r="E7336" t="s">
        <v>16</v>
      </c>
      <c r="F7336" t="s">
        <v>18</v>
      </c>
      <c r="G7336" t="s">
        <v>23</v>
      </c>
      <c r="H7336">
        <v>13472.024615</v>
      </c>
    </row>
    <row r="7337" spans="1:8" x14ac:dyDescent="0.3">
      <c r="A7337" t="s">
        <v>22</v>
      </c>
      <c r="B7337" t="s">
        <v>13</v>
      </c>
      <c r="C7337">
        <v>19</v>
      </c>
      <c r="D7337" s="3">
        <v>2017</v>
      </c>
      <c r="E7337" t="s">
        <v>16</v>
      </c>
      <c r="F7337" t="s">
        <v>18</v>
      </c>
      <c r="G7337" t="s">
        <v>23</v>
      </c>
      <c r="H7337">
        <v>1239.5057079999999</v>
      </c>
    </row>
    <row r="7338" spans="1:8" x14ac:dyDescent="0.3">
      <c r="A7338" t="s">
        <v>21</v>
      </c>
      <c r="B7338" t="s">
        <v>13</v>
      </c>
      <c r="C7338">
        <v>20</v>
      </c>
      <c r="D7338" s="3">
        <v>2017</v>
      </c>
      <c r="E7338" t="s">
        <v>16</v>
      </c>
      <c r="F7338" t="s">
        <v>18</v>
      </c>
      <c r="G7338" t="s">
        <v>23</v>
      </c>
      <c r="H7338">
        <v>11110.095988999999</v>
      </c>
    </row>
    <row r="7339" spans="1:8" x14ac:dyDescent="0.3">
      <c r="A7339" t="s">
        <v>22</v>
      </c>
      <c r="B7339" t="s">
        <v>13</v>
      </c>
      <c r="C7339">
        <v>20</v>
      </c>
      <c r="D7339" s="3">
        <v>2017</v>
      </c>
      <c r="E7339" t="s">
        <v>16</v>
      </c>
      <c r="F7339" t="s">
        <v>18</v>
      </c>
      <c r="G7339" t="s">
        <v>23</v>
      </c>
      <c r="H7339">
        <v>902.44028200000002</v>
      </c>
    </row>
    <row r="7340" spans="1:8" x14ac:dyDescent="0.3">
      <c r="A7340" t="s">
        <v>21</v>
      </c>
      <c r="B7340" t="s">
        <v>13</v>
      </c>
      <c r="C7340">
        <v>21</v>
      </c>
      <c r="D7340" s="3">
        <v>2017</v>
      </c>
      <c r="E7340" t="s">
        <v>16</v>
      </c>
      <c r="F7340" t="s">
        <v>18</v>
      </c>
      <c r="G7340" t="s">
        <v>23</v>
      </c>
      <c r="H7340">
        <v>16274.141842000001</v>
      </c>
    </row>
    <row r="7341" spans="1:8" x14ac:dyDescent="0.3">
      <c r="A7341" t="s">
        <v>22</v>
      </c>
      <c r="B7341" t="s">
        <v>13</v>
      </c>
      <c r="C7341">
        <v>21</v>
      </c>
      <c r="D7341" s="3">
        <v>2017</v>
      </c>
      <c r="E7341" t="s">
        <v>16</v>
      </c>
      <c r="F7341" t="s">
        <v>18</v>
      </c>
      <c r="G7341" t="s">
        <v>23</v>
      </c>
      <c r="H7341">
        <v>1088.456672</v>
      </c>
    </row>
    <row r="7342" spans="1:8" x14ac:dyDescent="0.3">
      <c r="A7342" t="s">
        <v>21</v>
      </c>
      <c r="B7342" t="s">
        <v>13</v>
      </c>
      <c r="C7342">
        <v>22</v>
      </c>
      <c r="D7342" s="3">
        <v>2017</v>
      </c>
      <c r="E7342" t="s">
        <v>16</v>
      </c>
      <c r="F7342" t="s">
        <v>18</v>
      </c>
      <c r="G7342" t="s">
        <v>23</v>
      </c>
      <c r="H7342">
        <v>9538.7649500000007</v>
      </c>
    </row>
    <row r="7343" spans="1:8" x14ac:dyDescent="0.3">
      <c r="A7343" t="s">
        <v>22</v>
      </c>
      <c r="B7343" t="s">
        <v>13</v>
      </c>
      <c r="C7343">
        <v>22</v>
      </c>
      <c r="D7343" s="3">
        <v>2017</v>
      </c>
      <c r="E7343" t="s">
        <v>16</v>
      </c>
      <c r="F7343" t="s">
        <v>18</v>
      </c>
      <c r="G7343" t="s">
        <v>23</v>
      </c>
      <c r="H7343">
        <v>421.623919</v>
      </c>
    </row>
    <row r="7344" spans="1:8" x14ac:dyDescent="0.3">
      <c r="A7344" t="s">
        <v>21</v>
      </c>
      <c r="B7344" t="s">
        <v>13</v>
      </c>
      <c r="C7344">
        <v>23</v>
      </c>
      <c r="D7344" s="3">
        <v>2017</v>
      </c>
      <c r="E7344" t="s">
        <v>16</v>
      </c>
      <c r="F7344" t="s">
        <v>18</v>
      </c>
      <c r="G7344" t="s">
        <v>23</v>
      </c>
      <c r="H7344">
        <v>9348.0205089999999</v>
      </c>
    </row>
    <row r="7345" spans="1:8" x14ac:dyDescent="0.3">
      <c r="A7345" t="s">
        <v>22</v>
      </c>
      <c r="B7345" t="s">
        <v>13</v>
      </c>
      <c r="C7345">
        <v>23</v>
      </c>
      <c r="D7345" s="3">
        <v>2017</v>
      </c>
      <c r="E7345" t="s">
        <v>16</v>
      </c>
      <c r="F7345" t="s">
        <v>18</v>
      </c>
      <c r="G7345" t="s">
        <v>23</v>
      </c>
      <c r="H7345">
        <v>139.10608099999999</v>
      </c>
    </row>
    <row r="7346" spans="1:8" x14ac:dyDescent="0.3">
      <c r="A7346" t="s">
        <v>21</v>
      </c>
      <c r="B7346" t="s">
        <v>13</v>
      </c>
      <c r="C7346">
        <v>24</v>
      </c>
      <c r="D7346" s="3">
        <v>2017</v>
      </c>
      <c r="E7346" t="s">
        <v>16</v>
      </c>
      <c r="F7346" t="s">
        <v>18</v>
      </c>
      <c r="G7346" t="s">
        <v>23</v>
      </c>
      <c r="H7346">
        <v>8744.7566819999993</v>
      </c>
    </row>
    <row r="7347" spans="1:8" x14ac:dyDescent="0.3">
      <c r="A7347" t="s">
        <v>22</v>
      </c>
      <c r="B7347" t="s">
        <v>13</v>
      </c>
      <c r="C7347">
        <v>24</v>
      </c>
      <c r="D7347" s="3">
        <v>2017</v>
      </c>
      <c r="E7347" t="s">
        <v>16</v>
      </c>
      <c r="F7347" t="s">
        <v>18</v>
      </c>
      <c r="G7347" t="s">
        <v>23</v>
      </c>
      <c r="H7347">
        <v>1155.635601</v>
      </c>
    </row>
    <row r="7348" spans="1:8" x14ac:dyDescent="0.3">
      <c r="A7348" t="s">
        <v>21</v>
      </c>
      <c r="B7348" t="s">
        <v>13</v>
      </c>
      <c r="C7348">
        <v>25</v>
      </c>
      <c r="D7348" s="3">
        <v>2017</v>
      </c>
      <c r="E7348" t="s">
        <v>16</v>
      </c>
      <c r="F7348" t="s">
        <v>18</v>
      </c>
      <c r="G7348" t="s">
        <v>23</v>
      </c>
      <c r="H7348">
        <v>16759.241816000002</v>
      </c>
    </row>
    <row r="7349" spans="1:8" x14ac:dyDescent="0.3">
      <c r="A7349" t="s">
        <v>22</v>
      </c>
      <c r="B7349" t="s">
        <v>13</v>
      </c>
      <c r="C7349">
        <v>25</v>
      </c>
      <c r="D7349" s="3">
        <v>2017</v>
      </c>
      <c r="E7349" t="s">
        <v>16</v>
      </c>
      <c r="F7349" t="s">
        <v>18</v>
      </c>
      <c r="G7349" t="s">
        <v>23</v>
      </c>
      <c r="H7349">
        <v>968.72150899999997</v>
      </c>
    </row>
    <row r="7350" spans="1:8" x14ac:dyDescent="0.3">
      <c r="A7350" t="s">
        <v>21</v>
      </c>
      <c r="B7350" t="s">
        <v>13</v>
      </c>
      <c r="C7350">
        <v>26</v>
      </c>
      <c r="D7350" s="3">
        <v>2017</v>
      </c>
      <c r="E7350" t="s">
        <v>16</v>
      </c>
      <c r="F7350" t="s">
        <v>18</v>
      </c>
      <c r="G7350" t="s">
        <v>23</v>
      </c>
      <c r="H7350">
        <v>6254.5215209999997</v>
      </c>
    </row>
    <row r="7351" spans="1:8" x14ac:dyDescent="0.3">
      <c r="A7351" t="s">
        <v>22</v>
      </c>
      <c r="B7351" t="s">
        <v>13</v>
      </c>
      <c r="C7351">
        <v>26</v>
      </c>
      <c r="D7351" s="3">
        <v>2017</v>
      </c>
      <c r="E7351" t="s">
        <v>16</v>
      </c>
      <c r="F7351" t="s">
        <v>18</v>
      </c>
      <c r="G7351" t="s">
        <v>23</v>
      </c>
      <c r="H7351">
        <v>520.42154300000004</v>
      </c>
    </row>
    <row r="7352" spans="1:8" x14ac:dyDescent="0.3">
      <c r="A7352" t="s">
        <v>21</v>
      </c>
      <c r="B7352" t="s">
        <v>13</v>
      </c>
      <c r="C7352">
        <v>27</v>
      </c>
      <c r="D7352" s="3">
        <v>2017</v>
      </c>
      <c r="E7352" t="s">
        <v>16</v>
      </c>
      <c r="F7352" t="s">
        <v>18</v>
      </c>
      <c r="G7352" t="s">
        <v>23</v>
      </c>
      <c r="H7352">
        <v>9319.9006270000009</v>
      </c>
    </row>
    <row r="7353" spans="1:8" x14ac:dyDescent="0.3">
      <c r="A7353" t="s">
        <v>22</v>
      </c>
      <c r="B7353" t="s">
        <v>13</v>
      </c>
      <c r="C7353">
        <v>27</v>
      </c>
      <c r="D7353" s="3">
        <v>2017</v>
      </c>
      <c r="E7353" t="s">
        <v>16</v>
      </c>
      <c r="F7353" t="s">
        <v>18</v>
      </c>
      <c r="G7353" t="s">
        <v>23</v>
      </c>
      <c r="H7353">
        <v>926.29639599999996</v>
      </c>
    </row>
    <row r="7354" spans="1:8" x14ac:dyDescent="0.3">
      <c r="A7354" t="s">
        <v>21</v>
      </c>
      <c r="B7354" t="s">
        <v>13</v>
      </c>
      <c r="C7354">
        <v>28</v>
      </c>
      <c r="D7354" s="3">
        <v>2017</v>
      </c>
      <c r="E7354" t="s">
        <v>16</v>
      </c>
      <c r="F7354" t="s">
        <v>18</v>
      </c>
      <c r="G7354" t="s">
        <v>23</v>
      </c>
      <c r="H7354">
        <v>19442.353040999998</v>
      </c>
    </row>
    <row r="7355" spans="1:8" x14ac:dyDescent="0.3">
      <c r="A7355" t="s">
        <v>22</v>
      </c>
      <c r="B7355" t="s">
        <v>13</v>
      </c>
      <c r="C7355">
        <v>28</v>
      </c>
      <c r="D7355" s="3">
        <v>2017</v>
      </c>
      <c r="E7355" t="s">
        <v>16</v>
      </c>
      <c r="F7355" t="s">
        <v>18</v>
      </c>
      <c r="G7355" t="s">
        <v>23</v>
      </c>
      <c r="H7355">
        <v>539.42430300000001</v>
      </c>
    </row>
    <row r="7356" spans="1:8" x14ac:dyDescent="0.3">
      <c r="A7356" t="s">
        <v>21</v>
      </c>
      <c r="B7356" t="s">
        <v>13</v>
      </c>
      <c r="C7356">
        <v>29</v>
      </c>
      <c r="D7356" s="3">
        <v>2017</v>
      </c>
      <c r="E7356" t="s">
        <v>16</v>
      </c>
      <c r="F7356" t="s">
        <v>18</v>
      </c>
      <c r="G7356" t="s">
        <v>23</v>
      </c>
      <c r="H7356">
        <v>18770.415473000001</v>
      </c>
    </row>
    <row r="7357" spans="1:8" x14ac:dyDescent="0.3">
      <c r="A7357" t="s">
        <v>22</v>
      </c>
      <c r="B7357" t="s">
        <v>13</v>
      </c>
      <c r="C7357">
        <v>29</v>
      </c>
      <c r="D7357" s="3">
        <v>2017</v>
      </c>
      <c r="E7357" t="s">
        <v>16</v>
      </c>
      <c r="F7357" t="s">
        <v>18</v>
      </c>
      <c r="G7357" t="s">
        <v>23</v>
      </c>
      <c r="H7357">
        <v>765.02513799999997</v>
      </c>
    </row>
    <row r="7358" spans="1:8" x14ac:dyDescent="0.3">
      <c r="A7358" t="s">
        <v>21</v>
      </c>
      <c r="B7358" t="s">
        <v>13</v>
      </c>
      <c r="C7358">
        <v>30</v>
      </c>
      <c r="D7358" s="3">
        <v>2017</v>
      </c>
      <c r="E7358" t="s">
        <v>16</v>
      </c>
      <c r="F7358" t="s">
        <v>18</v>
      </c>
      <c r="G7358" t="s">
        <v>23</v>
      </c>
      <c r="H7358">
        <v>7920.7687889999997</v>
      </c>
    </row>
    <row r="7359" spans="1:8" x14ac:dyDescent="0.3">
      <c r="A7359" t="s">
        <v>22</v>
      </c>
      <c r="B7359" t="s">
        <v>13</v>
      </c>
      <c r="C7359">
        <v>30</v>
      </c>
      <c r="D7359" s="3">
        <v>2017</v>
      </c>
      <c r="E7359" t="s">
        <v>16</v>
      </c>
      <c r="F7359" t="s">
        <v>18</v>
      </c>
      <c r="G7359" t="s">
        <v>23</v>
      </c>
      <c r="H7359">
        <v>1133.8212370000001</v>
      </c>
    </row>
    <row r="7360" spans="1:8" x14ac:dyDescent="0.3">
      <c r="A7360" t="s">
        <v>21</v>
      </c>
      <c r="B7360" t="s">
        <v>13</v>
      </c>
      <c r="C7360">
        <v>31</v>
      </c>
      <c r="D7360" s="3">
        <v>2017</v>
      </c>
      <c r="E7360" t="s">
        <v>16</v>
      </c>
      <c r="F7360" t="s">
        <v>18</v>
      </c>
      <c r="G7360" t="s">
        <v>23</v>
      </c>
      <c r="H7360">
        <v>14702.200207</v>
      </c>
    </row>
    <row r="7361" spans="1:8" x14ac:dyDescent="0.3">
      <c r="A7361" t="s">
        <v>22</v>
      </c>
      <c r="B7361" t="s">
        <v>13</v>
      </c>
      <c r="C7361">
        <v>31</v>
      </c>
      <c r="D7361" s="3">
        <v>2017</v>
      </c>
      <c r="E7361" t="s">
        <v>16</v>
      </c>
      <c r="F7361" t="s">
        <v>18</v>
      </c>
      <c r="G7361" t="s">
        <v>23</v>
      </c>
      <c r="H7361">
        <v>1519.563815</v>
      </c>
    </row>
    <row r="7362" spans="1:8" x14ac:dyDescent="0.3">
      <c r="A7362" t="s">
        <v>21</v>
      </c>
      <c r="B7362" t="s">
        <v>20</v>
      </c>
      <c r="C7362">
        <v>1</v>
      </c>
      <c r="D7362" s="3">
        <v>2016</v>
      </c>
      <c r="E7362" t="s">
        <v>16</v>
      </c>
      <c r="F7362" t="s">
        <v>18</v>
      </c>
      <c r="G7362" t="s">
        <v>17</v>
      </c>
      <c r="H7362">
        <v>8112.6598290000002</v>
      </c>
    </row>
    <row r="7363" spans="1:8" x14ac:dyDescent="0.3">
      <c r="A7363" t="s">
        <v>22</v>
      </c>
      <c r="B7363" t="s">
        <v>20</v>
      </c>
      <c r="C7363">
        <v>1</v>
      </c>
      <c r="D7363" s="3">
        <v>2016</v>
      </c>
      <c r="E7363" t="s">
        <v>16</v>
      </c>
      <c r="F7363" t="s">
        <v>18</v>
      </c>
      <c r="G7363" t="s">
        <v>17</v>
      </c>
      <c r="H7363">
        <v>3282.5267330000001</v>
      </c>
    </row>
    <row r="7364" spans="1:8" x14ac:dyDescent="0.3">
      <c r="A7364" t="s">
        <v>21</v>
      </c>
      <c r="B7364" t="s">
        <v>20</v>
      </c>
      <c r="C7364">
        <v>2</v>
      </c>
      <c r="D7364" s="3">
        <v>2016</v>
      </c>
      <c r="E7364" t="s">
        <v>16</v>
      </c>
      <c r="F7364" t="s">
        <v>18</v>
      </c>
      <c r="G7364" t="s">
        <v>17</v>
      </c>
      <c r="H7364">
        <v>8840.0480640000005</v>
      </c>
    </row>
    <row r="7365" spans="1:8" x14ac:dyDescent="0.3">
      <c r="A7365" t="s">
        <v>22</v>
      </c>
      <c r="B7365" t="s">
        <v>20</v>
      </c>
      <c r="C7365">
        <v>2</v>
      </c>
      <c r="D7365" s="3">
        <v>2016</v>
      </c>
      <c r="E7365" t="s">
        <v>16</v>
      </c>
      <c r="F7365" t="s">
        <v>18</v>
      </c>
      <c r="G7365" t="s">
        <v>17</v>
      </c>
      <c r="H7365">
        <v>3492.7864009999998</v>
      </c>
    </row>
    <row r="7366" spans="1:8" x14ac:dyDescent="0.3">
      <c r="A7366" t="s">
        <v>21</v>
      </c>
      <c r="B7366" t="s">
        <v>20</v>
      </c>
      <c r="C7366">
        <v>3</v>
      </c>
      <c r="D7366" s="3">
        <v>2016</v>
      </c>
      <c r="E7366" t="s">
        <v>16</v>
      </c>
      <c r="F7366" t="s">
        <v>18</v>
      </c>
      <c r="G7366" t="s">
        <v>17</v>
      </c>
      <c r="H7366">
        <v>8797.1229960000001</v>
      </c>
    </row>
    <row r="7367" spans="1:8" x14ac:dyDescent="0.3">
      <c r="A7367" t="s">
        <v>22</v>
      </c>
      <c r="B7367" t="s">
        <v>20</v>
      </c>
      <c r="C7367">
        <v>3</v>
      </c>
      <c r="D7367" s="3">
        <v>2016</v>
      </c>
      <c r="E7367" t="s">
        <v>16</v>
      </c>
      <c r="F7367" t="s">
        <v>18</v>
      </c>
      <c r="G7367" t="s">
        <v>17</v>
      </c>
      <c r="H7367">
        <v>4279.5501679999998</v>
      </c>
    </row>
    <row r="7368" spans="1:8" x14ac:dyDescent="0.3">
      <c r="A7368" t="s">
        <v>21</v>
      </c>
      <c r="B7368" t="s">
        <v>20</v>
      </c>
      <c r="C7368">
        <v>4</v>
      </c>
      <c r="D7368" s="3">
        <v>2016</v>
      </c>
      <c r="E7368" t="s">
        <v>16</v>
      </c>
      <c r="F7368" t="s">
        <v>18</v>
      </c>
      <c r="G7368" t="s">
        <v>17</v>
      </c>
      <c r="H7368">
        <v>11000.145538999999</v>
      </c>
    </row>
    <row r="7369" spans="1:8" x14ac:dyDescent="0.3">
      <c r="A7369" t="s">
        <v>22</v>
      </c>
      <c r="B7369" t="s">
        <v>20</v>
      </c>
      <c r="C7369">
        <v>4</v>
      </c>
      <c r="D7369" s="3">
        <v>2016</v>
      </c>
      <c r="E7369" t="s">
        <v>16</v>
      </c>
      <c r="F7369" t="s">
        <v>18</v>
      </c>
      <c r="G7369" t="s">
        <v>17</v>
      </c>
      <c r="H7369">
        <v>2616.8334009999999</v>
      </c>
    </row>
    <row r="7370" spans="1:8" x14ac:dyDescent="0.3">
      <c r="A7370" t="s">
        <v>21</v>
      </c>
      <c r="B7370" t="s">
        <v>20</v>
      </c>
      <c r="C7370">
        <v>5</v>
      </c>
      <c r="D7370" s="3">
        <v>2016</v>
      </c>
      <c r="E7370" t="s">
        <v>16</v>
      </c>
      <c r="F7370" t="s">
        <v>18</v>
      </c>
      <c r="G7370" t="s">
        <v>17</v>
      </c>
      <c r="H7370">
        <v>11375.561765</v>
      </c>
    </row>
    <row r="7371" spans="1:8" x14ac:dyDescent="0.3">
      <c r="A7371" t="s">
        <v>22</v>
      </c>
      <c r="B7371" t="s">
        <v>20</v>
      </c>
      <c r="C7371">
        <v>5</v>
      </c>
      <c r="D7371" s="3">
        <v>2016</v>
      </c>
      <c r="E7371" t="s">
        <v>16</v>
      </c>
      <c r="F7371" t="s">
        <v>18</v>
      </c>
      <c r="G7371" t="s">
        <v>17</v>
      </c>
      <c r="H7371">
        <v>3669.8567509999998</v>
      </c>
    </row>
    <row r="7372" spans="1:8" x14ac:dyDescent="0.3">
      <c r="A7372" t="s">
        <v>21</v>
      </c>
      <c r="B7372" t="s">
        <v>20</v>
      </c>
      <c r="C7372">
        <v>6</v>
      </c>
      <c r="D7372" s="3">
        <v>2016</v>
      </c>
      <c r="E7372" t="s">
        <v>16</v>
      </c>
      <c r="F7372" t="s">
        <v>18</v>
      </c>
      <c r="G7372" t="s">
        <v>17</v>
      </c>
      <c r="H7372">
        <v>8151.2180349999999</v>
      </c>
    </row>
    <row r="7373" spans="1:8" x14ac:dyDescent="0.3">
      <c r="A7373" t="s">
        <v>22</v>
      </c>
      <c r="B7373" t="s">
        <v>20</v>
      </c>
      <c r="C7373">
        <v>6</v>
      </c>
      <c r="D7373" s="3">
        <v>2016</v>
      </c>
      <c r="E7373" t="s">
        <v>16</v>
      </c>
      <c r="F7373" t="s">
        <v>18</v>
      </c>
      <c r="G7373" t="s">
        <v>17</v>
      </c>
      <c r="H7373">
        <v>3779.4132930000001</v>
      </c>
    </row>
    <row r="7374" spans="1:8" x14ac:dyDescent="0.3">
      <c r="A7374" t="s">
        <v>21</v>
      </c>
      <c r="B7374" t="s">
        <v>20</v>
      </c>
      <c r="C7374">
        <v>7</v>
      </c>
      <c r="D7374" s="3">
        <v>2016</v>
      </c>
      <c r="E7374" t="s">
        <v>16</v>
      </c>
      <c r="F7374" t="s">
        <v>18</v>
      </c>
      <c r="G7374" t="s">
        <v>17</v>
      </c>
      <c r="H7374">
        <v>10194.972607</v>
      </c>
    </row>
    <row r="7375" spans="1:8" x14ac:dyDescent="0.3">
      <c r="A7375" t="s">
        <v>22</v>
      </c>
      <c r="B7375" t="s">
        <v>20</v>
      </c>
      <c r="C7375">
        <v>7</v>
      </c>
      <c r="D7375" s="3">
        <v>2016</v>
      </c>
      <c r="E7375" t="s">
        <v>16</v>
      </c>
      <c r="F7375" t="s">
        <v>18</v>
      </c>
      <c r="G7375" t="s">
        <v>17</v>
      </c>
      <c r="H7375">
        <v>3620.8940069999999</v>
      </c>
    </row>
    <row r="7376" spans="1:8" x14ac:dyDescent="0.3">
      <c r="A7376" t="s">
        <v>21</v>
      </c>
      <c r="B7376" t="s">
        <v>20</v>
      </c>
      <c r="C7376">
        <v>8</v>
      </c>
      <c r="D7376" s="3">
        <v>2016</v>
      </c>
      <c r="E7376" t="s">
        <v>16</v>
      </c>
      <c r="F7376" t="s">
        <v>18</v>
      </c>
      <c r="G7376" t="s">
        <v>17</v>
      </c>
      <c r="H7376">
        <v>8407.7879799999992</v>
      </c>
    </row>
    <row r="7377" spans="1:8" x14ac:dyDescent="0.3">
      <c r="A7377" t="s">
        <v>22</v>
      </c>
      <c r="B7377" t="s">
        <v>20</v>
      </c>
      <c r="C7377">
        <v>8</v>
      </c>
      <c r="D7377" s="3">
        <v>2016</v>
      </c>
      <c r="E7377" t="s">
        <v>16</v>
      </c>
      <c r="F7377" t="s">
        <v>18</v>
      </c>
      <c r="G7377" t="s">
        <v>17</v>
      </c>
      <c r="H7377">
        <v>3321.3686120000002</v>
      </c>
    </row>
    <row r="7378" spans="1:8" x14ac:dyDescent="0.3">
      <c r="A7378" t="s">
        <v>21</v>
      </c>
      <c r="B7378" t="s">
        <v>20</v>
      </c>
      <c r="C7378">
        <v>9</v>
      </c>
      <c r="D7378" s="3">
        <v>2016</v>
      </c>
      <c r="E7378" t="s">
        <v>16</v>
      </c>
      <c r="F7378" t="s">
        <v>18</v>
      </c>
      <c r="G7378" t="s">
        <v>17</v>
      </c>
      <c r="H7378">
        <v>6759.3607009999996</v>
      </c>
    </row>
    <row r="7379" spans="1:8" x14ac:dyDescent="0.3">
      <c r="A7379" t="s">
        <v>22</v>
      </c>
      <c r="B7379" t="s">
        <v>20</v>
      </c>
      <c r="C7379">
        <v>9</v>
      </c>
      <c r="D7379" s="3">
        <v>2016</v>
      </c>
      <c r="E7379" t="s">
        <v>16</v>
      </c>
      <c r="F7379" t="s">
        <v>18</v>
      </c>
      <c r="G7379" t="s">
        <v>17</v>
      </c>
      <c r="H7379">
        <v>4147.2808880000002</v>
      </c>
    </row>
    <row r="7380" spans="1:8" x14ac:dyDescent="0.3">
      <c r="A7380" t="s">
        <v>21</v>
      </c>
      <c r="B7380" t="s">
        <v>20</v>
      </c>
      <c r="C7380">
        <v>10</v>
      </c>
      <c r="D7380" s="3">
        <v>2016</v>
      </c>
      <c r="E7380" t="s">
        <v>16</v>
      </c>
      <c r="F7380" t="s">
        <v>18</v>
      </c>
      <c r="G7380" t="s">
        <v>17</v>
      </c>
      <c r="H7380">
        <v>10086.897328999999</v>
      </c>
    </row>
    <row r="7381" spans="1:8" x14ac:dyDescent="0.3">
      <c r="A7381" t="s">
        <v>22</v>
      </c>
      <c r="B7381" t="s">
        <v>20</v>
      </c>
      <c r="C7381">
        <v>10</v>
      </c>
      <c r="D7381" s="3">
        <v>2016</v>
      </c>
      <c r="E7381" t="s">
        <v>16</v>
      </c>
      <c r="F7381" t="s">
        <v>18</v>
      </c>
      <c r="G7381" t="s">
        <v>17</v>
      </c>
      <c r="H7381">
        <v>3284.661548</v>
      </c>
    </row>
    <row r="7382" spans="1:8" x14ac:dyDescent="0.3">
      <c r="A7382" t="s">
        <v>21</v>
      </c>
      <c r="B7382" t="s">
        <v>20</v>
      </c>
      <c r="C7382">
        <v>11</v>
      </c>
      <c r="D7382" s="3">
        <v>2016</v>
      </c>
      <c r="E7382" t="s">
        <v>16</v>
      </c>
      <c r="F7382" t="s">
        <v>18</v>
      </c>
      <c r="G7382" t="s">
        <v>17</v>
      </c>
      <c r="H7382">
        <v>10766.753708</v>
      </c>
    </row>
    <row r="7383" spans="1:8" x14ac:dyDescent="0.3">
      <c r="A7383" t="s">
        <v>22</v>
      </c>
      <c r="B7383" t="s">
        <v>20</v>
      </c>
      <c r="C7383">
        <v>11</v>
      </c>
      <c r="D7383" s="3">
        <v>2016</v>
      </c>
      <c r="E7383" t="s">
        <v>16</v>
      </c>
      <c r="F7383" t="s">
        <v>18</v>
      </c>
      <c r="G7383" t="s">
        <v>17</v>
      </c>
      <c r="H7383">
        <v>3689.1265410000001</v>
      </c>
    </row>
    <row r="7384" spans="1:8" x14ac:dyDescent="0.3">
      <c r="A7384" t="s">
        <v>21</v>
      </c>
      <c r="B7384" t="s">
        <v>20</v>
      </c>
      <c r="C7384">
        <v>12</v>
      </c>
      <c r="D7384" s="3">
        <v>2016</v>
      </c>
      <c r="E7384" t="s">
        <v>16</v>
      </c>
      <c r="F7384" t="s">
        <v>18</v>
      </c>
      <c r="G7384" t="s">
        <v>17</v>
      </c>
      <c r="H7384">
        <v>9574.4379700000009</v>
      </c>
    </row>
    <row r="7385" spans="1:8" x14ac:dyDescent="0.3">
      <c r="A7385" t="s">
        <v>22</v>
      </c>
      <c r="B7385" t="s">
        <v>20</v>
      </c>
      <c r="C7385">
        <v>12</v>
      </c>
      <c r="D7385" s="3">
        <v>2016</v>
      </c>
      <c r="E7385" t="s">
        <v>16</v>
      </c>
      <c r="F7385" t="s">
        <v>18</v>
      </c>
      <c r="G7385" t="s">
        <v>17</v>
      </c>
      <c r="H7385">
        <v>4066.668275</v>
      </c>
    </row>
    <row r="7386" spans="1:8" x14ac:dyDescent="0.3">
      <c r="A7386" t="s">
        <v>21</v>
      </c>
      <c r="B7386" t="s">
        <v>20</v>
      </c>
      <c r="C7386">
        <v>13</v>
      </c>
      <c r="D7386" s="3">
        <v>2016</v>
      </c>
      <c r="E7386" t="s">
        <v>16</v>
      </c>
      <c r="F7386" t="s">
        <v>18</v>
      </c>
      <c r="G7386" t="s">
        <v>17</v>
      </c>
      <c r="H7386">
        <v>9119.3144539999994</v>
      </c>
    </row>
    <row r="7387" spans="1:8" x14ac:dyDescent="0.3">
      <c r="A7387" t="s">
        <v>22</v>
      </c>
      <c r="B7387" t="s">
        <v>20</v>
      </c>
      <c r="C7387">
        <v>13</v>
      </c>
      <c r="D7387" s="3">
        <v>2016</v>
      </c>
      <c r="E7387" t="s">
        <v>16</v>
      </c>
      <c r="F7387" t="s">
        <v>18</v>
      </c>
      <c r="G7387" t="s">
        <v>17</v>
      </c>
      <c r="H7387">
        <v>3315.7223739999999</v>
      </c>
    </row>
    <row r="7388" spans="1:8" x14ac:dyDescent="0.3">
      <c r="A7388" t="s">
        <v>21</v>
      </c>
      <c r="B7388" t="s">
        <v>20</v>
      </c>
      <c r="C7388">
        <v>14</v>
      </c>
      <c r="D7388" s="3">
        <v>2016</v>
      </c>
      <c r="E7388" t="s">
        <v>16</v>
      </c>
      <c r="F7388" t="s">
        <v>18</v>
      </c>
      <c r="G7388" t="s">
        <v>17</v>
      </c>
      <c r="H7388">
        <v>9869.3269220000002</v>
      </c>
    </row>
    <row r="7389" spans="1:8" x14ac:dyDescent="0.3">
      <c r="A7389" t="s">
        <v>22</v>
      </c>
      <c r="B7389" t="s">
        <v>20</v>
      </c>
      <c r="C7389">
        <v>14</v>
      </c>
      <c r="D7389" s="3">
        <v>2016</v>
      </c>
      <c r="E7389" t="s">
        <v>16</v>
      </c>
      <c r="F7389" t="s">
        <v>18</v>
      </c>
      <c r="G7389" t="s">
        <v>17</v>
      </c>
      <c r="H7389">
        <v>3903.9017880000001</v>
      </c>
    </row>
    <row r="7390" spans="1:8" x14ac:dyDescent="0.3">
      <c r="A7390" t="s">
        <v>21</v>
      </c>
      <c r="B7390" t="s">
        <v>20</v>
      </c>
      <c r="C7390">
        <v>15</v>
      </c>
      <c r="D7390" s="3">
        <v>2016</v>
      </c>
      <c r="E7390" t="s">
        <v>16</v>
      </c>
      <c r="F7390" t="s">
        <v>18</v>
      </c>
      <c r="G7390" t="s">
        <v>17</v>
      </c>
      <c r="H7390">
        <v>7342.5221259999998</v>
      </c>
    </row>
    <row r="7391" spans="1:8" x14ac:dyDescent="0.3">
      <c r="A7391" t="s">
        <v>22</v>
      </c>
      <c r="B7391" t="s">
        <v>20</v>
      </c>
      <c r="C7391">
        <v>15</v>
      </c>
      <c r="D7391" s="3">
        <v>2016</v>
      </c>
      <c r="E7391" t="s">
        <v>16</v>
      </c>
      <c r="F7391" t="s">
        <v>18</v>
      </c>
      <c r="G7391" t="s">
        <v>17</v>
      </c>
      <c r="H7391">
        <v>2905.7516150000001</v>
      </c>
    </row>
    <row r="7392" spans="1:8" x14ac:dyDescent="0.3">
      <c r="A7392" t="s">
        <v>21</v>
      </c>
      <c r="B7392" t="s">
        <v>20</v>
      </c>
      <c r="C7392">
        <v>16</v>
      </c>
      <c r="D7392" s="3">
        <v>2016</v>
      </c>
      <c r="E7392" t="s">
        <v>16</v>
      </c>
      <c r="F7392" t="s">
        <v>18</v>
      </c>
      <c r="G7392" t="s">
        <v>17</v>
      </c>
      <c r="H7392">
        <v>7049.9348099999997</v>
      </c>
    </row>
    <row r="7393" spans="1:8" x14ac:dyDescent="0.3">
      <c r="A7393" t="s">
        <v>22</v>
      </c>
      <c r="B7393" t="s">
        <v>20</v>
      </c>
      <c r="C7393">
        <v>16</v>
      </c>
      <c r="D7393" s="3">
        <v>2016</v>
      </c>
      <c r="E7393" t="s">
        <v>16</v>
      </c>
      <c r="F7393" t="s">
        <v>18</v>
      </c>
      <c r="G7393" t="s">
        <v>17</v>
      </c>
      <c r="H7393">
        <v>2187.6891489999998</v>
      </c>
    </row>
    <row r="7394" spans="1:8" x14ac:dyDescent="0.3">
      <c r="A7394" t="s">
        <v>21</v>
      </c>
      <c r="B7394" t="s">
        <v>20</v>
      </c>
      <c r="C7394">
        <v>17</v>
      </c>
      <c r="D7394" s="3">
        <v>2016</v>
      </c>
      <c r="E7394" t="s">
        <v>16</v>
      </c>
      <c r="F7394" t="s">
        <v>18</v>
      </c>
      <c r="G7394" t="s">
        <v>17</v>
      </c>
      <c r="H7394">
        <v>9782.7508809999999</v>
      </c>
    </row>
    <row r="7395" spans="1:8" x14ac:dyDescent="0.3">
      <c r="A7395" t="s">
        <v>22</v>
      </c>
      <c r="B7395" t="s">
        <v>20</v>
      </c>
      <c r="C7395">
        <v>17</v>
      </c>
      <c r="D7395" s="3">
        <v>2016</v>
      </c>
      <c r="E7395" t="s">
        <v>16</v>
      </c>
      <c r="F7395" t="s">
        <v>18</v>
      </c>
      <c r="G7395" t="s">
        <v>17</v>
      </c>
      <c r="H7395">
        <v>1974.44649</v>
      </c>
    </row>
    <row r="7396" spans="1:8" x14ac:dyDescent="0.3">
      <c r="A7396" t="s">
        <v>21</v>
      </c>
      <c r="B7396" t="s">
        <v>20</v>
      </c>
      <c r="C7396">
        <v>18</v>
      </c>
      <c r="D7396" s="3">
        <v>2016</v>
      </c>
      <c r="E7396" t="s">
        <v>16</v>
      </c>
      <c r="F7396" t="s">
        <v>18</v>
      </c>
      <c r="G7396" t="s">
        <v>17</v>
      </c>
      <c r="H7396">
        <v>9526.5544480000008</v>
      </c>
    </row>
    <row r="7397" spans="1:8" x14ac:dyDescent="0.3">
      <c r="A7397" t="s">
        <v>22</v>
      </c>
      <c r="B7397" t="s">
        <v>20</v>
      </c>
      <c r="C7397">
        <v>18</v>
      </c>
      <c r="D7397" s="3">
        <v>2016</v>
      </c>
      <c r="E7397" t="s">
        <v>16</v>
      </c>
      <c r="F7397" t="s">
        <v>18</v>
      </c>
      <c r="G7397" t="s">
        <v>17</v>
      </c>
      <c r="H7397">
        <v>3139.9188319999998</v>
      </c>
    </row>
    <row r="7398" spans="1:8" x14ac:dyDescent="0.3">
      <c r="A7398" t="s">
        <v>21</v>
      </c>
      <c r="B7398" t="s">
        <v>20</v>
      </c>
      <c r="C7398">
        <v>19</v>
      </c>
      <c r="D7398" s="3">
        <v>2016</v>
      </c>
      <c r="E7398" t="s">
        <v>16</v>
      </c>
      <c r="F7398" t="s">
        <v>18</v>
      </c>
      <c r="G7398" t="s">
        <v>17</v>
      </c>
      <c r="H7398">
        <v>10806.788001999999</v>
      </c>
    </row>
    <row r="7399" spans="1:8" x14ac:dyDescent="0.3">
      <c r="A7399" t="s">
        <v>22</v>
      </c>
      <c r="B7399" t="s">
        <v>20</v>
      </c>
      <c r="C7399">
        <v>19</v>
      </c>
      <c r="D7399" s="3">
        <v>2016</v>
      </c>
      <c r="E7399" t="s">
        <v>16</v>
      </c>
      <c r="F7399" t="s">
        <v>18</v>
      </c>
      <c r="G7399" t="s">
        <v>17</v>
      </c>
      <c r="H7399">
        <v>3714.9837940000002</v>
      </c>
    </row>
    <row r="7400" spans="1:8" x14ac:dyDescent="0.3">
      <c r="A7400" t="s">
        <v>21</v>
      </c>
      <c r="B7400" t="s">
        <v>20</v>
      </c>
      <c r="C7400">
        <v>20</v>
      </c>
      <c r="D7400" s="3">
        <v>2016</v>
      </c>
      <c r="E7400" t="s">
        <v>16</v>
      </c>
      <c r="F7400" t="s">
        <v>18</v>
      </c>
      <c r="G7400" t="s">
        <v>17</v>
      </c>
      <c r="H7400">
        <v>8479.1395979999998</v>
      </c>
    </row>
    <row r="7401" spans="1:8" x14ac:dyDescent="0.3">
      <c r="A7401" t="s">
        <v>22</v>
      </c>
      <c r="B7401" t="s">
        <v>20</v>
      </c>
      <c r="C7401">
        <v>20</v>
      </c>
      <c r="D7401" s="3">
        <v>2016</v>
      </c>
      <c r="E7401" t="s">
        <v>16</v>
      </c>
      <c r="F7401" t="s">
        <v>18</v>
      </c>
      <c r="G7401" t="s">
        <v>17</v>
      </c>
      <c r="H7401">
        <v>3445.008613</v>
      </c>
    </row>
    <row r="7402" spans="1:8" x14ac:dyDescent="0.3">
      <c r="A7402" t="s">
        <v>21</v>
      </c>
      <c r="B7402" t="s">
        <v>20</v>
      </c>
      <c r="C7402">
        <v>21</v>
      </c>
      <c r="D7402" s="3">
        <v>2016</v>
      </c>
      <c r="E7402" t="s">
        <v>16</v>
      </c>
      <c r="F7402" t="s">
        <v>18</v>
      </c>
      <c r="G7402" t="s">
        <v>17</v>
      </c>
      <c r="H7402">
        <v>6501.1709410000003</v>
      </c>
    </row>
    <row r="7403" spans="1:8" x14ac:dyDescent="0.3">
      <c r="A7403" t="s">
        <v>22</v>
      </c>
      <c r="B7403" t="s">
        <v>20</v>
      </c>
      <c r="C7403">
        <v>21</v>
      </c>
      <c r="D7403" s="3">
        <v>2016</v>
      </c>
      <c r="E7403" t="s">
        <v>16</v>
      </c>
      <c r="F7403" t="s">
        <v>18</v>
      </c>
      <c r="G7403" t="s">
        <v>17</v>
      </c>
      <c r="H7403">
        <v>2620.417457</v>
      </c>
    </row>
    <row r="7404" spans="1:8" x14ac:dyDescent="0.3">
      <c r="A7404" t="s">
        <v>21</v>
      </c>
      <c r="B7404" t="s">
        <v>20</v>
      </c>
      <c r="C7404">
        <v>22</v>
      </c>
      <c r="D7404" s="3">
        <v>2016</v>
      </c>
      <c r="E7404" t="s">
        <v>16</v>
      </c>
      <c r="F7404" t="s">
        <v>18</v>
      </c>
      <c r="G7404" t="s">
        <v>17</v>
      </c>
      <c r="H7404">
        <v>10024.864305999999</v>
      </c>
    </row>
    <row r="7405" spans="1:8" x14ac:dyDescent="0.3">
      <c r="A7405" t="s">
        <v>22</v>
      </c>
      <c r="B7405" t="s">
        <v>20</v>
      </c>
      <c r="C7405">
        <v>22</v>
      </c>
      <c r="D7405" s="3">
        <v>2016</v>
      </c>
      <c r="E7405" t="s">
        <v>16</v>
      </c>
      <c r="F7405" t="s">
        <v>18</v>
      </c>
      <c r="G7405" t="s">
        <v>17</v>
      </c>
      <c r="H7405">
        <v>3208.0835969999998</v>
      </c>
    </row>
    <row r="7406" spans="1:8" x14ac:dyDescent="0.3">
      <c r="A7406" t="s">
        <v>21</v>
      </c>
      <c r="B7406" t="s">
        <v>20</v>
      </c>
      <c r="C7406">
        <v>23</v>
      </c>
      <c r="D7406" s="3">
        <v>2016</v>
      </c>
      <c r="E7406" t="s">
        <v>16</v>
      </c>
      <c r="F7406" t="s">
        <v>18</v>
      </c>
      <c r="G7406" t="s">
        <v>17</v>
      </c>
      <c r="H7406">
        <v>7528.0396030000002</v>
      </c>
    </row>
    <row r="7407" spans="1:8" x14ac:dyDescent="0.3">
      <c r="A7407" t="s">
        <v>22</v>
      </c>
      <c r="B7407" t="s">
        <v>20</v>
      </c>
      <c r="C7407">
        <v>23</v>
      </c>
      <c r="D7407" s="3">
        <v>2016</v>
      </c>
      <c r="E7407" t="s">
        <v>16</v>
      </c>
      <c r="F7407" t="s">
        <v>18</v>
      </c>
      <c r="G7407" t="s">
        <v>17</v>
      </c>
      <c r="H7407">
        <v>2380.4444039999998</v>
      </c>
    </row>
    <row r="7408" spans="1:8" x14ac:dyDescent="0.3">
      <c r="A7408" t="s">
        <v>21</v>
      </c>
      <c r="B7408" t="s">
        <v>20</v>
      </c>
      <c r="C7408">
        <v>24</v>
      </c>
      <c r="D7408" s="3">
        <v>2016</v>
      </c>
      <c r="E7408" t="s">
        <v>16</v>
      </c>
      <c r="F7408" t="s">
        <v>18</v>
      </c>
      <c r="G7408" t="s">
        <v>17</v>
      </c>
      <c r="H7408">
        <v>10324.608241</v>
      </c>
    </row>
    <row r="7409" spans="1:8" x14ac:dyDescent="0.3">
      <c r="A7409" t="s">
        <v>22</v>
      </c>
      <c r="B7409" t="s">
        <v>20</v>
      </c>
      <c r="C7409">
        <v>24</v>
      </c>
      <c r="D7409" s="3">
        <v>2016</v>
      </c>
      <c r="E7409" t="s">
        <v>16</v>
      </c>
      <c r="F7409" t="s">
        <v>18</v>
      </c>
      <c r="G7409" t="s">
        <v>17</v>
      </c>
      <c r="H7409">
        <v>2869.8308889999998</v>
      </c>
    </row>
    <row r="7410" spans="1:8" x14ac:dyDescent="0.3">
      <c r="A7410" t="s">
        <v>21</v>
      </c>
      <c r="B7410" t="s">
        <v>20</v>
      </c>
      <c r="C7410">
        <v>25</v>
      </c>
      <c r="D7410" s="3">
        <v>2016</v>
      </c>
      <c r="E7410" t="s">
        <v>16</v>
      </c>
      <c r="F7410" t="s">
        <v>18</v>
      </c>
      <c r="G7410" t="s">
        <v>17</v>
      </c>
      <c r="H7410">
        <v>7795.748517</v>
      </c>
    </row>
    <row r="7411" spans="1:8" x14ac:dyDescent="0.3">
      <c r="A7411" t="s">
        <v>22</v>
      </c>
      <c r="B7411" t="s">
        <v>20</v>
      </c>
      <c r="C7411">
        <v>25</v>
      </c>
      <c r="D7411" s="3">
        <v>2016</v>
      </c>
      <c r="E7411" t="s">
        <v>16</v>
      </c>
      <c r="F7411" t="s">
        <v>18</v>
      </c>
      <c r="G7411" t="s">
        <v>17</v>
      </c>
      <c r="H7411">
        <v>3140.1375549999998</v>
      </c>
    </row>
    <row r="7412" spans="1:8" x14ac:dyDescent="0.3">
      <c r="A7412" t="s">
        <v>21</v>
      </c>
      <c r="B7412" t="s">
        <v>20</v>
      </c>
      <c r="C7412">
        <v>26</v>
      </c>
      <c r="D7412" s="3">
        <v>2016</v>
      </c>
      <c r="E7412" t="s">
        <v>16</v>
      </c>
      <c r="F7412" t="s">
        <v>18</v>
      </c>
      <c r="G7412" t="s">
        <v>17</v>
      </c>
      <c r="H7412">
        <v>10027.063466</v>
      </c>
    </row>
    <row r="7413" spans="1:8" x14ac:dyDescent="0.3">
      <c r="A7413" t="s">
        <v>22</v>
      </c>
      <c r="B7413" t="s">
        <v>20</v>
      </c>
      <c r="C7413">
        <v>26</v>
      </c>
      <c r="D7413" s="3">
        <v>2016</v>
      </c>
      <c r="E7413" t="s">
        <v>16</v>
      </c>
      <c r="F7413" t="s">
        <v>18</v>
      </c>
      <c r="G7413" t="s">
        <v>17</v>
      </c>
      <c r="H7413">
        <v>3472.2997220000002</v>
      </c>
    </row>
    <row r="7414" spans="1:8" x14ac:dyDescent="0.3">
      <c r="A7414" t="s">
        <v>21</v>
      </c>
      <c r="B7414" t="s">
        <v>20</v>
      </c>
      <c r="C7414">
        <v>27</v>
      </c>
      <c r="D7414" s="3">
        <v>2016</v>
      </c>
      <c r="E7414" t="s">
        <v>16</v>
      </c>
      <c r="F7414" t="s">
        <v>18</v>
      </c>
      <c r="G7414" t="s">
        <v>17</v>
      </c>
      <c r="H7414">
        <v>8690.8826179999996</v>
      </c>
    </row>
    <row r="7415" spans="1:8" x14ac:dyDescent="0.3">
      <c r="A7415" t="s">
        <v>22</v>
      </c>
      <c r="B7415" t="s">
        <v>20</v>
      </c>
      <c r="C7415">
        <v>27</v>
      </c>
      <c r="D7415" s="3">
        <v>2016</v>
      </c>
      <c r="E7415" t="s">
        <v>16</v>
      </c>
      <c r="F7415" t="s">
        <v>18</v>
      </c>
      <c r="G7415" t="s">
        <v>17</v>
      </c>
      <c r="H7415">
        <v>1888.3276129999999</v>
      </c>
    </row>
    <row r="7416" spans="1:8" x14ac:dyDescent="0.3">
      <c r="A7416" t="s">
        <v>21</v>
      </c>
      <c r="B7416" t="s">
        <v>20</v>
      </c>
      <c r="C7416">
        <v>28</v>
      </c>
      <c r="D7416" s="3">
        <v>2016</v>
      </c>
      <c r="E7416" t="s">
        <v>16</v>
      </c>
      <c r="F7416" t="s">
        <v>18</v>
      </c>
      <c r="G7416" t="s">
        <v>17</v>
      </c>
      <c r="H7416">
        <v>8253.9053870000007</v>
      </c>
    </row>
    <row r="7417" spans="1:8" x14ac:dyDescent="0.3">
      <c r="A7417" t="s">
        <v>22</v>
      </c>
      <c r="B7417" t="s">
        <v>20</v>
      </c>
      <c r="C7417">
        <v>28</v>
      </c>
      <c r="D7417" s="3">
        <v>2016</v>
      </c>
      <c r="E7417" t="s">
        <v>16</v>
      </c>
      <c r="F7417" t="s">
        <v>18</v>
      </c>
      <c r="G7417" t="s">
        <v>17</v>
      </c>
      <c r="H7417">
        <v>4027.9418089999999</v>
      </c>
    </row>
    <row r="7418" spans="1:8" x14ac:dyDescent="0.3">
      <c r="A7418" t="s">
        <v>21</v>
      </c>
      <c r="B7418" t="s">
        <v>20</v>
      </c>
      <c r="C7418">
        <v>29</v>
      </c>
      <c r="D7418" s="3">
        <v>2016</v>
      </c>
      <c r="E7418" t="s">
        <v>16</v>
      </c>
      <c r="F7418" t="s">
        <v>18</v>
      </c>
      <c r="G7418" t="s">
        <v>17</v>
      </c>
      <c r="H7418">
        <v>7991.9978970000002</v>
      </c>
    </row>
    <row r="7419" spans="1:8" x14ac:dyDescent="0.3">
      <c r="A7419" t="s">
        <v>22</v>
      </c>
      <c r="B7419" t="s">
        <v>20</v>
      </c>
      <c r="C7419">
        <v>29</v>
      </c>
      <c r="D7419" s="3">
        <v>2016</v>
      </c>
      <c r="E7419" t="s">
        <v>16</v>
      </c>
      <c r="F7419" t="s">
        <v>18</v>
      </c>
      <c r="G7419" t="s">
        <v>17</v>
      </c>
      <c r="H7419">
        <v>2674.785703</v>
      </c>
    </row>
    <row r="7420" spans="1:8" x14ac:dyDescent="0.3">
      <c r="A7420" t="s">
        <v>21</v>
      </c>
      <c r="B7420" t="s">
        <v>20</v>
      </c>
      <c r="C7420">
        <v>30</v>
      </c>
      <c r="D7420" s="3">
        <v>2016</v>
      </c>
      <c r="E7420" t="s">
        <v>16</v>
      </c>
      <c r="F7420" t="s">
        <v>18</v>
      </c>
      <c r="G7420" t="s">
        <v>17</v>
      </c>
      <c r="H7420">
        <v>7549.6329830000004</v>
      </c>
    </row>
    <row r="7421" spans="1:8" x14ac:dyDescent="0.3">
      <c r="A7421" t="s">
        <v>22</v>
      </c>
      <c r="B7421" t="s">
        <v>20</v>
      </c>
      <c r="C7421">
        <v>30</v>
      </c>
      <c r="D7421" s="3">
        <v>2016</v>
      </c>
      <c r="E7421" t="s">
        <v>16</v>
      </c>
      <c r="F7421" t="s">
        <v>18</v>
      </c>
      <c r="G7421" t="s">
        <v>17</v>
      </c>
      <c r="H7421">
        <v>2441.3603640000001</v>
      </c>
    </row>
    <row r="7422" spans="1:8" x14ac:dyDescent="0.3">
      <c r="A7422" t="s">
        <v>21</v>
      </c>
      <c r="B7422" t="s">
        <v>20</v>
      </c>
      <c r="C7422">
        <v>31</v>
      </c>
      <c r="D7422" s="3">
        <v>2016</v>
      </c>
      <c r="E7422" t="s">
        <v>16</v>
      </c>
      <c r="F7422" t="s">
        <v>18</v>
      </c>
      <c r="G7422" t="s">
        <v>17</v>
      </c>
      <c r="H7422">
        <v>7673.2791180000004</v>
      </c>
    </row>
    <row r="7423" spans="1:8" x14ac:dyDescent="0.3">
      <c r="A7423" t="s">
        <v>22</v>
      </c>
      <c r="B7423" t="s">
        <v>20</v>
      </c>
      <c r="C7423">
        <v>31</v>
      </c>
      <c r="D7423" s="3">
        <v>2016</v>
      </c>
      <c r="E7423" t="s">
        <v>16</v>
      </c>
      <c r="F7423" t="s">
        <v>18</v>
      </c>
      <c r="G7423" t="s">
        <v>17</v>
      </c>
      <c r="H7423">
        <v>3171.6313169999999</v>
      </c>
    </row>
    <row r="7424" spans="1:8" x14ac:dyDescent="0.3">
      <c r="A7424" t="s">
        <v>21</v>
      </c>
      <c r="B7424" t="s">
        <v>19</v>
      </c>
      <c r="C7424">
        <v>1</v>
      </c>
      <c r="D7424" s="3">
        <v>2016</v>
      </c>
      <c r="E7424" t="s">
        <v>16</v>
      </c>
      <c r="F7424" t="s">
        <v>18</v>
      </c>
      <c r="G7424" t="s">
        <v>17</v>
      </c>
      <c r="H7424">
        <v>8011.434749</v>
      </c>
    </row>
    <row r="7425" spans="1:8" x14ac:dyDescent="0.3">
      <c r="A7425" t="s">
        <v>22</v>
      </c>
      <c r="B7425" t="s">
        <v>19</v>
      </c>
      <c r="C7425">
        <v>1</v>
      </c>
      <c r="D7425" s="3">
        <v>2016</v>
      </c>
      <c r="E7425" t="s">
        <v>16</v>
      </c>
      <c r="F7425" t="s">
        <v>18</v>
      </c>
      <c r="G7425" t="s">
        <v>17</v>
      </c>
      <c r="H7425">
        <v>1341.5155810000001</v>
      </c>
    </row>
    <row r="7426" spans="1:8" x14ac:dyDescent="0.3">
      <c r="A7426" t="s">
        <v>21</v>
      </c>
      <c r="B7426" t="s">
        <v>19</v>
      </c>
      <c r="C7426">
        <v>2</v>
      </c>
      <c r="D7426" s="3">
        <v>2016</v>
      </c>
      <c r="E7426" t="s">
        <v>16</v>
      </c>
      <c r="F7426" t="s">
        <v>18</v>
      </c>
      <c r="G7426" t="s">
        <v>17</v>
      </c>
      <c r="H7426">
        <v>10358.179651</v>
      </c>
    </row>
    <row r="7427" spans="1:8" x14ac:dyDescent="0.3">
      <c r="A7427" t="s">
        <v>22</v>
      </c>
      <c r="B7427" t="s">
        <v>19</v>
      </c>
      <c r="C7427">
        <v>2</v>
      </c>
      <c r="D7427" s="3">
        <v>2016</v>
      </c>
      <c r="E7427" t="s">
        <v>16</v>
      </c>
      <c r="F7427" t="s">
        <v>18</v>
      </c>
      <c r="G7427" t="s">
        <v>17</v>
      </c>
      <c r="H7427">
        <v>1189.7384079999999</v>
      </c>
    </row>
    <row r="7428" spans="1:8" x14ac:dyDescent="0.3">
      <c r="A7428" t="s">
        <v>21</v>
      </c>
      <c r="B7428" t="s">
        <v>19</v>
      </c>
      <c r="C7428">
        <v>3</v>
      </c>
      <c r="D7428" s="3">
        <v>2016</v>
      </c>
      <c r="E7428" t="s">
        <v>16</v>
      </c>
      <c r="F7428" t="s">
        <v>18</v>
      </c>
      <c r="G7428" t="s">
        <v>17</v>
      </c>
      <c r="H7428">
        <v>9097.2226370000008</v>
      </c>
    </row>
    <row r="7429" spans="1:8" x14ac:dyDescent="0.3">
      <c r="A7429" t="s">
        <v>22</v>
      </c>
      <c r="B7429" t="s">
        <v>19</v>
      </c>
      <c r="C7429">
        <v>3</v>
      </c>
      <c r="D7429" s="3">
        <v>2016</v>
      </c>
      <c r="E7429" t="s">
        <v>16</v>
      </c>
      <c r="F7429" t="s">
        <v>18</v>
      </c>
      <c r="G7429" t="s">
        <v>17</v>
      </c>
      <c r="H7429">
        <v>1069.9285620000001</v>
      </c>
    </row>
    <row r="7430" spans="1:8" x14ac:dyDescent="0.3">
      <c r="A7430" t="s">
        <v>21</v>
      </c>
      <c r="B7430" t="s">
        <v>19</v>
      </c>
      <c r="C7430">
        <v>4</v>
      </c>
      <c r="D7430" s="3">
        <v>2016</v>
      </c>
      <c r="E7430" t="s">
        <v>16</v>
      </c>
      <c r="F7430" t="s">
        <v>18</v>
      </c>
      <c r="G7430" t="s">
        <v>17</v>
      </c>
      <c r="H7430">
        <v>8510.4293949999992</v>
      </c>
    </row>
    <row r="7431" spans="1:8" x14ac:dyDescent="0.3">
      <c r="A7431" t="s">
        <v>22</v>
      </c>
      <c r="B7431" t="s">
        <v>19</v>
      </c>
      <c r="C7431">
        <v>4</v>
      </c>
      <c r="D7431" s="3">
        <v>2016</v>
      </c>
      <c r="E7431" t="s">
        <v>16</v>
      </c>
      <c r="F7431" t="s">
        <v>18</v>
      </c>
      <c r="G7431" t="s">
        <v>17</v>
      </c>
      <c r="H7431">
        <v>625.33527900000001</v>
      </c>
    </row>
    <row r="7432" spans="1:8" x14ac:dyDescent="0.3">
      <c r="A7432" t="s">
        <v>21</v>
      </c>
      <c r="B7432" t="s">
        <v>19</v>
      </c>
      <c r="C7432">
        <v>5</v>
      </c>
      <c r="D7432" s="3">
        <v>2016</v>
      </c>
      <c r="E7432" t="s">
        <v>16</v>
      </c>
      <c r="F7432" t="s">
        <v>18</v>
      </c>
      <c r="G7432" t="s">
        <v>17</v>
      </c>
      <c r="H7432">
        <v>9101.2477820000004</v>
      </c>
    </row>
    <row r="7433" spans="1:8" x14ac:dyDescent="0.3">
      <c r="A7433" t="s">
        <v>22</v>
      </c>
      <c r="B7433" t="s">
        <v>19</v>
      </c>
      <c r="C7433">
        <v>5</v>
      </c>
      <c r="D7433" s="3">
        <v>2016</v>
      </c>
      <c r="E7433" t="s">
        <v>16</v>
      </c>
      <c r="F7433" t="s">
        <v>18</v>
      </c>
      <c r="G7433" t="s">
        <v>17</v>
      </c>
      <c r="H7433">
        <v>1071.5317500000001</v>
      </c>
    </row>
    <row r="7434" spans="1:8" x14ac:dyDescent="0.3">
      <c r="A7434" t="s">
        <v>21</v>
      </c>
      <c r="B7434" t="s">
        <v>19</v>
      </c>
      <c r="C7434">
        <v>6</v>
      </c>
      <c r="D7434" s="3">
        <v>2016</v>
      </c>
      <c r="E7434" t="s">
        <v>16</v>
      </c>
      <c r="F7434" t="s">
        <v>18</v>
      </c>
      <c r="G7434" t="s">
        <v>17</v>
      </c>
      <c r="H7434">
        <v>10521.863905</v>
      </c>
    </row>
    <row r="7435" spans="1:8" x14ac:dyDescent="0.3">
      <c r="A7435" t="s">
        <v>22</v>
      </c>
      <c r="B7435" t="s">
        <v>19</v>
      </c>
      <c r="C7435">
        <v>6</v>
      </c>
      <c r="D7435" s="3">
        <v>2016</v>
      </c>
      <c r="E7435" t="s">
        <v>16</v>
      </c>
      <c r="F7435" t="s">
        <v>18</v>
      </c>
      <c r="G7435" t="s">
        <v>17</v>
      </c>
      <c r="H7435">
        <v>1293.690544</v>
      </c>
    </row>
    <row r="7436" spans="1:8" x14ac:dyDescent="0.3">
      <c r="A7436" t="s">
        <v>21</v>
      </c>
      <c r="B7436" t="s">
        <v>19</v>
      </c>
      <c r="C7436">
        <v>7</v>
      </c>
      <c r="D7436" s="3">
        <v>2016</v>
      </c>
      <c r="E7436" t="s">
        <v>16</v>
      </c>
      <c r="F7436" t="s">
        <v>18</v>
      </c>
      <c r="G7436" t="s">
        <v>17</v>
      </c>
      <c r="H7436">
        <v>10351.670735</v>
      </c>
    </row>
    <row r="7437" spans="1:8" x14ac:dyDescent="0.3">
      <c r="A7437" t="s">
        <v>22</v>
      </c>
      <c r="B7437" t="s">
        <v>19</v>
      </c>
      <c r="C7437">
        <v>7</v>
      </c>
      <c r="D7437" s="3">
        <v>2016</v>
      </c>
      <c r="E7437" t="s">
        <v>16</v>
      </c>
      <c r="F7437" t="s">
        <v>18</v>
      </c>
      <c r="G7437" t="s">
        <v>17</v>
      </c>
      <c r="H7437">
        <v>1173.193751</v>
      </c>
    </row>
    <row r="7438" spans="1:8" x14ac:dyDescent="0.3">
      <c r="A7438" t="s">
        <v>21</v>
      </c>
      <c r="B7438" t="s">
        <v>19</v>
      </c>
      <c r="C7438">
        <v>8</v>
      </c>
      <c r="D7438" s="3">
        <v>2016</v>
      </c>
      <c r="E7438" t="s">
        <v>16</v>
      </c>
      <c r="F7438" t="s">
        <v>18</v>
      </c>
      <c r="G7438" t="s">
        <v>17</v>
      </c>
      <c r="H7438">
        <v>10406.400868000001</v>
      </c>
    </row>
    <row r="7439" spans="1:8" x14ac:dyDescent="0.3">
      <c r="A7439" t="s">
        <v>22</v>
      </c>
      <c r="B7439" t="s">
        <v>19</v>
      </c>
      <c r="C7439">
        <v>8</v>
      </c>
      <c r="D7439" s="3">
        <v>2016</v>
      </c>
      <c r="E7439" t="s">
        <v>16</v>
      </c>
      <c r="F7439" t="s">
        <v>18</v>
      </c>
      <c r="G7439" t="s">
        <v>17</v>
      </c>
      <c r="H7439">
        <v>616.44380100000001</v>
      </c>
    </row>
    <row r="7440" spans="1:8" x14ac:dyDescent="0.3">
      <c r="A7440" t="s">
        <v>21</v>
      </c>
      <c r="B7440" t="s">
        <v>19</v>
      </c>
      <c r="C7440">
        <v>9</v>
      </c>
      <c r="D7440" s="3">
        <v>2016</v>
      </c>
      <c r="E7440" t="s">
        <v>16</v>
      </c>
      <c r="F7440" t="s">
        <v>18</v>
      </c>
      <c r="G7440" t="s">
        <v>17</v>
      </c>
      <c r="H7440">
        <v>8188.4251590000003</v>
      </c>
    </row>
    <row r="7441" spans="1:8" x14ac:dyDescent="0.3">
      <c r="A7441" t="s">
        <v>22</v>
      </c>
      <c r="B7441" t="s">
        <v>19</v>
      </c>
      <c r="C7441">
        <v>9</v>
      </c>
      <c r="D7441" s="3">
        <v>2016</v>
      </c>
      <c r="E7441" t="s">
        <v>16</v>
      </c>
      <c r="F7441" t="s">
        <v>18</v>
      </c>
      <c r="G7441" t="s">
        <v>17</v>
      </c>
      <c r="H7441">
        <v>625.67582600000003</v>
      </c>
    </row>
    <row r="7442" spans="1:8" x14ac:dyDescent="0.3">
      <c r="A7442" t="s">
        <v>21</v>
      </c>
      <c r="B7442" t="s">
        <v>19</v>
      </c>
      <c r="C7442">
        <v>10</v>
      </c>
      <c r="D7442" s="3">
        <v>2016</v>
      </c>
      <c r="E7442" t="s">
        <v>16</v>
      </c>
      <c r="F7442" t="s">
        <v>18</v>
      </c>
      <c r="G7442" t="s">
        <v>17</v>
      </c>
      <c r="H7442">
        <v>7316.0394210000004</v>
      </c>
    </row>
    <row r="7443" spans="1:8" x14ac:dyDescent="0.3">
      <c r="A7443" t="s">
        <v>22</v>
      </c>
      <c r="B7443" t="s">
        <v>19</v>
      </c>
      <c r="C7443">
        <v>10</v>
      </c>
      <c r="D7443" s="3">
        <v>2016</v>
      </c>
      <c r="E7443" t="s">
        <v>16</v>
      </c>
      <c r="F7443" t="s">
        <v>18</v>
      </c>
      <c r="G7443" t="s">
        <v>17</v>
      </c>
      <c r="H7443">
        <v>1016.455073</v>
      </c>
    </row>
    <row r="7444" spans="1:8" x14ac:dyDescent="0.3">
      <c r="A7444" t="s">
        <v>21</v>
      </c>
      <c r="B7444" t="s">
        <v>19</v>
      </c>
      <c r="C7444">
        <v>11</v>
      </c>
      <c r="D7444" s="3">
        <v>2016</v>
      </c>
      <c r="E7444" t="s">
        <v>16</v>
      </c>
      <c r="F7444" t="s">
        <v>18</v>
      </c>
      <c r="G7444" t="s">
        <v>17</v>
      </c>
      <c r="H7444">
        <v>8314.1715679999998</v>
      </c>
    </row>
    <row r="7445" spans="1:8" x14ac:dyDescent="0.3">
      <c r="A7445" t="s">
        <v>22</v>
      </c>
      <c r="B7445" t="s">
        <v>19</v>
      </c>
      <c r="C7445">
        <v>11</v>
      </c>
      <c r="D7445" s="3">
        <v>2016</v>
      </c>
      <c r="E7445" t="s">
        <v>16</v>
      </c>
      <c r="F7445" t="s">
        <v>18</v>
      </c>
      <c r="G7445" t="s">
        <v>17</v>
      </c>
      <c r="H7445">
        <v>772.89444400000002</v>
      </c>
    </row>
    <row r="7446" spans="1:8" x14ac:dyDescent="0.3">
      <c r="A7446" t="s">
        <v>21</v>
      </c>
      <c r="B7446" t="s">
        <v>19</v>
      </c>
      <c r="C7446">
        <v>12</v>
      </c>
      <c r="D7446" s="3">
        <v>2016</v>
      </c>
      <c r="E7446" t="s">
        <v>16</v>
      </c>
      <c r="F7446" t="s">
        <v>18</v>
      </c>
      <c r="G7446" t="s">
        <v>17</v>
      </c>
      <c r="H7446">
        <v>10425.089642999999</v>
      </c>
    </row>
    <row r="7447" spans="1:8" x14ac:dyDescent="0.3">
      <c r="A7447" t="s">
        <v>22</v>
      </c>
      <c r="B7447" t="s">
        <v>19</v>
      </c>
      <c r="C7447">
        <v>12</v>
      </c>
      <c r="D7447" s="3">
        <v>2016</v>
      </c>
      <c r="E7447" t="s">
        <v>16</v>
      </c>
      <c r="F7447" t="s">
        <v>18</v>
      </c>
      <c r="G7447" t="s">
        <v>17</v>
      </c>
      <c r="H7447">
        <v>1387.273586</v>
      </c>
    </row>
    <row r="7448" spans="1:8" x14ac:dyDescent="0.3">
      <c r="A7448" t="s">
        <v>21</v>
      </c>
      <c r="B7448" t="s">
        <v>19</v>
      </c>
      <c r="C7448">
        <v>13</v>
      </c>
      <c r="D7448" s="3">
        <v>2016</v>
      </c>
      <c r="E7448" t="s">
        <v>16</v>
      </c>
      <c r="F7448" t="s">
        <v>18</v>
      </c>
      <c r="G7448" t="s">
        <v>17</v>
      </c>
      <c r="H7448">
        <v>9560.6187320000008</v>
      </c>
    </row>
    <row r="7449" spans="1:8" x14ac:dyDescent="0.3">
      <c r="A7449" t="s">
        <v>22</v>
      </c>
      <c r="B7449" t="s">
        <v>19</v>
      </c>
      <c r="C7449">
        <v>13</v>
      </c>
      <c r="D7449" s="3">
        <v>2016</v>
      </c>
      <c r="E7449" t="s">
        <v>16</v>
      </c>
      <c r="F7449" t="s">
        <v>18</v>
      </c>
      <c r="G7449" t="s">
        <v>17</v>
      </c>
      <c r="H7449">
        <v>1547.796971</v>
      </c>
    </row>
    <row r="7450" spans="1:8" x14ac:dyDescent="0.3">
      <c r="A7450" t="s">
        <v>21</v>
      </c>
      <c r="B7450" t="s">
        <v>19</v>
      </c>
      <c r="C7450">
        <v>14</v>
      </c>
      <c r="D7450" s="3">
        <v>2016</v>
      </c>
      <c r="E7450" t="s">
        <v>16</v>
      </c>
      <c r="F7450" t="s">
        <v>18</v>
      </c>
      <c r="G7450" t="s">
        <v>17</v>
      </c>
      <c r="H7450">
        <v>9865.0536680000005</v>
      </c>
    </row>
    <row r="7451" spans="1:8" x14ac:dyDescent="0.3">
      <c r="A7451" t="s">
        <v>22</v>
      </c>
      <c r="B7451" t="s">
        <v>19</v>
      </c>
      <c r="C7451">
        <v>14</v>
      </c>
      <c r="D7451" s="3">
        <v>2016</v>
      </c>
      <c r="E7451" t="s">
        <v>16</v>
      </c>
      <c r="F7451" t="s">
        <v>18</v>
      </c>
      <c r="G7451" t="s">
        <v>17</v>
      </c>
      <c r="H7451">
        <v>1329.881603</v>
      </c>
    </row>
    <row r="7452" spans="1:8" x14ac:dyDescent="0.3">
      <c r="A7452" t="s">
        <v>21</v>
      </c>
      <c r="B7452" t="s">
        <v>19</v>
      </c>
      <c r="C7452">
        <v>15</v>
      </c>
      <c r="D7452" s="3">
        <v>2016</v>
      </c>
      <c r="E7452" t="s">
        <v>16</v>
      </c>
      <c r="F7452" t="s">
        <v>18</v>
      </c>
      <c r="G7452" t="s">
        <v>17</v>
      </c>
      <c r="H7452">
        <v>8813.5052930000002</v>
      </c>
    </row>
    <row r="7453" spans="1:8" x14ac:dyDescent="0.3">
      <c r="A7453" t="s">
        <v>22</v>
      </c>
      <c r="B7453" t="s">
        <v>19</v>
      </c>
      <c r="C7453">
        <v>15</v>
      </c>
      <c r="D7453" s="3">
        <v>2016</v>
      </c>
      <c r="E7453" t="s">
        <v>16</v>
      </c>
      <c r="F7453" t="s">
        <v>18</v>
      </c>
      <c r="G7453" t="s">
        <v>17</v>
      </c>
      <c r="H7453">
        <v>3089.819755</v>
      </c>
    </row>
    <row r="7454" spans="1:8" x14ac:dyDescent="0.3">
      <c r="A7454" t="s">
        <v>21</v>
      </c>
      <c r="B7454" t="s">
        <v>19</v>
      </c>
      <c r="C7454">
        <v>16</v>
      </c>
      <c r="D7454" s="3">
        <v>2016</v>
      </c>
      <c r="E7454" t="s">
        <v>16</v>
      </c>
      <c r="F7454" t="s">
        <v>18</v>
      </c>
      <c r="G7454" t="s">
        <v>17</v>
      </c>
      <c r="H7454">
        <v>5343.8400030000003</v>
      </c>
    </row>
    <row r="7455" spans="1:8" x14ac:dyDescent="0.3">
      <c r="A7455" t="s">
        <v>22</v>
      </c>
      <c r="B7455" t="s">
        <v>19</v>
      </c>
      <c r="C7455">
        <v>16</v>
      </c>
      <c r="D7455" s="3">
        <v>2016</v>
      </c>
      <c r="E7455" t="s">
        <v>16</v>
      </c>
      <c r="F7455" t="s">
        <v>18</v>
      </c>
      <c r="G7455" t="s">
        <v>17</v>
      </c>
      <c r="H7455">
        <v>2707.8920029999999</v>
      </c>
    </row>
    <row r="7456" spans="1:8" x14ac:dyDescent="0.3">
      <c r="A7456" t="s">
        <v>21</v>
      </c>
      <c r="B7456" t="s">
        <v>19</v>
      </c>
      <c r="C7456">
        <v>17</v>
      </c>
      <c r="D7456" s="3">
        <v>2016</v>
      </c>
      <c r="E7456" t="s">
        <v>16</v>
      </c>
      <c r="F7456" t="s">
        <v>18</v>
      </c>
      <c r="G7456" t="s">
        <v>17</v>
      </c>
      <c r="H7456">
        <v>10339.741690999999</v>
      </c>
    </row>
    <row r="7457" spans="1:8" x14ac:dyDescent="0.3">
      <c r="A7457" t="s">
        <v>22</v>
      </c>
      <c r="B7457" t="s">
        <v>19</v>
      </c>
      <c r="C7457">
        <v>17</v>
      </c>
      <c r="D7457" s="3">
        <v>2016</v>
      </c>
      <c r="E7457" t="s">
        <v>16</v>
      </c>
      <c r="F7457" t="s">
        <v>18</v>
      </c>
      <c r="G7457" t="s">
        <v>17</v>
      </c>
      <c r="H7457">
        <v>2536.5893110000002</v>
      </c>
    </row>
    <row r="7458" spans="1:8" x14ac:dyDescent="0.3">
      <c r="A7458" t="s">
        <v>21</v>
      </c>
      <c r="B7458" t="s">
        <v>19</v>
      </c>
      <c r="C7458">
        <v>18</v>
      </c>
      <c r="D7458" s="3">
        <v>2016</v>
      </c>
      <c r="E7458" t="s">
        <v>16</v>
      </c>
      <c r="F7458" t="s">
        <v>18</v>
      </c>
      <c r="G7458" t="s">
        <v>17</v>
      </c>
      <c r="H7458">
        <v>9340.1650200000004</v>
      </c>
    </row>
    <row r="7459" spans="1:8" x14ac:dyDescent="0.3">
      <c r="A7459" t="s">
        <v>22</v>
      </c>
      <c r="B7459" t="s">
        <v>19</v>
      </c>
      <c r="C7459">
        <v>18</v>
      </c>
      <c r="D7459" s="3">
        <v>2016</v>
      </c>
      <c r="E7459" t="s">
        <v>16</v>
      </c>
      <c r="F7459" t="s">
        <v>18</v>
      </c>
      <c r="G7459" t="s">
        <v>17</v>
      </c>
      <c r="H7459">
        <v>2565.6548160000002</v>
      </c>
    </row>
    <row r="7460" spans="1:8" x14ac:dyDescent="0.3">
      <c r="A7460" t="s">
        <v>21</v>
      </c>
      <c r="B7460" t="s">
        <v>19</v>
      </c>
      <c r="C7460">
        <v>19</v>
      </c>
      <c r="D7460" s="3">
        <v>2016</v>
      </c>
      <c r="E7460" t="s">
        <v>16</v>
      </c>
      <c r="F7460" t="s">
        <v>18</v>
      </c>
      <c r="G7460" t="s">
        <v>17</v>
      </c>
      <c r="H7460">
        <v>8166.4828809999999</v>
      </c>
    </row>
    <row r="7461" spans="1:8" x14ac:dyDescent="0.3">
      <c r="A7461" t="s">
        <v>22</v>
      </c>
      <c r="B7461" t="s">
        <v>19</v>
      </c>
      <c r="C7461">
        <v>19</v>
      </c>
      <c r="D7461" s="3">
        <v>2016</v>
      </c>
      <c r="E7461" t="s">
        <v>16</v>
      </c>
      <c r="F7461" t="s">
        <v>18</v>
      </c>
      <c r="G7461" t="s">
        <v>17</v>
      </c>
      <c r="H7461">
        <v>3271.3332829999999</v>
      </c>
    </row>
    <row r="7462" spans="1:8" x14ac:dyDescent="0.3">
      <c r="A7462" t="s">
        <v>21</v>
      </c>
      <c r="B7462" t="s">
        <v>19</v>
      </c>
      <c r="C7462">
        <v>20</v>
      </c>
      <c r="D7462" s="3">
        <v>2016</v>
      </c>
      <c r="E7462" t="s">
        <v>16</v>
      </c>
      <c r="F7462" t="s">
        <v>18</v>
      </c>
      <c r="G7462" t="s">
        <v>17</v>
      </c>
      <c r="H7462">
        <v>9003.2453719999994</v>
      </c>
    </row>
    <row r="7463" spans="1:8" x14ac:dyDescent="0.3">
      <c r="A7463" t="s">
        <v>22</v>
      </c>
      <c r="B7463" t="s">
        <v>19</v>
      </c>
      <c r="C7463">
        <v>20</v>
      </c>
      <c r="D7463" s="3">
        <v>2016</v>
      </c>
      <c r="E7463" t="s">
        <v>16</v>
      </c>
      <c r="F7463" t="s">
        <v>18</v>
      </c>
      <c r="G7463" t="s">
        <v>17</v>
      </c>
      <c r="H7463">
        <v>3795.1624860000002</v>
      </c>
    </row>
    <row r="7464" spans="1:8" x14ac:dyDescent="0.3">
      <c r="A7464" t="s">
        <v>21</v>
      </c>
      <c r="B7464" t="s">
        <v>19</v>
      </c>
      <c r="C7464">
        <v>21</v>
      </c>
      <c r="D7464" s="3">
        <v>2016</v>
      </c>
      <c r="E7464" t="s">
        <v>16</v>
      </c>
      <c r="F7464" t="s">
        <v>18</v>
      </c>
      <c r="G7464" t="s">
        <v>17</v>
      </c>
      <c r="H7464">
        <v>9452.8493639999997</v>
      </c>
    </row>
    <row r="7465" spans="1:8" x14ac:dyDescent="0.3">
      <c r="A7465" t="s">
        <v>22</v>
      </c>
      <c r="B7465" t="s">
        <v>19</v>
      </c>
      <c r="C7465">
        <v>21</v>
      </c>
      <c r="D7465" s="3">
        <v>2016</v>
      </c>
      <c r="E7465" t="s">
        <v>16</v>
      </c>
      <c r="F7465" t="s">
        <v>18</v>
      </c>
      <c r="G7465" t="s">
        <v>17</v>
      </c>
      <c r="H7465">
        <v>2757.5573370000002</v>
      </c>
    </row>
    <row r="7466" spans="1:8" x14ac:dyDescent="0.3">
      <c r="A7466" t="s">
        <v>21</v>
      </c>
      <c r="B7466" t="s">
        <v>19</v>
      </c>
      <c r="C7466">
        <v>22</v>
      </c>
      <c r="D7466" s="3">
        <v>2016</v>
      </c>
      <c r="E7466" t="s">
        <v>16</v>
      </c>
      <c r="F7466" t="s">
        <v>18</v>
      </c>
      <c r="G7466" t="s">
        <v>17</v>
      </c>
      <c r="H7466">
        <v>11096.297089</v>
      </c>
    </row>
    <row r="7467" spans="1:8" x14ac:dyDescent="0.3">
      <c r="A7467" t="s">
        <v>22</v>
      </c>
      <c r="B7467" t="s">
        <v>19</v>
      </c>
      <c r="C7467">
        <v>22</v>
      </c>
      <c r="D7467" s="3">
        <v>2016</v>
      </c>
      <c r="E7467" t="s">
        <v>16</v>
      </c>
      <c r="F7467" t="s">
        <v>18</v>
      </c>
      <c r="G7467" t="s">
        <v>17</v>
      </c>
      <c r="H7467">
        <v>4107.3984250000003</v>
      </c>
    </row>
    <row r="7468" spans="1:8" x14ac:dyDescent="0.3">
      <c r="A7468" t="s">
        <v>21</v>
      </c>
      <c r="B7468" t="s">
        <v>19</v>
      </c>
      <c r="C7468">
        <v>23</v>
      </c>
      <c r="D7468" s="3">
        <v>2016</v>
      </c>
      <c r="E7468" t="s">
        <v>16</v>
      </c>
      <c r="F7468" t="s">
        <v>18</v>
      </c>
      <c r="G7468" t="s">
        <v>17</v>
      </c>
      <c r="H7468">
        <v>7943.3549039999998</v>
      </c>
    </row>
    <row r="7469" spans="1:8" x14ac:dyDescent="0.3">
      <c r="A7469" t="s">
        <v>22</v>
      </c>
      <c r="B7469" t="s">
        <v>19</v>
      </c>
      <c r="C7469">
        <v>23</v>
      </c>
      <c r="D7469" s="3">
        <v>2016</v>
      </c>
      <c r="E7469" t="s">
        <v>16</v>
      </c>
      <c r="F7469" t="s">
        <v>18</v>
      </c>
      <c r="G7469" t="s">
        <v>17</v>
      </c>
      <c r="H7469">
        <v>2038.8607890000001</v>
      </c>
    </row>
    <row r="7470" spans="1:8" x14ac:dyDescent="0.3">
      <c r="A7470" t="s">
        <v>21</v>
      </c>
      <c r="B7470" t="s">
        <v>19</v>
      </c>
      <c r="C7470">
        <v>24</v>
      </c>
      <c r="D7470" s="3">
        <v>2016</v>
      </c>
      <c r="E7470" t="s">
        <v>16</v>
      </c>
      <c r="F7470" t="s">
        <v>18</v>
      </c>
      <c r="G7470" t="s">
        <v>17</v>
      </c>
      <c r="H7470">
        <v>7495.7712789999996</v>
      </c>
    </row>
    <row r="7471" spans="1:8" x14ac:dyDescent="0.3">
      <c r="A7471" t="s">
        <v>22</v>
      </c>
      <c r="B7471" t="s">
        <v>19</v>
      </c>
      <c r="C7471">
        <v>24</v>
      </c>
      <c r="D7471" s="3">
        <v>2016</v>
      </c>
      <c r="E7471" t="s">
        <v>16</v>
      </c>
      <c r="F7471" t="s">
        <v>18</v>
      </c>
      <c r="G7471" t="s">
        <v>17</v>
      </c>
      <c r="H7471">
        <v>3552.2029229999998</v>
      </c>
    </row>
    <row r="7472" spans="1:8" x14ac:dyDescent="0.3">
      <c r="A7472" t="s">
        <v>21</v>
      </c>
      <c r="B7472" t="s">
        <v>19</v>
      </c>
      <c r="C7472">
        <v>25</v>
      </c>
      <c r="D7472" s="3">
        <v>2016</v>
      </c>
      <c r="E7472" t="s">
        <v>16</v>
      </c>
      <c r="F7472" t="s">
        <v>18</v>
      </c>
      <c r="G7472" t="s">
        <v>17</v>
      </c>
      <c r="H7472">
        <v>7517.1850869999998</v>
      </c>
    </row>
    <row r="7473" spans="1:8" x14ac:dyDescent="0.3">
      <c r="A7473" t="s">
        <v>22</v>
      </c>
      <c r="B7473" t="s">
        <v>19</v>
      </c>
      <c r="C7473">
        <v>25</v>
      </c>
      <c r="D7473" s="3">
        <v>2016</v>
      </c>
      <c r="E7473" t="s">
        <v>16</v>
      </c>
      <c r="F7473" t="s">
        <v>18</v>
      </c>
      <c r="G7473" t="s">
        <v>17</v>
      </c>
      <c r="H7473">
        <v>2186.6290960000001</v>
      </c>
    </row>
    <row r="7474" spans="1:8" x14ac:dyDescent="0.3">
      <c r="A7474" t="s">
        <v>21</v>
      </c>
      <c r="B7474" t="s">
        <v>19</v>
      </c>
      <c r="C7474">
        <v>26</v>
      </c>
      <c r="D7474" s="3">
        <v>2016</v>
      </c>
      <c r="E7474" t="s">
        <v>16</v>
      </c>
      <c r="F7474" t="s">
        <v>18</v>
      </c>
      <c r="G7474" t="s">
        <v>17</v>
      </c>
      <c r="H7474">
        <v>8962.4311140000009</v>
      </c>
    </row>
    <row r="7475" spans="1:8" x14ac:dyDescent="0.3">
      <c r="A7475" t="s">
        <v>22</v>
      </c>
      <c r="B7475" t="s">
        <v>19</v>
      </c>
      <c r="C7475">
        <v>26</v>
      </c>
      <c r="D7475" s="3">
        <v>2016</v>
      </c>
      <c r="E7475" t="s">
        <v>16</v>
      </c>
      <c r="F7475" t="s">
        <v>18</v>
      </c>
      <c r="G7475" t="s">
        <v>17</v>
      </c>
      <c r="H7475">
        <v>4060.9073410000001</v>
      </c>
    </row>
    <row r="7476" spans="1:8" x14ac:dyDescent="0.3">
      <c r="A7476" t="s">
        <v>21</v>
      </c>
      <c r="B7476" t="s">
        <v>19</v>
      </c>
      <c r="C7476">
        <v>27</v>
      </c>
      <c r="D7476" s="3">
        <v>2016</v>
      </c>
      <c r="E7476" t="s">
        <v>16</v>
      </c>
      <c r="F7476" t="s">
        <v>18</v>
      </c>
      <c r="G7476" t="s">
        <v>17</v>
      </c>
      <c r="H7476">
        <v>10804.391616999999</v>
      </c>
    </row>
    <row r="7477" spans="1:8" x14ac:dyDescent="0.3">
      <c r="A7477" t="s">
        <v>22</v>
      </c>
      <c r="B7477" t="s">
        <v>19</v>
      </c>
      <c r="C7477">
        <v>27</v>
      </c>
      <c r="D7477" s="3">
        <v>2016</v>
      </c>
      <c r="E7477" t="s">
        <v>16</v>
      </c>
      <c r="F7477" t="s">
        <v>18</v>
      </c>
      <c r="G7477" t="s">
        <v>17</v>
      </c>
      <c r="H7477">
        <v>3853.9688470000001</v>
      </c>
    </row>
    <row r="7478" spans="1:8" x14ac:dyDescent="0.3">
      <c r="A7478" t="s">
        <v>21</v>
      </c>
      <c r="B7478" t="s">
        <v>19</v>
      </c>
      <c r="C7478">
        <v>28</v>
      </c>
      <c r="D7478" s="3">
        <v>2016</v>
      </c>
      <c r="E7478" t="s">
        <v>16</v>
      </c>
      <c r="F7478" t="s">
        <v>18</v>
      </c>
      <c r="G7478" t="s">
        <v>17</v>
      </c>
      <c r="H7478">
        <v>9703.0309899999993</v>
      </c>
    </row>
    <row r="7479" spans="1:8" x14ac:dyDescent="0.3">
      <c r="A7479" t="s">
        <v>22</v>
      </c>
      <c r="B7479" t="s">
        <v>19</v>
      </c>
      <c r="C7479">
        <v>28</v>
      </c>
      <c r="D7479" s="3">
        <v>2016</v>
      </c>
      <c r="E7479" t="s">
        <v>16</v>
      </c>
      <c r="F7479" t="s">
        <v>18</v>
      </c>
      <c r="G7479" t="s">
        <v>17</v>
      </c>
      <c r="H7479">
        <v>4059.4951409999999</v>
      </c>
    </row>
    <row r="7480" spans="1:8" x14ac:dyDescent="0.3">
      <c r="A7480" t="s">
        <v>21</v>
      </c>
      <c r="B7480" t="s">
        <v>19</v>
      </c>
      <c r="C7480">
        <v>29</v>
      </c>
      <c r="D7480" s="3">
        <v>2016</v>
      </c>
      <c r="E7480" t="s">
        <v>16</v>
      </c>
      <c r="F7480" t="s">
        <v>18</v>
      </c>
      <c r="G7480" t="s">
        <v>17</v>
      </c>
      <c r="H7480">
        <v>11155.875470999999</v>
      </c>
    </row>
    <row r="7481" spans="1:8" x14ac:dyDescent="0.3">
      <c r="A7481" t="s">
        <v>22</v>
      </c>
      <c r="B7481" t="s">
        <v>19</v>
      </c>
      <c r="C7481">
        <v>29</v>
      </c>
      <c r="D7481" s="3">
        <v>2016</v>
      </c>
      <c r="E7481" t="s">
        <v>16</v>
      </c>
      <c r="F7481" t="s">
        <v>18</v>
      </c>
      <c r="G7481" t="s">
        <v>17</v>
      </c>
      <c r="H7481">
        <v>3752.2729060000001</v>
      </c>
    </row>
    <row r="7482" spans="1:8" x14ac:dyDescent="0.3">
      <c r="A7482" t="s">
        <v>21</v>
      </c>
      <c r="B7482" t="s">
        <v>19</v>
      </c>
      <c r="C7482">
        <v>30</v>
      </c>
      <c r="D7482" s="3">
        <v>2016</v>
      </c>
      <c r="E7482" t="s">
        <v>16</v>
      </c>
      <c r="F7482" t="s">
        <v>18</v>
      </c>
      <c r="G7482" t="s">
        <v>17</v>
      </c>
      <c r="H7482">
        <v>-32979.104046</v>
      </c>
    </row>
    <row r="7483" spans="1:8" x14ac:dyDescent="0.3">
      <c r="A7483" t="s">
        <v>22</v>
      </c>
      <c r="B7483" t="s">
        <v>19</v>
      </c>
      <c r="C7483">
        <v>30</v>
      </c>
      <c r="D7483" s="3">
        <v>2016</v>
      </c>
      <c r="E7483" t="s">
        <v>16</v>
      </c>
      <c r="F7483" t="s">
        <v>18</v>
      </c>
      <c r="G7483" t="s">
        <v>17</v>
      </c>
      <c r="H7483">
        <v>3663.33779</v>
      </c>
    </row>
    <row r="7484" spans="1:8" x14ac:dyDescent="0.3">
      <c r="A7484" t="s">
        <v>21</v>
      </c>
      <c r="B7484" t="s">
        <v>13</v>
      </c>
      <c r="C7484">
        <v>1</v>
      </c>
      <c r="D7484" s="3">
        <v>2016</v>
      </c>
      <c r="E7484" t="s">
        <v>16</v>
      </c>
      <c r="F7484" t="s">
        <v>18</v>
      </c>
      <c r="G7484" t="s">
        <v>17</v>
      </c>
      <c r="H7484">
        <v>3995.9339810000001</v>
      </c>
    </row>
    <row r="7485" spans="1:8" x14ac:dyDescent="0.3">
      <c r="A7485" t="s">
        <v>22</v>
      </c>
      <c r="B7485" t="s">
        <v>13</v>
      </c>
      <c r="C7485">
        <v>1</v>
      </c>
      <c r="D7485" s="3">
        <v>2016</v>
      </c>
      <c r="E7485" t="s">
        <v>16</v>
      </c>
      <c r="F7485" t="s">
        <v>18</v>
      </c>
      <c r="G7485" t="s">
        <v>17</v>
      </c>
      <c r="H7485">
        <v>1221.6093900000001</v>
      </c>
    </row>
    <row r="7486" spans="1:8" x14ac:dyDescent="0.3">
      <c r="A7486" t="s">
        <v>21</v>
      </c>
      <c r="B7486" t="s">
        <v>13</v>
      </c>
      <c r="C7486">
        <v>2</v>
      </c>
      <c r="D7486" s="3">
        <v>2016</v>
      </c>
      <c r="E7486" t="s">
        <v>16</v>
      </c>
      <c r="F7486" t="s">
        <v>18</v>
      </c>
      <c r="G7486" t="s">
        <v>17</v>
      </c>
      <c r="H7486">
        <v>6310.6196920000002</v>
      </c>
    </row>
    <row r="7487" spans="1:8" x14ac:dyDescent="0.3">
      <c r="A7487" t="s">
        <v>22</v>
      </c>
      <c r="B7487" t="s">
        <v>13</v>
      </c>
      <c r="C7487">
        <v>2</v>
      </c>
      <c r="D7487" s="3">
        <v>2016</v>
      </c>
      <c r="E7487" t="s">
        <v>16</v>
      </c>
      <c r="F7487" t="s">
        <v>18</v>
      </c>
      <c r="G7487" t="s">
        <v>17</v>
      </c>
      <c r="H7487">
        <v>1237.55555</v>
      </c>
    </row>
    <row r="7488" spans="1:8" x14ac:dyDescent="0.3">
      <c r="A7488" t="s">
        <v>21</v>
      </c>
      <c r="B7488" t="s">
        <v>13</v>
      </c>
      <c r="C7488">
        <v>3</v>
      </c>
      <c r="D7488" s="3">
        <v>2016</v>
      </c>
      <c r="E7488" t="s">
        <v>16</v>
      </c>
      <c r="F7488" t="s">
        <v>18</v>
      </c>
      <c r="G7488" t="s">
        <v>17</v>
      </c>
      <c r="H7488">
        <v>6699.2563529999998</v>
      </c>
    </row>
    <row r="7489" spans="1:8" x14ac:dyDescent="0.3">
      <c r="A7489" t="s">
        <v>22</v>
      </c>
      <c r="B7489" t="s">
        <v>13</v>
      </c>
      <c r="C7489">
        <v>3</v>
      </c>
      <c r="D7489" s="3">
        <v>2016</v>
      </c>
      <c r="E7489" t="s">
        <v>16</v>
      </c>
      <c r="F7489" t="s">
        <v>18</v>
      </c>
      <c r="G7489" t="s">
        <v>17</v>
      </c>
      <c r="H7489">
        <v>1348.8266900000001</v>
      </c>
    </row>
    <row r="7490" spans="1:8" x14ac:dyDescent="0.3">
      <c r="A7490" t="s">
        <v>21</v>
      </c>
      <c r="B7490" t="s">
        <v>13</v>
      </c>
      <c r="C7490">
        <v>4</v>
      </c>
      <c r="D7490" s="3">
        <v>2016</v>
      </c>
      <c r="E7490" t="s">
        <v>16</v>
      </c>
      <c r="F7490" t="s">
        <v>18</v>
      </c>
      <c r="G7490" t="s">
        <v>17</v>
      </c>
      <c r="H7490">
        <v>3115.057022</v>
      </c>
    </row>
    <row r="7491" spans="1:8" x14ac:dyDescent="0.3">
      <c r="A7491" t="s">
        <v>22</v>
      </c>
      <c r="B7491" t="s">
        <v>13</v>
      </c>
      <c r="C7491">
        <v>4</v>
      </c>
      <c r="D7491" s="3">
        <v>2016</v>
      </c>
      <c r="E7491" t="s">
        <v>16</v>
      </c>
      <c r="F7491" t="s">
        <v>18</v>
      </c>
      <c r="G7491" t="s">
        <v>17</v>
      </c>
      <c r="H7491">
        <v>415.15065099999998</v>
      </c>
    </row>
    <row r="7492" spans="1:8" x14ac:dyDescent="0.3">
      <c r="A7492" t="s">
        <v>21</v>
      </c>
      <c r="B7492" t="s">
        <v>13</v>
      </c>
      <c r="C7492">
        <v>5</v>
      </c>
      <c r="D7492" s="3">
        <v>2016</v>
      </c>
      <c r="E7492" t="s">
        <v>16</v>
      </c>
      <c r="F7492" t="s">
        <v>18</v>
      </c>
      <c r="G7492" t="s">
        <v>17</v>
      </c>
      <c r="H7492">
        <v>4888.719067</v>
      </c>
    </row>
    <row r="7493" spans="1:8" x14ac:dyDescent="0.3">
      <c r="A7493" t="s">
        <v>22</v>
      </c>
      <c r="B7493" t="s">
        <v>13</v>
      </c>
      <c r="C7493">
        <v>5</v>
      </c>
      <c r="D7493" s="3">
        <v>2016</v>
      </c>
      <c r="E7493" t="s">
        <v>16</v>
      </c>
      <c r="F7493" t="s">
        <v>18</v>
      </c>
      <c r="G7493" t="s">
        <v>17</v>
      </c>
      <c r="H7493">
        <v>1097.4031620000001</v>
      </c>
    </row>
    <row r="7494" spans="1:8" x14ac:dyDescent="0.3">
      <c r="A7494" t="s">
        <v>21</v>
      </c>
      <c r="B7494" t="s">
        <v>13</v>
      </c>
      <c r="C7494">
        <v>6</v>
      </c>
      <c r="D7494" s="3">
        <v>2016</v>
      </c>
      <c r="E7494" t="s">
        <v>16</v>
      </c>
      <c r="F7494" t="s">
        <v>18</v>
      </c>
      <c r="G7494" t="s">
        <v>17</v>
      </c>
      <c r="H7494">
        <v>4874.2890580000003</v>
      </c>
    </row>
    <row r="7495" spans="1:8" x14ac:dyDescent="0.3">
      <c r="A7495" t="s">
        <v>22</v>
      </c>
      <c r="B7495" t="s">
        <v>13</v>
      </c>
      <c r="C7495">
        <v>6</v>
      </c>
      <c r="D7495" s="3">
        <v>2016</v>
      </c>
      <c r="E7495" t="s">
        <v>16</v>
      </c>
      <c r="F7495" t="s">
        <v>18</v>
      </c>
      <c r="G7495" t="s">
        <v>17</v>
      </c>
      <c r="H7495">
        <v>1146.3716179999999</v>
      </c>
    </row>
    <row r="7496" spans="1:8" x14ac:dyDescent="0.3">
      <c r="A7496" t="s">
        <v>21</v>
      </c>
      <c r="B7496" t="s">
        <v>13</v>
      </c>
      <c r="C7496">
        <v>7</v>
      </c>
      <c r="D7496" s="3">
        <v>2016</v>
      </c>
      <c r="E7496" t="s">
        <v>16</v>
      </c>
      <c r="F7496" t="s">
        <v>18</v>
      </c>
      <c r="G7496" t="s">
        <v>17</v>
      </c>
      <c r="H7496">
        <v>4511.0583479999996</v>
      </c>
    </row>
    <row r="7497" spans="1:8" x14ac:dyDescent="0.3">
      <c r="A7497" t="s">
        <v>22</v>
      </c>
      <c r="B7497" t="s">
        <v>13</v>
      </c>
      <c r="C7497">
        <v>7</v>
      </c>
      <c r="D7497" s="3">
        <v>2016</v>
      </c>
      <c r="E7497" t="s">
        <v>16</v>
      </c>
      <c r="F7497" t="s">
        <v>18</v>
      </c>
      <c r="G7497" t="s">
        <v>17</v>
      </c>
      <c r="H7497">
        <v>834.21006599999998</v>
      </c>
    </row>
    <row r="7498" spans="1:8" x14ac:dyDescent="0.3">
      <c r="A7498" t="s">
        <v>21</v>
      </c>
      <c r="B7498" t="s">
        <v>13</v>
      </c>
      <c r="C7498">
        <v>8</v>
      </c>
      <c r="D7498" s="3">
        <v>2016</v>
      </c>
      <c r="E7498" t="s">
        <v>16</v>
      </c>
      <c r="F7498" t="s">
        <v>18</v>
      </c>
      <c r="G7498" t="s">
        <v>17</v>
      </c>
      <c r="H7498">
        <v>3180.5473080000002</v>
      </c>
    </row>
    <row r="7499" spans="1:8" x14ac:dyDescent="0.3">
      <c r="A7499" t="s">
        <v>22</v>
      </c>
      <c r="B7499" t="s">
        <v>13</v>
      </c>
      <c r="C7499">
        <v>8</v>
      </c>
      <c r="D7499" s="3">
        <v>2016</v>
      </c>
      <c r="E7499" t="s">
        <v>16</v>
      </c>
      <c r="F7499" t="s">
        <v>18</v>
      </c>
      <c r="G7499" t="s">
        <v>17</v>
      </c>
      <c r="H7499">
        <v>1098.7056259999999</v>
      </c>
    </row>
    <row r="7500" spans="1:8" x14ac:dyDescent="0.3">
      <c r="A7500" t="s">
        <v>21</v>
      </c>
      <c r="B7500" t="s">
        <v>13</v>
      </c>
      <c r="C7500">
        <v>9</v>
      </c>
      <c r="D7500" s="3">
        <v>2016</v>
      </c>
      <c r="E7500" t="s">
        <v>16</v>
      </c>
      <c r="F7500" t="s">
        <v>18</v>
      </c>
      <c r="G7500" t="s">
        <v>17</v>
      </c>
      <c r="H7500">
        <v>4160.5251829999997</v>
      </c>
    </row>
    <row r="7501" spans="1:8" x14ac:dyDescent="0.3">
      <c r="A7501" t="s">
        <v>22</v>
      </c>
      <c r="B7501" t="s">
        <v>13</v>
      </c>
      <c r="C7501">
        <v>9</v>
      </c>
      <c r="D7501" s="3">
        <v>2016</v>
      </c>
      <c r="E7501" t="s">
        <v>16</v>
      </c>
      <c r="F7501" t="s">
        <v>18</v>
      </c>
      <c r="G7501" t="s">
        <v>17</v>
      </c>
      <c r="H7501">
        <v>1315.870355</v>
      </c>
    </row>
    <row r="7502" spans="1:8" x14ac:dyDescent="0.3">
      <c r="A7502" t="s">
        <v>21</v>
      </c>
      <c r="B7502" t="s">
        <v>13</v>
      </c>
      <c r="C7502">
        <v>10</v>
      </c>
      <c r="D7502" s="3">
        <v>2016</v>
      </c>
      <c r="E7502" t="s">
        <v>16</v>
      </c>
      <c r="F7502" t="s">
        <v>18</v>
      </c>
      <c r="G7502" t="s">
        <v>17</v>
      </c>
      <c r="H7502">
        <v>4367.0571369999998</v>
      </c>
    </row>
    <row r="7503" spans="1:8" x14ac:dyDescent="0.3">
      <c r="A7503" t="s">
        <v>22</v>
      </c>
      <c r="B7503" t="s">
        <v>13</v>
      </c>
      <c r="C7503">
        <v>10</v>
      </c>
      <c r="D7503" s="3">
        <v>2016</v>
      </c>
      <c r="E7503" t="s">
        <v>16</v>
      </c>
      <c r="F7503" t="s">
        <v>18</v>
      </c>
      <c r="G7503" t="s">
        <v>17</v>
      </c>
      <c r="H7503">
        <v>1275.4660839999999</v>
      </c>
    </row>
    <row r="7504" spans="1:8" x14ac:dyDescent="0.3">
      <c r="A7504" t="s">
        <v>21</v>
      </c>
      <c r="B7504" t="s">
        <v>13</v>
      </c>
      <c r="C7504">
        <v>11</v>
      </c>
      <c r="D7504" s="3">
        <v>2016</v>
      </c>
      <c r="E7504" t="s">
        <v>16</v>
      </c>
      <c r="F7504" t="s">
        <v>18</v>
      </c>
      <c r="G7504" t="s">
        <v>17</v>
      </c>
      <c r="H7504">
        <v>5767.2582540000003</v>
      </c>
    </row>
    <row r="7505" spans="1:8" x14ac:dyDescent="0.3">
      <c r="A7505" t="s">
        <v>22</v>
      </c>
      <c r="B7505" t="s">
        <v>13</v>
      </c>
      <c r="C7505">
        <v>11</v>
      </c>
      <c r="D7505" s="3">
        <v>2016</v>
      </c>
      <c r="E7505" t="s">
        <v>16</v>
      </c>
      <c r="F7505" t="s">
        <v>18</v>
      </c>
      <c r="G7505" t="s">
        <v>17</v>
      </c>
      <c r="H7505">
        <v>1339.8269479999999</v>
      </c>
    </row>
    <row r="7506" spans="1:8" x14ac:dyDescent="0.3">
      <c r="A7506" t="s">
        <v>21</v>
      </c>
      <c r="B7506" t="s">
        <v>13</v>
      </c>
      <c r="C7506">
        <v>12</v>
      </c>
      <c r="D7506" s="3">
        <v>2016</v>
      </c>
      <c r="E7506" t="s">
        <v>16</v>
      </c>
      <c r="F7506" t="s">
        <v>18</v>
      </c>
      <c r="G7506" t="s">
        <v>17</v>
      </c>
      <c r="H7506">
        <v>3049.2345639999999</v>
      </c>
    </row>
    <row r="7507" spans="1:8" x14ac:dyDescent="0.3">
      <c r="A7507" t="s">
        <v>22</v>
      </c>
      <c r="B7507" t="s">
        <v>13</v>
      </c>
      <c r="C7507">
        <v>12</v>
      </c>
      <c r="D7507" s="3">
        <v>2016</v>
      </c>
      <c r="E7507" t="s">
        <v>16</v>
      </c>
      <c r="F7507" t="s">
        <v>18</v>
      </c>
      <c r="G7507" t="s">
        <v>17</v>
      </c>
      <c r="H7507">
        <v>897.47652200000005</v>
      </c>
    </row>
    <row r="7508" spans="1:8" x14ac:dyDescent="0.3">
      <c r="A7508" t="s">
        <v>21</v>
      </c>
      <c r="B7508" t="s">
        <v>13</v>
      </c>
      <c r="C7508">
        <v>13</v>
      </c>
      <c r="D7508" s="3">
        <v>2016</v>
      </c>
      <c r="E7508" t="s">
        <v>16</v>
      </c>
      <c r="F7508" t="s">
        <v>18</v>
      </c>
      <c r="G7508" t="s">
        <v>17</v>
      </c>
      <c r="H7508">
        <v>4727.4326879999999</v>
      </c>
    </row>
    <row r="7509" spans="1:8" x14ac:dyDescent="0.3">
      <c r="A7509" t="s">
        <v>22</v>
      </c>
      <c r="B7509" t="s">
        <v>13</v>
      </c>
      <c r="C7509">
        <v>13</v>
      </c>
      <c r="D7509" s="3">
        <v>2016</v>
      </c>
      <c r="E7509" t="s">
        <v>16</v>
      </c>
      <c r="F7509" t="s">
        <v>18</v>
      </c>
      <c r="G7509" t="s">
        <v>17</v>
      </c>
      <c r="H7509">
        <v>338.194233</v>
      </c>
    </row>
    <row r="7510" spans="1:8" x14ac:dyDescent="0.3">
      <c r="A7510" t="s">
        <v>21</v>
      </c>
      <c r="B7510" t="s">
        <v>13</v>
      </c>
      <c r="C7510">
        <v>14</v>
      </c>
      <c r="D7510" s="3">
        <v>2016</v>
      </c>
      <c r="E7510" t="s">
        <v>16</v>
      </c>
      <c r="F7510" t="s">
        <v>18</v>
      </c>
      <c r="G7510" t="s">
        <v>17</v>
      </c>
      <c r="H7510">
        <v>4094.26028</v>
      </c>
    </row>
    <row r="7511" spans="1:8" x14ac:dyDescent="0.3">
      <c r="A7511" t="s">
        <v>22</v>
      </c>
      <c r="B7511" t="s">
        <v>13</v>
      </c>
      <c r="C7511">
        <v>14</v>
      </c>
      <c r="D7511" s="3">
        <v>2016</v>
      </c>
      <c r="E7511" t="s">
        <v>16</v>
      </c>
      <c r="F7511" t="s">
        <v>18</v>
      </c>
      <c r="G7511" t="s">
        <v>17</v>
      </c>
      <c r="H7511">
        <v>1155.9891299999999</v>
      </c>
    </row>
    <row r="7512" spans="1:8" x14ac:dyDescent="0.3">
      <c r="A7512" t="s">
        <v>21</v>
      </c>
      <c r="B7512" t="s">
        <v>13</v>
      </c>
      <c r="C7512">
        <v>15</v>
      </c>
      <c r="D7512" s="3">
        <v>2016</v>
      </c>
      <c r="E7512" t="s">
        <v>16</v>
      </c>
      <c r="F7512" t="s">
        <v>18</v>
      </c>
      <c r="G7512" t="s">
        <v>17</v>
      </c>
      <c r="H7512">
        <v>3916.5805869999999</v>
      </c>
    </row>
    <row r="7513" spans="1:8" x14ac:dyDescent="0.3">
      <c r="A7513" t="s">
        <v>22</v>
      </c>
      <c r="B7513" t="s">
        <v>13</v>
      </c>
      <c r="C7513">
        <v>15</v>
      </c>
      <c r="D7513" s="3">
        <v>2016</v>
      </c>
      <c r="E7513" t="s">
        <v>16</v>
      </c>
      <c r="F7513" t="s">
        <v>18</v>
      </c>
      <c r="G7513" t="s">
        <v>17</v>
      </c>
      <c r="H7513">
        <v>1122.8303330000001</v>
      </c>
    </row>
    <row r="7514" spans="1:8" x14ac:dyDescent="0.3">
      <c r="A7514" t="s">
        <v>21</v>
      </c>
      <c r="B7514" t="s">
        <v>13</v>
      </c>
      <c r="C7514">
        <v>16</v>
      </c>
      <c r="D7514" s="3">
        <v>2016</v>
      </c>
      <c r="E7514" t="s">
        <v>16</v>
      </c>
      <c r="F7514" t="s">
        <v>18</v>
      </c>
      <c r="G7514" t="s">
        <v>17</v>
      </c>
      <c r="H7514">
        <v>3642.15771</v>
      </c>
    </row>
    <row r="7515" spans="1:8" x14ac:dyDescent="0.3">
      <c r="A7515" t="s">
        <v>22</v>
      </c>
      <c r="B7515" t="s">
        <v>13</v>
      </c>
      <c r="C7515">
        <v>16</v>
      </c>
      <c r="D7515" s="3">
        <v>2016</v>
      </c>
      <c r="E7515" t="s">
        <v>16</v>
      </c>
      <c r="F7515" t="s">
        <v>18</v>
      </c>
      <c r="G7515" t="s">
        <v>17</v>
      </c>
      <c r="H7515">
        <v>1392.1210490000001</v>
      </c>
    </row>
    <row r="7516" spans="1:8" x14ac:dyDescent="0.3">
      <c r="A7516" t="s">
        <v>21</v>
      </c>
      <c r="B7516" t="s">
        <v>13</v>
      </c>
      <c r="C7516">
        <v>17</v>
      </c>
      <c r="D7516" s="3">
        <v>2016</v>
      </c>
      <c r="E7516" t="s">
        <v>16</v>
      </c>
      <c r="F7516" t="s">
        <v>18</v>
      </c>
      <c r="G7516" t="s">
        <v>17</v>
      </c>
      <c r="H7516">
        <v>5362.5292149999996</v>
      </c>
    </row>
    <row r="7517" spans="1:8" x14ac:dyDescent="0.3">
      <c r="A7517" t="s">
        <v>22</v>
      </c>
      <c r="B7517" t="s">
        <v>13</v>
      </c>
      <c r="C7517">
        <v>17</v>
      </c>
      <c r="D7517" s="3">
        <v>2016</v>
      </c>
      <c r="E7517" t="s">
        <v>16</v>
      </c>
      <c r="F7517" t="s">
        <v>18</v>
      </c>
      <c r="G7517" t="s">
        <v>17</v>
      </c>
      <c r="H7517">
        <v>1354.0179439999999</v>
      </c>
    </row>
    <row r="7518" spans="1:8" x14ac:dyDescent="0.3">
      <c r="A7518" t="s">
        <v>21</v>
      </c>
      <c r="B7518" t="s">
        <v>13</v>
      </c>
      <c r="C7518">
        <v>18</v>
      </c>
      <c r="D7518" s="3">
        <v>2016</v>
      </c>
      <c r="E7518" t="s">
        <v>16</v>
      </c>
      <c r="F7518" t="s">
        <v>18</v>
      </c>
      <c r="G7518" t="s">
        <v>17</v>
      </c>
      <c r="H7518">
        <v>4097.8538269999999</v>
      </c>
    </row>
    <row r="7519" spans="1:8" x14ac:dyDescent="0.3">
      <c r="A7519" t="s">
        <v>22</v>
      </c>
      <c r="B7519" t="s">
        <v>13</v>
      </c>
      <c r="C7519">
        <v>18</v>
      </c>
      <c r="D7519" s="3">
        <v>2016</v>
      </c>
      <c r="E7519" t="s">
        <v>16</v>
      </c>
      <c r="F7519" t="s">
        <v>18</v>
      </c>
      <c r="G7519" t="s">
        <v>17</v>
      </c>
      <c r="H7519">
        <v>1094.2691950000001</v>
      </c>
    </row>
    <row r="7520" spans="1:8" x14ac:dyDescent="0.3">
      <c r="A7520" t="s">
        <v>21</v>
      </c>
      <c r="B7520" t="s">
        <v>13</v>
      </c>
      <c r="C7520">
        <v>19</v>
      </c>
      <c r="D7520" s="3">
        <v>2016</v>
      </c>
      <c r="E7520" t="s">
        <v>16</v>
      </c>
      <c r="F7520" t="s">
        <v>18</v>
      </c>
      <c r="G7520" t="s">
        <v>17</v>
      </c>
      <c r="H7520">
        <v>4478.9753680000003</v>
      </c>
    </row>
    <row r="7521" spans="1:8" x14ac:dyDescent="0.3">
      <c r="A7521" t="s">
        <v>22</v>
      </c>
      <c r="B7521" t="s">
        <v>13</v>
      </c>
      <c r="C7521">
        <v>19</v>
      </c>
      <c r="D7521" s="3">
        <v>2016</v>
      </c>
      <c r="E7521" t="s">
        <v>16</v>
      </c>
      <c r="F7521" t="s">
        <v>18</v>
      </c>
      <c r="G7521" t="s">
        <v>17</v>
      </c>
      <c r="H7521">
        <v>1373.6704319999999</v>
      </c>
    </row>
    <row r="7522" spans="1:8" x14ac:dyDescent="0.3">
      <c r="A7522" t="s">
        <v>21</v>
      </c>
      <c r="B7522" t="s">
        <v>13</v>
      </c>
      <c r="C7522">
        <v>20</v>
      </c>
      <c r="D7522" s="3">
        <v>2016</v>
      </c>
      <c r="E7522" t="s">
        <v>16</v>
      </c>
      <c r="F7522" t="s">
        <v>18</v>
      </c>
      <c r="G7522" t="s">
        <v>17</v>
      </c>
      <c r="H7522">
        <v>2308.0269779999999</v>
      </c>
    </row>
    <row r="7523" spans="1:8" x14ac:dyDescent="0.3">
      <c r="A7523" t="s">
        <v>22</v>
      </c>
      <c r="B7523" t="s">
        <v>13</v>
      </c>
      <c r="C7523">
        <v>20</v>
      </c>
      <c r="D7523" s="3">
        <v>2016</v>
      </c>
      <c r="E7523" t="s">
        <v>16</v>
      </c>
      <c r="F7523" t="s">
        <v>18</v>
      </c>
      <c r="G7523" t="s">
        <v>17</v>
      </c>
      <c r="H7523">
        <v>918.15276500000004</v>
      </c>
    </row>
    <row r="7524" spans="1:8" x14ac:dyDescent="0.3">
      <c r="A7524" t="s">
        <v>21</v>
      </c>
      <c r="B7524" t="s">
        <v>13</v>
      </c>
      <c r="C7524">
        <v>21</v>
      </c>
      <c r="D7524" s="3">
        <v>2016</v>
      </c>
      <c r="E7524" t="s">
        <v>16</v>
      </c>
      <c r="F7524" t="s">
        <v>18</v>
      </c>
      <c r="G7524" t="s">
        <v>17</v>
      </c>
      <c r="H7524">
        <v>3323.2695669999998</v>
      </c>
    </row>
    <row r="7525" spans="1:8" x14ac:dyDescent="0.3">
      <c r="A7525" t="s">
        <v>22</v>
      </c>
      <c r="B7525" t="s">
        <v>13</v>
      </c>
      <c r="C7525">
        <v>21</v>
      </c>
      <c r="D7525" s="3">
        <v>2016</v>
      </c>
      <c r="E7525" t="s">
        <v>16</v>
      </c>
      <c r="F7525" t="s">
        <v>18</v>
      </c>
      <c r="G7525" t="s">
        <v>17</v>
      </c>
      <c r="H7525">
        <v>838.51706999999999</v>
      </c>
    </row>
    <row r="7526" spans="1:8" x14ac:dyDescent="0.3">
      <c r="A7526" t="s">
        <v>21</v>
      </c>
      <c r="B7526" t="s">
        <v>13</v>
      </c>
      <c r="C7526">
        <v>22</v>
      </c>
      <c r="D7526" s="3">
        <v>2016</v>
      </c>
      <c r="E7526" t="s">
        <v>16</v>
      </c>
      <c r="F7526" t="s">
        <v>18</v>
      </c>
      <c r="G7526" t="s">
        <v>17</v>
      </c>
      <c r="H7526">
        <v>5299.225477</v>
      </c>
    </row>
    <row r="7527" spans="1:8" x14ac:dyDescent="0.3">
      <c r="A7527" t="s">
        <v>22</v>
      </c>
      <c r="B7527" t="s">
        <v>13</v>
      </c>
      <c r="C7527">
        <v>22</v>
      </c>
      <c r="D7527" s="3">
        <v>2016</v>
      </c>
      <c r="E7527" t="s">
        <v>16</v>
      </c>
      <c r="F7527" t="s">
        <v>18</v>
      </c>
      <c r="G7527" t="s">
        <v>17</v>
      </c>
      <c r="H7527">
        <v>1180.167005</v>
      </c>
    </row>
    <row r="7528" spans="1:8" x14ac:dyDescent="0.3">
      <c r="A7528" t="s">
        <v>21</v>
      </c>
      <c r="B7528" t="s">
        <v>13</v>
      </c>
      <c r="C7528">
        <v>23</v>
      </c>
      <c r="D7528" s="3">
        <v>2016</v>
      </c>
      <c r="E7528" t="s">
        <v>16</v>
      </c>
      <c r="F7528" t="s">
        <v>18</v>
      </c>
      <c r="G7528" t="s">
        <v>17</v>
      </c>
      <c r="H7528">
        <v>5022.8149329999997</v>
      </c>
    </row>
    <row r="7529" spans="1:8" x14ac:dyDescent="0.3">
      <c r="A7529" t="s">
        <v>22</v>
      </c>
      <c r="B7529" t="s">
        <v>13</v>
      </c>
      <c r="C7529">
        <v>23</v>
      </c>
      <c r="D7529" s="3">
        <v>2016</v>
      </c>
      <c r="E7529" t="s">
        <v>16</v>
      </c>
      <c r="F7529" t="s">
        <v>18</v>
      </c>
      <c r="G7529" t="s">
        <v>17</v>
      </c>
      <c r="H7529">
        <v>851.72136999999998</v>
      </c>
    </row>
    <row r="7530" spans="1:8" x14ac:dyDescent="0.3">
      <c r="A7530" t="s">
        <v>21</v>
      </c>
      <c r="B7530" t="s">
        <v>13</v>
      </c>
      <c r="C7530">
        <v>24</v>
      </c>
      <c r="D7530" s="3">
        <v>2016</v>
      </c>
      <c r="E7530" t="s">
        <v>16</v>
      </c>
      <c r="F7530" t="s">
        <v>18</v>
      </c>
      <c r="G7530" t="s">
        <v>17</v>
      </c>
      <c r="H7530">
        <v>37692.199630000003</v>
      </c>
    </row>
    <row r="7531" spans="1:8" x14ac:dyDescent="0.3">
      <c r="A7531" t="s">
        <v>22</v>
      </c>
      <c r="B7531" t="s">
        <v>13</v>
      </c>
      <c r="C7531">
        <v>24</v>
      </c>
      <c r="D7531" s="3">
        <v>2016</v>
      </c>
      <c r="E7531" t="s">
        <v>16</v>
      </c>
      <c r="F7531" t="s">
        <v>18</v>
      </c>
      <c r="G7531" t="s">
        <v>17</v>
      </c>
      <c r="H7531">
        <v>894.45832199999995</v>
      </c>
    </row>
    <row r="7532" spans="1:8" x14ac:dyDescent="0.3">
      <c r="A7532" t="s">
        <v>21</v>
      </c>
      <c r="B7532" t="s">
        <v>13</v>
      </c>
      <c r="C7532">
        <v>25</v>
      </c>
      <c r="D7532" s="3">
        <v>2016</v>
      </c>
      <c r="E7532" t="s">
        <v>16</v>
      </c>
      <c r="F7532" t="s">
        <v>18</v>
      </c>
      <c r="G7532" t="s">
        <v>17</v>
      </c>
      <c r="H7532">
        <v>-2289.3309260000001</v>
      </c>
    </row>
    <row r="7533" spans="1:8" x14ac:dyDescent="0.3">
      <c r="A7533" t="s">
        <v>22</v>
      </c>
      <c r="B7533" t="s">
        <v>13</v>
      </c>
      <c r="C7533">
        <v>25</v>
      </c>
      <c r="D7533" s="3">
        <v>2016</v>
      </c>
      <c r="E7533" t="s">
        <v>16</v>
      </c>
      <c r="F7533" t="s">
        <v>18</v>
      </c>
      <c r="G7533" t="s">
        <v>17</v>
      </c>
      <c r="H7533">
        <v>974.397153</v>
      </c>
    </row>
    <row r="7534" spans="1:8" x14ac:dyDescent="0.3">
      <c r="A7534" t="s">
        <v>21</v>
      </c>
      <c r="B7534" t="s">
        <v>13</v>
      </c>
      <c r="C7534">
        <v>26</v>
      </c>
      <c r="D7534" s="3">
        <v>2016</v>
      </c>
      <c r="E7534" t="s">
        <v>16</v>
      </c>
      <c r="F7534" t="s">
        <v>18</v>
      </c>
      <c r="G7534" t="s">
        <v>17</v>
      </c>
      <c r="H7534">
        <v>5853.5778950000004</v>
      </c>
    </row>
    <row r="7535" spans="1:8" x14ac:dyDescent="0.3">
      <c r="A7535" t="s">
        <v>22</v>
      </c>
      <c r="B7535" t="s">
        <v>13</v>
      </c>
      <c r="C7535">
        <v>26</v>
      </c>
      <c r="D7535" s="3">
        <v>2016</v>
      </c>
      <c r="E7535" t="s">
        <v>16</v>
      </c>
      <c r="F7535" t="s">
        <v>18</v>
      </c>
      <c r="G7535" t="s">
        <v>17</v>
      </c>
      <c r="H7535">
        <v>970.81712800000003</v>
      </c>
    </row>
    <row r="7536" spans="1:8" x14ac:dyDescent="0.3">
      <c r="A7536" t="s">
        <v>21</v>
      </c>
      <c r="B7536" t="s">
        <v>13</v>
      </c>
      <c r="C7536">
        <v>27</v>
      </c>
      <c r="D7536" s="3">
        <v>2016</v>
      </c>
      <c r="E7536" t="s">
        <v>16</v>
      </c>
      <c r="F7536" t="s">
        <v>18</v>
      </c>
      <c r="G7536" t="s">
        <v>17</v>
      </c>
      <c r="H7536">
        <v>3781.3215909999999</v>
      </c>
    </row>
    <row r="7537" spans="1:8" x14ac:dyDescent="0.3">
      <c r="A7537" t="s">
        <v>22</v>
      </c>
      <c r="B7537" t="s">
        <v>13</v>
      </c>
      <c r="C7537">
        <v>27</v>
      </c>
      <c r="D7537" s="3">
        <v>2016</v>
      </c>
      <c r="E7537" t="s">
        <v>16</v>
      </c>
      <c r="F7537" t="s">
        <v>18</v>
      </c>
      <c r="G7537" t="s">
        <v>17</v>
      </c>
      <c r="H7537">
        <v>642.08636999999999</v>
      </c>
    </row>
    <row r="7538" spans="1:8" x14ac:dyDescent="0.3">
      <c r="A7538" t="s">
        <v>21</v>
      </c>
      <c r="B7538" t="s">
        <v>13</v>
      </c>
      <c r="C7538">
        <v>28</v>
      </c>
      <c r="D7538" s="3">
        <v>2016</v>
      </c>
      <c r="E7538" t="s">
        <v>16</v>
      </c>
      <c r="F7538" t="s">
        <v>18</v>
      </c>
      <c r="G7538" t="s">
        <v>17</v>
      </c>
      <c r="H7538">
        <v>735.18501500000002</v>
      </c>
    </row>
    <row r="7539" spans="1:8" x14ac:dyDescent="0.3">
      <c r="A7539" t="s">
        <v>22</v>
      </c>
      <c r="B7539" t="s">
        <v>13</v>
      </c>
      <c r="C7539">
        <v>28</v>
      </c>
      <c r="D7539" s="3">
        <v>2016</v>
      </c>
      <c r="E7539" t="s">
        <v>16</v>
      </c>
      <c r="F7539" t="s">
        <v>18</v>
      </c>
      <c r="G7539" t="s">
        <v>17</v>
      </c>
      <c r="H7539">
        <v>1482.3634709999999</v>
      </c>
    </row>
    <row r="7540" spans="1:8" x14ac:dyDescent="0.3">
      <c r="A7540" t="s">
        <v>21</v>
      </c>
      <c r="B7540" t="s">
        <v>13</v>
      </c>
      <c r="C7540">
        <v>29</v>
      </c>
      <c r="D7540" s="3">
        <v>2016</v>
      </c>
      <c r="E7540" t="s">
        <v>16</v>
      </c>
      <c r="F7540" t="s">
        <v>18</v>
      </c>
      <c r="G7540" t="s">
        <v>17</v>
      </c>
      <c r="H7540">
        <v>4737.3003330000001</v>
      </c>
    </row>
    <row r="7541" spans="1:8" x14ac:dyDescent="0.3">
      <c r="A7541" t="s">
        <v>22</v>
      </c>
      <c r="B7541" t="s">
        <v>13</v>
      </c>
      <c r="C7541">
        <v>29</v>
      </c>
      <c r="D7541" s="3">
        <v>2016</v>
      </c>
      <c r="E7541" t="s">
        <v>16</v>
      </c>
      <c r="F7541" t="s">
        <v>18</v>
      </c>
      <c r="G7541" t="s">
        <v>17</v>
      </c>
      <c r="H7541">
        <v>1380.2557750000001</v>
      </c>
    </row>
    <row r="7542" spans="1:8" x14ac:dyDescent="0.3">
      <c r="A7542" t="s">
        <v>21</v>
      </c>
      <c r="B7542" t="s">
        <v>13</v>
      </c>
      <c r="C7542">
        <v>30</v>
      </c>
      <c r="D7542" s="3">
        <v>2016</v>
      </c>
      <c r="E7542" t="s">
        <v>16</v>
      </c>
      <c r="F7542" t="s">
        <v>18</v>
      </c>
      <c r="G7542" t="s">
        <v>17</v>
      </c>
      <c r="H7542">
        <v>4181.7523309999997</v>
      </c>
    </row>
    <row r="7543" spans="1:8" x14ac:dyDescent="0.3">
      <c r="A7543" t="s">
        <v>22</v>
      </c>
      <c r="B7543" t="s">
        <v>13</v>
      </c>
      <c r="C7543">
        <v>30</v>
      </c>
      <c r="D7543" s="3">
        <v>2016</v>
      </c>
      <c r="E7543" t="s">
        <v>16</v>
      </c>
      <c r="F7543" t="s">
        <v>18</v>
      </c>
      <c r="G7543" t="s">
        <v>17</v>
      </c>
      <c r="H7543">
        <v>1056.9996860000001</v>
      </c>
    </row>
    <row r="7544" spans="1:8" x14ac:dyDescent="0.3">
      <c r="A7544" t="s">
        <v>21</v>
      </c>
      <c r="B7544" t="s">
        <v>13</v>
      </c>
      <c r="C7544">
        <v>31</v>
      </c>
      <c r="D7544" s="3">
        <v>2016</v>
      </c>
      <c r="E7544" t="s">
        <v>16</v>
      </c>
      <c r="F7544" t="s">
        <v>18</v>
      </c>
      <c r="G7544" t="s">
        <v>17</v>
      </c>
      <c r="H7544">
        <v>5809.7960199999998</v>
      </c>
    </row>
    <row r="7545" spans="1:8" x14ac:dyDescent="0.3">
      <c r="A7545" t="s">
        <v>22</v>
      </c>
      <c r="B7545" t="s">
        <v>13</v>
      </c>
      <c r="C7545">
        <v>31</v>
      </c>
      <c r="D7545" s="3">
        <v>2016</v>
      </c>
      <c r="E7545" t="s">
        <v>16</v>
      </c>
      <c r="F7545" t="s">
        <v>18</v>
      </c>
      <c r="G7545" t="s">
        <v>17</v>
      </c>
      <c r="H7545">
        <v>1154.471397</v>
      </c>
    </row>
    <row r="7546" spans="1:8" x14ac:dyDescent="0.3">
      <c r="A7546" t="s">
        <v>21</v>
      </c>
      <c r="B7546" t="s">
        <v>20</v>
      </c>
      <c r="C7546">
        <v>1</v>
      </c>
      <c r="D7546" s="3">
        <v>2017</v>
      </c>
      <c r="E7546" t="s">
        <v>16</v>
      </c>
      <c r="F7546" t="s">
        <v>18</v>
      </c>
      <c r="G7546" t="s">
        <v>17</v>
      </c>
      <c r="H7546">
        <v>16223.979947</v>
      </c>
    </row>
    <row r="7547" spans="1:8" x14ac:dyDescent="0.3">
      <c r="A7547" t="s">
        <v>22</v>
      </c>
      <c r="B7547" t="s">
        <v>20</v>
      </c>
      <c r="C7547">
        <v>1</v>
      </c>
      <c r="D7547" s="3">
        <v>2017</v>
      </c>
      <c r="E7547" t="s">
        <v>16</v>
      </c>
      <c r="F7547" t="s">
        <v>18</v>
      </c>
      <c r="G7547" t="s">
        <v>17</v>
      </c>
      <c r="H7547">
        <v>5637.6591280000002</v>
      </c>
    </row>
    <row r="7548" spans="1:8" x14ac:dyDescent="0.3">
      <c r="A7548" t="s">
        <v>21</v>
      </c>
      <c r="B7548" t="s">
        <v>20</v>
      </c>
      <c r="C7548">
        <v>2</v>
      </c>
      <c r="D7548" s="3">
        <v>2017</v>
      </c>
      <c r="E7548" t="s">
        <v>16</v>
      </c>
      <c r="F7548" t="s">
        <v>18</v>
      </c>
      <c r="G7548" t="s">
        <v>17</v>
      </c>
      <c r="H7548">
        <v>22575.250596999998</v>
      </c>
    </row>
    <row r="7549" spans="1:8" x14ac:dyDescent="0.3">
      <c r="A7549" t="s">
        <v>22</v>
      </c>
      <c r="B7549" t="s">
        <v>20</v>
      </c>
      <c r="C7549">
        <v>2</v>
      </c>
      <c r="D7549" s="3">
        <v>2017</v>
      </c>
      <c r="E7549" t="s">
        <v>16</v>
      </c>
      <c r="F7549" t="s">
        <v>18</v>
      </c>
      <c r="G7549" t="s">
        <v>17</v>
      </c>
      <c r="H7549">
        <v>6290.9333349999997</v>
      </c>
    </row>
    <row r="7550" spans="1:8" x14ac:dyDescent="0.3">
      <c r="A7550" t="s">
        <v>21</v>
      </c>
      <c r="B7550" t="s">
        <v>20</v>
      </c>
      <c r="C7550">
        <v>3</v>
      </c>
      <c r="D7550" s="3">
        <v>2017</v>
      </c>
      <c r="E7550" t="s">
        <v>16</v>
      </c>
      <c r="F7550" t="s">
        <v>18</v>
      </c>
      <c r="G7550" t="s">
        <v>17</v>
      </c>
      <c r="H7550">
        <v>23051.807068999999</v>
      </c>
    </row>
    <row r="7551" spans="1:8" x14ac:dyDescent="0.3">
      <c r="A7551" t="s">
        <v>22</v>
      </c>
      <c r="B7551" t="s">
        <v>20</v>
      </c>
      <c r="C7551">
        <v>3</v>
      </c>
      <c r="D7551" s="3">
        <v>2017</v>
      </c>
      <c r="E7551" t="s">
        <v>16</v>
      </c>
      <c r="F7551" t="s">
        <v>18</v>
      </c>
      <c r="G7551" t="s">
        <v>17</v>
      </c>
      <c r="H7551">
        <v>5846.8851420000001</v>
      </c>
    </row>
    <row r="7552" spans="1:8" x14ac:dyDescent="0.3">
      <c r="A7552" t="s">
        <v>21</v>
      </c>
      <c r="B7552" t="s">
        <v>20</v>
      </c>
      <c r="C7552">
        <v>4</v>
      </c>
      <c r="D7552" s="3">
        <v>2017</v>
      </c>
      <c r="E7552" t="s">
        <v>16</v>
      </c>
      <c r="F7552" t="s">
        <v>18</v>
      </c>
      <c r="G7552" t="s">
        <v>17</v>
      </c>
      <c r="H7552">
        <v>23797.372705000002</v>
      </c>
    </row>
    <row r="7553" spans="1:8" x14ac:dyDescent="0.3">
      <c r="A7553" t="s">
        <v>22</v>
      </c>
      <c r="B7553" t="s">
        <v>20</v>
      </c>
      <c r="C7553">
        <v>4</v>
      </c>
      <c r="D7553" s="3">
        <v>2017</v>
      </c>
      <c r="E7553" t="s">
        <v>16</v>
      </c>
      <c r="F7553" t="s">
        <v>18</v>
      </c>
      <c r="G7553" t="s">
        <v>17</v>
      </c>
      <c r="H7553">
        <v>4651.5310289999998</v>
      </c>
    </row>
    <row r="7554" spans="1:8" x14ac:dyDescent="0.3">
      <c r="A7554" t="s">
        <v>21</v>
      </c>
      <c r="B7554" t="s">
        <v>20</v>
      </c>
      <c r="C7554">
        <v>5</v>
      </c>
      <c r="D7554" s="3">
        <v>2017</v>
      </c>
      <c r="E7554" t="s">
        <v>16</v>
      </c>
      <c r="F7554" t="s">
        <v>18</v>
      </c>
      <c r="G7554" t="s">
        <v>17</v>
      </c>
      <c r="H7554">
        <v>18580.148422999999</v>
      </c>
    </row>
    <row r="7555" spans="1:8" x14ac:dyDescent="0.3">
      <c r="A7555" t="s">
        <v>22</v>
      </c>
      <c r="B7555" t="s">
        <v>20</v>
      </c>
      <c r="C7555">
        <v>5</v>
      </c>
      <c r="D7555" s="3">
        <v>2017</v>
      </c>
      <c r="E7555" t="s">
        <v>16</v>
      </c>
      <c r="F7555" t="s">
        <v>18</v>
      </c>
      <c r="G7555" t="s">
        <v>17</v>
      </c>
      <c r="H7555">
        <v>3905.322909</v>
      </c>
    </row>
    <row r="7556" spans="1:8" x14ac:dyDescent="0.3">
      <c r="A7556" t="s">
        <v>21</v>
      </c>
      <c r="B7556" t="s">
        <v>20</v>
      </c>
      <c r="C7556">
        <v>6</v>
      </c>
      <c r="D7556" s="3">
        <v>2017</v>
      </c>
      <c r="E7556" t="s">
        <v>16</v>
      </c>
      <c r="F7556" t="s">
        <v>18</v>
      </c>
      <c r="G7556" t="s">
        <v>17</v>
      </c>
      <c r="H7556">
        <v>21407.703463999998</v>
      </c>
    </row>
    <row r="7557" spans="1:8" x14ac:dyDescent="0.3">
      <c r="A7557" t="s">
        <v>22</v>
      </c>
      <c r="B7557" t="s">
        <v>20</v>
      </c>
      <c r="C7557">
        <v>6</v>
      </c>
      <c r="D7557" s="3">
        <v>2017</v>
      </c>
      <c r="E7557" t="s">
        <v>16</v>
      </c>
      <c r="F7557" t="s">
        <v>18</v>
      </c>
      <c r="G7557" t="s">
        <v>17</v>
      </c>
      <c r="H7557">
        <v>4761.9931710000001</v>
      </c>
    </row>
    <row r="7558" spans="1:8" x14ac:dyDescent="0.3">
      <c r="A7558" t="s">
        <v>21</v>
      </c>
      <c r="B7558" t="s">
        <v>20</v>
      </c>
      <c r="C7558">
        <v>7</v>
      </c>
      <c r="D7558" s="3">
        <v>2017</v>
      </c>
      <c r="E7558" t="s">
        <v>16</v>
      </c>
      <c r="F7558" t="s">
        <v>18</v>
      </c>
      <c r="G7558" t="s">
        <v>17</v>
      </c>
      <c r="H7558">
        <v>20626.848760000001</v>
      </c>
    </row>
    <row r="7559" spans="1:8" x14ac:dyDescent="0.3">
      <c r="A7559" t="s">
        <v>22</v>
      </c>
      <c r="B7559" t="s">
        <v>20</v>
      </c>
      <c r="C7559">
        <v>7</v>
      </c>
      <c r="D7559" s="3">
        <v>2017</v>
      </c>
      <c r="E7559" t="s">
        <v>16</v>
      </c>
      <c r="F7559" t="s">
        <v>18</v>
      </c>
      <c r="G7559" t="s">
        <v>17</v>
      </c>
      <c r="H7559">
        <v>4370.5703519999997</v>
      </c>
    </row>
    <row r="7560" spans="1:8" x14ac:dyDescent="0.3">
      <c r="A7560" t="s">
        <v>21</v>
      </c>
      <c r="B7560" t="s">
        <v>20</v>
      </c>
      <c r="C7560">
        <v>8</v>
      </c>
      <c r="D7560" s="3">
        <v>2017</v>
      </c>
      <c r="E7560" t="s">
        <v>16</v>
      </c>
      <c r="F7560" t="s">
        <v>18</v>
      </c>
      <c r="G7560" t="s">
        <v>17</v>
      </c>
      <c r="H7560">
        <v>15188.802388</v>
      </c>
    </row>
    <row r="7561" spans="1:8" x14ac:dyDescent="0.3">
      <c r="A7561" t="s">
        <v>22</v>
      </c>
      <c r="B7561" t="s">
        <v>20</v>
      </c>
      <c r="C7561">
        <v>8</v>
      </c>
      <c r="D7561" s="3">
        <v>2017</v>
      </c>
      <c r="E7561" t="s">
        <v>16</v>
      </c>
      <c r="F7561" t="s">
        <v>18</v>
      </c>
      <c r="G7561" t="s">
        <v>17</v>
      </c>
      <c r="H7561">
        <v>4848.6641149999996</v>
      </c>
    </row>
    <row r="7562" spans="1:8" x14ac:dyDescent="0.3">
      <c r="A7562" t="s">
        <v>21</v>
      </c>
      <c r="B7562" t="s">
        <v>20</v>
      </c>
      <c r="C7562">
        <v>9</v>
      </c>
      <c r="D7562" s="3">
        <v>2017</v>
      </c>
      <c r="E7562" t="s">
        <v>16</v>
      </c>
      <c r="F7562" t="s">
        <v>18</v>
      </c>
      <c r="G7562" t="s">
        <v>17</v>
      </c>
      <c r="H7562">
        <v>20898.539603000001</v>
      </c>
    </row>
    <row r="7563" spans="1:8" x14ac:dyDescent="0.3">
      <c r="A7563" t="s">
        <v>22</v>
      </c>
      <c r="B7563" t="s">
        <v>20</v>
      </c>
      <c r="C7563">
        <v>9</v>
      </c>
      <c r="D7563" s="3">
        <v>2017</v>
      </c>
      <c r="E7563" t="s">
        <v>16</v>
      </c>
      <c r="F7563" t="s">
        <v>18</v>
      </c>
      <c r="G7563" t="s">
        <v>17</v>
      </c>
      <c r="H7563">
        <v>5039.2126369999996</v>
      </c>
    </row>
    <row r="7564" spans="1:8" x14ac:dyDescent="0.3">
      <c r="A7564" t="s">
        <v>21</v>
      </c>
      <c r="B7564" t="s">
        <v>20</v>
      </c>
      <c r="C7564">
        <v>10</v>
      </c>
      <c r="D7564" s="3">
        <v>2017</v>
      </c>
      <c r="E7564" t="s">
        <v>16</v>
      </c>
      <c r="F7564" t="s">
        <v>18</v>
      </c>
      <c r="G7564" t="s">
        <v>17</v>
      </c>
      <c r="H7564">
        <v>26619.333434</v>
      </c>
    </row>
    <row r="7565" spans="1:8" x14ac:dyDescent="0.3">
      <c r="A7565" t="s">
        <v>22</v>
      </c>
      <c r="B7565" t="s">
        <v>20</v>
      </c>
      <c r="C7565">
        <v>10</v>
      </c>
      <c r="D7565" s="3">
        <v>2017</v>
      </c>
      <c r="E7565" t="s">
        <v>16</v>
      </c>
      <c r="F7565" t="s">
        <v>18</v>
      </c>
      <c r="G7565" t="s">
        <v>17</v>
      </c>
      <c r="H7565">
        <v>5994.3823689999999</v>
      </c>
    </row>
    <row r="7566" spans="1:8" x14ac:dyDescent="0.3">
      <c r="A7566" t="s">
        <v>21</v>
      </c>
      <c r="B7566" t="s">
        <v>20</v>
      </c>
      <c r="C7566">
        <v>11</v>
      </c>
      <c r="D7566" s="3">
        <v>2017</v>
      </c>
      <c r="E7566" t="s">
        <v>16</v>
      </c>
      <c r="F7566" t="s">
        <v>18</v>
      </c>
      <c r="G7566" t="s">
        <v>17</v>
      </c>
      <c r="H7566">
        <v>22408.572156999999</v>
      </c>
    </row>
    <row r="7567" spans="1:8" x14ac:dyDescent="0.3">
      <c r="A7567" t="s">
        <v>22</v>
      </c>
      <c r="B7567" t="s">
        <v>20</v>
      </c>
      <c r="C7567">
        <v>11</v>
      </c>
      <c r="D7567" s="3">
        <v>2017</v>
      </c>
      <c r="E7567" t="s">
        <v>16</v>
      </c>
      <c r="F7567" t="s">
        <v>18</v>
      </c>
      <c r="G7567" t="s">
        <v>17</v>
      </c>
      <c r="H7567">
        <v>5805.9483840000003</v>
      </c>
    </row>
    <row r="7568" spans="1:8" x14ac:dyDescent="0.3">
      <c r="A7568" t="s">
        <v>21</v>
      </c>
      <c r="B7568" t="s">
        <v>20</v>
      </c>
      <c r="C7568">
        <v>12</v>
      </c>
      <c r="D7568" s="3">
        <v>2017</v>
      </c>
      <c r="E7568" t="s">
        <v>16</v>
      </c>
      <c r="F7568" t="s">
        <v>18</v>
      </c>
      <c r="G7568" t="s">
        <v>17</v>
      </c>
      <c r="H7568">
        <v>20795.281029999998</v>
      </c>
    </row>
    <row r="7569" spans="1:8" x14ac:dyDescent="0.3">
      <c r="A7569" t="s">
        <v>22</v>
      </c>
      <c r="B7569" t="s">
        <v>20</v>
      </c>
      <c r="C7569">
        <v>12</v>
      </c>
      <c r="D7569" s="3">
        <v>2017</v>
      </c>
      <c r="E7569" t="s">
        <v>16</v>
      </c>
      <c r="F7569" t="s">
        <v>18</v>
      </c>
      <c r="G7569" t="s">
        <v>17</v>
      </c>
      <c r="H7569">
        <v>4751.2095440000003</v>
      </c>
    </row>
    <row r="7570" spans="1:8" x14ac:dyDescent="0.3">
      <c r="A7570" t="s">
        <v>21</v>
      </c>
      <c r="B7570" t="s">
        <v>20</v>
      </c>
      <c r="C7570">
        <v>13</v>
      </c>
      <c r="D7570" s="3">
        <v>2017</v>
      </c>
      <c r="E7570" t="s">
        <v>16</v>
      </c>
      <c r="F7570" t="s">
        <v>18</v>
      </c>
      <c r="G7570" t="s">
        <v>17</v>
      </c>
      <c r="H7570">
        <v>19957.337864000001</v>
      </c>
    </row>
    <row r="7571" spans="1:8" x14ac:dyDescent="0.3">
      <c r="A7571" t="s">
        <v>22</v>
      </c>
      <c r="B7571" t="s">
        <v>20</v>
      </c>
      <c r="C7571">
        <v>13</v>
      </c>
      <c r="D7571" s="3">
        <v>2017</v>
      </c>
      <c r="E7571" t="s">
        <v>16</v>
      </c>
      <c r="F7571" t="s">
        <v>18</v>
      </c>
      <c r="G7571" t="s">
        <v>17</v>
      </c>
      <c r="H7571">
        <v>3074.145317</v>
      </c>
    </row>
    <row r="7572" spans="1:8" x14ac:dyDescent="0.3">
      <c r="A7572" t="s">
        <v>21</v>
      </c>
      <c r="B7572" t="s">
        <v>20</v>
      </c>
      <c r="C7572">
        <v>14</v>
      </c>
      <c r="D7572" s="3">
        <v>2017</v>
      </c>
      <c r="E7572" t="s">
        <v>16</v>
      </c>
      <c r="F7572" t="s">
        <v>18</v>
      </c>
      <c r="G7572" t="s">
        <v>17</v>
      </c>
      <c r="H7572">
        <v>18802.922811</v>
      </c>
    </row>
    <row r="7573" spans="1:8" x14ac:dyDescent="0.3">
      <c r="A7573" t="s">
        <v>22</v>
      </c>
      <c r="B7573" t="s">
        <v>20</v>
      </c>
      <c r="C7573">
        <v>14</v>
      </c>
      <c r="D7573" s="3">
        <v>2017</v>
      </c>
      <c r="E7573" t="s">
        <v>16</v>
      </c>
      <c r="F7573" t="s">
        <v>18</v>
      </c>
      <c r="G7573" t="s">
        <v>17</v>
      </c>
      <c r="H7573">
        <v>4209.8031719999999</v>
      </c>
    </row>
    <row r="7574" spans="1:8" x14ac:dyDescent="0.3">
      <c r="A7574" t="s">
        <v>21</v>
      </c>
      <c r="B7574" t="s">
        <v>20</v>
      </c>
      <c r="C7574">
        <v>15</v>
      </c>
      <c r="D7574" s="3">
        <v>2017</v>
      </c>
      <c r="E7574" t="s">
        <v>16</v>
      </c>
      <c r="F7574" t="s">
        <v>18</v>
      </c>
      <c r="G7574" t="s">
        <v>17</v>
      </c>
      <c r="H7574">
        <v>17599.311868000001</v>
      </c>
    </row>
    <row r="7575" spans="1:8" x14ac:dyDescent="0.3">
      <c r="A7575" t="s">
        <v>22</v>
      </c>
      <c r="B7575" t="s">
        <v>20</v>
      </c>
      <c r="C7575">
        <v>15</v>
      </c>
      <c r="D7575" s="3">
        <v>2017</v>
      </c>
      <c r="E7575" t="s">
        <v>16</v>
      </c>
      <c r="F7575" t="s">
        <v>18</v>
      </c>
      <c r="G7575" t="s">
        <v>17</v>
      </c>
      <c r="H7575">
        <v>4465.3109400000003</v>
      </c>
    </row>
    <row r="7576" spans="1:8" x14ac:dyDescent="0.3">
      <c r="A7576" t="s">
        <v>21</v>
      </c>
      <c r="B7576" t="s">
        <v>20</v>
      </c>
      <c r="C7576">
        <v>16</v>
      </c>
      <c r="D7576" s="3">
        <v>2017</v>
      </c>
      <c r="E7576" t="s">
        <v>16</v>
      </c>
      <c r="F7576" t="s">
        <v>18</v>
      </c>
      <c r="G7576" t="s">
        <v>17</v>
      </c>
      <c r="H7576">
        <v>17629.641267999999</v>
      </c>
    </row>
    <row r="7577" spans="1:8" x14ac:dyDescent="0.3">
      <c r="A7577" t="s">
        <v>22</v>
      </c>
      <c r="B7577" t="s">
        <v>20</v>
      </c>
      <c r="C7577">
        <v>16</v>
      </c>
      <c r="D7577" s="3">
        <v>2017</v>
      </c>
      <c r="E7577" t="s">
        <v>16</v>
      </c>
      <c r="F7577" t="s">
        <v>18</v>
      </c>
      <c r="G7577" t="s">
        <v>17</v>
      </c>
      <c r="H7577">
        <v>4148.4453199999998</v>
      </c>
    </row>
    <row r="7578" spans="1:8" x14ac:dyDescent="0.3">
      <c r="A7578" t="s">
        <v>21</v>
      </c>
      <c r="B7578" t="s">
        <v>20</v>
      </c>
      <c r="C7578">
        <v>17</v>
      </c>
      <c r="D7578" s="3">
        <v>2017</v>
      </c>
      <c r="E7578" t="s">
        <v>16</v>
      </c>
      <c r="F7578" t="s">
        <v>18</v>
      </c>
      <c r="G7578" t="s">
        <v>17</v>
      </c>
      <c r="H7578">
        <v>20688.298211000001</v>
      </c>
    </row>
    <row r="7579" spans="1:8" x14ac:dyDescent="0.3">
      <c r="A7579" t="s">
        <v>22</v>
      </c>
      <c r="B7579" t="s">
        <v>20</v>
      </c>
      <c r="C7579">
        <v>17</v>
      </c>
      <c r="D7579" s="3">
        <v>2017</v>
      </c>
      <c r="E7579" t="s">
        <v>16</v>
      </c>
      <c r="F7579" t="s">
        <v>18</v>
      </c>
      <c r="G7579" t="s">
        <v>17</v>
      </c>
      <c r="H7579">
        <v>5191.2917930000003</v>
      </c>
    </row>
    <row r="7580" spans="1:8" x14ac:dyDescent="0.3">
      <c r="A7580" t="s">
        <v>21</v>
      </c>
      <c r="B7580" t="s">
        <v>20</v>
      </c>
      <c r="C7580">
        <v>18</v>
      </c>
      <c r="D7580" s="3">
        <v>2017</v>
      </c>
      <c r="E7580" t="s">
        <v>16</v>
      </c>
      <c r="F7580" t="s">
        <v>18</v>
      </c>
      <c r="G7580" t="s">
        <v>17</v>
      </c>
      <c r="H7580">
        <v>22996.493112</v>
      </c>
    </row>
    <row r="7581" spans="1:8" x14ac:dyDescent="0.3">
      <c r="A7581" t="s">
        <v>22</v>
      </c>
      <c r="B7581" t="s">
        <v>20</v>
      </c>
      <c r="C7581">
        <v>18</v>
      </c>
      <c r="D7581" s="3">
        <v>2017</v>
      </c>
      <c r="E7581" t="s">
        <v>16</v>
      </c>
      <c r="F7581" t="s">
        <v>18</v>
      </c>
      <c r="G7581" t="s">
        <v>17</v>
      </c>
      <c r="H7581">
        <v>4705.0261499999997</v>
      </c>
    </row>
    <row r="7582" spans="1:8" x14ac:dyDescent="0.3">
      <c r="A7582" t="s">
        <v>21</v>
      </c>
      <c r="B7582" t="s">
        <v>20</v>
      </c>
      <c r="C7582">
        <v>19</v>
      </c>
      <c r="D7582" s="3">
        <v>2017</v>
      </c>
      <c r="E7582" t="s">
        <v>16</v>
      </c>
      <c r="F7582" t="s">
        <v>18</v>
      </c>
      <c r="G7582" t="s">
        <v>17</v>
      </c>
      <c r="H7582">
        <v>18852.578365000001</v>
      </c>
    </row>
    <row r="7583" spans="1:8" x14ac:dyDescent="0.3">
      <c r="A7583" t="s">
        <v>22</v>
      </c>
      <c r="B7583" t="s">
        <v>20</v>
      </c>
      <c r="C7583">
        <v>19</v>
      </c>
      <c r="D7583" s="3">
        <v>2017</v>
      </c>
      <c r="E7583" t="s">
        <v>16</v>
      </c>
      <c r="F7583" t="s">
        <v>18</v>
      </c>
      <c r="G7583" t="s">
        <v>17</v>
      </c>
      <c r="H7583">
        <v>3862.230235</v>
      </c>
    </row>
    <row r="7584" spans="1:8" x14ac:dyDescent="0.3">
      <c r="A7584" t="s">
        <v>21</v>
      </c>
      <c r="B7584" t="s">
        <v>20</v>
      </c>
      <c r="C7584">
        <v>20</v>
      </c>
      <c r="D7584" s="3">
        <v>2017</v>
      </c>
      <c r="E7584" t="s">
        <v>16</v>
      </c>
      <c r="F7584" t="s">
        <v>18</v>
      </c>
      <c r="G7584" t="s">
        <v>17</v>
      </c>
      <c r="H7584">
        <v>18452.352545999998</v>
      </c>
    </row>
    <row r="7585" spans="1:8" x14ac:dyDescent="0.3">
      <c r="A7585" t="s">
        <v>22</v>
      </c>
      <c r="B7585" t="s">
        <v>20</v>
      </c>
      <c r="C7585">
        <v>20</v>
      </c>
      <c r="D7585" s="3">
        <v>2017</v>
      </c>
      <c r="E7585" t="s">
        <v>16</v>
      </c>
      <c r="F7585" t="s">
        <v>18</v>
      </c>
      <c r="G7585" t="s">
        <v>17</v>
      </c>
      <c r="H7585">
        <v>2328.3261090000001</v>
      </c>
    </row>
    <row r="7586" spans="1:8" x14ac:dyDescent="0.3">
      <c r="A7586" t="s">
        <v>21</v>
      </c>
      <c r="B7586" t="s">
        <v>20</v>
      </c>
      <c r="C7586">
        <v>21</v>
      </c>
      <c r="D7586" s="3">
        <v>2017</v>
      </c>
      <c r="E7586" t="s">
        <v>16</v>
      </c>
      <c r="F7586" t="s">
        <v>18</v>
      </c>
      <c r="G7586" t="s">
        <v>17</v>
      </c>
      <c r="H7586">
        <v>17491.607849</v>
      </c>
    </row>
    <row r="7587" spans="1:8" x14ac:dyDescent="0.3">
      <c r="A7587" t="s">
        <v>22</v>
      </c>
      <c r="B7587" t="s">
        <v>20</v>
      </c>
      <c r="C7587">
        <v>21</v>
      </c>
      <c r="D7587" s="3">
        <v>2017</v>
      </c>
      <c r="E7587" t="s">
        <v>16</v>
      </c>
      <c r="F7587" t="s">
        <v>18</v>
      </c>
      <c r="G7587" t="s">
        <v>17</v>
      </c>
      <c r="H7587">
        <v>4508.0906299999997</v>
      </c>
    </row>
    <row r="7588" spans="1:8" x14ac:dyDescent="0.3">
      <c r="A7588" t="s">
        <v>21</v>
      </c>
      <c r="B7588" t="s">
        <v>20</v>
      </c>
      <c r="C7588">
        <v>22</v>
      </c>
      <c r="D7588" s="3">
        <v>2017</v>
      </c>
      <c r="E7588" t="s">
        <v>16</v>
      </c>
      <c r="F7588" t="s">
        <v>18</v>
      </c>
      <c r="G7588" t="s">
        <v>17</v>
      </c>
      <c r="H7588">
        <v>14362.542475</v>
      </c>
    </row>
    <row r="7589" spans="1:8" x14ac:dyDescent="0.3">
      <c r="A7589" t="s">
        <v>22</v>
      </c>
      <c r="B7589" t="s">
        <v>20</v>
      </c>
      <c r="C7589">
        <v>22</v>
      </c>
      <c r="D7589" s="3">
        <v>2017</v>
      </c>
      <c r="E7589" t="s">
        <v>16</v>
      </c>
      <c r="F7589" t="s">
        <v>18</v>
      </c>
      <c r="G7589" t="s">
        <v>17</v>
      </c>
      <c r="H7589">
        <v>2624.6731850000001</v>
      </c>
    </row>
    <row r="7590" spans="1:8" x14ac:dyDescent="0.3">
      <c r="A7590" t="s">
        <v>21</v>
      </c>
      <c r="B7590" t="s">
        <v>20</v>
      </c>
      <c r="C7590">
        <v>23</v>
      </c>
      <c r="D7590" s="3">
        <v>2017</v>
      </c>
      <c r="E7590" t="s">
        <v>16</v>
      </c>
      <c r="F7590" t="s">
        <v>18</v>
      </c>
      <c r="G7590" t="s">
        <v>17</v>
      </c>
      <c r="H7590">
        <v>18205.515641000002</v>
      </c>
    </row>
    <row r="7591" spans="1:8" x14ac:dyDescent="0.3">
      <c r="A7591" t="s">
        <v>22</v>
      </c>
      <c r="B7591" t="s">
        <v>20</v>
      </c>
      <c r="C7591">
        <v>23</v>
      </c>
      <c r="D7591" s="3">
        <v>2017</v>
      </c>
      <c r="E7591" t="s">
        <v>16</v>
      </c>
      <c r="F7591" t="s">
        <v>18</v>
      </c>
      <c r="G7591" t="s">
        <v>17</v>
      </c>
      <c r="H7591">
        <v>3974.1019059999999</v>
      </c>
    </row>
    <row r="7592" spans="1:8" x14ac:dyDescent="0.3">
      <c r="A7592" t="s">
        <v>21</v>
      </c>
      <c r="B7592" t="s">
        <v>20</v>
      </c>
      <c r="C7592">
        <v>24</v>
      </c>
      <c r="D7592" s="3">
        <v>2017</v>
      </c>
      <c r="E7592" t="s">
        <v>16</v>
      </c>
      <c r="F7592" t="s">
        <v>18</v>
      </c>
      <c r="G7592" t="s">
        <v>17</v>
      </c>
      <c r="H7592">
        <v>24847.32141</v>
      </c>
    </row>
    <row r="7593" spans="1:8" x14ac:dyDescent="0.3">
      <c r="A7593" t="s">
        <v>22</v>
      </c>
      <c r="B7593" t="s">
        <v>20</v>
      </c>
      <c r="C7593">
        <v>24</v>
      </c>
      <c r="D7593" s="3">
        <v>2017</v>
      </c>
      <c r="E7593" t="s">
        <v>16</v>
      </c>
      <c r="F7593" t="s">
        <v>18</v>
      </c>
      <c r="G7593" t="s">
        <v>17</v>
      </c>
      <c r="H7593">
        <v>4854.7648330000002</v>
      </c>
    </row>
    <row r="7594" spans="1:8" x14ac:dyDescent="0.3">
      <c r="A7594" t="s">
        <v>21</v>
      </c>
      <c r="B7594" t="s">
        <v>20</v>
      </c>
      <c r="C7594">
        <v>25</v>
      </c>
      <c r="D7594" s="3">
        <v>2017</v>
      </c>
      <c r="E7594" t="s">
        <v>16</v>
      </c>
      <c r="F7594" t="s">
        <v>18</v>
      </c>
      <c r="G7594" t="s">
        <v>17</v>
      </c>
      <c r="H7594">
        <v>21124.823053</v>
      </c>
    </row>
    <row r="7595" spans="1:8" x14ac:dyDescent="0.3">
      <c r="A7595" t="s">
        <v>22</v>
      </c>
      <c r="B7595" t="s">
        <v>20</v>
      </c>
      <c r="C7595">
        <v>25</v>
      </c>
      <c r="D7595" s="3">
        <v>2017</v>
      </c>
      <c r="E7595" t="s">
        <v>16</v>
      </c>
      <c r="F7595" t="s">
        <v>18</v>
      </c>
      <c r="G7595" t="s">
        <v>17</v>
      </c>
      <c r="H7595">
        <v>3949.6187479999999</v>
      </c>
    </row>
    <row r="7596" spans="1:8" x14ac:dyDescent="0.3">
      <c r="A7596" t="s">
        <v>21</v>
      </c>
      <c r="B7596" t="s">
        <v>20</v>
      </c>
      <c r="C7596">
        <v>26</v>
      </c>
      <c r="D7596" s="3">
        <v>2017</v>
      </c>
      <c r="E7596" t="s">
        <v>16</v>
      </c>
      <c r="F7596" t="s">
        <v>18</v>
      </c>
      <c r="G7596" t="s">
        <v>17</v>
      </c>
      <c r="H7596">
        <v>21715.726790000001</v>
      </c>
    </row>
    <row r="7597" spans="1:8" x14ac:dyDescent="0.3">
      <c r="A7597" t="s">
        <v>22</v>
      </c>
      <c r="B7597" t="s">
        <v>20</v>
      </c>
      <c r="C7597">
        <v>26</v>
      </c>
      <c r="D7597" s="3">
        <v>2017</v>
      </c>
      <c r="E7597" t="s">
        <v>16</v>
      </c>
      <c r="F7597" t="s">
        <v>18</v>
      </c>
      <c r="G7597" t="s">
        <v>17</v>
      </c>
      <c r="H7597">
        <v>3999.4103829999999</v>
      </c>
    </row>
    <row r="7598" spans="1:8" x14ac:dyDescent="0.3">
      <c r="A7598" t="s">
        <v>21</v>
      </c>
      <c r="B7598" t="s">
        <v>20</v>
      </c>
      <c r="C7598">
        <v>27</v>
      </c>
      <c r="D7598" s="3">
        <v>2017</v>
      </c>
      <c r="E7598" t="s">
        <v>16</v>
      </c>
      <c r="F7598" t="s">
        <v>18</v>
      </c>
      <c r="G7598" t="s">
        <v>17</v>
      </c>
      <c r="H7598">
        <v>19914.827302999998</v>
      </c>
    </row>
    <row r="7599" spans="1:8" x14ac:dyDescent="0.3">
      <c r="A7599" t="s">
        <v>22</v>
      </c>
      <c r="B7599" t="s">
        <v>20</v>
      </c>
      <c r="C7599">
        <v>27</v>
      </c>
      <c r="D7599" s="3">
        <v>2017</v>
      </c>
      <c r="E7599" t="s">
        <v>16</v>
      </c>
      <c r="F7599" t="s">
        <v>18</v>
      </c>
      <c r="G7599" t="s">
        <v>17</v>
      </c>
      <c r="H7599">
        <v>4752.5627789999999</v>
      </c>
    </row>
    <row r="7600" spans="1:8" x14ac:dyDescent="0.3">
      <c r="A7600" t="s">
        <v>21</v>
      </c>
      <c r="B7600" t="s">
        <v>20</v>
      </c>
      <c r="C7600">
        <v>28</v>
      </c>
      <c r="D7600" s="3">
        <v>2017</v>
      </c>
      <c r="E7600" t="s">
        <v>16</v>
      </c>
      <c r="F7600" t="s">
        <v>18</v>
      </c>
      <c r="G7600" t="s">
        <v>17</v>
      </c>
      <c r="H7600">
        <v>16893.030223000002</v>
      </c>
    </row>
    <row r="7601" spans="1:8" x14ac:dyDescent="0.3">
      <c r="A7601" t="s">
        <v>22</v>
      </c>
      <c r="B7601" t="s">
        <v>20</v>
      </c>
      <c r="C7601">
        <v>28</v>
      </c>
      <c r="D7601" s="3">
        <v>2017</v>
      </c>
      <c r="E7601" t="s">
        <v>16</v>
      </c>
      <c r="F7601" t="s">
        <v>18</v>
      </c>
      <c r="G7601" t="s">
        <v>17</v>
      </c>
      <c r="H7601">
        <v>4346.1838639999996</v>
      </c>
    </row>
    <row r="7602" spans="1:8" x14ac:dyDescent="0.3">
      <c r="A7602" t="s">
        <v>21</v>
      </c>
      <c r="B7602" t="s">
        <v>20</v>
      </c>
      <c r="C7602">
        <v>29</v>
      </c>
      <c r="D7602" s="3">
        <v>2017</v>
      </c>
      <c r="E7602" t="s">
        <v>16</v>
      </c>
      <c r="F7602" t="s">
        <v>18</v>
      </c>
      <c r="G7602" t="s">
        <v>17</v>
      </c>
      <c r="H7602">
        <v>19508.180483</v>
      </c>
    </row>
    <row r="7603" spans="1:8" x14ac:dyDescent="0.3">
      <c r="A7603" t="s">
        <v>22</v>
      </c>
      <c r="B7603" t="s">
        <v>20</v>
      </c>
      <c r="C7603">
        <v>29</v>
      </c>
      <c r="D7603" s="3">
        <v>2017</v>
      </c>
      <c r="E7603" t="s">
        <v>16</v>
      </c>
      <c r="F7603" t="s">
        <v>18</v>
      </c>
      <c r="G7603" t="s">
        <v>17</v>
      </c>
      <c r="H7603">
        <v>3078.1781590000001</v>
      </c>
    </row>
    <row r="7604" spans="1:8" x14ac:dyDescent="0.3">
      <c r="A7604" t="s">
        <v>21</v>
      </c>
      <c r="B7604" t="s">
        <v>20</v>
      </c>
      <c r="C7604">
        <v>30</v>
      </c>
      <c r="D7604" s="3">
        <v>2017</v>
      </c>
      <c r="E7604" t="s">
        <v>16</v>
      </c>
      <c r="F7604" t="s">
        <v>18</v>
      </c>
      <c r="G7604" t="s">
        <v>17</v>
      </c>
      <c r="H7604">
        <v>17117.184251999999</v>
      </c>
    </row>
    <row r="7605" spans="1:8" x14ac:dyDescent="0.3">
      <c r="A7605" t="s">
        <v>22</v>
      </c>
      <c r="B7605" t="s">
        <v>20</v>
      </c>
      <c r="C7605">
        <v>30</v>
      </c>
      <c r="D7605" s="3">
        <v>2017</v>
      </c>
      <c r="E7605" t="s">
        <v>16</v>
      </c>
      <c r="F7605" t="s">
        <v>18</v>
      </c>
      <c r="G7605" t="s">
        <v>17</v>
      </c>
      <c r="H7605">
        <v>2868.3475779999999</v>
      </c>
    </row>
    <row r="7606" spans="1:8" x14ac:dyDescent="0.3">
      <c r="A7606" t="s">
        <v>21</v>
      </c>
      <c r="B7606" t="s">
        <v>20</v>
      </c>
      <c r="C7606">
        <v>31</v>
      </c>
      <c r="D7606" s="3">
        <v>2017</v>
      </c>
      <c r="E7606" t="s">
        <v>16</v>
      </c>
      <c r="F7606" t="s">
        <v>18</v>
      </c>
      <c r="G7606" t="s">
        <v>17</v>
      </c>
      <c r="H7606">
        <v>17817.646225</v>
      </c>
    </row>
    <row r="7607" spans="1:8" x14ac:dyDescent="0.3">
      <c r="A7607" t="s">
        <v>22</v>
      </c>
      <c r="B7607" t="s">
        <v>20</v>
      </c>
      <c r="C7607">
        <v>31</v>
      </c>
      <c r="D7607" s="3">
        <v>2017</v>
      </c>
      <c r="E7607" t="s">
        <v>16</v>
      </c>
      <c r="F7607" t="s">
        <v>18</v>
      </c>
      <c r="G7607" t="s">
        <v>17</v>
      </c>
      <c r="H7607">
        <v>4583.6428290000003</v>
      </c>
    </row>
    <row r="7608" spans="1:8" x14ac:dyDescent="0.3">
      <c r="A7608" t="s">
        <v>21</v>
      </c>
      <c r="B7608" t="s">
        <v>19</v>
      </c>
      <c r="C7608">
        <v>1</v>
      </c>
      <c r="D7608" s="3">
        <v>2017</v>
      </c>
      <c r="E7608" t="s">
        <v>16</v>
      </c>
      <c r="F7608" t="s">
        <v>18</v>
      </c>
      <c r="G7608" t="s">
        <v>17</v>
      </c>
      <c r="H7608">
        <v>19057.742567000001</v>
      </c>
    </row>
    <row r="7609" spans="1:8" x14ac:dyDescent="0.3">
      <c r="A7609" t="s">
        <v>22</v>
      </c>
      <c r="B7609" t="s">
        <v>19</v>
      </c>
      <c r="C7609">
        <v>1</v>
      </c>
      <c r="D7609" s="3">
        <v>2017</v>
      </c>
      <c r="E7609" t="s">
        <v>16</v>
      </c>
      <c r="F7609" t="s">
        <v>18</v>
      </c>
      <c r="G7609" t="s">
        <v>17</v>
      </c>
      <c r="H7609">
        <v>4099.7010819999996</v>
      </c>
    </row>
    <row r="7610" spans="1:8" x14ac:dyDescent="0.3">
      <c r="A7610" t="s">
        <v>21</v>
      </c>
      <c r="B7610" t="s">
        <v>19</v>
      </c>
      <c r="C7610">
        <v>2</v>
      </c>
      <c r="D7610" s="3">
        <v>2017</v>
      </c>
      <c r="E7610" t="s">
        <v>16</v>
      </c>
      <c r="F7610" t="s">
        <v>18</v>
      </c>
      <c r="G7610" t="s">
        <v>17</v>
      </c>
      <c r="H7610">
        <v>16895.688957999999</v>
      </c>
    </row>
    <row r="7611" spans="1:8" x14ac:dyDescent="0.3">
      <c r="A7611" t="s">
        <v>22</v>
      </c>
      <c r="B7611" t="s">
        <v>19</v>
      </c>
      <c r="C7611">
        <v>2</v>
      </c>
      <c r="D7611" s="3">
        <v>2017</v>
      </c>
      <c r="E7611" t="s">
        <v>16</v>
      </c>
      <c r="F7611" t="s">
        <v>18</v>
      </c>
      <c r="G7611" t="s">
        <v>17</v>
      </c>
      <c r="H7611">
        <v>3588.8443240000001</v>
      </c>
    </row>
    <row r="7612" spans="1:8" x14ac:dyDescent="0.3">
      <c r="A7612" t="s">
        <v>21</v>
      </c>
      <c r="B7612" t="s">
        <v>19</v>
      </c>
      <c r="C7612">
        <v>3</v>
      </c>
      <c r="D7612" s="3">
        <v>2017</v>
      </c>
      <c r="E7612" t="s">
        <v>16</v>
      </c>
      <c r="F7612" t="s">
        <v>18</v>
      </c>
      <c r="G7612" t="s">
        <v>17</v>
      </c>
      <c r="H7612">
        <v>14672.755105</v>
      </c>
    </row>
    <row r="7613" spans="1:8" x14ac:dyDescent="0.3">
      <c r="A7613" t="s">
        <v>22</v>
      </c>
      <c r="B7613" t="s">
        <v>19</v>
      </c>
      <c r="C7613">
        <v>3</v>
      </c>
      <c r="D7613" s="3">
        <v>2017</v>
      </c>
      <c r="E7613" t="s">
        <v>16</v>
      </c>
      <c r="F7613" t="s">
        <v>18</v>
      </c>
      <c r="G7613" t="s">
        <v>17</v>
      </c>
      <c r="H7613">
        <v>4207.4803659999998</v>
      </c>
    </row>
    <row r="7614" spans="1:8" x14ac:dyDescent="0.3">
      <c r="A7614" t="s">
        <v>21</v>
      </c>
      <c r="B7614" t="s">
        <v>19</v>
      </c>
      <c r="C7614">
        <v>4</v>
      </c>
      <c r="D7614" s="3">
        <v>2017</v>
      </c>
      <c r="E7614" t="s">
        <v>16</v>
      </c>
      <c r="F7614" t="s">
        <v>18</v>
      </c>
      <c r="G7614" t="s">
        <v>17</v>
      </c>
      <c r="H7614">
        <v>21934.606156000002</v>
      </c>
    </row>
    <row r="7615" spans="1:8" x14ac:dyDescent="0.3">
      <c r="A7615" t="s">
        <v>22</v>
      </c>
      <c r="B7615" t="s">
        <v>19</v>
      </c>
      <c r="C7615">
        <v>4</v>
      </c>
      <c r="D7615" s="3">
        <v>2017</v>
      </c>
      <c r="E7615" t="s">
        <v>16</v>
      </c>
      <c r="F7615" t="s">
        <v>18</v>
      </c>
      <c r="G7615" t="s">
        <v>17</v>
      </c>
      <c r="H7615">
        <v>4469.7766929999998</v>
      </c>
    </row>
    <row r="7616" spans="1:8" x14ac:dyDescent="0.3">
      <c r="A7616" t="s">
        <v>21</v>
      </c>
      <c r="B7616" t="s">
        <v>19</v>
      </c>
      <c r="C7616">
        <v>5</v>
      </c>
      <c r="D7616" s="3">
        <v>2017</v>
      </c>
      <c r="E7616" t="s">
        <v>16</v>
      </c>
      <c r="F7616" t="s">
        <v>18</v>
      </c>
      <c r="G7616" t="s">
        <v>17</v>
      </c>
      <c r="H7616">
        <v>20943.123438999999</v>
      </c>
    </row>
    <row r="7617" spans="1:8" x14ac:dyDescent="0.3">
      <c r="A7617" t="s">
        <v>22</v>
      </c>
      <c r="B7617" t="s">
        <v>19</v>
      </c>
      <c r="C7617">
        <v>5</v>
      </c>
      <c r="D7617" s="3">
        <v>2017</v>
      </c>
      <c r="E7617" t="s">
        <v>16</v>
      </c>
      <c r="F7617" t="s">
        <v>18</v>
      </c>
      <c r="G7617" t="s">
        <v>17</v>
      </c>
      <c r="H7617">
        <v>6120.0797599999996</v>
      </c>
    </row>
    <row r="7618" spans="1:8" x14ac:dyDescent="0.3">
      <c r="A7618" t="s">
        <v>21</v>
      </c>
      <c r="B7618" t="s">
        <v>19</v>
      </c>
      <c r="C7618">
        <v>6</v>
      </c>
      <c r="D7618" s="3">
        <v>2017</v>
      </c>
      <c r="E7618" t="s">
        <v>16</v>
      </c>
      <c r="F7618" t="s">
        <v>18</v>
      </c>
      <c r="G7618" t="s">
        <v>17</v>
      </c>
      <c r="H7618">
        <v>24238.620039000001</v>
      </c>
    </row>
    <row r="7619" spans="1:8" x14ac:dyDescent="0.3">
      <c r="A7619" t="s">
        <v>22</v>
      </c>
      <c r="B7619" t="s">
        <v>19</v>
      </c>
      <c r="C7619">
        <v>6</v>
      </c>
      <c r="D7619" s="3">
        <v>2017</v>
      </c>
      <c r="E7619" t="s">
        <v>16</v>
      </c>
      <c r="F7619" t="s">
        <v>18</v>
      </c>
      <c r="G7619" t="s">
        <v>17</v>
      </c>
      <c r="H7619">
        <v>6908.1977070000003</v>
      </c>
    </row>
    <row r="7620" spans="1:8" x14ac:dyDescent="0.3">
      <c r="A7620" t="s">
        <v>21</v>
      </c>
      <c r="B7620" t="s">
        <v>19</v>
      </c>
      <c r="C7620">
        <v>7</v>
      </c>
      <c r="D7620" s="3">
        <v>2017</v>
      </c>
      <c r="E7620" t="s">
        <v>16</v>
      </c>
      <c r="F7620" t="s">
        <v>18</v>
      </c>
      <c r="G7620" t="s">
        <v>17</v>
      </c>
      <c r="H7620">
        <v>20895.376258</v>
      </c>
    </row>
    <row r="7621" spans="1:8" x14ac:dyDescent="0.3">
      <c r="A7621" t="s">
        <v>22</v>
      </c>
      <c r="B7621" t="s">
        <v>19</v>
      </c>
      <c r="C7621">
        <v>7</v>
      </c>
      <c r="D7621" s="3">
        <v>2017</v>
      </c>
      <c r="E7621" t="s">
        <v>16</v>
      </c>
      <c r="F7621" t="s">
        <v>18</v>
      </c>
      <c r="G7621" t="s">
        <v>17</v>
      </c>
      <c r="H7621">
        <v>5580.9190060000001</v>
      </c>
    </row>
    <row r="7622" spans="1:8" x14ac:dyDescent="0.3">
      <c r="A7622" t="s">
        <v>21</v>
      </c>
      <c r="B7622" t="s">
        <v>19</v>
      </c>
      <c r="C7622">
        <v>8</v>
      </c>
      <c r="D7622" s="3">
        <v>2017</v>
      </c>
      <c r="E7622" t="s">
        <v>16</v>
      </c>
      <c r="F7622" t="s">
        <v>18</v>
      </c>
      <c r="G7622" t="s">
        <v>17</v>
      </c>
      <c r="H7622">
        <v>20469.855027000001</v>
      </c>
    </row>
    <row r="7623" spans="1:8" x14ac:dyDescent="0.3">
      <c r="A7623" t="s">
        <v>22</v>
      </c>
      <c r="B7623" t="s">
        <v>19</v>
      </c>
      <c r="C7623">
        <v>8</v>
      </c>
      <c r="D7623" s="3">
        <v>2017</v>
      </c>
      <c r="E7623" t="s">
        <v>16</v>
      </c>
      <c r="F7623" t="s">
        <v>18</v>
      </c>
      <c r="G7623" t="s">
        <v>17</v>
      </c>
      <c r="H7623">
        <v>3545.7960370000001</v>
      </c>
    </row>
    <row r="7624" spans="1:8" x14ac:dyDescent="0.3">
      <c r="A7624" t="s">
        <v>21</v>
      </c>
      <c r="B7624" t="s">
        <v>19</v>
      </c>
      <c r="C7624">
        <v>9</v>
      </c>
      <c r="D7624" s="3">
        <v>2017</v>
      </c>
      <c r="E7624" t="s">
        <v>16</v>
      </c>
      <c r="F7624" t="s">
        <v>18</v>
      </c>
      <c r="G7624" t="s">
        <v>17</v>
      </c>
      <c r="H7624">
        <v>15986.41827</v>
      </c>
    </row>
    <row r="7625" spans="1:8" x14ac:dyDescent="0.3">
      <c r="A7625" t="s">
        <v>22</v>
      </c>
      <c r="B7625" t="s">
        <v>19</v>
      </c>
      <c r="C7625">
        <v>9</v>
      </c>
      <c r="D7625" s="3">
        <v>2017</v>
      </c>
      <c r="E7625" t="s">
        <v>16</v>
      </c>
      <c r="F7625" t="s">
        <v>18</v>
      </c>
      <c r="G7625" t="s">
        <v>17</v>
      </c>
      <c r="H7625">
        <v>4930.9728709999999</v>
      </c>
    </row>
    <row r="7626" spans="1:8" x14ac:dyDescent="0.3">
      <c r="A7626" t="s">
        <v>21</v>
      </c>
      <c r="B7626" t="s">
        <v>19</v>
      </c>
      <c r="C7626">
        <v>10</v>
      </c>
      <c r="D7626" s="3">
        <v>2017</v>
      </c>
      <c r="E7626" t="s">
        <v>16</v>
      </c>
      <c r="F7626" t="s">
        <v>18</v>
      </c>
      <c r="G7626" t="s">
        <v>17</v>
      </c>
      <c r="H7626">
        <v>13173.016562999999</v>
      </c>
    </row>
    <row r="7627" spans="1:8" x14ac:dyDescent="0.3">
      <c r="A7627" t="s">
        <v>22</v>
      </c>
      <c r="B7627" t="s">
        <v>19</v>
      </c>
      <c r="C7627">
        <v>10</v>
      </c>
      <c r="D7627" s="3">
        <v>2017</v>
      </c>
      <c r="E7627" t="s">
        <v>16</v>
      </c>
      <c r="F7627" t="s">
        <v>18</v>
      </c>
      <c r="G7627" t="s">
        <v>17</v>
      </c>
      <c r="H7627">
        <v>4101.7949760000001</v>
      </c>
    </row>
    <row r="7628" spans="1:8" x14ac:dyDescent="0.3">
      <c r="A7628" t="s">
        <v>21</v>
      </c>
      <c r="B7628" t="s">
        <v>19</v>
      </c>
      <c r="C7628">
        <v>11</v>
      </c>
      <c r="D7628" s="3">
        <v>2017</v>
      </c>
      <c r="E7628" t="s">
        <v>16</v>
      </c>
      <c r="F7628" t="s">
        <v>18</v>
      </c>
      <c r="G7628" t="s">
        <v>17</v>
      </c>
      <c r="H7628">
        <v>20465.432878</v>
      </c>
    </row>
    <row r="7629" spans="1:8" x14ac:dyDescent="0.3">
      <c r="A7629" t="s">
        <v>22</v>
      </c>
      <c r="B7629" t="s">
        <v>19</v>
      </c>
      <c r="C7629">
        <v>11</v>
      </c>
      <c r="D7629" s="3">
        <v>2017</v>
      </c>
      <c r="E7629" t="s">
        <v>16</v>
      </c>
      <c r="F7629" t="s">
        <v>18</v>
      </c>
      <c r="G7629" t="s">
        <v>17</v>
      </c>
      <c r="H7629">
        <v>4350.6165110000002</v>
      </c>
    </row>
    <row r="7630" spans="1:8" x14ac:dyDescent="0.3">
      <c r="A7630" t="s">
        <v>21</v>
      </c>
      <c r="B7630" t="s">
        <v>19</v>
      </c>
      <c r="C7630">
        <v>12</v>
      </c>
      <c r="D7630" s="3">
        <v>2017</v>
      </c>
      <c r="E7630" t="s">
        <v>16</v>
      </c>
      <c r="F7630" t="s">
        <v>18</v>
      </c>
      <c r="G7630" t="s">
        <v>17</v>
      </c>
      <c r="H7630">
        <v>20122.583815000002</v>
      </c>
    </row>
    <row r="7631" spans="1:8" x14ac:dyDescent="0.3">
      <c r="A7631" t="s">
        <v>22</v>
      </c>
      <c r="B7631" t="s">
        <v>19</v>
      </c>
      <c r="C7631">
        <v>12</v>
      </c>
      <c r="D7631" s="3">
        <v>2017</v>
      </c>
      <c r="E7631" t="s">
        <v>16</v>
      </c>
      <c r="F7631" t="s">
        <v>18</v>
      </c>
      <c r="G7631" t="s">
        <v>17</v>
      </c>
      <c r="H7631">
        <v>8113.7144340000004</v>
      </c>
    </row>
    <row r="7632" spans="1:8" x14ac:dyDescent="0.3">
      <c r="A7632" t="s">
        <v>21</v>
      </c>
      <c r="B7632" t="s">
        <v>19</v>
      </c>
      <c r="C7632">
        <v>13</v>
      </c>
      <c r="D7632" s="3">
        <v>2017</v>
      </c>
      <c r="E7632" t="s">
        <v>16</v>
      </c>
      <c r="F7632" t="s">
        <v>18</v>
      </c>
      <c r="G7632" t="s">
        <v>17</v>
      </c>
      <c r="H7632">
        <v>18344.257959999999</v>
      </c>
    </row>
    <row r="7633" spans="1:8" x14ac:dyDescent="0.3">
      <c r="A7633" t="s">
        <v>22</v>
      </c>
      <c r="B7633" t="s">
        <v>19</v>
      </c>
      <c r="C7633">
        <v>13</v>
      </c>
      <c r="D7633" s="3">
        <v>2017</v>
      </c>
      <c r="E7633" t="s">
        <v>16</v>
      </c>
      <c r="F7633" t="s">
        <v>18</v>
      </c>
      <c r="G7633" t="s">
        <v>17</v>
      </c>
      <c r="H7633">
        <v>2898.1229320000002</v>
      </c>
    </row>
    <row r="7634" spans="1:8" x14ac:dyDescent="0.3">
      <c r="A7634" t="s">
        <v>21</v>
      </c>
      <c r="B7634" t="s">
        <v>19</v>
      </c>
      <c r="C7634">
        <v>14</v>
      </c>
      <c r="D7634" s="3">
        <v>2017</v>
      </c>
      <c r="E7634" t="s">
        <v>16</v>
      </c>
      <c r="F7634" t="s">
        <v>18</v>
      </c>
      <c r="G7634" t="s">
        <v>17</v>
      </c>
      <c r="H7634">
        <v>21771.163466999998</v>
      </c>
    </row>
    <row r="7635" spans="1:8" x14ac:dyDescent="0.3">
      <c r="A7635" t="s">
        <v>22</v>
      </c>
      <c r="B7635" t="s">
        <v>19</v>
      </c>
      <c r="C7635">
        <v>14</v>
      </c>
      <c r="D7635" s="3">
        <v>2017</v>
      </c>
      <c r="E7635" t="s">
        <v>16</v>
      </c>
      <c r="F7635" t="s">
        <v>18</v>
      </c>
      <c r="G7635" t="s">
        <v>17</v>
      </c>
      <c r="H7635">
        <v>6019.3547369999997</v>
      </c>
    </row>
    <row r="7636" spans="1:8" x14ac:dyDescent="0.3">
      <c r="A7636" t="s">
        <v>21</v>
      </c>
      <c r="B7636" t="s">
        <v>19</v>
      </c>
      <c r="C7636">
        <v>15</v>
      </c>
      <c r="D7636" s="3">
        <v>2017</v>
      </c>
      <c r="E7636" t="s">
        <v>16</v>
      </c>
      <c r="F7636" t="s">
        <v>18</v>
      </c>
      <c r="G7636" t="s">
        <v>17</v>
      </c>
      <c r="H7636">
        <v>16290.824248999999</v>
      </c>
    </row>
    <row r="7637" spans="1:8" x14ac:dyDescent="0.3">
      <c r="A7637" t="s">
        <v>22</v>
      </c>
      <c r="B7637" t="s">
        <v>19</v>
      </c>
      <c r="C7637">
        <v>15</v>
      </c>
      <c r="D7637" s="3">
        <v>2017</v>
      </c>
      <c r="E7637" t="s">
        <v>16</v>
      </c>
      <c r="F7637" t="s">
        <v>18</v>
      </c>
      <c r="G7637" t="s">
        <v>17</v>
      </c>
      <c r="H7637">
        <v>4663.2230749999999</v>
      </c>
    </row>
    <row r="7638" spans="1:8" x14ac:dyDescent="0.3">
      <c r="A7638" t="s">
        <v>21</v>
      </c>
      <c r="B7638" t="s">
        <v>19</v>
      </c>
      <c r="C7638">
        <v>16</v>
      </c>
      <c r="D7638" s="3">
        <v>2017</v>
      </c>
      <c r="E7638" t="s">
        <v>16</v>
      </c>
      <c r="F7638" t="s">
        <v>18</v>
      </c>
      <c r="G7638" t="s">
        <v>17</v>
      </c>
      <c r="H7638">
        <v>15976.02017</v>
      </c>
    </row>
    <row r="7639" spans="1:8" x14ac:dyDescent="0.3">
      <c r="A7639" t="s">
        <v>22</v>
      </c>
      <c r="B7639" t="s">
        <v>19</v>
      </c>
      <c r="C7639">
        <v>16</v>
      </c>
      <c r="D7639" s="3">
        <v>2017</v>
      </c>
      <c r="E7639" t="s">
        <v>16</v>
      </c>
      <c r="F7639" t="s">
        <v>18</v>
      </c>
      <c r="G7639" t="s">
        <v>17</v>
      </c>
      <c r="H7639">
        <v>3674.5156059999999</v>
      </c>
    </row>
    <row r="7640" spans="1:8" x14ac:dyDescent="0.3">
      <c r="A7640" t="s">
        <v>21</v>
      </c>
      <c r="B7640" t="s">
        <v>19</v>
      </c>
      <c r="C7640">
        <v>17</v>
      </c>
      <c r="D7640" s="3">
        <v>2017</v>
      </c>
      <c r="E7640" t="s">
        <v>16</v>
      </c>
      <c r="F7640" t="s">
        <v>18</v>
      </c>
      <c r="G7640" t="s">
        <v>17</v>
      </c>
      <c r="H7640">
        <v>14117.407823</v>
      </c>
    </row>
    <row r="7641" spans="1:8" x14ac:dyDescent="0.3">
      <c r="A7641" t="s">
        <v>22</v>
      </c>
      <c r="B7641" t="s">
        <v>19</v>
      </c>
      <c r="C7641">
        <v>17</v>
      </c>
      <c r="D7641" s="3">
        <v>2017</v>
      </c>
      <c r="E7641" t="s">
        <v>16</v>
      </c>
      <c r="F7641" t="s">
        <v>18</v>
      </c>
      <c r="G7641" t="s">
        <v>17</v>
      </c>
      <c r="H7641">
        <v>2931.4413979999999</v>
      </c>
    </row>
    <row r="7642" spans="1:8" x14ac:dyDescent="0.3">
      <c r="A7642" t="s">
        <v>21</v>
      </c>
      <c r="B7642" t="s">
        <v>19</v>
      </c>
      <c r="C7642">
        <v>18</v>
      </c>
      <c r="D7642" s="3">
        <v>2017</v>
      </c>
      <c r="E7642" t="s">
        <v>16</v>
      </c>
      <c r="F7642" t="s">
        <v>18</v>
      </c>
      <c r="G7642" t="s">
        <v>17</v>
      </c>
      <c r="H7642">
        <v>14673.722814999999</v>
      </c>
    </row>
    <row r="7643" spans="1:8" x14ac:dyDescent="0.3">
      <c r="A7643" t="s">
        <v>22</v>
      </c>
      <c r="B7643" t="s">
        <v>19</v>
      </c>
      <c r="C7643">
        <v>18</v>
      </c>
      <c r="D7643" s="3">
        <v>2017</v>
      </c>
      <c r="E7643" t="s">
        <v>16</v>
      </c>
      <c r="F7643" t="s">
        <v>18</v>
      </c>
      <c r="G7643" t="s">
        <v>17</v>
      </c>
      <c r="H7643">
        <v>4262.5354120000002</v>
      </c>
    </row>
    <row r="7644" spans="1:8" x14ac:dyDescent="0.3">
      <c r="A7644" t="s">
        <v>21</v>
      </c>
      <c r="B7644" t="s">
        <v>19</v>
      </c>
      <c r="C7644">
        <v>19</v>
      </c>
      <c r="D7644" s="3">
        <v>2017</v>
      </c>
      <c r="E7644" t="s">
        <v>16</v>
      </c>
      <c r="F7644" t="s">
        <v>18</v>
      </c>
      <c r="G7644" t="s">
        <v>17</v>
      </c>
      <c r="H7644">
        <v>22320.274078999999</v>
      </c>
    </row>
    <row r="7645" spans="1:8" x14ac:dyDescent="0.3">
      <c r="A7645" t="s">
        <v>22</v>
      </c>
      <c r="B7645" t="s">
        <v>19</v>
      </c>
      <c r="C7645">
        <v>19</v>
      </c>
      <c r="D7645" s="3">
        <v>2017</v>
      </c>
      <c r="E7645" t="s">
        <v>16</v>
      </c>
      <c r="F7645" t="s">
        <v>18</v>
      </c>
      <c r="G7645" t="s">
        <v>17</v>
      </c>
      <c r="H7645">
        <v>3969.921382</v>
      </c>
    </row>
    <row r="7646" spans="1:8" x14ac:dyDescent="0.3">
      <c r="A7646" t="s">
        <v>21</v>
      </c>
      <c r="B7646" t="s">
        <v>19</v>
      </c>
      <c r="C7646">
        <v>20</v>
      </c>
      <c r="D7646" s="3">
        <v>2017</v>
      </c>
      <c r="E7646" t="s">
        <v>16</v>
      </c>
      <c r="F7646" t="s">
        <v>18</v>
      </c>
      <c r="G7646" t="s">
        <v>17</v>
      </c>
      <c r="H7646">
        <v>21038.090587999999</v>
      </c>
    </row>
    <row r="7647" spans="1:8" x14ac:dyDescent="0.3">
      <c r="A7647" t="s">
        <v>22</v>
      </c>
      <c r="B7647" t="s">
        <v>19</v>
      </c>
      <c r="C7647">
        <v>20</v>
      </c>
      <c r="D7647" s="3">
        <v>2017</v>
      </c>
      <c r="E7647" t="s">
        <v>16</v>
      </c>
      <c r="F7647" t="s">
        <v>18</v>
      </c>
      <c r="G7647" t="s">
        <v>17</v>
      </c>
      <c r="H7647">
        <v>3338.1312109999999</v>
      </c>
    </row>
    <row r="7648" spans="1:8" x14ac:dyDescent="0.3">
      <c r="A7648" t="s">
        <v>21</v>
      </c>
      <c r="B7648" t="s">
        <v>19</v>
      </c>
      <c r="C7648">
        <v>21</v>
      </c>
      <c r="D7648" s="3">
        <v>2017</v>
      </c>
      <c r="E7648" t="s">
        <v>16</v>
      </c>
      <c r="F7648" t="s">
        <v>18</v>
      </c>
      <c r="G7648" t="s">
        <v>17</v>
      </c>
      <c r="H7648">
        <v>20365.803222999999</v>
      </c>
    </row>
    <row r="7649" spans="1:8" x14ac:dyDescent="0.3">
      <c r="A7649" t="s">
        <v>22</v>
      </c>
      <c r="B7649" t="s">
        <v>19</v>
      </c>
      <c r="C7649">
        <v>21</v>
      </c>
      <c r="D7649" s="3">
        <v>2017</v>
      </c>
      <c r="E7649" t="s">
        <v>16</v>
      </c>
      <c r="F7649" t="s">
        <v>18</v>
      </c>
      <c r="G7649" t="s">
        <v>17</v>
      </c>
      <c r="H7649">
        <v>5651.737881</v>
      </c>
    </row>
    <row r="7650" spans="1:8" x14ac:dyDescent="0.3">
      <c r="A7650" t="s">
        <v>21</v>
      </c>
      <c r="B7650" t="s">
        <v>19</v>
      </c>
      <c r="C7650">
        <v>22</v>
      </c>
      <c r="D7650" s="3">
        <v>2017</v>
      </c>
      <c r="E7650" t="s">
        <v>16</v>
      </c>
      <c r="F7650" t="s">
        <v>18</v>
      </c>
      <c r="G7650" t="s">
        <v>17</v>
      </c>
      <c r="H7650">
        <v>17900.763943999998</v>
      </c>
    </row>
    <row r="7651" spans="1:8" x14ac:dyDescent="0.3">
      <c r="A7651" t="s">
        <v>22</v>
      </c>
      <c r="B7651" t="s">
        <v>19</v>
      </c>
      <c r="C7651">
        <v>22</v>
      </c>
      <c r="D7651" s="3">
        <v>2017</v>
      </c>
      <c r="E7651" t="s">
        <v>16</v>
      </c>
      <c r="F7651" t="s">
        <v>18</v>
      </c>
      <c r="G7651" t="s">
        <v>17</v>
      </c>
      <c r="H7651">
        <v>4867.2357400000001</v>
      </c>
    </row>
    <row r="7652" spans="1:8" x14ac:dyDescent="0.3">
      <c r="A7652" t="s">
        <v>21</v>
      </c>
      <c r="B7652" t="s">
        <v>19</v>
      </c>
      <c r="C7652">
        <v>23</v>
      </c>
      <c r="D7652" s="3">
        <v>2017</v>
      </c>
      <c r="E7652" t="s">
        <v>16</v>
      </c>
      <c r="F7652" t="s">
        <v>18</v>
      </c>
      <c r="G7652" t="s">
        <v>17</v>
      </c>
      <c r="H7652">
        <v>15369.081056999999</v>
      </c>
    </row>
    <row r="7653" spans="1:8" x14ac:dyDescent="0.3">
      <c r="A7653" t="s">
        <v>22</v>
      </c>
      <c r="B7653" t="s">
        <v>19</v>
      </c>
      <c r="C7653">
        <v>23</v>
      </c>
      <c r="D7653" s="3">
        <v>2017</v>
      </c>
      <c r="E7653" t="s">
        <v>16</v>
      </c>
      <c r="F7653" t="s">
        <v>18</v>
      </c>
      <c r="G7653" t="s">
        <v>17</v>
      </c>
      <c r="H7653">
        <v>4341.6053069999998</v>
      </c>
    </row>
    <row r="7654" spans="1:8" x14ac:dyDescent="0.3">
      <c r="A7654" t="s">
        <v>21</v>
      </c>
      <c r="B7654" t="s">
        <v>19</v>
      </c>
      <c r="C7654">
        <v>24</v>
      </c>
      <c r="D7654" s="3">
        <v>2017</v>
      </c>
      <c r="E7654" t="s">
        <v>16</v>
      </c>
      <c r="F7654" t="s">
        <v>18</v>
      </c>
      <c r="G7654" t="s">
        <v>17</v>
      </c>
      <c r="H7654">
        <v>15153.567940999999</v>
      </c>
    </row>
    <row r="7655" spans="1:8" x14ac:dyDescent="0.3">
      <c r="A7655" t="s">
        <v>22</v>
      </c>
      <c r="B7655" t="s">
        <v>19</v>
      </c>
      <c r="C7655">
        <v>24</v>
      </c>
      <c r="D7655" s="3">
        <v>2017</v>
      </c>
      <c r="E7655" t="s">
        <v>16</v>
      </c>
      <c r="F7655" t="s">
        <v>18</v>
      </c>
      <c r="G7655" t="s">
        <v>17</v>
      </c>
      <c r="H7655">
        <v>3293.3260230000001</v>
      </c>
    </row>
    <row r="7656" spans="1:8" x14ac:dyDescent="0.3">
      <c r="A7656" t="s">
        <v>21</v>
      </c>
      <c r="B7656" t="s">
        <v>19</v>
      </c>
      <c r="C7656">
        <v>25</v>
      </c>
      <c r="D7656" s="3">
        <v>2017</v>
      </c>
      <c r="E7656" t="s">
        <v>16</v>
      </c>
      <c r="F7656" t="s">
        <v>18</v>
      </c>
      <c r="G7656" t="s">
        <v>17</v>
      </c>
      <c r="H7656">
        <v>23334.598847000001</v>
      </c>
    </row>
    <row r="7657" spans="1:8" x14ac:dyDescent="0.3">
      <c r="A7657" t="s">
        <v>22</v>
      </c>
      <c r="B7657" t="s">
        <v>19</v>
      </c>
      <c r="C7657">
        <v>25</v>
      </c>
      <c r="D7657" s="3">
        <v>2017</v>
      </c>
      <c r="E7657" t="s">
        <v>16</v>
      </c>
      <c r="F7657" t="s">
        <v>18</v>
      </c>
      <c r="G7657" t="s">
        <v>17</v>
      </c>
      <c r="H7657">
        <v>6117.1664270000001</v>
      </c>
    </row>
    <row r="7658" spans="1:8" x14ac:dyDescent="0.3">
      <c r="A7658" t="s">
        <v>21</v>
      </c>
      <c r="B7658" t="s">
        <v>19</v>
      </c>
      <c r="C7658">
        <v>26</v>
      </c>
      <c r="D7658" s="3">
        <v>2017</v>
      </c>
      <c r="E7658" t="s">
        <v>16</v>
      </c>
      <c r="F7658" t="s">
        <v>18</v>
      </c>
      <c r="G7658" t="s">
        <v>17</v>
      </c>
      <c r="H7658">
        <v>23327.925080000001</v>
      </c>
    </row>
    <row r="7659" spans="1:8" x14ac:dyDescent="0.3">
      <c r="A7659" t="s">
        <v>22</v>
      </c>
      <c r="B7659" t="s">
        <v>19</v>
      </c>
      <c r="C7659">
        <v>26</v>
      </c>
      <c r="D7659" s="3">
        <v>2017</v>
      </c>
      <c r="E7659" t="s">
        <v>16</v>
      </c>
      <c r="F7659" t="s">
        <v>18</v>
      </c>
      <c r="G7659" t="s">
        <v>17</v>
      </c>
      <c r="H7659">
        <v>3633.8938429999998</v>
      </c>
    </row>
    <row r="7660" spans="1:8" x14ac:dyDescent="0.3">
      <c r="A7660" t="s">
        <v>21</v>
      </c>
      <c r="B7660" t="s">
        <v>19</v>
      </c>
      <c r="C7660">
        <v>27</v>
      </c>
      <c r="D7660" s="3">
        <v>2017</v>
      </c>
      <c r="E7660" t="s">
        <v>16</v>
      </c>
      <c r="F7660" t="s">
        <v>18</v>
      </c>
      <c r="G7660" t="s">
        <v>17</v>
      </c>
      <c r="H7660">
        <v>24739.138870999999</v>
      </c>
    </row>
    <row r="7661" spans="1:8" x14ac:dyDescent="0.3">
      <c r="A7661" t="s">
        <v>22</v>
      </c>
      <c r="B7661" t="s">
        <v>19</v>
      </c>
      <c r="C7661">
        <v>27</v>
      </c>
      <c r="D7661" s="3">
        <v>2017</v>
      </c>
      <c r="E7661" t="s">
        <v>16</v>
      </c>
      <c r="F7661" t="s">
        <v>18</v>
      </c>
      <c r="G7661" t="s">
        <v>17</v>
      </c>
      <c r="H7661">
        <v>5548.0698169999996</v>
      </c>
    </row>
    <row r="7662" spans="1:8" x14ac:dyDescent="0.3">
      <c r="A7662" t="s">
        <v>21</v>
      </c>
      <c r="B7662" t="s">
        <v>19</v>
      </c>
      <c r="C7662">
        <v>28</v>
      </c>
      <c r="D7662" s="3">
        <v>2017</v>
      </c>
      <c r="E7662" t="s">
        <v>16</v>
      </c>
      <c r="F7662" t="s">
        <v>18</v>
      </c>
      <c r="G7662" t="s">
        <v>17</v>
      </c>
      <c r="H7662">
        <v>19417.731614</v>
      </c>
    </row>
    <row r="7663" spans="1:8" x14ac:dyDescent="0.3">
      <c r="A7663" t="s">
        <v>22</v>
      </c>
      <c r="B7663" t="s">
        <v>19</v>
      </c>
      <c r="C7663">
        <v>28</v>
      </c>
      <c r="D7663" s="3">
        <v>2017</v>
      </c>
      <c r="E7663" t="s">
        <v>16</v>
      </c>
      <c r="F7663" t="s">
        <v>18</v>
      </c>
      <c r="G7663" t="s">
        <v>17</v>
      </c>
      <c r="H7663">
        <v>4090.4342550000001</v>
      </c>
    </row>
    <row r="7664" spans="1:8" x14ac:dyDescent="0.3">
      <c r="A7664" t="s">
        <v>21</v>
      </c>
      <c r="B7664" t="s">
        <v>19</v>
      </c>
      <c r="C7664">
        <v>29</v>
      </c>
      <c r="D7664" s="3">
        <v>2017</v>
      </c>
      <c r="E7664" t="s">
        <v>16</v>
      </c>
      <c r="F7664" t="s">
        <v>18</v>
      </c>
      <c r="G7664" t="s">
        <v>17</v>
      </c>
      <c r="H7664">
        <v>18498.673790000001</v>
      </c>
    </row>
    <row r="7665" spans="1:8" x14ac:dyDescent="0.3">
      <c r="A7665" t="s">
        <v>22</v>
      </c>
      <c r="B7665" t="s">
        <v>19</v>
      </c>
      <c r="C7665">
        <v>29</v>
      </c>
      <c r="D7665" s="3">
        <v>2017</v>
      </c>
      <c r="E7665" t="s">
        <v>16</v>
      </c>
      <c r="F7665" t="s">
        <v>18</v>
      </c>
      <c r="G7665" t="s">
        <v>17</v>
      </c>
      <c r="H7665">
        <v>3916.0217750000002</v>
      </c>
    </row>
    <row r="7666" spans="1:8" x14ac:dyDescent="0.3">
      <c r="A7666" t="s">
        <v>21</v>
      </c>
      <c r="B7666" t="s">
        <v>19</v>
      </c>
      <c r="C7666">
        <v>30</v>
      </c>
      <c r="D7666" s="3">
        <v>2017</v>
      </c>
      <c r="E7666" t="s">
        <v>16</v>
      </c>
      <c r="F7666" t="s">
        <v>18</v>
      </c>
      <c r="G7666" t="s">
        <v>17</v>
      </c>
      <c r="H7666">
        <v>15965.199758999999</v>
      </c>
    </row>
    <row r="7667" spans="1:8" x14ac:dyDescent="0.3">
      <c r="A7667" t="s">
        <v>22</v>
      </c>
      <c r="B7667" t="s">
        <v>19</v>
      </c>
      <c r="C7667">
        <v>30</v>
      </c>
      <c r="D7667" s="3">
        <v>2017</v>
      </c>
      <c r="E7667" t="s">
        <v>16</v>
      </c>
      <c r="F7667" t="s">
        <v>18</v>
      </c>
      <c r="G7667" t="s">
        <v>17</v>
      </c>
      <c r="H7667">
        <v>3258.8506259999999</v>
      </c>
    </row>
    <row r="7668" spans="1:8" x14ac:dyDescent="0.3">
      <c r="A7668" t="s">
        <v>21</v>
      </c>
      <c r="B7668" t="s">
        <v>13</v>
      </c>
      <c r="C7668">
        <v>1</v>
      </c>
      <c r="D7668" s="3">
        <v>2017</v>
      </c>
      <c r="E7668" t="s">
        <v>16</v>
      </c>
      <c r="F7668" t="s">
        <v>18</v>
      </c>
      <c r="G7668" t="s">
        <v>17</v>
      </c>
      <c r="H7668">
        <v>19005.385229</v>
      </c>
    </row>
    <row r="7669" spans="1:8" x14ac:dyDescent="0.3">
      <c r="A7669" t="s">
        <v>22</v>
      </c>
      <c r="B7669" t="s">
        <v>13</v>
      </c>
      <c r="C7669">
        <v>1</v>
      </c>
      <c r="D7669" s="3">
        <v>2017</v>
      </c>
      <c r="E7669" t="s">
        <v>16</v>
      </c>
      <c r="F7669" t="s">
        <v>18</v>
      </c>
      <c r="G7669" t="s">
        <v>17</v>
      </c>
      <c r="H7669">
        <v>6281.4498489999996</v>
      </c>
    </row>
    <row r="7670" spans="1:8" x14ac:dyDescent="0.3">
      <c r="A7670" t="s">
        <v>21</v>
      </c>
      <c r="B7670" t="s">
        <v>13</v>
      </c>
      <c r="C7670">
        <v>2</v>
      </c>
      <c r="D7670" s="3">
        <v>2017</v>
      </c>
      <c r="E7670" t="s">
        <v>16</v>
      </c>
      <c r="F7670" t="s">
        <v>18</v>
      </c>
      <c r="G7670" t="s">
        <v>17</v>
      </c>
      <c r="H7670">
        <v>20112.929032</v>
      </c>
    </row>
    <row r="7671" spans="1:8" x14ac:dyDescent="0.3">
      <c r="A7671" t="s">
        <v>22</v>
      </c>
      <c r="B7671" t="s">
        <v>13</v>
      </c>
      <c r="C7671">
        <v>2</v>
      </c>
      <c r="D7671" s="3">
        <v>2017</v>
      </c>
      <c r="E7671" t="s">
        <v>16</v>
      </c>
      <c r="F7671" t="s">
        <v>18</v>
      </c>
      <c r="G7671" t="s">
        <v>17</v>
      </c>
      <c r="H7671">
        <v>5158.3189220000004</v>
      </c>
    </row>
    <row r="7672" spans="1:8" x14ac:dyDescent="0.3">
      <c r="A7672" t="s">
        <v>21</v>
      </c>
      <c r="B7672" t="s">
        <v>13</v>
      </c>
      <c r="C7672">
        <v>3</v>
      </c>
      <c r="D7672" s="3">
        <v>2017</v>
      </c>
      <c r="E7672" t="s">
        <v>16</v>
      </c>
      <c r="F7672" t="s">
        <v>18</v>
      </c>
      <c r="G7672" t="s">
        <v>17</v>
      </c>
      <c r="H7672">
        <v>20236.675886000001</v>
      </c>
    </row>
    <row r="7673" spans="1:8" x14ac:dyDescent="0.3">
      <c r="A7673" t="s">
        <v>22</v>
      </c>
      <c r="B7673" t="s">
        <v>13</v>
      </c>
      <c r="C7673">
        <v>3</v>
      </c>
      <c r="D7673" s="3">
        <v>2017</v>
      </c>
      <c r="E7673" t="s">
        <v>16</v>
      </c>
      <c r="F7673" t="s">
        <v>18</v>
      </c>
      <c r="G7673" t="s">
        <v>17</v>
      </c>
      <c r="H7673">
        <v>4279.3788610000001</v>
      </c>
    </row>
    <row r="7674" spans="1:8" x14ac:dyDescent="0.3">
      <c r="A7674" t="s">
        <v>21</v>
      </c>
      <c r="B7674" t="s">
        <v>13</v>
      </c>
      <c r="C7674">
        <v>4</v>
      </c>
      <c r="D7674" s="3">
        <v>2017</v>
      </c>
      <c r="E7674" t="s">
        <v>16</v>
      </c>
      <c r="F7674" t="s">
        <v>18</v>
      </c>
      <c r="G7674" t="s">
        <v>17</v>
      </c>
      <c r="H7674">
        <v>17690.152045999999</v>
      </c>
    </row>
    <row r="7675" spans="1:8" x14ac:dyDescent="0.3">
      <c r="A7675" t="s">
        <v>22</v>
      </c>
      <c r="B7675" t="s">
        <v>13</v>
      </c>
      <c r="C7675">
        <v>4</v>
      </c>
      <c r="D7675" s="3">
        <v>2017</v>
      </c>
      <c r="E7675" t="s">
        <v>16</v>
      </c>
      <c r="F7675" t="s">
        <v>18</v>
      </c>
      <c r="G7675" t="s">
        <v>17</v>
      </c>
      <c r="H7675">
        <v>4455.2238870000001</v>
      </c>
    </row>
    <row r="7676" spans="1:8" x14ac:dyDescent="0.3">
      <c r="A7676" t="s">
        <v>21</v>
      </c>
      <c r="B7676" t="s">
        <v>13</v>
      </c>
      <c r="C7676">
        <v>5</v>
      </c>
      <c r="D7676" s="3">
        <v>2017</v>
      </c>
      <c r="E7676" t="s">
        <v>16</v>
      </c>
      <c r="F7676" t="s">
        <v>18</v>
      </c>
      <c r="G7676" t="s">
        <v>17</v>
      </c>
      <c r="H7676">
        <v>16606.280714</v>
      </c>
    </row>
    <row r="7677" spans="1:8" x14ac:dyDescent="0.3">
      <c r="A7677" t="s">
        <v>22</v>
      </c>
      <c r="B7677" t="s">
        <v>13</v>
      </c>
      <c r="C7677">
        <v>5</v>
      </c>
      <c r="D7677" s="3">
        <v>2017</v>
      </c>
      <c r="E7677" t="s">
        <v>16</v>
      </c>
      <c r="F7677" t="s">
        <v>18</v>
      </c>
      <c r="G7677" t="s">
        <v>17</v>
      </c>
      <c r="H7677">
        <v>2845.0583999999999</v>
      </c>
    </row>
    <row r="7678" spans="1:8" x14ac:dyDescent="0.3">
      <c r="A7678" t="s">
        <v>21</v>
      </c>
      <c r="B7678" t="s">
        <v>13</v>
      </c>
      <c r="C7678">
        <v>6</v>
      </c>
      <c r="D7678" s="3">
        <v>2017</v>
      </c>
      <c r="E7678" t="s">
        <v>16</v>
      </c>
      <c r="F7678" t="s">
        <v>18</v>
      </c>
      <c r="G7678" t="s">
        <v>17</v>
      </c>
      <c r="H7678">
        <v>17055.470764999998</v>
      </c>
    </row>
    <row r="7679" spans="1:8" x14ac:dyDescent="0.3">
      <c r="A7679" t="s">
        <v>22</v>
      </c>
      <c r="B7679" t="s">
        <v>13</v>
      </c>
      <c r="C7679">
        <v>6</v>
      </c>
      <c r="D7679" s="3">
        <v>2017</v>
      </c>
      <c r="E7679" t="s">
        <v>16</v>
      </c>
      <c r="F7679" t="s">
        <v>18</v>
      </c>
      <c r="G7679" t="s">
        <v>17</v>
      </c>
      <c r="H7679">
        <v>3749.4301970000001</v>
      </c>
    </row>
    <row r="7680" spans="1:8" x14ac:dyDescent="0.3">
      <c r="A7680" t="s">
        <v>21</v>
      </c>
      <c r="B7680" t="s">
        <v>13</v>
      </c>
      <c r="C7680">
        <v>7</v>
      </c>
      <c r="D7680" s="3">
        <v>2017</v>
      </c>
      <c r="E7680" t="s">
        <v>16</v>
      </c>
      <c r="F7680" t="s">
        <v>18</v>
      </c>
      <c r="G7680" t="s">
        <v>17</v>
      </c>
      <c r="H7680">
        <v>19872.444100000001</v>
      </c>
    </row>
    <row r="7681" spans="1:8" x14ac:dyDescent="0.3">
      <c r="A7681" t="s">
        <v>22</v>
      </c>
      <c r="B7681" t="s">
        <v>13</v>
      </c>
      <c r="C7681">
        <v>7</v>
      </c>
      <c r="D7681" s="3">
        <v>2017</v>
      </c>
      <c r="E7681" t="s">
        <v>16</v>
      </c>
      <c r="F7681" t="s">
        <v>18</v>
      </c>
      <c r="G7681" t="s">
        <v>17</v>
      </c>
      <c r="H7681">
        <v>5438.0074169999998</v>
      </c>
    </row>
    <row r="7682" spans="1:8" x14ac:dyDescent="0.3">
      <c r="A7682" t="s">
        <v>21</v>
      </c>
      <c r="B7682" t="s">
        <v>13</v>
      </c>
      <c r="C7682">
        <v>8</v>
      </c>
      <c r="D7682" s="3">
        <v>2017</v>
      </c>
      <c r="E7682" t="s">
        <v>16</v>
      </c>
      <c r="F7682" t="s">
        <v>18</v>
      </c>
      <c r="G7682" t="s">
        <v>17</v>
      </c>
      <c r="H7682">
        <v>21219.804474</v>
      </c>
    </row>
    <row r="7683" spans="1:8" x14ac:dyDescent="0.3">
      <c r="A7683" t="s">
        <v>22</v>
      </c>
      <c r="B7683" t="s">
        <v>13</v>
      </c>
      <c r="C7683">
        <v>8</v>
      </c>
      <c r="D7683" s="3">
        <v>2017</v>
      </c>
      <c r="E7683" t="s">
        <v>16</v>
      </c>
      <c r="F7683" t="s">
        <v>18</v>
      </c>
      <c r="G7683" t="s">
        <v>17</v>
      </c>
      <c r="H7683">
        <v>5593.2605940000003</v>
      </c>
    </row>
    <row r="7684" spans="1:8" x14ac:dyDescent="0.3">
      <c r="A7684" t="s">
        <v>21</v>
      </c>
      <c r="B7684" t="s">
        <v>13</v>
      </c>
      <c r="C7684">
        <v>9</v>
      </c>
      <c r="D7684" s="3">
        <v>2017</v>
      </c>
      <c r="E7684" t="s">
        <v>16</v>
      </c>
      <c r="F7684" t="s">
        <v>18</v>
      </c>
      <c r="G7684" t="s">
        <v>17</v>
      </c>
      <c r="H7684">
        <v>18701.856833000002</v>
      </c>
    </row>
    <row r="7685" spans="1:8" x14ac:dyDescent="0.3">
      <c r="A7685" t="s">
        <v>22</v>
      </c>
      <c r="B7685" t="s">
        <v>13</v>
      </c>
      <c r="C7685">
        <v>9</v>
      </c>
      <c r="D7685" s="3">
        <v>2017</v>
      </c>
      <c r="E7685" t="s">
        <v>16</v>
      </c>
      <c r="F7685" t="s">
        <v>18</v>
      </c>
      <c r="G7685" t="s">
        <v>17</v>
      </c>
      <c r="H7685">
        <v>4718.6384779999998</v>
      </c>
    </row>
    <row r="7686" spans="1:8" x14ac:dyDescent="0.3">
      <c r="A7686" t="s">
        <v>21</v>
      </c>
      <c r="B7686" t="s">
        <v>13</v>
      </c>
      <c r="C7686">
        <v>10</v>
      </c>
      <c r="D7686" s="3">
        <v>2017</v>
      </c>
      <c r="E7686" t="s">
        <v>16</v>
      </c>
      <c r="F7686" t="s">
        <v>18</v>
      </c>
      <c r="G7686" t="s">
        <v>17</v>
      </c>
      <c r="H7686">
        <v>19516.284845999999</v>
      </c>
    </row>
    <row r="7687" spans="1:8" x14ac:dyDescent="0.3">
      <c r="A7687" t="s">
        <v>22</v>
      </c>
      <c r="B7687" t="s">
        <v>13</v>
      </c>
      <c r="C7687">
        <v>10</v>
      </c>
      <c r="D7687" s="3">
        <v>2017</v>
      </c>
      <c r="E7687" t="s">
        <v>16</v>
      </c>
      <c r="F7687" t="s">
        <v>18</v>
      </c>
      <c r="G7687" t="s">
        <v>17</v>
      </c>
      <c r="H7687">
        <v>4520.7210770000002</v>
      </c>
    </row>
    <row r="7688" spans="1:8" x14ac:dyDescent="0.3">
      <c r="A7688" t="s">
        <v>21</v>
      </c>
      <c r="B7688" t="s">
        <v>13</v>
      </c>
      <c r="C7688">
        <v>11</v>
      </c>
      <c r="D7688" s="3">
        <v>2017</v>
      </c>
      <c r="E7688" t="s">
        <v>16</v>
      </c>
      <c r="F7688" t="s">
        <v>18</v>
      </c>
      <c r="G7688" t="s">
        <v>17</v>
      </c>
      <c r="H7688">
        <v>20357.032507</v>
      </c>
    </row>
    <row r="7689" spans="1:8" x14ac:dyDescent="0.3">
      <c r="A7689" t="s">
        <v>22</v>
      </c>
      <c r="B7689" t="s">
        <v>13</v>
      </c>
      <c r="C7689">
        <v>11</v>
      </c>
      <c r="D7689" s="3">
        <v>2017</v>
      </c>
      <c r="E7689" t="s">
        <v>16</v>
      </c>
      <c r="F7689" t="s">
        <v>18</v>
      </c>
      <c r="G7689" t="s">
        <v>17</v>
      </c>
      <c r="H7689">
        <v>4966.1097630000004</v>
      </c>
    </row>
    <row r="7690" spans="1:8" x14ac:dyDescent="0.3">
      <c r="A7690" t="s">
        <v>21</v>
      </c>
      <c r="B7690" t="s">
        <v>13</v>
      </c>
      <c r="C7690">
        <v>12</v>
      </c>
      <c r="D7690" s="3">
        <v>2017</v>
      </c>
      <c r="E7690" t="s">
        <v>16</v>
      </c>
      <c r="F7690" t="s">
        <v>18</v>
      </c>
      <c r="G7690" t="s">
        <v>17</v>
      </c>
      <c r="H7690">
        <v>18549.903386000002</v>
      </c>
    </row>
    <row r="7691" spans="1:8" x14ac:dyDescent="0.3">
      <c r="A7691" t="s">
        <v>22</v>
      </c>
      <c r="B7691" t="s">
        <v>13</v>
      </c>
      <c r="C7691">
        <v>12</v>
      </c>
      <c r="D7691" s="3">
        <v>2017</v>
      </c>
      <c r="E7691" t="s">
        <v>16</v>
      </c>
      <c r="F7691" t="s">
        <v>18</v>
      </c>
      <c r="G7691" t="s">
        <v>17</v>
      </c>
      <c r="H7691">
        <v>3653.769573</v>
      </c>
    </row>
    <row r="7692" spans="1:8" x14ac:dyDescent="0.3">
      <c r="A7692" t="s">
        <v>21</v>
      </c>
      <c r="B7692" t="s">
        <v>13</v>
      </c>
      <c r="C7692">
        <v>13</v>
      </c>
      <c r="D7692" s="3">
        <v>2017</v>
      </c>
      <c r="E7692" t="s">
        <v>16</v>
      </c>
      <c r="F7692" t="s">
        <v>18</v>
      </c>
      <c r="G7692" t="s">
        <v>17</v>
      </c>
      <c r="H7692">
        <v>19565.948652999999</v>
      </c>
    </row>
    <row r="7693" spans="1:8" x14ac:dyDescent="0.3">
      <c r="A7693" t="s">
        <v>22</v>
      </c>
      <c r="B7693" t="s">
        <v>13</v>
      </c>
      <c r="C7693">
        <v>13</v>
      </c>
      <c r="D7693" s="3">
        <v>2017</v>
      </c>
      <c r="E7693" t="s">
        <v>16</v>
      </c>
      <c r="F7693" t="s">
        <v>18</v>
      </c>
      <c r="G7693" t="s">
        <v>17</v>
      </c>
      <c r="H7693">
        <v>4505.8517199999997</v>
      </c>
    </row>
    <row r="7694" spans="1:8" x14ac:dyDescent="0.3">
      <c r="A7694" t="s">
        <v>21</v>
      </c>
      <c r="B7694" t="s">
        <v>13</v>
      </c>
      <c r="C7694">
        <v>14</v>
      </c>
      <c r="D7694" s="3">
        <v>2017</v>
      </c>
      <c r="E7694" t="s">
        <v>16</v>
      </c>
      <c r="F7694" t="s">
        <v>18</v>
      </c>
      <c r="G7694" t="s">
        <v>17</v>
      </c>
      <c r="H7694">
        <v>17951.859898999999</v>
      </c>
    </row>
    <row r="7695" spans="1:8" x14ac:dyDescent="0.3">
      <c r="A7695" t="s">
        <v>22</v>
      </c>
      <c r="B7695" t="s">
        <v>13</v>
      </c>
      <c r="C7695">
        <v>14</v>
      </c>
      <c r="D7695" s="3">
        <v>2017</v>
      </c>
      <c r="E7695" t="s">
        <v>16</v>
      </c>
      <c r="F7695" t="s">
        <v>18</v>
      </c>
      <c r="G7695" t="s">
        <v>17</v>
      </c>
      <c r="H7695">
        <v>4539.1961490000003</v>
      </c>
    </row>
    <row r="7696" spans="1:8" x14ac:dyDescent="0.3">
      <c r="A7696" t="s">
        <v>21</v>
      </c>
      <c r="B7696" t="s">
        <v>13</v>
      </c>
      <c r="C7696">
        <v>15</v>
      </c>
      <c r="D7696" s="3">
        <v>2017</v>
      </c>
      <c r="E7696" t="s">
        <v>16</v>
      </c>
      <c r="F7696" t="s">
        <v>18</v>
      </c>
      <c r="G7696" t="s">
        <v>17</v>
      </c>
      <c r="H7696">
        <v>20957.185527000001</v>
      </c>
    </row>
    <row r="7697" spans="1:8" x14ac:dyDescent="0.3">
      <c r="A7697" t="s">
        <v>22</v>
      </c>
      <c r="B7697" t="s">
        <v>13</v>
      </c>
      <c r="C7697">
        <v>15</v>
      </c>
      <c r="D7697" s="3">
        <v>2017</v>
      </c>
      <c r="E7697" t="s">
        <v>16</v>
      </c>
      <c r="F7697" t="s">
        <v>18</v>
      </c>
      <c r="G7697" t="s">
        <v>17</v>
      </c>
      <c r="H7697">
        <v>5266.6902200000004</v>
      </c>
    </row>
    <row r="7698" spans="1:8" x14ac:dyDescent="0.3">
      <c r="A7698" t="s">
        <v>21</v>
      </c>
      <c r="B7698" t="s">
        <v>13</v>
      </c>
      <c r="C7698">
        <v>16</v>
      </c>
      <c r="D7698" s="3">
        <v>2017</v>
      </c>
      <c r="E7698" t="s">
        <v>16</v>
      </c>
      <c r="F7698" t="s">
        <v>18</v>
      </c>
      <c r="G7698" t="s">
        <v>17</v>
      </c>
      <c r="H7698">
        <v>23116.949283000002</v>
      </c>
    </row>
    <row r="7699" spans="1:8" x14ac:dyDescent="0.3">
      <c r="A7699" t="s">
        <v>22</v>
      </c>
      <c r="B7699" t="s">
        <v>13</v>
      </c>
      <c r="C7699">
        <v>16</v>
      </c>
      <c r="D7699" s="3">
        <v>2017</v>
      </c>
      <c r="E7699" t="s">
        <v>16</v>
      </c>
      <c r="F7699" t="s">
        <v>18</v>
      </c>
      <c r="G7699" t="s">
        <v>17</v>
      </c>
      <c r="H7699">
        <v>6519.1176160000005</v>
      </c>
    </row>
    <row r="7700" spans="1:8" x14ac:dyDescent="0.3">
      <c r="A7700" t="s">
        <v>21</v>
      </c>
      <c r="B7700" t="s">
        <v>13</v>
      </c>
      <c r="C7700">
        <v>17</v>
      </c>
      <c r="D7700" s="3">
        <v>2017</v>
      </c>
      <c r="E7700" t="s">
        <v>16</v>
      </c>
      <c r="F7700" t="s">
        <v>18</v>
      </c>
      <c r="G7700" t="s">
        <v>17</v>
      </c>
      <c r="H7700">
        <v>19444.900761000001</v>
      </c>
    </row>
    <row r="7701" spans="1:8" x14ac:dyDescent="0.3">
      <c r="A7701" t="s">
        <v>22</v>
      </c>
      <c r="B7701" t="s">
        <v>13</v>
      </c>
      <c r="C7701">
        <v>17</v>
      </c>
      <c r="D7701" s="3">
        <v>2017</v>
      </c>
      <c r="E7701" t="s">
        <v>16</v>
      </c>
      <c r="F7701" t="s">
        <v>18</v>
      </c>
      <c r="G7701" t="s">
        <v>17</v>
      </c>
      <c r="H7701">
        <v>4932.4068829999997</v>
      </c>
    </row>
    <row r="7702" spans="1:8" x14ac:dyDescent="0.3">
      <c r="A7702" t="s">
        <v>21</v>
      </c>
      <c r="B7702" t="s">
        <v>13</v>
      </c>
      <c r="C7702">
        <v>18</v>
      </c>
      <c r="D7702" s="3">
        <v>2017</v>
      </c>
      <c r="E7702" t="s">
        <v>16</v>
      </c>
      <c r="F7702" t="s">
        <v>18</v>
      </c>
      <c r="G7702" t="s">
        <v>17</v>
      </c>
      <c r="H7702">
        <v>21569.298663000001</v>
      </c>
    </row>
    <row r="7703" spans="1:8" x14ac:dyDescent="0.3">
      <c r="A7703" t="s">
        <v>22</v>
      </c>
      <c r="B7703" t="s">
        <v>13</v>
      </c>
      <c r="C7703">
        <v>18</v>
      </c>
      <c r="D7703" s="3">
        <v>2017</v>
      </c>
      <c r="E7703" t="s">
        <v>16</v>
      </c>
      <c r="F7703" t="s">
        <v>18</v>
      </c>
      <c r="G7703" t="s">
        <v>17</v>
      </c>
      <c r="H7703">
        <v>5253.0643980000004</v>
      </c>
    </row>
    <row r="7704" spans="1:8" x14ac:dyDescent="0.3">
      <c r="A7704" t="s">
        <v>21</v>
      </c>
      <c r="B7704" t="s">
        <v>13</v>
      </c>
      <c r="C7704">
        <v>19</v>
      </c>
      <c r="D7704" s="3">
        <v>2017</v>
      </c>
      <c r="E7704" t="s">
        <v>16</v>
      </c>
      <c r="F7704" t="s">
        <v>18</v>
      </c>
      <c r="G7704" t="s">
        <v>17</v>
      </c>
      <c r="H7704">
        <v>19036.849171999998</v>
      </c>
    </row>
    <row r="7705" spans="1:8" x14ac:dyDescent="0.3">
      <c r="A7705" t="s">
        <v>22</v>
      </c>
      <c r="B7705" t="s">
        <v>13</v>
      </c>
      <c r="C7705">
        <v>19</v>
      </c>
      <c r="D7705" s="3">
        <v>2017</v>
      </c>
      <c r="E7705" t="s">
        <v>16</v>
      </c>
      <c r="F7705" t="s">
        <v>18</v>
      </c>
      <c r="G7705" t="s">
        <v>17</v>
      </c>
      <c r="H7705">
        <v>3934.9118570000001</v>
      </c>
    </row>
    <row r="7706" spans="1:8" x14ac:dyDescent="0.3">
      <c r="A7706" t="s">
        <v>21</v>
      </c>
      <c r="B7706" t="s">
        <v>13</v>
      </c>
      <c r="C7706">
        <v>20</v>
      </c>
      <c r="D7706" s="3">
        <v>2017</v>
      </c>
      <c r="E7706" t="s">
        <v>16</v>
      </c>
      <c r="F7706" t="s">
        <v>18</v>
      </c>
      <c r="G7706" t="s">
        <v>17</v>
      </c>
      <c r="H7706">
        <v>18341.362645000001</v>
      </c>
    </row>
    <row r="7707" spans="1:8" x14ac:dyDescent="0.3">
      <c r="A7707" t="s">
        <v>22</v>
      </c>
      <c r="B7707" t="s">
        <v>13</v>
      </c>
      <c r="C7707">
        <v>20</v>
      </c>
      <c r="D7707" s="3">
        <v>2017</v>
      </c>
      <c r="E7707" t="s">
        <v>16</v>
      </c>
      <c r="F7707" t="s">
        <v>18</v>
      </c>
      <c r="G7707" t="s">
        <v>17</v>
      </c>
      <c r="H7707">
        <v>4285.2083990000001</v>
      </c>
    </row>
    <row r="7708" spans="1:8" x14ac:dyDescent="0.3">
      <c r="A7708" t="s">
        <v>21</v>
      </c>
      <c r="B7708" t="s">
        <v>13</v>
      </c>
      <c r="C7708">
        <v>21</v>
      </c>
      <c r="D7708" s="3">
        <v>2017</v>
      </c>
      <c r="E7708" t="s">
        <v>16</v>
      </c>
      <c r="F7708" t="s">
        <v>18</v>
      </c>
      <c r="G7708" t="s">
        <v>17</v>
      </c>
      <c r="H7708">
        <v>22241.97162</v>
      </c>
    </row>
    <row r="7709" spans="1:8" x14ac:dyDescent="0.3">
      <c r="A7709" t="s">
        <v>22</v>
      </c>
      <c r="B7709" t="s">
        <v>13</v>
      </c>
      <c r="C7709">
        <v>21</v>
      </c>
      <c r="D7709" s="3">
        <v>2017</v>
      </c>
      <c r="E7709" t="s">
        <v>16</v>
      </c>
      <c r="F7709" t="s">
        <v>18</v>
      </c>
      <c r="G7709" t="s">
        <v>17</v>
      </c>
      <c r="H7709">
        <v>3336.663059</v>
      </c>
    </row>
    <row r="7710" spans="1:8" x14ac:dyDescent="0.3">
      <c r="A7710" t="s">
        <v>21</v>
      </c>
      <c r="B7710" t="s">
        <v>13</v>
      </c>
      <c r="C7710">
        <v>22</v>
      </c>
      <c r="D7710" s="3">
        <v>2017</v>
      </c>
      <c r="E7710" t="s">
        <v>16</v>
      </c>
      <c r="F7710" t="s">
        <v>18</v>
      </c>
      <c r="G7710" t="s">
        <v>17</v>
      </c>
      <c r="H7710">
        <v>22511.094934000001</v>
      </c>
    </row>
    <row r="7711" spans="1:8" x14ac:dyDescent="0.3">
      <c r="A7711" t="s">
        <v>22</v>
      </c>
      <c r="B7711" t="s">
        <v>13</v>
      </c>
      <c r="C7711">
        <v>22</v>
      </c>
      <c r="D7711" s="3">
        <v>2017</v>
      </c>
      <c r="E7711" t="s">
        <v>16</v>
      </c>
      <c r="F7711" t="s">
        <v>18</v>
      </c>
      <c r="G7711" t="s">
        <v>17</v>
      </c>
      <c r="H7711">
        <v>3857.4310610000002</v>
      </c>
    </row>
    <row r="7712" spans="1:8" x14ac:dyDescent="0.3">
      <c r="A7712" t="s">
        <v>21</v>
      </c>
      <c r="B7712" t="s">
        <v>13</v>
      </c>
      <c r="C7712">
        <v>23</v>
      </c>
      <c r="D7712" s="3">
        <v>2017</v>
      </c>
      <c r="E7712" t="s">
        <v>16</v>
      </c>
      <c r="F7712" t="s">
        <v>18</v>
      </c>
      <c r="G7712" t="s">
        <v>17</v>
      </c>
      <c r="H7712">
        <v>20141.961148999999</v>
      </c>
    </row>
    <row r="7713" spans="1:8" x14ac:dyDescent="0.3">
      <c r="A7713" t="s">
        <v>22</v>
      </c>
      <c r="B7713" t="s">
        <v>13</v>
      </c>
      <c r="C7713">
        <v>23</v>
      </c>
      <c r="D7713" s="3">
        <v>2017</v>
      </c>
      <c r="E7713" t="s">
        <v>16</v>
      </c>
      <c r="F7713" t="s">
        <v>18</v>
      </c>
      <c r="G7713" t="s">
        <v>17</v>
      </c>
      <c r="H7713">
        <v>3844.3713950000001</v>
      </c>
    </row>
    <row r="7714" spans="1:8" x14ac:dyDescent="0.3">
      <c r="A7714" t="s">
        <v>21</v>
      </c>
      <c r="B7714" t="s">
        <v>13</v>
      </c>
      <c r="C7714">
        <v>24</v>
      </c>
      <c r="D7714" s="3">
        <v>2017</v>
      </c>
      <c r="E7714" t="s">
        <v>16</v>
      </c>
      <c r="F7714" t="s">
        <v>18</v>
      </c>
      <c r="G7714" t="s">
        <v>17</v>
      </c>
      <c r="H7714">
        <v>18710.940728000001</v>
      </c>
    </row>
    <row r="7715" spans="1:8" x14ac:dyDescent="0.3">
      <c r="A7715" t="s">
        <v>22</v>
      </c>
      <c r="B7715" t="s">
        <v>13</v>
      </c>
      <c r="C7715">
        <v>24</v>
      </c>
      <c r="D7715" s="3">
        <v>2017</v>
      </c>
      <c r="E7715" t="s">
        <v>16</v>
      </c>
      <c r="F7715" t="s">
        <v>18</v>
      </c>
      <c r="G7715" t="s">
        <v>17</v>
      </c>
      <c r="H7715">
        <v>4370.4079099999999</v>
      </c>
    </row>
    <row r="7716" spans="1:8" x14ac:dyDescent="0.3">
      <c r="A7716" t="s">
        <v>21</v>
      </c>
      <c r="B7716" t="s">
        <v>13</v>
      </c>
      <c r="C7716">
        <v>25</v>
      </c>
      <c r="D7716" s="3">
        <v>2017</v>
      </c>
      <c r="E7716" t="s">
        <v>16</v>
      </c>
      <c r="F7716" t="s">
        <v>18</v>
      </c>
      <c r="G7716" t="s">
        <v>17</v>
      </c>
      <c r="H7716">
        <v>16205.624572000001</v>
      </c>
    </row>
    <row r="7717" spans="1:8" x14ac:dyDescent="0.3">
      <c r="A7717" t="s">
        <v>22</v>
      </c>
      <c r="B7717" t="s">
        <v>13</v>
      </c>
      <c r="C7717">
        <v>25</v>
      </c>
      <c r="D7717" s="3">
        <v>2017</v>
      </c>
      <c r="E7717" t="s">
        <v>16</v>
      </c>
      <c r="F7717" t="s">
        <v>18</v>
      </c>
      <c r="G7717" t="s">
        <v>17</v>
      </c>
      <c r="H7717">
        <v>4535.4878790000002</v>
      </c>
    </row>
    <row r="7718" spans="1:8" x14ac:dyDescent="0.3">
      <c r="A7718" t="s">
        <v>21</v>
      </c>
      <c r="B7718" t="s">
        <v>13</v>
      </c>
      <c r="C7718">
        <v>26</v>
      </c>
      <c r="D7718" s="3">
        <v>2017</v>
      </c>
      <c r="E7718" t="s">
        <v>16</v>
      </c>
      <c r="F7718" t="s">
        <v>18</v>
      </c>
      <c r="G7718" t="s">
        <v>17</v>
      </c>
      <c r="H7718">
        <v>14470.084562</v>
      </c>
    </row>
    <row r="7719" spans="1:8" x14ac:dyDescent="0.3">
      <c r="A7719" t="s">
        <v>22</v>
      </c>
      <c r="B7719" t="s">
        <v>13</v>
      </c>
      <c r="C7719">
        <v>26</v>
      </c>
      <c r="D7719" s="3">
        <v>2017</v>
      </c>
      <c r="E7719" t="s">
        <v>16</v>
      </c>
      <c r="F7719" t="s">
        <v>18</v>
      </c>
      <c r="G7719" t="s">
        <v>17</v>
      </c>
      <c r="H7719">
        <v>4273.147121</v>
      </c>
    </row>
    <row r="7720" spans="1:8" x14ac:dyDescent="0.3">
      <c r="A7720" t="s">
        <v>21</v>
      </c>
      <c r="B7720" t="s">
        <v>13</v>
      </c>
      <c r="C7720">
        <v>27</v>
      </c>
      <c r="D7720" s="3">
        <v>2017</v>
      </c>
      <c r="E7720" t="s">
        <v>16</v>
      </c>
      <c r="F7720" t="s">
        <v>18</v>
      </c>
      <c r="G7720" t="s">
        <v>17</v>
      </c>
      <c r="H7720">
        <v>13132.703461999999</v>
      </c>
    </row>
    <row r="7721" spans="1:8" x14ac:dyDescent="0.3">
      <c r="A7721" t="s">
        <v>22</v>
      </c>
      <c r="B7721" t="s">
        <v>13</v>
      </c>
      <c r="C7721">
        <v>27</v>
      </c>
      <c r="D7721" s="3">
        <v>2017</v>
      </c>
      <c r="E7721" t="s">
        <v>16</v>
      </c>
      <c r="F7721" t="s">
        <v>18</v>
      </c>
      <c r="G7721" t="s">
        <v>17</v>
      </c>
      <c r="H7721">
        <v>3902.1980020000001</v>
      </c>
    </row>
    <row r="7722" spans="1:8" x14ac:dyDescent="0.3">
      <c r="A7722" t="s">
        <v>21</v>
      </c>
      <c r="B7722" t="s">
        <v>13</v>
      </c>
      <c r="C7722">
        <v>28</v>
      </c>
      <c r="D7722" s="3">
        <v>2017</v>
      </c>
      <c r="E7722" t="s">
        <v>16</v>
      </c>
      <c r="F7722" t="s">
        <v>18</v>
      </c>
      <c r="G7722" t="s">
        <v>17</v>
      </c>
      <c r="H7722">
        <v>18248.801812999998</v>
      </c>
    </row>
    <row r="7723" spans="1:8" x14ac:dyDescent="0.3">
      <c r="A7723" t="s">
        <v>22</v>
      </c>
      <c r="B7723" t="s">
        <v>13</v>
      </c>
      <c r="C7723">
        <v>28</v>
      </c>
      <c r="D7723" s="3">
        <v>2017</v>
      </c>
      <c r="E7723" t="s">
        <v>16</v>
      </c>
      <c r="F7723" t="s">
        <v>18</v>
      </c>
      <c r="G7723" t="s">
        <v>17</v>
      </c>
      <c r="H7723">
        <v>4387.7139189999998</v>
      </c>
    </row>
    <row r="7724" spans="1:8" x14ac:dyDescent="0.3">
      <c r="A7724" t="s">
        <v>21</v>
      </c>
      <c r="B7724" t="s">
        <v>13</v>
      </c>
      <c r="C7724">
        <v>29</v>
      </c>
      <c r="D7724" s="3">
        <v>2017</v>
      </c>
      <c r="E7724" t="s">
        <v>16</v>
      </c>
      <c r="F7724" t="s">
        <v>18</v>
      </c>
      <c r="G7724" t="s">
        <v>17</v>
      </c>
      <c r="H7724">
        <v>24494.594914000001</v>
      </c>
    </row>
    <row r="7725" spans="1:8" x14ac:dyDescent="0.3">
      <c r="A7725" t="s">
        <v>22</v>
      </c>
      <c r="B7725" t="s">
        <v>13</v>
      </c>
      <c r="C7725">
        <v>29</v>
      </c>
      <c r="D7725" s="3">
        <v>2017</v>
      </c>
      <c r="E7725" t="s">
        <v>16</v>
      </c>
      <c r="F7725" t="s">
        <v>18</v>
      </c>
      <c r="G7725" t="s">
        <v>17</v>
      </c>
      <c r="H7725">
        <v>3979.354081</v>
      </c>
    </row>
    <row r="7726" spans="1:8" x14ac:dyDescent="0.3">
      <c r="A7726" t="s">
        <v>21</v>
      </c>
      <c r="B7726" t="s">
        <v>13</v>
      </c>
      <c r="C7726">
        <v>30</v>
      </c>
      <c r="D7726" s="3">
        <v>2017</v>
      </c>
      <c r="E7726" t="s">
        <v>16</v>
      </c>
      <c r="F7726" t="s">
        <v>18</v>
      </c>
      <c r="G7726" t="s">
        <v>17</v>
      </c>
      <c r="H7726">
        <v>21401.570207000001</v>
      </c>
    </row>
    <row r="7727" spans="1:8" x14ac:dyDescent="0.3">
      <c r="A7727" t="s">
        <v>22</v>
      </c>
      <c r="B7727" t="s">
        <v>13</v>
      </c>
      <c r="C7727">
        <v>30</v>
      </c>
      <c r="D7727" s="3">
        <v>2017</v>
      </c>
      <c r="E7727" t="s">
        <v>16</v>
      </c>
      <c r="F7727" t="s">
        <v>18</v>
      </c>
      <c r="G7727" t="s">
        <v>17</v>
      </c>
      <c r="H7727">
        <v>3941.9688930000002</v>
      </c>
    </row>
    <row r="7728" spans="1:8" x14ac:dyDescent="0.3">
      <c r="A7728" t="s">
        <v>21</v>
      </c>
      <c r="B7728" t="s">
        <v>13</v>
      </c>
      <c r="C7728">
        <v>31</v>
      </c>
      <c r="D7728" s="3">
        <v>2017</v>
      </c>
      <c r="E7728" t="s">
        <v>16</v>
      </c>
      <c r="F7728" t="s">
        <v>18</v>
      </c>
      <c r="G7728" t="s">
        <v>17</v>
      </c>
      <c r="H7728">
        <v>18928.767437999999</v>
      </c>
    </row>
    <row r="7729" spans="1:8" x14ac:dyDescent="0.3">
      <c r="A7729" t="s">
        <v>22</v>
      </c>
      <c r="B7729" t="s">
        <v>13</v>
      </c>
      <c r="C7729">
        <v>31</v>
      </c>
      <c r="D7729" s="3">
        <v>2017</v>
      </c>
      <c r="E7729" t="s">
        <v>16</v>
      </c>
      <c r="F7729" t="s">
        <v>18</v>
      </c>
      <c r="G7729" t="s">
        <v>17</v>
      </c>
      <c r="H7729">
        <v>3385.4045820000001</v>
      </c>
    </row>
  </sheetData>
  <autoFilter ref="A1:H8571"/>
  <sortState ref="A2:H8570">
    <sortCondition ref="E2:E85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topLeftCell="A4" workbookViewId="0">
      <selection activeCell="K3" sqref="K3"/>
    </sheetView>
  </sheetViews>
  <sheetFormatPr defaultRowHeight="14.4" x14ac:dyDescent="0.3"/>
  <cols>
    <col min="1" max="1" width="21" bestFit="1" customWidth="1"/>
    <col min="2" max="2" width="15.5546875" bestFit="1" customWidth="1"/>
    <col min="3" max="3" width="16.88671875" bestFit="1" customWidth="1"/>
    <col min="4" max="4" width="10.77734375" bestFit="1" customWidth="1"/>
    <col min="5" max="5" width="10.77734375" customWidth="1"/>
    <col min="6" max="6" width="22.77734375" bestFit="1" customWidth="1"/>
    <col min="7" max="7" width="7.44140625" bestFit="1" customWidth="1"/>
    <col min="8" max="8" width="18.5546875" bestFit="1" customWidth="1"/>
    <col min="9" max="9" width="16.88671875" bestFit="1" customWidth="1"/>
    <col min="10" max="10" width="17" bestFit="1" customWidth="1"/>
    <col min="11" max="11" width="12" bestFit="1" customWidth="1"/>
  </cols>
  <sheetData>
    <row r="3" spans="1:7" x14ac:dyDescent="0.3">
      <c r="A3" s="4" t="s">
        <v>27</v>
      </c>
      <c r="B3" s="4" t="s">
        <v>26</v>
      </c>
    </row>
    <row r="4" spans="1:7" x14ac:dyDescent="0.3">
      <c r="A4" s="4" t="s">
        <v>24</v>
      </c>
      <c r="B4" t="s">
        <v>5</v>
      </c>
      <c r="C4" t="s">
        <v>3</v>
      </c>
      <c r="D4" t="s">
        <v>25</v>
      </c>
      <c r="F4" s="18" t="s">
        <v>63</v>
      </c>
      <c r="G4" s="18" t="s">
        <v>28</v>
      </c>
    </row>
    <row r="5" spans="1:7" x14ac:dyDescent="0.3">
      <c r="A5" s="5" t="s">
        <v>21</v>
      </c>
      <c r="B5" s="6">
        <v>853242</v>
      </c>
      <c r="C5" s="6">
        <v>74668</v>
      </c>
      <c r="D5" s="6">
        <v>927910</v>
      </c>
      <c r="E5" s="6"/>
      <c r="F5" s="6" t="s">
        <v>51</v>
      </c>
      <c r="G5">
        <f>ROUND(GETPIVOTDATA("Measure Values",$A$3,"Site","Site A","Year of Date Id",2017,"Measure Names","Total Net Bookings","Person Type","PM","Supplier Type","Integrated")/GETPIVOTDATA("Measure Values",$A$3,"Site","Site A","Year of Date Id",2017,"Measure Names","Inquiries","Person Type","PM","Supplier Type","Integrated")*100,2)</f>
        <v>16.18</v>
      </c>
    </row>
    <row r="6" spans="1:7" x14ac:dyDescent="0.3">
      <c r="A6" s="9">
        <v>2016</v>
      </c>
      <c r="B6" s="6">
        <v>465529</v>
      </c>
      <c r="C6" s="6">
        <v>28779</v>
      </c>
      <c r="D6" s="6">
        <v>494308</v>
      </c>
      <c r="E6" s="6"/>
      <c r="F6" s="6" t="s">
        <v>48</v>
      </c>
      <c r="G6">
        <f>ROUND(GETPIVOTDATA("Measure Values",$A$3,"Site","Site A","Year of Date Id",2017,"Measure Names","Total Net Bookings","Person Type","FRBO")/GETPIVOTDATA("Measure Values",$A$3,"Site","Site A","Year of Date Id",2017,"Measure Names","Inquiries","Person Type","FRBO")*100,2)</f>
        <v>13.53</v>
      </c>
    </row>
    <row r="7" spans="1:7" x14ac:dyDescent="0.3">
      <c r="A7" s="16" t="s">
        <v>14</v>
      </c>
      <c r="B7" s="6">
        <v>212194</v>
      </c>
      <c r="C7" s="6">
        <v>16113</v>
      </c>
      <c r="D7" s="6">
        <v>228307</v>
      </c>
      <c r="E7" s="6"/>
      <c r="F7" s="6" t="s">
        <v>49</v>
      </c>
      <c r="G7">
        <f>ROUND(GETPIVOTDATA("Measure Values",$A$3,"Site","Site A","Year of Date Id",2017,"Measure Names","Total Net Bookings","Person Type","FRBO","Supplier Type","Platform")/GETPIVOTDATA("Measure Values",$A$3,"Site","Site A","Year of Date Id",2017,"Measure Names","Inquiries","Person Type","FRBO","Supplier Type","Platform")*100,2)</f>
        <v>13.53</v>
      </c>
    </row>
    <row r="8" spans="1:7" x14ac:dyDescent="0.3">
      <c r="A8" s="17" t="s">
        <v>17</v>
      </c>
      <c r="B8" s="6">
        <v>212194</v>
      </c>
      <c r="C8" s="6">
        <v>16113</v>
      </c>
      <c r="D8" s="6">
        <v>228307</v>
      </c>
      <c r="E8" s="6"/>
      <c r="F8" s="6" t="s">
        <v>31</v>
      </c>
      <c r="G8">
        <f>ROUND(GETPIVOTDATA("Measure Values",$A$3,"Site","Site A","Year of Date Id",2017,"Measure Names","Total Net Bookings")/GETPIVOTDATA("Measure Values",$A$3,"Site","Site A","Year of Date Id",2017,"Measure Names","Inquiries")*100,2)</f>
        <v>11.84</v>
      </c>
    </row>
    <row r="9" spans="1:7" x14ac:dyDescent="0.3">
      <c r="A9" s="16" t="s">
        <v>18</v>
      </c>
      <c r="B9" s="6">
        <v>253335</v>
      </c>
      <c r="C9" s="6">
        <v>12666</v>
      </c>
      <c r="D9" s="6">
        <v>266001</v>
      </c>
      <c r="E9" s="6"/>
      <c r="F9" s="6" t="s">
        <v>50</v>
      </c>
      <c r="G9">
        <f>ROUND(GETPIVOTDATA("Measure Values",$A$3,"Site","Site A","Year of Date Id",2017,"Measure Names","Total Net Bookings","Person Type","PM")/GETPIVOTDATA("Measure Values",$A$3,"Site","Site A","Year of Date Id",2017,"Measure Names","Inquiries","Person Type","PM")*100,2)</f>
        <v>9.86</v>
      </c>
    </row>
    <row r="10" spans="1:7" x14ac:dyDescent="0.3">
      <c r="A10" s="17" t="s">
        <v>23</v>
      </c>
      <c r="B10" s="6">
        <v>63371</v>
      </c>
      <c r="C10" s="6">
        <v>4193</v>
      </c>
      <c r="D10" s="6">
        <v>67564</v>
      </c>
      <c r="E10" s="6"/>
      <c r="F10" s="6" t="s">
        <v>21</v>
      </c>
      <c r="G10">
        <f>ROUND(GETPIVOTDATA("Measure Values",$A$3,"Site","Site A","Measure Names","Total Net Bookings")/GETPIVOTDATA("Measure Values",$A$3,"Site","Site A","Measure Names","Inquiries")*100,2)</f>
        <v>8.75</v>
      </c>
    </row>
    <row r="11" spans="1:7" x14ac:dyDescent="0.3">
      <c r="A11" s="17" t="s">
        <v>17</v>
      </c>
      <c r="B11" s="6">
        <v>189964</v>
      </c>
      <c r="C11" s="6">
        <v>8473</v>
      </c>
      <c r="D11" s="6">
        <v>198437</v>
      </c>
      <c r="E11" s="6"/>
      <c r="F11" s="6" t="s">
        <v>52</v>
      </c>
      <c r="G11">
        <f>ROUND(GETPIVOTDATA("Measure Values",$A$3,"Site","Site A","Year of Date Id",2017,"Measure Names","Total Net Bookings","Person Type","PM","Supplier Type","Platform")/GETPIVOTDATA("Measure Values",$A$3,"Site","Site A","Year of Date Id",2017,"Measure Names","Inquiries","Person Type","PM","Supplier Type","Platform")*100,2)</f>
        <v>8.33</v>
      </c>
    </row>
    <row r="12" spans="1:7" x14ac:dyDescent="0.3">
      <c r="A12" s="9">
        <v>2017</v>
      </c>
      <c r="B12" s="6">
        <v>387713</v>
      </c>
      <c r="C12" s="6">
        <v>45889</v>
      </c>
      <c r="D12" s="6">
        <v>433602</v>
      </c>
      <c r="E12" s="6"/>
      <c r="F12" s="6" t="s">
        <v>43</v>
      </c>
      <c r="G12">
        <f>ROUND(GETPIVOTDATA("Measure Values",$A$3,"Site","Site A","Year of Date Id",2016,"Measure Names","Total Net Bookings","Person Type","FRBO")/GETPIVOTDATA("Measure Values",$A$3,"Site","Site A","Year of Date Id",2016,"Measure Names","Inquiries","Person Type","FRBO")*100,2)</f>
        <v>7.59</v>
      </c>
    </row>
    <row r="13" spans="1:7" x14ac:dyDescent="0.3">
      <c r="A13" s="16" t="s">
        <v>14</v>
      </c>
      <c r="B13" s="6">
        <v>208867</v>
      </c>
      <c r="C13" s="6">
        <v>28255</v>
      </c>
      <c r="D13" s="6">
        <v>237122</v>
      </c>
      <c r="E13" s="6"/>
      <c r="F13" s="6" t="s">
        <v>44</v>
      </c>
      <c r="G13">
        <f>ROUND(GETPIVOTDATA("Measure Values",$A$3,"Site","Site A","Year of Date Id",2016,"Measure Names","Total Net Bookings","Person Type","FRBO","Supplier Type","Platform")/GETPIVOTDATA("Measure Values",$A$3,"Site","Site A","Year of Date Id",2016,"Measure Names","Inquiries","Person Type","FRBO","Supplier Type","Platform")*100,2)</f>
        <v>7.59</v>
      </c>
    </row>
    <row r="14" spans="1:7" x14ac:dyDescent="0.3">
      <c r="A14" s="17" t="s">
        <v>17</v>
      </c>
      <c r="B14" s="6">
        <v>208867</v>
      </c>
      <c r="C14" s="6">
        <v>28255</v>
      </c>
      <c r="D14" s="6">
        <v>237122</v>
      </c>
      <c r="E14" s="6"/>
      <c r="F14" s="6" t="s">
        <v>46</v>
      </c>
      <c r="G14">
        <f>ROUND(GETPIVOTDATA("Measure Values",$A$3,"Site","Site A","Year of Date Id",2016,"Measure Names","Total Net Bookings","Person Type","PM","Supplier Type","Integrated")/GETPIVOTDATA("Measure Values",$A$3,"Site","Site A","Year of Date Id",2016,"Measure Names","Inquiries","Person Type","PM","Supplier Type","Integrated")*100,2)</f>
        <v>6.62</v>
      </c>
    </row>
    <row r="15" spans="1:7" x14ac:dyDescent="0.3">
      <c r="A15" s="16" t="s">
        <v>18</v>
      </c>
      <c r="B15" s="6">
        <v>178846</v>
      </c>
      <c r="C15" s="6">
        <v>17634</v>
      </c>
      <c r="D15" s="6">
        <v>196480</v>
      </c>
      <c r="E15" s="6"/>
      <c r="F15" s="6" t="s">
        <v>30</v>
      </c>
      <c r="G15">
        <f>ROUND(GETPIVOTDATA("Measure Values",$A$3,"Site","Site A","Year of Date Id",2016,"Measure Names","Total Net Bookings")/GETPIVOTDATA("Measure Values",$A$3,"Site","Site A","Year of Date Id",2016,"Measure Names","Inquiries")*100,2)</f>
        <v>6.18</v>
      </c>
    </row>
    <row r="16" spans="1:7" x14ac:dyDescent="0.3">
      <c r="A16" s="17" t="s">
        <v>23</v>
      </c>
      <c r="B16" s="6">
        <v>34905</v>
      </c>
      <c r="C16" s="6">
        <v>5646</v>
      </c>
      <c r="D16" s="6">
        <v>40551</v>
      </c>
      <c r="E16" s="6"/>
      <c r="F16" s="6" t="s">
        <v>45</v>
      </c>
      <c r="G16">
        <f>ROUND(GETPIVOTDATA("Measure Values",$A$3,"Site","Site A","Year of Date Id",2016,"Measure Names","Total Net Bookings","Person Type","PM")/GETPIVOTDATA("Measure Values",$A$3,"Site","Site A","Year of Date Id",2016,"Measure Names","Inquiries","Person Type","PM")*100,2)</f>
        <v>5</v>
      </c>
    </row>
    <row r="17" spans="1:7" x14ac:dyDescent="0.3">
      <c r="A17" s="17" t="s">
        <v>17</v>
      </c>
      <c r="B17" s="6">
        <v>143941</v>
      </c>
      <c r="C17" s="6">
        <v>11988</v>
      </c>
      <c r="D17" s="6">
        <v>155929</v>
      </c>
      <c r="E17" s="6"/>
      <c r="F17" s="6" t="s">
        <v>47</v>
      </c>
      <c r="G17">
        <f>ROUND(GETPIVOTDATA("Measure Values",$A$3,"Site","Site A","Year of Date Id",2016,"Measure Names","Total Net Bookings","Person Type","PM","Supplier Type","Platform")/GETPIVOTDATA("Measure Values",$A$3,"Site","Site A","Year of Date Id",2016,"Measure Names","Inquiries","Person Type","PM","Supplier Type","Platform")*100,2)</f>
        <v>4.46</v>
      </c>
    </row>
    <row r="18" spans="1:7" x14ac:dyDescent="0.3">
      <c r="A18" s="5" t="s">
        <v>22</v>
      </c>
      <c r="B18" s="6">
        <v>905218</v>
      </c>
      <c r="C18" s="6">
        <v>41625</v>
      </c>
      <c r="D18" s="6">
        <v>946843</v>
      </c>
      <c r="E18" s="6"/>
      <c r="F18" s="18" t="s">
        <v>63</v>
      </c>
      <c r="G18" s="18" t="s">
        <v>28</v>
      </c>
    </row>
    <row r="19" spans="1:7" x14ac:dyDescent="0.3">
      <c r="A19" s="9">
        <v>2016</v>
      </c>
      <c r="B19" s="6">
        <v>616670</v>
      </c>
      <c r="C19" s="6">
        <v>21884</v>
      </c>
      <c r="D19" s="6">
        <v>638554</v>
      </c>
      <c r="E19" s="6"/>
      <c r="F19" s="6" t="s">
        <v>60</v>
      </c>
      <c r="G19">
        <f>ROUND(GETPIVOTDATA("Measure Values",$A$3,"Site","Site B","Year of Date Id",2017,"Measure Names","Total Net Bookings","Person Type","PM","Supplier Type","Integrated")/GETPIVOTDATA("Measure Values",$A$3,"Site","Site B","Year of Date Id",2017,"Measure Names","Inquiries","Person Type","PM","Supplier Type","Integrated")*100,2)</f>
        <v>10.75</v>
      </c>
    </row>
    <row r="20" spans="1:7" x14ac:dyDescent="0.3">
      <c r="A20" s="16" t="s">
        <v>14</v>
      </c>
      <c r="B20" s="6">
        <v>386592</v>
      </c>
      <c r="C20" s="6">
        <v>15026</v>
      </c>
      <c r="D20" s="6">
        <v>401618</v>
      </c>
      <c r="E20" s="6"/>
      <c r="F20" s="6" t="s">
        <v>58</v>
      </c>
      <c r="G20">
        <f>ROUND(GETPIVOTDATA("Measure Values",$A$3,"Site","Site B","Year of Date Id",2017,"Measure Names","Total Net Bookings","Person Type","FRBO")/GETPIVOTDATA("Measure Values",$A$3,"Site","Site B","Year of Date Id",2017,"Measure Names","Inquiries","Person Type","FRBO")*100,2)</f>
        <v>7.17</v>
      </c>
    </row>
    <row r="21" spans="1:7" x14ac:dyDescent="0.3">
      <c r="A21" s="17" t="s">
        <v>17</v>
      </c>
      <c r="B21" s="6">
        <v>386592</v>
      </c>
      <c r="C21" s="6">
        <v>15026</v>
      </c>
      <c r="D21" s="6">
        <v>401618</v>
      </c>
      <c r="E21" s="6"/>
      <c r="F21" s="6" t="s">
        <v>61</v>
      </c>
      <c r="G21">
        <f>ROUND(GETPIVOTDATA("Measure Values",$A$3,"Site","Site B","Year of Date Id",2017,"Measure Names","Total Net Bookings","Person Type","FRBO","Supplier Type","Platform")/GETPIVOTDATA("Measure Values",$A$3,"Site","Site B","Year of Date Id",2017,"Measure Names","Inquiries","Person Type","FRBO","Supplier Type","Platform")*100,2)</f>
        <v>7.17</v>
      </c>
    </row>
    <row r="22" spans="1:7" x14ac:dyDescent="0.3">
      <c r="A22" s="16" t="s">
        <v>18</v>
      </c>
      <c r="B22" s="6">
        <v>230078</v>
      </c>
      <c r="C22" s="6">
        <v>6858</v>
      </c>
      <c r="D22" s="6">
        <v>236936</v>
      </c>
      <c r="E22" s="6"/>
      <c r="F22" s="6" t="s">
        <v>33</v>
      </c>
      <c r="G22">
        <f>ROUND(GETPIVOTDATA("Measure Values",$A$3,"Site","Site B","Year of Date Id",2017,"Measure Names","Total Net Bookings")/GETPIVOTDATA("Measure Values",$A$3,"Site","Site B","Year of Date Id",2017,"Measure Names","Inquiries")*100,2)</f>
        <v>6.84</v>
      </c>
    </row>
    <row r="23" spans="1:7" x14ac:dyDescent="0.3">
      <c r="A23" s="17" t="s">
        <v>23</v>
      </c>
      <c r="B23" s="6">
        <v>43673</v>
      </c>
      <c r="C23" s="6">
        <v>2309</v>
      </c>
      <c r="D23" s="6">
        <v>45982</v>
      </c>
      <c r="E23" s="6"/>
      <c r="F23" s="6" t="s">
        <v>59</v>
      </c>
      <c r="G23">
        <f>ROUND(GETPIVOTDATA("Measure Values",$A$3,"Site","Site B","Year of Date Id",2017,"Measure Names","Total Net Bookings","Person Type","PM")/GETPIVOTDATA("Measure Values",$A$3,"Site","Site B","Year of Date Id",2017,"Measure Names","Inquiries","Person Type","PM")*100,2)</f>
        <v>6</v>
      </c>
    </row>
    <row r="24" spans="1:7" x14ac:dyDescent="0.3">
      <c r="A24" s="17" t="s">
        <v>17</v>
      </c>
      <c r="B24" s="6">
        <v>186405</v>
      </c>
      <c r="C24" s="6">
        <v>4549</v>
      </c>
      <c r="D24" s="6">
        <v>190954</v>
      </c>
      <c r="E24" s="6"/>
      <c r="F24" s="6" t="s">
        <v>57</v>
      </c>
      <c r="G24">
        <f>ROUND(GETPIVOTDATA("Measure Values",$A$3,"Site","Site B","Year of Date Id",2016,"Measure Names","Total Net Bookings","Person Type","PM","Supplier Type","Integrated")/GETPIVOTDATA("Measure Values",$A$3,"Site","Site B","Year of Date Id",2016,"Measure Names","Inquiries","Person Type","PM","Supplier Type","Integrated")*100,2)</f>
        <v>5.29</v>
      </c>
    </row>
    <row r="25" spans="1:7" x14ac:dyDescent="0.3">
      <c r="A25" s="9">
        <v>2017</v>
      </c>
      <c r="B25" s="6">
        <v>288548</v>
      </c>
      <c r="C25" s="6">
        <v>19741</v>
      </c>
      <c r="D25" s="6">
        <v>308289</v>
      </c>
      <c r="E25" s="6"/>
      <c r="F25" s="6" t="s">
        <v>62</v>
      </c>
      <c r="G25">
        <f>ROUND(GETPIVOTDATA("Measure Values",$A$3,"Site","Site B","Year of Date Id",2017,"Measure Names","Total Net Bookings","Person Type","PM","Supplier Type","Platform")/GETPIVOTDATA("Measure Values",$A$3,"Site","Site B","Year of Date Id",2017,"Measure Names","Inquiries","Person Type","PM","Supplier Type","Platform")*100,2)</f>
        <v>5.17</v>
      </c>
    </row>
    <row r="26" spans="1:7" x14ac:dyDescent="0.3">
      <c r="A26" s="16" t="s">
        <v>14</v>
      </c>
      <c r="B26" s="6">
        <v>206920</v>
      </c>
      <c r="C26" s="6">
        <v>14843</v>
      </c>
      <c r="D26" s="6">
        <v>221763</v>
      </c>
      <c r="E26" s="6"/>
      <c r="F26" s="6" t="s">
        <v>22</v>
      </c>
      <c r="G26">
        <f>ROUND(GETPIVOTDATA("Measure Values",$A$3,"Site","Site B","Measure Names","Total Net Bookings")/GETPIVOTDATA("Measure Values",$A$3,"Site","Site B","Measure Names","Inquiries")*100,2)</f>
        <v>4.5999999999999996</v>
      </c>
    </row>
    <row r="27" spans="1:7" x14ac:dyDescent="0.3">
      <c r="A27" s="17" t="s">
        <v>17</v>
      </c>
      <c r="B27" s="6">
        <v>206920</v>
      </c>
      <c r="C27" s="6">
        <v>14843</v>
      </c>
      <c r="D27" s="6">
        <v>221763</v>
      </c>
      <c r="E27" s="6"/>
      <c r="F27" s="6" t="s">
        <v>53</v>
      </c>
      <c r="G27">
        <f>ROUND(GETPIVOTDATA("Measure Values",$A$3,"Site","Site B","Year of Date Id",2016,"Measure Names","Total Net Bookings","Person Type","FRBO")/GETPIVOTDATA("Measure Values",$A$3,"Site","Site B","Year of Date Id",2016,"Measure Names","Inquiries","Person Type","FRBO")*100,2)</f>
        <v>3.89</v>
      </c>
    </row>
    <row r="28" spans="1:7" x14ac:dyDescent="0.3">
      <c r="A28" s="16" t="s">
        <v>18</v>
      </c>
      <c r="B28" s="6">
        <v>81628</v>
      </c>
      <c r="C28" s="6">
        <v>4898</v>
      </c>
      <c r="D28" s="6">
        <v>86526</v>
      </c>
      <c r="E28" s="6"/>
      <c r="F28" s="6" t="s">
        <v>54</v>
      </c>
      <c r="G28">
        <f>ROUND(GETPIVOTDATA("Measure Values",$A$3,"Site","Site B","Year of Date Id",2016,"Measure Names","Total Net Bookings","Person Type","FRBO","Supplier Type","Platform")/GETPIVOTDATA("Measure Values",$A$3,"Site","Site B","Year of Date Id",2016,"Measure Names","Inquiries","Person Type","FRBO","Supplier Type","Platform")*100,2)</f>
        <v>3.89</v>
      </c>
    </row>
    <row r="29" spans="1:7" x14ac:dyDescent="0.3">
      <c r="A29" s="17" t="s">
        <v>23</v>
      </c>
      <c r="B29" s="6">
        <v>12144</v>
      </c>
      <c r="C29" s="6">
        <v>1305</v>
      </c>
      <c r="D29" s="6">
        <v>13449</v>
      </c>
      <c r="E29" s="6"/>
      <c r="F29" s="6" t="s">
        <v>32</v>
      </c>
      <c r="G29">
        <f>ROUND(GETPIVOTDATA("Measure Values",$A$3,"Site","Site B","Year of Date Id",2016,"Measure Names","Total Net Bookings")/GETPIVOTDATA("Measure Values",$A$3,"Site","Site B","Year of Date Id",2016,"Measure Names","Inquiries")*100,2)</f>
        <v>3.55</v>
      </c>
    </row>
    <row r="30" spans="1:7" x14ac:dyDescent="0.3">
      <c r="A30" s="17" t="s">
        <v>17</v>
      </c>
      <c r="B30" s="6">
        <v>69484</v>
      </c>
      <c r="C30" s="6">
        <v>3593</v>
      </c>
      <c r="D30" s="6">
        <v>73077</v>
      </c>
      <c r="E30" s="6"/>
      <c r="F30" s="6" t="s">
        <v>55</v>
      </c>
      <c r="G30">
        <f>ROUND(GETPIVOTDATA("Measure Values",$A$3,"Site","Site B","Year of Date Id",2016,"Measure Names","Total Net Bookings","Person Type","PM")/GETPIVOTDATA("Measure Values",$A$3,"Site","Site B","Year of Date Id",2016,"Measure Names","Inquiries","Person Type","PM")*100,2)</f>
        <v>2.98</v>
      </c>
    </row>
    <row r="31" spans="1:7" x14ac:dyDescent="0.3">
      <c r="A31" s="5" t="s">
        <v>25</v>
      </c>
      <c r="B31" s="6">
        <v>1758460</v>
      </c>
      <c r="C31" s="6">
        <v>116293</v>
      </c>
      <c r="D31" s="6">
        <v>1874753</v>
      </c>
      <c r="E31" s="6"/>
      <c r="F31" s="6" t="s">
        <v>56</v>
      </c>
      <c r="G31">
        <f>ROUND(GETPIVOTDATA("Measure Values",$A$3,"Site","Site B","Year of Date Id",2016,"Measure Names","Total Net Bookings","Person Type","PM","Supplier Type","Platform")/GETPIVOTDATA("Measure Values",$A$3,"Site","Site B","Year of Date Id",2016,"Measure Names","Inquiries","Person Type","PM","Supplier Type","Platform")*100,2)</f>
        <v>2.44</v>
      </c>
    </row>
  </sheetData>
  <sortState ref="F19:G31">
    <sortCondition descending="1" ref="G19:G31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tabSelected="1" topLeftCell="A7" workbookViewId="0">
      <selection activeCell="H27" sqref="H27"/>
    </sheetView>
  </sheetViews>
  <sheetFormatPr defaultRowHeight="14.4" x14ac:dyDescent="0.3"/>
  <cols>
    <col min="1" max="1" width="21" bestFit="1" customWidth="1"/>
    <col min="2" max="3" width="16.88671875" bestFit="1" customWidth="1"/>
    <col min="4" max="4" width="10.77734375" bestFit="1" customWidth="1"/>
    <col min="5" max="5" width="10.77734375" customWidth="1"/>
    <col min="6" max="6" width="22.77734375" bestFit="1" customWidth="1"/>
    <col min="7" max="7" width="8.21875" bestFit="1" customWidth="1"/>
    <col min="8" max="8" width="18.5546875" bestFit="1" customWidth="1"/>
    <col min="9" max="9" width="16.88671875" bestFit="1" customWidth="1"/>
    <col min="10" max="10" width="17" bestFit="1" customWidth="1"/>
    <col min="11" max="11" width="12" bestFit="1" customWidth="1"/>
  </cols>
  <sheetData>
    <row r="3" spans="1:7" x14ac:dyDescent="0.3">
      <c r="A3" s="4" t="s">
        <v>27</v>
      </c>
      <c r="B3" s="4" t="s">
        <v>26</v>
      </c>
    </row>
    <row r="4" spans="1:7" x14ac:dyDescent="0.3">
      <c r="A4" s="4" t="s">
        <v>24</v>
      </c>
      <c r="B4" t="s">
        <v>15</v>
      </c>
      <c r="C4" t="s">
        <v>3</v>
      </c>
      <c r="D4" t="s">
        <v>25</v>
      </c>
      <c r="F4" s="18" t="s">
        <v>63</v>
      </c>
      <c r="G4" s="18" t="s">
        <v>42</v>
      </c>
    </row>
    <row r="5" spans="1:7" x14ac:dyDescent="0.3">
      <c r="A5" s="5" t="s">
        <v>21</v>
      </c>
      <c r="B5" s="6">
        <v>14783</v>
      </c>
      <c r="C5" s="6">
        <v>74668</v>
      </c>
      <c r="D5" s="6">
        <v>89451</v>
      </c>
      <c r="E5" s="6"/>
      <c r="F5" s="6" t="s">
        <v>30</v>
      </c>
      <c r="G5">
        <f>ROUND(GETPIVOTDATA("Measure Values",$A$3,"Site","Site A","Year of Date Id",2016,"Measure Names","Total Cancellations","Person Type","FRBO")/GETPIVOTDATA("Measure Values",$A$3,"Site","Site A","Year of Date Id",2016,"Measure Names","Total Net Bookings","Person Type","FRBO")*100,2)</f>
        <v>13.33</v>
      </c>
    </row>
    <row r="6" spans="1:7" x14ac:dyDescent="0.3">
      <c r="A6" s="9">
        <v>2016</v>
      </c>
      <c r="B6" s="6">
        <v>6337</v>
      </c>
      <c r="C6" s="6">
        <v>28779</v>
      </c>
      <c r="D6" s="6">
        <v>35116</v>
      </c>
      <c r="E6" s="6"/>
      <c r="F6" s="6" t="s">
        <v>43</v>
      </c>
      <c r="G6">
        <f>ROUND(GETPIVOTDATA("Measure Values",$A$3,"Site","Site A","Year of Date Id",2016,"Measure Names","Total Cancellations","Person Type","FRBO")/GETPIVOTDATA("Measure Values",$A$3,"Site","Site A","Year of Date Id",2016,"Measure Names","Total Net Bookings","Person Type","FRBO")*100,2)</f>
        <v>13.33</v>
      </c>
    </row>
    <row r="7" spans="1:7" x14ac:dyDescent="0.3">
      <c r="A7" s="16" t="s">
        <v>14</v>
      </c>
      <c r="B7" s="6">
        <v>2148</v>
      </c>
      <c r="C7" s="6">
        <v>16113</v>
      </c>
      <c r="D7" s="6">
        <v>18261</v>
      </c>
      <c r="E7" s="6"/>
      <c r="F7" s="6" t="s">
        <v>44</v>
      </c>
      <c r="G7">
        <f>ROUND(GETPIVOTDATA("Measure Values",$A$3,"Site","Site A","Year of Date Id",2016,"Measure Names","Total Cancellations","Person Type","FRBO","Supplier Type","Platform")/GETPIVOTDATA("Measure Values",$A$3,"Site","Site A","Year of Date Id",2016,"Measure Names","Total Net Bookings","Person Type","FRBO","Supplier Type","Platform")*100,2)</f>
        <v>13.33</v>
      </c>
    </row>
    <row r="8" spans="1:7" x14ac:dyDescent="0.3">
      <c r="A8" s="17" t="s">
        <v>17</v>
      </c>
      <c r="B8" s="6">
        <v>2148</v>
      </c>
      <c r="C8" s="6">
        <v>16113</v>
      </c>
      <c r="D8" s="6">
        <v>18261</v>
      </c>
      <c r="E8" s="6"/>
      <c r="F8" s="6" t="s">
        <v>48</v>
      </c>
      <c r="G8">
        <f>ROUND(GETPIVOTDATA("Measure Values",$A$3,"Site","Site A","Year of Date Id",2017,"Measure Names","Total Cancellations","Person Type","FRBO")/GETPIVOTDATA("Measure Values",$A$3,"Site","Site A","Year of Date Id",2017,"Measure Names","Total Net Bookings","Person Type","FRBO")*100,2)</f>
        <v>13.4</v>
      </c>
    </row>
    <row r="9" spans="1:7" x14ac:dyDescent="0.3">
      <c r="A9" s="16" t="s">
        <v>18</v>
      </c>
      <c r="B9" s="6">
        <v>4189</v>
      </c>
      <c r="C9" s="6">
        <v>12666</v>
      </c>
      <c r="D9" s="6">
        <v>16855</v>
      </c>
      <c r="E9" s="6"/>
      <c r="F9" s="6" t="s">
        <v>49</v>
      </c>
      <c r="G9">
        <f>ROUND(GETPIVOTDATA("Measure Values",$A$3,"Site","Site A","Year of Date Id",2017,"Measure Names","Total Cancellations","Person Type","FRBO","Supplier Type","Platform")/GETPIVOTDATA("Measure Values",$A$3,"Site","Site A","Year of Date Id",2017,"Measure Names","Total Net Bookings","Person Type","FRBO","Supplier Type","Platform")*100,2)</f>
        <v>13.4</v>
      </c>
    </row>
    <row r="10" spans="1:7" x14ac:dyDescent="0.3">
      <c r="A10" s="17" t="s">
        <v>23</v>
      </c>
      <c r="B10" s="6">
        <v>2673</v>
      </c>
      <c r="C10" s="6">
        <v>4193</v>
      </c>
      <c r="D10" s="6">
        <v>6866</v>
      </c>
      <c r="E10" s="6"/>
      <c r="F10" s="6" t="s">
        <v>52</v>
      </c>
      <c r="G10">
        <f>ROUND(GETPIVOTDATA("Measure Values",$A$3,"Site","Site A","Year of Date Id",2017,"Measure Names","Total Cancellations","Person Type","PM","Supplier Type","Platform")/GETPIVOTDATA("Measure Values",$A$3,"Site","Site A","Year of Date Id",2017,"Measure Names","Total Net Bookings","Person Type","PM","Supplier Type","Platform")*100,2)</f>
        <v>14.92</v>
      </c>
    </row>
    <row r="11" spans="1:7" x14ac:dyDescent="0.3">
      <c r="A11" s="17" t="s">
        <v>17</v>
      </c>
      <c r="B11" s="6">
        <v>1516</v>
      </c>
      <c r="C11" s="6">
        <v>8473</v>
      </c>
      <c r="D11" s="6">
        <v>9989</v>
      </c>
      <c r="E11" s="6"/>
      <c r="F11" s="6" t="s">
        <v>47</v>
      </c>
      <c r="G11">
        <f>ROUND(GETPIVOTDATA("Measure Values",$A$3,"Site","Site A","Year of Date Id",2016,"Measure Names","Total Cancellations","Person Type","PM","Supplier Type","Platform")/GETPIVOTDATA("Measure Values",$A$3,"Site","Site A","Year of Date Id",2016,"Measure Names","Total Net Bookings","Person Type","PM","Supplier Type","Platform")*100,2)</f>
        <v>17.89</v>
      </c>
    </row>
    <row r="12" spans="1:7" x14ac:dyDescent="0.3">
      <c r="A12" s="9">
        <v>2017</v>
      </c>
      <c r="B12" s="6">
        <v>8446</v>
      </c>
      <c r="C12" s="6">
        <v>45889</v>
      </c>
      <c r="D12" s="6">
        <v>54335</v>
      </c>
      <c r="E12" s="6"/>
      <c r="F12" s="6" t="s">
        <v>31</v>
      </c>
      <c r="G12">
        <f>ROUND(GETPIVOTDATA("Measure Values",$A$3,"Site","Site A","Year of Date Id",2017,"Measure Names","Total Cancellations")/GETPIVOTDATA("Measure Values",$A$3,"Site","Site A","Year of Date Id",2017,"Measure Names","Total Net Bookings")*100,2)</f>
        <v>18.41</v>
      </c>
    </row>
    <row r="13" spans="1:7" x14ac:dyDescent="0.3">
      <c r="A13" s="16" t="s">
        <v>14</v>
      </c>
      <c r="B13" s="6">
        <v>3787</v>
      </c>
      <c r="C13" s="6">
        <v>28255</v>
      </c>
      <c r="D13" s="6">
        <v>32042</v>
      </c>
      <c r="E13" s="6"/>
      <c r="F13" s="6" t="s">
        <v>21</v>
      </c>
      <c r="G13">
        <f>ROUND(GETPIVOTDATA("Measure Values",$A$3,"Site","Site A","Measure Names","Total Cancellations")/GETPIVOTDATA("Measure Values",$A$3,"Site","Site A","Measure Names","Total Net Bookings")*100,2)</f>
        <v>19.8</v>
      </c>
    </row>
    <row r="14" spans="1:7" x14ac:dyDescent="0.3">
      <c r="A14" s="17" t="s">
        <v>17</v>
      </c>
      <c r="B14" s="6">
        <v>3787</v>
      </c>
      <c r="C14" s="6">
        <v>28255</v>
      </c>
      <c r="D14" s="6">
        <v>32042</v>
      </c>
      <c r="E14" s="6"/>
      <c r="F14" s="6" t="s">
        <v>50</v>
      </c>
      <c r="G14">
        <f>ROUND(GETPIVOTDATA("Measure Values",$A$3,"Site","Site A","Year of Date Id",2017,"Measure Names","Total Cancellations","Person Type","PM")/GETPIVOTDATA("Measure Values",$A$3,"Site","Site A","Year of Date Id",2017,"Measure Names","Total Net Bookings","Person Type","PM")*100,2)</f>
        <v>26.42</v>
      </c>
    </row>
    <row r="15" spans="1:7" x14ac:dyDescent="0.3">
      <c r="A15" s="16" t="s">
        <v>18</v>
      </c>
      <c r="B15" s="6">
        <v>4659</v>
      </c>
      <c r="C15" s="6">
        <v>17634</v>
      </c>
      <c r="D15" s="6">
        <v>22293</v>
      </c>
      <c r="E15" s="6"/>
      <c r="F15" s="6" t="s">
        <v>45</v>
      </c>
      <c r="G15">
        <f>ROUND(GETPIVOTDATA("Measure Values",$A$3,"Site","Site A","Year of Date Id",2016,"Measure Names","Total Cancellations","Person Type","PM")/GETPIVOTDATA("Measure Values",$A$3,"Site","Site A","Year of Date Id",2016,"Measure Names","Total Net Bookings","Person Type","PM")*100,2)</f>
        <v>33.07</v>
      </c>
    </row>
    <row r="16" spans="1:7" x14ac:dyDescent="0.3">
      <c r="A16" s="17" t="s">
        <v>23</v>
      </c>
      <c r="B16" s="6">
        <v>2870</v>
      </c>
      <c r="C16" s="6">
        <v>5646</v>
      </c>
      <c r="D16" s="6">
        <v>8516</v>
      </c>
      <c r="E16" s="6"/>
      <c r="F16" s="6" t="s">
        <v>51</v>
      </c>
      <c r="G16">
        <f>ROUND(GETPIVOTDATA("Measure Values",$A$3,"Site","Site A","Year of Date Id",2017,"Measure Names","Total Cancellations","Person Type","PM","Supplier Type","Integrated")/GETPIVOTDATA("Measure Values",$A$3,"Site","Site A","Year of Date Id",2017,"Measure Names","Total Net Bookings","Person Type","PM","Supplier Type","Integrated")*100,2)</f>
        <v>50.83</v>
      </c>
    </row>
    <row r="17" spans="1:7" x14ac:dyDescent="0.3">
      <c r="A17" s="17" t="s">
        <v>17</v>
      </c>
      <c r="B17" s="6">
        <v>1789</v>
      </c>
      <c r="C17" s="6">
        <v>11988</v>
      </c>
      <c r="D17" s="6">
        <v>13777</v>
      </c>
      <c r="E17" s="6"/>
      <c r="F17" s="6" t="s">
        <v>46</v>
      </c>
      <c r="G17">
        <f>ROUND(GETPIVOTDATA("Measure Values",$A$3,"Site","Site A","Year of Date Id",2016,"Measure Names","Total Cancellations","Person Type","PM","Supplier Type","Integrated")/GETPIVOTDATA("Measure Values",$A$3,"Site","Site A","Year of Date Id",2016,"Measure Names","Total Net Bookings","Person Type","PM","Supplier Type","Integrated")*100,2)</f>
        <v>63.75</v>
      </c>
    </row>
    <row r="18" spans="1:7" x14ac:dyDescent="0.3">
      <c r="A18" s="5" t="s">
        <v>22</v>
      </c>
      <c r="B18" s="6">
        <v>8959</v>
      </c>
      <c r="C18" s="6">
        <v>41625</v>
      </c>
      <c r="D18" s="6">
        <v>50584</v>
      </c>
      <c r="E18" s="6"/>
      <c r="F18" s="18" t="s">
        <v>63</v>
      </c>
      <c r="G18" s="18" t="s">
        <v>42</v>
      </c>
    </row>
    <row r="19" spans="1:7" x14ac:dyDescent="0.3">
      <c r="A19" s="9">
        <v>2016</v>
      </c>
      <c r="B19" s="6">
        <v>4288</v>
      </c>
      <c r="C19" s="6">
        <v>21884</v>
      </c>
      <c r="D19" s="6">
        <v>26172</v>
      </c>
      <c r="E19" s="6"/>
      <c r="F19" s="6" t="s">
        <v>53</v>
      </c>
      <c r="G19">
        <f>ROUND(GETPIVOTDATA("Measure Values",$A$3,"Site","Site B","Year of Date Id",2016,"Measure Names","Total Cancellations","Person Type","FRBO")/GETPIVOTDATA("Measure Values",$A$3,"Site","Site B","Year of Date Id",2016,"Measure Names","Total Net Bookings","Person Type","FRBO")*100,2)</f>
        <v>14.81</v>
      </c>
    </row>
    <row r="20" spans="1:7" x14ac:dyDescent="0.3">
      <c r="A20" s="16" t="s">
        <v>14</v>
      </c>
      <c r="B20" s="6">
        <v>2226</v>
      </c>
      <c r="C20" s="6">
        <v>15026</v>
      </c>
      <c r="D20" s="6">
        <v>17252</v>
      </c>
      <c r="E20" s="6"/>
      <c r="F20" s="6" t="s">
        <v>54</v>
      </c>
      <c r="G20">
        <f>ROUND(GETPIVOTDATA("Measure Values",$A$3,"Site","Site B","Year of Date Id",2016,"Measure Names","Total Cancellations","Person Type","FRBO","Supplier Type","Platform")/GETPIVOTDATA("Measure Values",$A$3,"Site","Site B","Year of Date Id",2016,"Measure Names","Total Net Bookings","Person Type","FRBO","Supplier Type","Platform")*100,2)</f>
        <v>14.81</v>
      </c>
    </row>
    <row r="21" spans="1:7" x14ac:dyDescent="0.3">
      <c r="A21" s="17" t="s">
        <v>17</v>
      </c>
      <c r="B21" s="6">
        <v>2226</v>
      </c>
      <c r="C21" s="6">
        <v>15026</v>
      </c>
      <c r="D21" s="6">
        <v>17252</v>
      </c>
      <c r="E21" s="6"/>
      <c r="F21" s="6" t="s">
        <v>58</v>
      </c>
      <c r="G21">
        <f>ROUND(GETPIVOTDATA("Measure Values",$A$3,"Site","Site B","Year of Date Id",2017,"Measure Names","Total Cancellations","Person Type","FRBO")/GETPIVOTDATA("Measure Values",$A$3,"Site","Site B","Year of Date Id",2017,"Measure Names","Total Net Bookings","Person Type","FRBO")*100,2)</f>
        <v>16.64</v>
      </c>
    </row>
    <row r="22" spans="1:7" x14ac:dyDescent="0.3">
      <c r="A22" s="16" t="s">
        <v>18</v>
      </c>
      <c r="B22" s="6">
        <v>2062</v>
      </c>
      <c r="C22" s="6">
        <v>6858</v>
      </c>
      <c r="D22" s="6">
        <v>8920</v>
      </c>
      <c r="E22" s="6"/>
      <c r="F22" s="6" t="s">
        <v>61</v>
      </c>
      <c r="G22">
        <f>ROUND(GETPIVOTDATA("Measure Values",$A$3,"Site","Site B","Year of Date Id",2017,"Measure Names","Total Cancellations","Person Type","FRBO","Supplier Type","Platform")/GETPIVOTDATA("Measure Values",$A$3,"Site","Site B","Year of Date Id",2017,"Measure Names","Total Net Bookings","Person Type","FRBO","Supplier Type","Platform")*100,2)</f>
        <v>16.64</v>
      </c>
    </row>
    <row r="23" spans="1:7" x14ac:dyDescent="0.3">
      <c r="A23" s="17" t="s">
        <v>23</v>
      </c>
      <c r="B23" s="6">
        <v>1103</v>
      </c>
      <c r="C23" s="6">
        <v>2309</v>
      </c>
      <c r="D23" s="6">
        <v>3412</v>
      </c>
      <c r="E23" s="6"/>
      <c r="F23" s="6" t="s">
        <v>62</v>
      </c>
      <c r="G23">
        <f>ROUND(GETPIVOTDATA("Measure Values",$A$3,"Site","Site B","Year of Date Id",2017,"Measure Names","Total Cancellations","Person Type","PM","Supplier Type","Platform")/GETPIVOTDATA("Measure Values",$A$3,"Site","Site B","Year of Date Id",2017,"Measure Names","Total Net Bookings","Person Type","PM","Supplier Type","Platform")*100,2)</f>
        <v>18.309999999999999</v>
      </c>
    </row>
    <row r="24" spans="1:7" x14ac:dyDescent="0.3">
      <c r="A24" s="17" t="s">
        <v>17</v>
      </c>
      <c r="B24" s="6">
        <v>959</v>
      </c>
      <c r="C24" s="6">
        <v>4549</v>
      </c>
      <c r="D24" s="6">
        <v>5508</v>
      </c>
      <c r="E24" s="6"/>
      <c r="F24" s="6" t="s">
        <v>32</v>
      </c>
      <c r="G24">
        <f>ROUND(GETPIVOTDATA("Measure Values",$A$3,"Site","Site B","Year of Date Id",2016,"Measure Names","Total Cancellations")/GETPIVOTDATA("Measure Values",$A$3,"Site","Site B","Year of Date Id",2016,"Measure Names","Total Net Bookings")*100,2)</f>
        <v>19.59</v>
      </c>
    </row>
    <row r="25" spans="1:7" x14ac:dyDescent="0.3">
      <c r="A25" s="9">
        <v>2017</v>
      </c>
      <c r="B25" s="6">
        <v>4671</v>
      </c>
      <c r="C25" s="6">
        <v>19741</v>
      </c>
      <c r="D25" s="6">
        <v>24412</v>
      </c>
      <c r="E25" s="6"/>
      <c r="F25" s="6" t="s">
        <v>56</v>
      </c>
      <c r="G25">
        <f>ROUND(GETPIVOTDATA("Measure Values",$A$3,"Site","Site B","Year of Date Id",2016,"Measure Names","Total Cancellations","Person Type","PM","Supplier Type","Platform")/GETPIVOTDATA("Measure Values",$A$3,"Site","Site B","Year of Date Id",2016,"Measure Names","Total Net Bookings","Person Type","PM","Supplier Type","Platform")*100,2)</f>
        <v>21.08</v>
      </c>
    </row>
    <row r="26" spans="1:7" x14ac:dyDescent="0.3">
      <c r="A26" s="16" t="s">
        <v>14</v>
      </c>
      <c r="B26" s="6">
        <v>2470</v>
      </c>
      <c r="C26" s="6">
        <v>14843</v>
      </c>
      <c r="D26" s="6">
        <v>17313</v>
      </c>
      <c r="E26" s="6"/>
      <c r="F26" s="6" t="s">
        <v>22</v>
      </c>
      <c r="G26">
        <f>ROUND(GETPIVOTDATA("Measure Values",$A$3,"Site","Site B","Measure Names","Total Cancellations")/GETPIVOTDATA("Measure Values",$A$3,"Site","Site B","Measure Names","Total Net Bookings")*100,2)</f>
        <v>21.52</v>
      </c>
    </row>
    <row r="27" spans="1:7" x14ac:dyDescent="0.3">
      <c r="A27" s="17" t="s">
        <v>17</v>
      </c>
      <c r="B27" s="6">
        <v>2470</v>
      </c>
      <c r="C27" s="6">
        <v>14843</v>
      </c>
      <c r="D27" s="6">
        <v>17313</v>
      </c>
      <c r="E27" s="6"/>
      <c r="F27" s="6" t="s">
        <v>33</v>
      </c>
      <c r="G27">
        <f>ROUND(GETPIVOTDATA("Measure Values",$A$3,"Site","Site B","Year of Date Id",2017,"Measure Names","Total Cancellations")/GETPIVOTDATA("Measure Values",$A$3,"Site","Site B","Year of Date Id",2017,"Measure Names","Total Net Bookings")*100,2)</f>
        <v>23.66</v>
      </c>
    </row>
    <row r="28" spans="1:7" x14ac:dyDescent="0.3">
      <c r="A28" s="16" t="s">
        <v>18</v>
      </c>
      <c r="B28" s="6">
        <v>2201</v>
      </c>
      <c r="C28" s="6">
        <v>4898</v>
      </c>
      <c r="D28" s="6">
        <v>7099</v>
      </c>
      <c r="E28" s="6"/>
      <c r="F28" s="6" t="s">
        <v>55</v>
      </c>
      <c r="G28">
        <f>ROUND(GETPIVOTDATA("Measure Values",$A$3,"Site","Site B","Year of Date Id",2016,"Measure Names","Total Cancellations","Person Type","PM")/GETPIVOTDATA("Measure Values",$A$3,"Site","Site B","Year of Date Id",2016,"Measure Names","Total Net Bookings","Person Type","PM")*100,2)</f>
        <v>30.07</v>
      </c>
    </row>
    <row r="29" spans="1:7" x14ac:dyDescent="0.3">
      <c r="A29" s="17" t="s">
        <v>23</v>
      </c>
      <c r="B29" s="6">
        <v>1543</v>
      </c>
      <c r="C29" s="6">
        <v>1305</v>
      </c>
      <c r="D29" s="6">
        <v>2848</v>
      </c>
      <c r="E29" s="6"/>
      <c r="F29" s="6" t="s">
        <v>59</v>
      </c>
      <c r="G29">
        <f>ROUND(GETPIVOTDATA("Measure Values",$A$3,"Site","Site B","Year of Date Id",2017,"Measure Names","Total Cancellations","Person Type","PM")/GETPIVOTDATA("Measure Values",$A$3,"Site","Site B","Year of Date Id",2017,"Measure Names","Total Net Bookings","Person Type","PM")*100,2)</f>
        <v>44.94</v>
      </c>
    </row>
    <row r="30" spans="1:7" x14ac:dyDescent="0.3">
      <c r="A30" s="17" t="s">
        <v>17</v>
      </c>
      <c r="B30" s="6">
        <v>658</v>
      </c>
      <c r="C30" s="6">
        <v>3593</v>
      </c>
      <c r="D30" s="6">
        <v>4251</v>
      </c>
      <c r="E30" s="6"/>
      <c r="F30" s="6" t="s">
        <v>57</v>
      </c>
      <c r="G30">
        <f>ROUND(GETPIVOTDATA("Measure Values",$A$3,"Site","Site B","Year of Date Id",2016,"Measure Names","Total Cancellations","Person Type","PM","Supplier Type","Integrated")/GETPIVOTDATA("Measure Values",$A$3,"Site","Site B","Year of Date Id",2016,"Measure Names","Total Net Bookings","Person Type","PM","Supplier Type","Integrated")*100,2)</f>
        <v>47.77</v>
      </c>
    </row>
    <row r="31" spans="1:7" x14ac:dyDescent="0.3">
      <c r="A31" s="5" t="s">
        <v>25</v>
      </c>
      <c r="B31" s="6">
        <v>23742</v>
      </c>
      <c r="C31" s="6">
        <v>116293</v>
      </c>
      <c r="D31" s="6">
        <v>140035</v>
      </c>
      <c r="E31" s="6"/>
      <c r="F31" s="6" t="s">
        <v>60</v>
      </c>
      <c r="G31">
        <f>ROUND(GETPIVOTDATA("Measure Values",$A$3,"Site","Site B","Year of Date Id",2017,"Measure Names","Total Cancellations","Person Type","PM","Supplier Type","Integrated")/GETPIVOTDATA("Measure Values",$A$3,"Site","Site B","Year of Date Id",2017,"Measure Names","Total Net Bookings","Person Type","PM","Supplier Type","Integrated")*100,2)</f>
        <v>118.24</v>
      </c>
    </row>
  </sheetData>
  <sortState ref="F19:G31">
    <sortCondition ref="G19:G31"/>
  </sortSt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topLeftCell="F28" workbookViewId="0">
      <selection activeCell="Q39" sqref="Q39"/>
    </sheetView>
  </sheetViews>
  <sheetFormatPr defaultRowHeight="14.4" x14ac:dyDescent="0.3"/>
  <cols>
    <col min="1" max="1" width="21" bestFit="1" customWidth="1"/>
    <col min="2" max="2" width="18.33203125" bestFit="1" customWidth="1"/>
    <col min="3" max="3" width="17" bestFit="1" customWidth="1"/>
    <col min="4" max="4" width="12" bestFit="1" customWidth="1"/>
    <col min="5" max="5" width="12" customWidth="1"/>
    <col min="6" max="6" width="22.77734375" bestFit="1" customWidth="1"/>
    <col min="7" max="7" width="16.88671875" bestFit="1" customWidth="1"/>
    <col min="8" max="8" width="18.5546875" bestFit="1" customWidth="1"/>
    <col min="9" max="9" width="16.88671875" bestFit="1" customWidth="1"/>
    <col min="10" max="10" width="17" bestFit="1" customWidth="1"/>
    <col min="11" max="11" width="12" bestFit="1" customWidth="1"/>
  </cols>
  <sheetData>
    <row r="3" spans="1:7" x14ac:dyDescent="0.3">
      <c r="A3" s="4" t="s">
        <v>27</v>
      </c>
      <c r="B3" s="4" t="s">
        <v>26</v>
      </c>
    </row>
    <row r="4" spans="1:7" x14ac:dyDescent="0.3">
      <c r="A4" s="4" t="s">
        <v>24</v>
      </c>
      <c r="B4" t="s">
        <v>6</v>
      </c>
      <c r="C4" t="s">
        <v>16</v>
      </c>
      <c r="D4" t="s">
        <v>25</v>
      </c>
      <c r="F4" s="18" t="s">
        <v>63</v>
      </c>
      <c r="G4" s="18" t="s">
        <v>28</v>
      </c>
    </row>
    <row r="5" spans="1:7" x14ac:dyDescent="0.3">
      <c r="A5" s="5" t="s">
        <v>21</v>
      </c>
      <c r="B5" s="6">
        <v>125512197.287687</v>
      </c>
      <c r="C5" s="6">
        <v>8790230.2112339996</v>
      </c>
      <c r="D5" s="6">
        <v>134302427.49892101</v>
      </c>
      <c r="E5" s="6"/>
      <c r="F5" s="6" t="s">
        <v>51</v>
      </c>
      <c r="G5">
        <f>ROUND(GETPIVOTDATA("Measure Values",$A$3,"Site","Site A","Year of Date Id",2017,"Measure Names","Transactional Sales","Person Type","PM","Supplier Type","Integrated")/GETPIVOTDATA("Measure Values",$A$3,"Site","Site A","Year of Date Id",2017,"Measure Names","Gross Booking Value","Person Type","PM","Supplier Type","Integrated")*100,2)</f>
        <v>10.94</v>
      </c>
    </row>
    <row r="6" spans="1:7" x14ac:dyDescent="0.3">
      <c r="A6" s="9">
        <v>2016</v>
      </c>
      <c r="B6" s="6">
        <v>48096575.143982008</v>
      </c>
      <c r="C6" s="6">
        <v>2463750.9597320003</v>
      </c>
      <c r="D6" s="6">
        <v>50560326.103714012</v>
      </c>
      <c r="E6" s="6"/>
      <c r="F6" s="6" t="s">
        <v>46</v>
      </c>
      <c r="G6">
        <f>ROUND(GETPIVOTDATA("Measure Values",$A$3,"Site","Site A","Year of Date Id",2016,"Measure Names","Transactional Sales","Person Type","PM","Supplier Type","Integrated")/GETPIVOTDATA("Measure Values",$A$3,"Site","Site A","Year of Date Id",2016,"Measure Names","Gross Booking Value","Person Type","PM","Supplier Type","Integrated")*100,2)</f>
        <v>9.3000000000000007</v>
      </c>
    </row>
    <row r="7" spans="1:7" x14ac:dyDescent="0.3">
      <c r="A7" s="16" t="s">
        <v>14</v>
      </c>
      <c r="B7" s="6">
        <v>23647423.761290994</v>
      </c>
      <c r="C7" s="6">
        <v>974353.13041400025</v>
      </c>
      <c r="D7" s="6">
        <v>24621776.891704995</v>
      </c>
      <c r="E7" s="6"/>
      <c r="F7" s="6" t="s">
        <v>50</v>
      </c>
      <c r="G7">
        <f>ROUND(GETPIVOTDATA("Measure Values",$A$3,"Site","Site A","Year of Date Id",2017,"Measure Names","Transactional Sales","Person Type","PM")/GETPIVOTDATA("Measure Values",$A$3,"Site","Site A","Year of Date Id",2017,"Measure Names","Gross Booking Value","Person Type","PM")*100,2)</f>
        <v>9.06</v>
      </c>
    </row>
    <row r="8" spans="1:7" x14ac:dyDescent="0.3">
      <c r="A8" s="17" t="s">
        <v>17</v>
      </c>
      <c r="B8" s="6">
        <v>23647423.761290994</v>
      </c>
      <c r="C8" s="6">
        <v>974353.13041400025</v>
      </c>
      <c r="D8" s="6">
        <v>24621776.891704995</v>
      </c>
      <c r="E8" s="6"/>
      <c r="F8" s="6" t="s">
        <v>31</v>
      </c>
      <c r="G8">
        <f>ROUND(GETPIVOTDATA("Measure Values",$A$3,"Site","Site A","Year of Date Id",2017,"Measure Names","Transactional Sales")/GETPIVOTDATA("Measure Values",$A$3,"Site","Site A","Year of Date Id",2017,"Measure Names","Gross Booking Value")*100,2)</f>
        <v>8.17</v>
      </c>
    </row>
    <row r="9" spans="1:7" x14ac:dyDescent="0.3">
      <c r="A9" s="16" t="s">
        <v>18</v>
      </c>
      <c r="B9" s="6">
        <v>24449151.382691011</v>
      </c>
      <c r="C9" s="6">
        <v>1489397.829318</v>
      </c>
      <c r="D9" s="6">
        <v>25938549.212009013</v>
      </c>
      <c r="E9" s="6"/>
      <c r="F9" s="6" t="s">
        <v>52</v>
      </c>
      <c r="G9">
        <f>ROUND(GETPIVOTDATA("Measure Values",$A$3,"Site","Site A","Year of Date Id",2017,"Measure Names","Transactional Sales","Person Type","PM","Supplier Type","Platform")/GETPIVOTDATA("Measure Values",$A$3,"Site","Site A","Year of Date Id",2017,"Measure Names","Gross Booking Value","Person Type","PM","Supplier Type","Platform")*100,2)</f>
        <v>7.97</v>
      </c>
    </row>
    <row r="10" spans="1:7" x14ac:dyDescent="0.3">
      <c r="A10" s="17" t="s">
        <v>23</v>
      </c>
      <c r="B10" s="6">
        <v>8809231.9282780029</v>
      </c>
      <c r="C10" s="6">
        <v>819111.94294900005</v>
      </c>
      <c r="D10" s="6">
        <v>9628343.8712270036</v>
      </c>
      <c r="E10" s="6"/>
      <c r="F10" s="6" t="s">
        <v>48</v>
      </c>
      <c r="G10">
        <f>ROUND(GETPIVOTDATA("Measure Values",$A$3,"Site","Site A","Year of Date Id",2017,"Measure Names","Transactional Sales","Person Type","FRBO")/GETPIVOTDATA("Measure Values",$A$3,"Site","Site A","Year of Date Id",2017,"Measure Names","Gross Booking Value","Person Type","FRBO")*100,2)</f>
        <v>7.43</v>
      </c>
    </row>
    <row r="11" spans="1:7" x14ac:dyDescent="0.3">
      <c r="A11" s="17" t="s">
        <v>17</v>
      </c>
      <c r="B11" s="6">
        <v>15639919.454413008</v>
      </c>
      <c r="C11" s="6">
        <v>670285.88636899996</v>
      </c>
      <c r="D11" s="6">
        <v>16310205.340782007</v>
      </c>
      <c r="E11" s="6"/>
      <c r="F11" s="6" t="s">
        <v>49</v>
      </c>
      <c r="G11">
        <f>ROUND(GETPIVOTDATA("Measure Values",$A$3,"Site","Site A","Year of Date Id",2017,"Measure Names","Transactional Sales","Person Type","FRBO","Supplier Type","Platform")/GETPIVOTDATA("Measure Values",$A$3,"Site","Site A","Year of Date Id",2017,"Measure Names","Gross Booking Value","Person Type","FRBO","Supplier Type","Platform")*100,2)</f>
        <v>7.43</v>
      </c>
    </row>
    <row r="12" spans="1:7" x14ac:dyDescent="0.3">
      <c r="A12" s="9">
        <v>2017</v>
      </c>
      <c r="B12" s="6">
        <v>77415622.14370501</v>
      </c>
      <c r="C12" s="6">
        <v>6326479.2515019998</v>
      </c>
      <c r="D12" s="6">
        <v>83742101.395207003</v>
      </c>
      <c r="E12" s="6"/>
      <c r="F12" s="6" t="s">
        <v>21</v>
      </c>
      <c r="G12">
        <f>ROUND(GETPIVOTDATA("Measure Values",$A$3,"Site","Site A","Measure Names","Transactional Sales")/GETPIVOTDATA("Measure Values",$A$3,"Site","Site A","Measure Names","Gross Booking Value")*100,2)</f>
        <v>7</v>
      </c>
    </row>
    <row r="13" spans="1:7" x14ac:dyDescent="0.3">
      <c r="A13" s="16" t="s">
        <v>14</v>
      </c>
      <c r="B13" s="6">
        <v>42192203.659685999</v>
      </c>
      <c r="C13" s="6">
        <v>3136792.419365</v>
      </c>
      <c r="D13" s="6">
        <v>45328996.079051003</v>
      </c>
      <c r="E13" s="6"/>
      <c r="F13" s="6" t="s">
        <v>45</v>
      </c>
      <c r="G13">
        <f>ROUND(GETPIVOTDATA("Measure Values",$A$3,"Site","Site A","Year of Date Id",2016,"Measure Names","Transactional Sales","Person Type","PM")/GETPIVOTDATA("Measure Values",$A$3,"Site","Site A","Year of Date Id",2016,"Measure Names","Gross Booking Value","Person Type","PM")*100,2)</f>
        <v>6.09</v>
      </c>
    </row>
    <row r="14" spans="1:7" x14ac:dyDescent="0.3">
      <c r="A14" s="17" t="s">
        <v>17</v>
      </c>
      <c r="B14" s="6">
        <v>42192203.659685999</v>
      </c>
      <c r="C14" s="6">
        <v>3136792.419365</v>
      </c>
      <c r="D14" s="6">
        <v>45328996.079051003</v>
      </c>
      <c r="E14" s="6"/>
      <c r="F14" s="6" t="s">
        <v>30</v>
      </c>
      <c r="G14">
        <f>ROUND(GETPIVOTDATA("Measure Values",$A$3,"Site","Site A","Year of Date Id",2016,"Measure Names","Transactional Sales")/GETPIVOTDATA("Measure Values",$A$3,"Site","Site A","Year of Date Id",2016,"Measure Names","Gross Booking Value")*100,2)</f>
        <v>5.12</v>
      </c>
    </row>
    <row r="15" spans="1:7" x14ac:dyDescent="0.3">
      <c r="A15" s="16" t="s">
        <v>18</v>
      </c>
      <c r="B15" s="6">
        <v>35223418.484019004</v>
      </c>
      <c r="C15" s="6">
        <v>3189686.8321370003</v>
      </c>
      <c r="D15" s="6">
        <v>38413105.316156</v>
      </c>
      <c r="E15" s="6"/>
      <c r="F15" s="6" t="s">
        <v>47</v>
      </c>
      <c r="G15">
        <f>ROUND(GETPIVOTDATA("Measure Values",$A$3,"Site","Site A","Year of Date Id",2016,"Measure Names","Transactional Sales","Person Type","PM","Supplier Type","Platform")/GETPIVOTDATA("Measure Values",$A$3,"Site","Site A","Year of Date Id",2016,"Measure Names","Gross Booking Value","Person Type","PM","Supplier Type","Platform")*100,2)</f>
        <v>4.29</v>
      </c>
    </row>
    <row r="16" spans="1:7" x14ac:dyDescent="0.3">
      <c r="A16" s="17" t="s">
        <v>23</v>
      </c>
      <c r="B16" s="6">
        <v>12858070.041226998</v>
      </c>
      <c r="C16" s="6">
        <v>1406679.6966390004</v>
      </c>
      <c r="D16" s="6">
        <v>14264749.737865999</v>
      </c>
      <c r="E16" s="6"/>
      <c r="F16" s="6" t="s">
        <v>43</v>
      </c>
      <c r="G16">
        <f>ROUND(GETPIVOTDATA("Measure Values",$A$3,"Site","Site A","Year of Date Id",2016,"Measure Names","Transactional Sales","Person Type","FRBO")/GETPIVOTDATA("Measure Values",$A$3,"Site","Site A","Year of Date Id",2016,"Measure Names","Gross Booking Value","Person Type","FRBO")*100,2)</f>
        <v>4.12</v>
      </c>
    </row>
    <row r="17" spans="1:7" x14ac:dyDescent="0.3">
      <c r="A17" s="17" t="s">
        <v>17</v>
      </c>
      <c r="B17" s="6">
        <v>22365348.442792006</v>
      </c>
      <c r="C17" s="6">
        <v>1783007.1354979998</v>
      </c>
      <c r="D17" s="6">
        <v>24148355.578290004</v>
      </c>
      <c r="E17" s="6"/>
      <c r="F17" s="6" t="s">
        <v>44</v>
      </c>
      <c r="G17">
        <f>ROUND(GETPIVOTDATA("Measure Values",$A$3,"Site","Site A","Year of Date Id",2016,"Measure Names","Transactional Sales","Person Type","FRBO","Supplier Type","Platform")/GETPIVOTDATA("Measure Values",$A$3,"Site","Site A","Year of Date Id",2016,"Measure Names","Gross Booking Value","Person Type","FRBO","Supplier Type","Platform")*100,2)</f>
        <v>4.12</v>
      </c>
    </row>
    <row r="18" spans="1:7" x14ac:dyDescent="0.3">
      <c r="A18" s="5" t="s">
        <v>22</v>
      </c>
      <c r="B18" s="6">
        <v>56166559.477999002</v>
      </c>
      <c r="C18" s="6">
        <v>2986087.3999910005</v>
      </c>
      <c r="D18" s="6">
        <v>59152646.877989992</v>
      </c>
      <c r="E18" s="6"/>
      <c r="F18" s="18" t="s">
        <v>63</v>
      </c>
      <c r="G18" s="18" t="s">
        <v>28</v>
      </c>
    </row>
    <row r="19" spans="1:7" x14ac:dyDescent="0.3">
      <c r="A19" s="9">
        <v>2016</v>
      </c>
      <c r="B19" s="6">
        <v>27371340.701853003</v>
      </c>
      <c r="C19" s="6">
        <v>890858.48674700013</v>
      </c>
      <c r="D19" s="6">
        <v>28262199.188600004</v>
      </c>
      <c r="E19" s="6"/>
      <c r="F19" s="6" t="s">
        <v>58</v>
      </c>
      <c r="G19">
        <f>ROUND(GETPIVOTDATA("Measure Values",$A$3,"Site","Site B","Year of Date Id",2017,"Measure Names","Transactional Sales","Person Type","FRBO")/GETPIVOTDATA("Measure Values",$A$3,"Site","Site B","Year of Date Id",2017,"Measure Names","Gross Booking Value","Person Type","FRBO")*100,2)</f>
        <v>8.18</v>
      </c>
    </row>
    <row r="20" spans="1:7" x14ac:dyDescent="0.3">
      <c r="A20" s="16" t="s">
        <v>14</v>
      </c>
      <c r="B20" s="6">
        <v>17652616.610915005</v>
      </c>
      <c r="C20" s="6">
        <v>651200.77827500005</v>
      </c>
      <c r="D20" s="6">
        <v>18303817.389190007</v>
      </c>
      <c r="E20" s="6"/>
      <c r="F20" s="6" t="s">
        <v>61</v>
      </c>
      <c r="G20">
        <f>ROUND(GETPIVOTDATA("Measure Values",$A$3,"Site","Site B","Year of Date Id",2017,"Measure Names","Transactional Sales","Person Type","FRBO","Supplier Type","Platform")/GETPIVOTDATA("Measure Values",$A$3,"Site","Site B","Year of Date Id",2017,"Measure Names","Gross Booking Value","Person Type","FRBO","Supplier Type","Platform")*100,2)</f>
        <v>8.18</v>
      </c>
    </row>
    <row r="21" spans="1:7" x14ac:dyDescent="0.3">
      <c r="A21" s="17" t="s">
        <v>17</v>
      </c>
      <c r="B21" s="6">
        <v>17652616.610915005</v>
      </c>
      <c r="C21" s="6">
        <v>651200.77827500005</v>
      </c>
      <c r="D21" s="6">
        <v>18303817.389190007</v>
      </c>
      <c r="E21" s="6"/>
      <c r="F21" s="6" t="s">
        <v>62</v>
      </c>
      <c r="G21">
        <f>ROUND(GETPIVOTDATA("Measure Values",$A$3,"Site","Site B","Year of Date Id",2017,"Measure Names","Transactional Sales","Person Type","PM","Supplier Type","Platform")/GETPIVOTDATA("Measure Values",$A$3,"Site","Site B","Year of Date Id",2017,"Measure Names","Gross Booking Value","Person Type","PM","Supplier Type","Platform")*100,2)</f>
        <v>7.43</v>
      </c>
    </row>
    <row r="22" spans="1:7" x14ac:dyDescent="0.3">
      <c r="A22" s="16" t="s">
        <v>18</v>
      </c>
      <c r="B22" s="6">
        <v>9718724.090938</v>
      </c>
      <c r="C22" s="6">
        <v>239657.70847200003</v>
      </c>
      <c r="D22" s="6">
        <v>9958381.7994099986</v>
      </c>
      <c r="E22" s="6"/>
      <c r="F22" s="6" t="s">
        <v>33</v>
      </c>
      <c r="G22">
        <f>ROUND(GETPIVOTDATA("Measure Values",$A$3,"Site","Site B","Year of Date Id",2017,"Measure Names","Transactional Sales")/GETPIVOTDATA("Measure Values",$A$3,"Site","Site B","Year of Date Id",2017,"Measure Names","Gross Booking Value")*100,2)</f>
        <v>7.28</v>
      </c>
    </row>
    <row r="23" spans="1:7" x14ac:dyDescent="0.3">
      <c r="A23" s="17" t="s">
        <v>23</v>
      </c>
      <c r="B23" s="6">
        <v>3534690.9854529998</v>
      </c>
      <c r="C23" s="6">
        <v>39459.648850999998</v>
      </c>
      <c r="D23" s="6">
        <v>3574150.6343039996</v>
      </c>
      <c r="E23" s="6"/>
      <c r="F23" s="6" t="s">
        <v>59</v>
      </c>
      <c r="G23">
        <f>ROUND(GETPIVOTDATA("Measure Values",$A$3,"Site","Site B","Year of Date Id",2017,"Measure Names","Transactional Sales","Person Type","PM")/GETPIVOTDATA("Measure Values",$A$3,"Site","Site B","Year of Date Id",2017,"Measure Names","Gross Booking Value","Person Type","PM")*100,2)</f>
        <v>5.44</v>
      </c>
    </row>
    <row r="24" spans="1:7" x14ac:dyDescent="0.3">
      <c r="A24" s="17" t="s">
        <v>17</v>
      </c>
      <c r="B24" s="6">
        <v>6184033.1054849997</v>
      </c>
      <c r="C24" s="6">
        <v>200198.05962100002</v>
      </c>
      <c r="D24" s="6">
        <v>6384231.1651059994</v>
      </c>
      <c r="E24" s="6"/>
      <c r="F24" s="6" t="s">
        <v>22</v>
      </c>
      <c r="G24">
        <f>ROUND(GETPIVOTDATA("Measure Values",$A$3,"Site","Site B","Measure Names","Transactional Sales")/GETPIVOTDATA("Measure Values",$A$3,"Site","Site B","Measure Names","Gross Booking Value")*100,2)</f>
        <v>5.32</v>
      </c>
    </row>
    <row r="25" spans="1:7" x14ac:dyDescent="0.3">
      <c r="A25" s="9">
        <v>2017</v>
      </c>
      <c r="B25" s="6">
        <v>28795218.776145995</v>
      </c>
      <c r="C25" s="6">
        <v>2095228.9132439997</v>
      </c>
      <c r="D25" s="6">
        <v>30890447.689389993</v>
      </c>
      <c r="E25" s="6"/>
      <c r="F25" s="6" t="s">
        <v>53</v>
      </c>
      <c r="G25">
        <f>ROUND(GETPIVOTDATA("Measure Values",$A$3,"Site","Site B","Year of Date Id",2016,"Measure Names","Transactional Sales","Person Type","FRBO")/GETPIVOTDATA("Measure Values",$A$3,"Site","Site B","Year of Date Id",2016,"Measure Names","Gross Booking Value","Person Type","FRBO")*100,2)</f>
        <v>3.69</v>
      </c>
    </row>
    <row r="26" spans="1:7" x14ac:dyDescent="0.3">
      <c r="A26" s="16" t="s">
        <v>14</v>
      </c>
      <c r="B26" s="6">
        <v>19288965.077275995</v>
      </c>
      <c r="C26" s="6">
        <v>1578041.7491859999</v>
      </c>
      <c r="D26" s="6">
        <v>20867006.826461993</v>
      </c>
      <c r="E26" s="6"/>
      <c r="F26" s="6" t="s">
        <v>54</v>
      </c>
      <c r="G26">
        <f>ROUND(GETPIVOTDATA("Measure Values",$A$3,"Site","Site B","Year of Date Id",2016,"Measure Names","Transactional Sales","Person Type","FRBO","Supplier Type","Platform")/GETPIVOTDATA("Measure Values",$A$3,"Site","Site B","Year of Date Id",2016,"Measure Names","Gross Booking Value","Person Type","FRBO","Supplier Type","Platform")*100,2)</f>
        <v>3.69</v>
      </c>
    </row>
    <row r="27" spans="1:7" x14ac:dyDescent="0.3">
      <c r="A27" s="17" t="s">
        <v>17</v>
      </c>
      <c r="B27" s="6">
        <v>19288965.077275995</v>
      </c>
      <c r="C27" s="6">
        <v>1578041.7491859999</v>
      </c>
      <c r="D27" s="6">
        <v>20867006.826461993</v>
      </c>
      <c r="E27" s="6"/>
      <c r="F27" s="6" t="s">
        <v>32</v>
      </c>
      <c r="G27">
        <f>ROUND(GETPIVOTDATA("Measure Values",$A$3,"Site","Site B","Year of Date Id",2016,"Measure Names","Transactional Sales")/GETPIVOTDATA("Measure Values",$A$3,"Site","Site B","Year of Date Id",2016,"Measure Names","Gross Booking Value")*100,2)</f>
        <v>3.25</v>
      </c>
    </row>
    <row r="28" spans="1:7" x14ac:dyDescent="0.3">
      <c r="A28" s="16" t="s">
        <v>18</v>
      </c>
      <c r="B28" s="6">
        <v>9506253.6988699995</v>
      </c>
      <c r="C28" s="6">
        <v>517187.16405800002</v>
      </c>
      <c r="D28" s="6">
        <v>10023440.862927999</v>
      </c>
      <c r="E28" s="6"/>
      <c r="F28" s="6" t="s">
        <v>56</v>
      </c>
      <c r="G28">
        <f>ROUND(GETPIVOTDATA("Measure Values",$A$3,"Site","Site B","Year of Date Id",2016,"Measure Names","Transactional Sales","Person Type","PM","Supplier Type","Platform")/GETPIVOTDATA("Measure Values",$A$3,"Site","Site B","Year of Date Id",2016,"Measure Names","Gross Booking Value","Person Type","PM","Supplier Type","Platform")*100,2)</f>
        <v>3.24</v>
      </c>
    </row>
    <row r="29" spans="1:7" x14ac:dyDescent="0.3">
      <c r="A29" s="17" t="s">
        <v>23</v>
      </c>
      <c r="B29" s="6">
        <v>3949335.5322139994</v>
      </c>
      <c r="C29" s="6">
        <v>104555.25463699999</v>
      </c>
      <c r="D29" s="6">
        <v>4053890.7868509996</v>
      </c>
      <c r="E29" s="6"/>
      <c r="F29" s="6" t="s">
        <v>60</v>
      </c>
      <c r="G29">
        <f>ROUND(GETPIVOTDATA("Measure Values",$A$3,"Site","Site B","Year of Date Id",2017,"Measure Names","Transactional Sales","Person Type","PM","Supplier Type","Integrated")/GETPIVOTDATA("Measure Values",$A$3,"Site","Site B","Year of Date Id",2017,"Measure Names","Gross Booking Value","Person Type","PM","Supplier Type","Integrated")*100,2)</f>
        <v>2.65</v>
      </c>
    </row>
    <row r="30" spans="1:7" x14ac:dyDescent="0.3">
      <c r="A30" s="17" t="s">
        <v>17</v>
      </c>
      <c r="B30" s="6">
        <v>5556918.1666559996</v>
      </c>
      <c r="C30" s="6">
        <v>412631.90942100005</v>
      </c>
      <c r="D30" s="6">
        <v>5969550.0760769993</v>
      </c>
      <c r="E30" s="6"/>
      <c r="F30" s="6" t="s">
        <v>55</v>
      </c>
      <c r="G30">
        <f>ROUND(GETPIVOTDATA("Measure Values",$A$3,"Site","Site B","Year of Date Id",2016,"Measure Names","Transactional Sales","Person Type","PM")/GETPIVOTDATA("Measure Values",$A$3,"Site","Site B","Year of Date Id",2016,"Measure Names","Gross Booking Value","Person Type","PM")*100,2)</f>
        <v>2.4700000000000002</v>
      </c>
    </row>
    <row r="31" spans="1:7" x14ac:dyDescent="0.3">
      <c r="A31" s="5" t="s">
        <v>25</v>
      </c>
      <c r="B31" s="6">
        <v>181678756.76568598</v>
      </c>
      <c r="C31" s="6">
        <v>11776317.611225</v>
      </c>
      <c r="D31" s="6">
        <v>193455074.37691098</v>
      </c>
      <c r="E31" s="6"/>
      <c r="F31" s="6" t="s">
        <v>57</v>
      </c>
      <c r="G31">
        <f>ROUND(GETPIVOTDATA("Measure Values",$A$3,"Site","Site B","Year of Date Id",2016,"Measure Names","Transactional Sales","Person Type","PM","Supplier Type","Integrated")/GETPIVOTDATA("Measure Values",$A$3,"Site","Site B","Year of Date Id",2016,"Measure Names","Gross Booking Value","Person Type","PM","Supplier Type","Integrated")*100,2)</f>
        <v>1.1200000000000001</v>
      </c>
    </row>
  </sheetData>
  <sortState ref="F19:G31">
    <sortCondition descending="1" ref="G19:G31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E4" sqref="E4:F6"/>
    </sheetView>
  </sheetViews>
  <sheetFormatPr defaultRowHeight="14.4" x14ac:dyDescent="0.3"/>
  <cols>
    <col min="1" max="1" width="21" bestFit="1" customWidth="1"/>
    <col min="2" max="2" width="15.5546875" customWidth="1"/>
    <col min="3" max="3" width="16.88671875" customWidth="1"/>
    <col min="4" max="5" width="10.77734375" customWidth="1"/>
    <col min="6" max="6" width="16.88671875" customWidth="1"/>
    <col min="7" max="7" width="18.5546875" customWidth="1"/>
    <col min="8" max="8" width="16.88671875" customWidth="1"/>
    <col min="9" max="9" width="17" customWidth="1"/>
    <col min="10" max="24" width="12" bestFit="1" customWidth="1"/>
    <col min="25" max="25" width="11" bestFit="1" customWidth="1"/>
    <col min="26" max="33" width="12" bestFit="1" customWidth="1"/>
    <col min="34" max="34" width="10" bestFit="1" customWidth="1"/>
    <col min="35" max="35" width="12" bestFit="1" customWidth="1"/>
    <col min="36" max="36" width="10" bestFit="1" customWidth="1"/>
    <col min="37" max="50" width="12" bestFit="1" customWidth="1"/>
    <col min="51" max="51" width="11" bestFit="1" customWidth="1"/>
    <col min="52" max="64" width="12" bestFit="1" customWidth="1"/>
    <col min="65" max="65" width="11" bestFit="1" customWidth="1"/>
    <col min="66" max="74" width="12" bestFit="1" customWidth="1"/>
    <col min="75" max="75" width="11" bestFit="1" customWidth="1"/>
    <col min="76" max="84" width="12" bestFit="1" customWidth="1"/>
    <col min="85" max="85" width="10" bestFit="1" customWidth="1"/>
    <col min="86" max="90" width="12" bestFit="1" customWidth="1"/>
    <col min="91" max="92" width="11" bestFit="1" customWidth="1"/>
    <col min="93" max="109" width="12" bestFit="1" customWidth="1"/>
    <col min="110" max="110" width="11" bestFit="1" customWidth="1"/>
    <col min="111" max="112" width="12" bestFit="1" customWidth="1"/>
    <col min="113" max="113" width="11" bestFit="1" customWidth="1"/>
    <col min="114" max="122" width="12" bestFit="1" customWidth="1"/>
    <col min="123" max="123" width="10" bestFit="1" customWidth="1"/>
    <col min="124" max="124" width="11" bestFit="1" customWidth="1"/>
    <col min="125" max="142" width="12" bestFit="1" customWidth="1"/>
    <col min="143" max="143" width="11" bestFit="1" customWidth="1"/>
    <col min="144" max="153" width="12" bestFit="1" customWidth="1"/>
    <col min="154" max="154" width="11" bestFit="1" customWidth="1"/>
    <col min="155" max="163" width="12" bestFit="1" customWidth="1"/>
    <col min="164" max="164" width="11" bestFit="1" customWidth="1"/>
    <col min="165" max="171" width="12" bestFit="1" customWidth="1"/>
    <col min="172" max="172" width="11" bestFit="1" customWidth="1"/>
    <col min="173" max="178" width="12" bestFit="1" customWidth="1"/>
    <col min="179" max="179" width="11" bestFit="1" customWidth="1"/>
    <col min="180" max="180" width="12" bestFit="1" customWidth="1"/>
    <col min="181" max="181" width="11" bestFit="1" customWidth="1"/>
    <col min="182" max="183" width="12" bestFit="1" customWidth="1"/>
    <col min="184" max="185" width="11" bestFit="1" customWidth="1"/>
    <col min="186" max="198" width="12" bestFit="1" customWidth="1"/>
    <col min="199" max="199" width="11" bestFit="1" customWidth="1"/>
    <col min="200" max="200" width="12" bestFit="1" customWidth="1"/>
    <col min="201" max="201" width="11" bestFit="1" customWidth="1"/>
    <col min="202" max="202" width="12" bestFit="1" customWidth="1"/>
    <col min="203" max="203" width="11" bestFit="1" customWidth="1"/>
    <col min="204" max="204" width="12" bestFit="1" customWidth="1"/>
    <col min="205" max="205" width="11" bestFit="1" customWidth="1"/>
    <col min="206" max="215" width="12" bestFit="1" customWidth="1"/>
    <col min="216" max="216" width="11" bestFit="1" customWidth="1"/>
    <col min="217" max="223" width="12" bestFit="1" customWidth="1"/>
    <col min="224" max="224" width="11" bestFit="1" customWidth="1"/>
    <col min="225" max="225" width="12" bestFit="1" customWidth="1"/>
    <col min="226" max="226" width="11" bestFit="1" customWidth="1"/>
    <col min="227" max="229" width="12" bestFit="1" customWidth="1"/>
    <col min="230" max="230" width="11" bestFit="1" customWidth="1"/>
    <col min="231" max="263" width="12" bestFit="1" customWidth="1"/>
    <col min="264" max="264" width="11" bestFit="1" customWidth="1"/>
    <col min="265" max="282" width="12" bestFit="1" customWidth="1"/>
    <col min="283" max="283" width="11" bestFit="1" customWidth="1"/>
    <col min="284" max="287" width="12" bestFit="1" customWidth="1"/>
    <col min="288" max="289" width="11" bestFit="1" customWidth="1"/>
    <col min="290" max="295" width="12" bestFit="1" customWidth="1"/>
    <col min="296" max="296" width="11" bestFit="1" customWidth="1"/>
    <col min="297" max="297" width="12" bestFit="1" customWidth="1"/>
    <col min="298" max="298" width="11" bestFit="1" customWidth="1"/>
    <col min="299" max="305" width="12" bestFit="1" customWidth="1"/>
    <col min="306" max="306" width="11" bestFit="1" customWidth="1"/>
    <col min="307" max="318" width="12" bestFit="1" customWidth="1"/>
    <col min="319" max="319" width="11" bestFit="1" customWidth="1"/>
    <col min="320" max="322" width="12" bestFit="1" customWidth="1"/>
    <col min="323" max="323" width="11" bestFit="1" customWidth="1"/>
    <col min="324" max="329" width="12" bestFit="1" customWidth="1"/>
    <col min="330" max="330" width="11" bestFit="1" customWidth="1"/>
    <col min="331" max="346" width="12" bestFit="1" customWidth="1"/>
    <col min="347" max="347" width="11" bestFit="1" customWidth="1"/>
    <col min="348" max="372" width="12" bestFit="1" customWidth="1"/>
    <col min="373" max="373" width="11" bestFit="1" customWidth="1"/>
    <col min="374" max="383" width="12" bestFit="1" customWidth="1"/>
    <col min="384" max="384" width="11" bestFit="1" customWidth="1"/>
    <col min="385" max="386" width="12" bestFit="1" customWidth="1"/>
    <col min="387" max="387" width="11" bestFit="1" customWidth="1"/>
    <col min="388" max="395" width="12" bestFit="1" customWidth="1"/>
    <col min="396" max="396" width="11" bestFit="1" customWidth="1"/>
    <col min="397" max="419" width="12" bestFit="1" customWidth="1"/>
    <col min="420" max="420" width="10" bestFit="1" customWidth="1"/>
    <col min="421" max="427" width="12" bestFit="1" customWidth="1"/>
    <col min="428" max="428" width="11" bestFit="1" customWidth="1"/>
    <col min="429" max="443" width="12" bestFit="1" customWidth="1"/>
    <col min="444" max="444" width="11" bestFit="1" customWidth="1"/>
    <col min="445" max="452" width="12" bestFit="1" customWidth="1"/>
    <col min="453" max="453" width="11" bestFit="1" customWidth="1"/>
    <col min="454" max="454" width="12" bestFit="1" customWidth="1"/>
    <col min="455" max="455" width="11" bestFit="1" customWidth="1"/>
    <col min="456" max="472" width="12" bestFit="1" customWidth="1"/>
    <col min="473" max="473" width="10" bestFit="1" customWidth="1"/>
    <col min="474" max="475" width="12" bestFit="1" customWidth="1"/>
    <col min="476" max="476" width="11" bestFit="1" customWidth="1"/>
    <col min="477" max="483" width="12" bestFit="1" customWidth="1"/>
    <col min="484" max="484" width="11" bestFit="1" customWidth="1"/>
    <col min="485" max="487" width="12" bestFit="1" customWidth="1"/>
    <col min="488" max="488" width="11" bestFit="1" customWidth="1"/>
    <col min="489" max="491" width="12" bestFit="1" customWidth="1"/>
    <col min="492" max="492" width="11" bestFit="1" customWidth="1"/>
    <col min="493" max="515" width="12" bestFit="1" customWidth="1"/>
    <col min="516" max="517" width="11" bestFit="1" customWidth="1"/>
    <col min="518" max="518" width="12" bestFit="1" customWidth="1"/>
    <col min="519" max="519" width="11" bestFit="1" customWidth="1"/>
    <col min="520" max="524" width="12" bestFit="1" customWidth="1"/>
    <col min="525" max="525" width="11" bestFit="1" customWidth="1"/>
    <col min="526" max="530" width="12" bestFit="1" customWidth="1"/>
    <col min="531" max="531" width="11" bestFit="1" customWidth="1"/>
    <col min="532" max="552" width="12" bestFit="1" customWidth="1"/>
    <col min="553" max="553" width="11" bestFit="1" customWidth="1"/>
    <col min="554" max="559" width="12" bestFit="1" customWidth="1"/>
    <col min="560" max="560" width="11" bestFit="1" customWidth="1"/>
    <col min="561" max="562" width="12" bestFit="1" customWidth="1"/>
    <col min="563" max="563" width="11" bestFit="1" customWidth="1"/>
    <col min="564" max="570" width="12" bestFit="1" customWidth="1"/>
    <col min="571" max="571" width="11" bestFit="1" customWidth="1"/>
    <col min="572" max="583" width="12" bestFit="1" customWidth="1"/>
    <col min="584" max="584" width="11" bestFit="1" customWidth="1"/>
    <col min="585" max="620" width="12" bestFit="1" customWidth="1"/>
    <col min="621" max="621" width="10" bestFit="1" customWidth="1"/>
    <col min="622" max="626" width="12" bestFit="1" customWidth="1"/>
    <col min="627" max="627" width="11" bestFit="1" customWidth="1"/>
    <col min="628" max="633" width="12" bestFit="1" customWidth="1"/>
    <col min="634" max="634" width="11" bestFit="1" customWidth="1"/>
    <col min="635" max="674" width="12" bestFit="1" customWidth="1"/>
    <col min="675" max="675" width="11" bestFit="1" customWidth="1"/>
    <col min="676" max="708" width="12" bestFit="1" customWidth="1"/>
    <col min="709" max="709" width="10" bestFit="1" customWidth="1"/>
    <col min="710" max="718" width="12" bestFit="1" customWidth="1"/>
    <col min="719" max="719" width="11" bestFit="1" customWidth="1"/>
    <col min="720" max="737" width="12" bestFit="1" customWidth="1"/>
    <col min="738" max="738" width="11" bestFit="1" customWidth="1"/>
    <col min="739" max="758" width="12" bestFit="1" customWidth="1"/>
    <col min="759" max="759" width="11" bestFit="1" customWidth="1"/>
    <col min="760" max="760" width="12" bestFit="1" customWidth="1"/>
    <col min="761" max="761" width="11" bestFit="1" customWidth="1"/>
    <col min="762" max="778" width="12" bestFit="1" customWidth="1"/>
    <col min="779" max="779" width="11" bestFit="1" customWidth="1"/>
    <col min="780" max="795" width="12" bestFit="1" customWidth="1"/>
    <col min="796" max="797" width="11" bestFit="1" customWidth="1"/>
    <col min="798" max="803" width="12" bestFit="1" customWidth="1"/>
    <col min="804" max="804" width="11" bestFit="1" customWidth="1"/>
    <col min="805" max="815" width="12" bestFit="1" customWidth="1"/>
    <col min="816" max="816" width="11" bestFit="1" customWidth="1"/>
    <col min="817" max="820" width="12" bestFit="1" customWidth="1"/>
    <col min="821" max="821" width="11" bestFit="1" customWidth="1"/>
    <col min="822" max="823" width="12" bestFit="1" customWidth="1"/>
    <col min="824" max="824" width="11" bestFit="1" customWidth="1"/>
    <col min="825" max="836" width="12" bestFit="1" customWidth="1"/>
    <col min="837" max="837" width="11" bestFit="1" customWidth="1"/>
    <col min="838" max="849" width="12" bestFit="1" customWidth="1"/>
    <col min="850" max="850" width="11" bestFit="1" customWidth="1"/>
    <col min="851" max="859" width="12" bestFit="1" customWidth="1"/>
    <col min="860" max="860" width="11" bestFit="1" customWidth="1"/>
    <col min="861" max="864" width="12" bestFit="1" customWidth="1"/>
    <col min="865" max="865" width="11" bestFit="1" customWidth="1"/>
    <col min="866" max="873" width="12" bestFit="1" customWidth="1"/>
    <col min="874" max="874" width="11" bestFit="1" customWidth="1"/>
    <col min="875" max="878" width="12" bestFit="1" customWidth="1"/>
    <col min="879" max="879" width="11" bestFit="1" customWidth="1"/>
    <col min="880" max="895" width="12" bestFit="1" customWidth="1"/>
    <col min="896" max="896" width="10" bestFit="1" customWidth="1"/>
    <col min="897" max="907" width="12" bestFit="1" customWidth="1"/>
    <col min="908" max="908" width="11" bestFit="1" customWidth="1"/>
    <col min="909" max="911" width="12" bestFit="1" customWidth="1"/>
    <col min="912" max="912" width="11" bestFit="1" customWidth="1"/>
    <col min="913" max="929" width="12" bestFit="1" customWidth="1"/>
    <col min="930" max="930" width="11" bestFit="1" customWidth="1"/>
    <col min="931" max="943" width="12" bestFit="1" customWidth="1"/>
    <col min="944" max="944" width="11" bestFit="1" customWidth="1"/>
    <col min="945" max="946" width="12" bestFit="1" customWidth="1"/>
    <col min="947" max="947" width="11" bestFit="1" customWidth="1"/>
    <col min="948" max="972" width="12" bestFit="1" customWidth="1"/>
    <col min="973" max="973" width="11" bestFit="1" customWidth="1"/>
    <col min="974" max="982" width="12" bestFit="1" customWidth="1"/>
    <col min="983" max="983" width="10" bestFit="1" customWidth="1"/>
    <col min="984" max="986" width="12" bestFit="1" customWidth="1"/>
    <col min="987" max="987" width="11" bestFit="1" customWidth="1"/>
    <col min="988" max="991" width="12" bestFit="1" customWidth="1"/>
    <col min="992" max="992" width="11" bestFit="1" customWidth="1"/>
    <col min="993" max="1005" width="12" bestFit="1" customWidth="1"/>
    <col min="1006" max="1006" width="11" bestFit="1" customWidth="1"/>
    <col min="1007" max="1013" width="12" bestFit="1" customWidth="1"/>
    <col min="1014" max="1014" width="11" bestFit="1" customWidth="1"/>
    <col min="1015" max="1015" width="12" bestFit="1" customWidth="1"/>
    <col min="1016" max="1016" width="11" bestFit="1" customWidth="1"/>
    <col min="1017" max="1017" width="12" bestFit="1" customWidth="1"/>
    <col min="1018" max="1018" width="11" bestFit="1" customWidth="1"/>
    <col min="1019" max="1023" width="12" bestFit="1" customWidth="1"/>
    <col min="1024" max="1024" width="11" bestFit="1" customWidth="1"/>
    <col min="1025" max="1027" width="12" bestFit="1" customWidth="1"/>
    <col min="1028" max="1028" width="10" bestFit="1" customWidth="1"/>
    <col min="1029" max="1029" width="11" bestFit="1" customWidth="1"/>
    <col min="1030" max="1035" width="12" bestFit="1" customWidth="1"/>
    <col min="1036" max="1036" width="11" bestFit="1" customWidth="1"/>
    <col min="1037" max="1039" width="12" bestFit="1" customWidth="1"/>
    <col min="1040" max="1040" width="11" bestFit="1" customWidth="1"/>
    <col min="1041" max="1063" width="12" bestFit="1" customWidth="1"/>
    <col min="1064" max="1064" width="11" bestFit="1" customWidth="1"/>
    <col min="1065" max="1072" width="12" bestFit="1" customWidth="1"/>
    <col min="1073" max="1073" width="11" bestFit="1" customWidth="1"/>
    <col min="1074" max="1077" width="12" bestFit="1" customWidth="1"/>
    <col min="1078" max="1079" width="11" bestFit="1" customWidth="1"/>
    <col min="1080" max="1090" width="12" bestFit="1" customWidth="1"/>
    <col min="1091" max="1091" width="11" bestFit="1" customWidth="1"/>
    <col min="1092" max="1101" width="12" bestFit="1" customWidth="1"/>
    <col min="1102" max="1102" width="11" bestFit="1" customWidth="1"/>
    <col min="1103" max="1106" width="12" bestFit="1" customWidth="1"/>
    <col min="1107" max="1107" width="23.109375" bestFit="1" customWidth="1"/>
    <col min="1108" max="1108" width="10.21875" bestFit="1" customWidth="1"/>
    <col min="1109" max="1119" width="3" customWidth="1"/>
    <col min="1120" max="1452" width="4" customWidth="1"/>
    <col min="1453" max="2006" width="5" customWidth="1"/>
    <col min="2007" max="2007" width="12.88671875" bestFit="1" customWidth="1"/>
    <col min="2008" max="2008" width="25.77734375" bestFit="1" customWidth="1"/>
    <col min="2009" max="2009" width="6" customWidth="1"/>
    <col min="2010" max="2010" width="4" customWidth="1"/>
    <col min="2011" max="2014" width="6" customWidth="1"/>
    <col min="2015" max="2015" width="4" customWidth="1"/>
    <col min="2016" max="2022" width="6" customWidth="1"/>
    <col min="2023" max="2023" width="4" customWidth="1"/>
    <col min="2024" max="2034" width="6" customWidth="1"/>
    <col min="2035" max="2036" width="7" customWidth="1"/>
    <col min="2037" max="2037" width="5" customWidth="1"/>
    <col min="2038" max="2058" width="7" customWidth="1"/>
    <col min="2059" max="2059" width="5" customWidth="1"/>
    <col min="2060" max="2073" width="7" customWidth="1"/>
    <col min="2074" max="2074" width="5" customWidth="1"/>
    <col min="2075" max="2080" width="7" customWidth="1"/>
    <col min="2081" max="2081" width="5" customWidth="1"/>
    <col min="2082" max="2099" width="7" customWidth="1"/>
    <col min="2100" max="2100" width="5" customWidth="1"/>
    <col min="2101" max="2114" width="7" customWidth="1"/>
    <col min="2115" max="2115" width="5" customWidth="1"/>
    <col min="2116" max="2134" width="7" customWidth="1"/>
    <col min="2135" max="2135" width="5" customWidth="1"/>
    <col min="2136" max="2147" width="7" customWidth="1"/>
    <col min="2148" max="2148" width="5" customWidth="1"/>
    <col min="2149" max="2149" width="7" customWidth="1"/>
    <col min="2150" max="2150" width="5" customWidth="1"/>
    <col min="2151" max="2155" width="7" customWidth="1"/>
    <col min="2156" max="2156" width="5" customWidth="1"/>
    <col min="2157" max="2166" width="7" customWidth="1"/>
    <col min="2167" max="2167" width="5" customWidth="1"/>
    <col min="2168" max="2178" width="7" customWidth="1"/>
    <col min="2179" max="2179" width="5" customWidth="1"/>
    <col min="2180" max="2191" width="7" customWidth="1"/>
    <col min="2192" max="2192" width="5" customWidth="1"/>
    <col min="2193" max="2195" width="7" customWidth="1"/>
    <col min="2196" max="2196" width="5" customWidth="1"/>
    <col min="2197" max="2197" width="7" customWidth="1"/>
    <col min="2198" max="2199" width="5" customWidth="1"/>
    <col min="2200" max="2205" width="7" customWidth="1"/>
    <col min="2206" max="2206" width="5" customWidth="1"/>
    <col min="2207" max="2228" width="7" customWidth="1"/>
    <col min="2229" max="2229" width="5" customWidth="1"/>
    <col min="2230" max="2232" width="7" customWidth="1"/>
    <col min="2233" max="2233" width="5" customWidth="1"/>
    <col min="2234" max="2254" width="7" customWidth="1"/>
    <col min="2255" max="2255" width="5" customWidth="1"/>
    <col min="2256" max="2264" width="7" customWidth="1"/>
    <col min="2265" max="2265" width="5" customWidth="1"/>
    <col min="2266" max="2267" width="7" customWidth="1"/>
    <col min="2268" max="2268" width="5" customWidth="1"/>
    <col min="2269" max="2272" width="7" customWidth="1"/>
    <col min="2273" max="2273" width="5" customWidth="1"/>
    <col min="2274" max="2277" width="7" customWidth="1"/>
    <col min="2278" max="2278" width="5" customWidth="1"/>
    <col min="2279" max="2280" width="7" customWidth="1"/>
    <col min="2281" max="2281" width="5" customWidth="1"/>
    <col min="2282" max="2284" width="7" customWidth="1"/>
    <col min="2285" max="2285" width="5" customWidth="1"/>
    <col min="2286" max="2313" width="7" customWidth="1"/>
    <col min="2314" max="2314" width="5" customWidth="1"/>
    <col min="2315" max="2332" width="7" customWidth="1"/>
    <col min="2333" max="2333" width="5" customWidth="1"/>
    <col min="2334" max="2353" width="7" customWidth="1"/>
    <col min="2354" max="2354" width="5" customWidth="1"/>
    <col min="2355" max="2360" width="7" customWidth="1"/>
    <col min="2361" max="2361" width="5" customWidth="1"/>
    <col min="2362" max="2366" width="7" customWidth="1"/>
    <col min="2367" max="2367" width="5" customWidth="1"/>
    <col min="2368" max="2370" width="7" customWidth="1"/>
    <col min="2371" max="2371" width="5" customWidth="1"/>
    <col min="2372" max="2385" width="7" customWidth="1"/>
    <col min="2386" max="2386" width="5" customWidth="1"/>
    <col min="2387" max="2396" width="7" customWidth="1"/>
    <col min="2397" max="2397" width="5" customWidth="1"/>
    <col min="2398" max="2408" width="7" customWidth="1"/>
    <col min="2409" max="2409" width="5" customWidth="1"/>
    <col min="2410" max="2416" width="7" customWidth="1"/>
    <col min="2417" max="2417" width="5" customWidth="1"/>
    <col min="2418" max="2421" width="7" customWidth="1"/>
    <col min="2422" max="2422" width="5" customWidth="1"/>
    <col min="2423" max="2437" width="7" customWidth="1"/>
    <col min="2438" max="2438" width="5" customWidth="1"/>
    <col min="2439" max="2460" width="7" customWidth="1"/>
    <col min="2461" max="2461" width="5" customWidth="1"/>
    <col min="2462" max="2465" width="7" customWidth="1"/>
    <col min="2466" max="2466" width="5" customWidth="1"/>
    <col min="2467" max="2492" width="7" customWidth="1"/>
    <col min="2493" max="2493" width="5" customWidth="1"/>
    <col min="2494" max="2494" width="7" customWidth="1"/>
    <col min="2495" max="2495" width="5" customWidth="1"/>
    <col min="2496" max="2498" width="7" customWidth="1"/>
    <col min="2499" max="2499" width="5" customWidth="1"/>
    <col min="2500" max="2501" width="7" customWidth="1"/>
    <col min="2502" max="2502" width="5" customWidth="1"/>
    <col min="2503" max="2522" width="7" customWidth="1"/>
    <col min="2523" max="2524" width="5" customWidth="1"/>
    <col min="2525" max="2530" width="7" customWidth="1"/>
    <col min="2531" max="2531" width="5" customWidth="1"/>
    <col min="2532" max="2534" width="7" customWidth="1"/>
    <col min="2535" max="2535" width="5" customWidth="1"/>
    <col min="2536" max="2541" width="7" customWidth="1"/>
    <col min="2542" max="2542" width="5" customWidth="1"/>
    <col min="2543" max="2557" width="7" customWidth="1"/>
    <col min="2558" max="2558" width="5" customWidth="1"/>
    <col min="2559" max="2560" width="7" customWidth="1"/>
    <col min="2561" max="2561" width="5" customWidth="1"/>
    <col min="2562" max="2568" width="7" customWidth="1"/>
    <col min="2569" max="2569" width="5" customWidth="1"/>
    <col min="2570" max="2572" width="7" customWidth="1"/>
    <col min="2573" max="2573" width="5" customWidth="1"/>
    <col min="2574" max="2580" width="7" customWidth="1"/>
    <col min="2581" max="2581" width="5" customWidth="1"/>
    <col min="2582" max="2593" width="7" customWidth="1"/>
    <col min="2594" max="2594" width="5" customWidth="1"/>
    <col min="2595" max="2598" width="7" customWidth="1"/>
    <col min="2599" max="2599" width="5" customWidth="1"/>
    <col min="2600" max="2601" width="7" customWidth="1"/>
    <col min="2602" max="2602" width="5" customWidth="1"/>
    <col min="2603" max="2637" width="7" customWidth="1"/>
    <col min="2638" max="2638" width="5" customWidth="1"/>
    <col min="2639" max="2646" width="7" customWidth="1"/>
    <col min="2647" max="2647" width="5" customWidth="1"/>
    <col min="2648" max="2648" width="7" customWidth="1"/>
    <col min="2649" max="2649" width="8" customWidth="1"/>
    <col min="2650" max="2650" width="6" customWidth="1"/>
    <col min="2651" max="2651" width="8" customWidth="1"/>
    <col min="2652" max="2652" width="6" customWidth="1"/>
    <col min="2653" max="2653" width="8" customWidth="1"/>
    <col min="2654" max="2654" width="6" customWidth="1"/>
    <col min="2655" max="2655" width="8" customWidth="1"/>
    <col min="2656" max="2656" width="6" customWidth="1"/>
    <col min="2657" max="2670" width="8" customWidth="1"/>
    <col min="2671" max="2671" width="6" customWidth="1"/>
    <col min="2672" max="2674" width="8" customWidth="1"/>
    <col min="2675" max="2675" width="6" customWidth="1"/>
    <col min="2676" max="2680" width="8" customWidth="1"/>
    <col min="2681" max="2681" width="6" customWidth="1"/>
    <col min="2682" max="2682" width="8" customWidth="1"/>
    <col min="2683" max="2683" width="6" customWidth="1"/>
    <col min="2684" max="2685" width="8" customWidth="1"/>
    <col min="2686" max="2686" width="6" customWidth="1"/>
    <col min="2687" max="2691" width="8" customWidth="1"/>
    <col min="2692" max="2692" width="6" customWidth="1"/>
    <col min="2693" max="2694" width="8" customWidth="1"/>
    <col min="2695" max="2696" width="6" customWidth="1"/>
    <col min="2697" max="2707" width="8" customWidth="1"/>
    <col min="2708" max="2708" width="6" customWidth="1"/>
    <col min="2709" max="2710" width="8" customWidth="1"/>
    <col min="2711" max="2711" width="6" customWidth="1"/>
    <col min="2712" max="2716" width="8" customWidth="1"/>
    <col min="2717" max="2717" width="6" customWidth="1"/>
    <col min="2718" max="2748" width="8" customWidth="1"/>
    <col min="2749" max="2750" width="6" customWidth="1"/>
    <col min="2751" max="2769" width="8" customWidth="1"/>
    <col min="2770" max="2770" width="6" customWidth="1"/>
    <col min="2771" max="2785" width="8" customWidth="1"/>
    <col min="2786" max="2786" width="6" customWidth="1"/>
    <col min="2787" max="2802" width="8" customWidth="1"/>
    <col min="2803" max="2803" width="6" customWidth="1"/>
    <col min="2804" max="2807" width="8" customWidth="1"/>
    <col min="2808" max="2808" width="6" customWidth="1"/>
    <col min="2809" max="2814" width="8" customWidth="1"/>
    <col min="2815" max="2816" width="6" customWidth="1"/>
    <col min="2817" max="2829" width="8" customWidth="1"/>
    <col min="2830" max="2830" width="6" customWidth="1"/>
    <col min="2831" max="2831" width="8" customWidth="1"/>
    <col min="2832" max="2832" width="6" customWidth="1"/>
    <col min="2833" max="2837" width="8" customWidth="1"/>
    <col min="2838" max="2838" width="6" customWidth="1"/>
    <col min="2839" max="2844" width="8" customWidth="1"/>
    <col min="2845" max="2845" width="6" customWidth="1"/>
    <col min="2846" max="2853" width="8" customWidth="1"/>
    <col min="2854" max="2854" width="6" customWidth="1"/>
    <col min="2855" max="2873" width="8" customWidth="1"/>
    <col min="2874" max="2874" width="6" customWidth="1"/>
    <col min="2875" max="2892" width="8" customWidth="1"/>
    <col min="2893" max="2893" width="6" customWidth="1"/>
    <col min="2894" max="2894" width="8" customWidth="1"/>
    <col min="2895" max="2895" width="6" customWidth="1"/>
    <col min="2896" max="2901" width="8" customWidth="1"/>
    <col min="2902" max="2902" width="6" customWidth="1"/>
    <col min="2903" max="2906" width="8" customWidth="1"/>
    <col min="2907" max="2907" width="6" customWidth="1"/>
    <col min="2908" max="2910" width="8" customWidth="1"/>
    <col min="2911" max="2911" width="6" customWidth="1"/>
    <col min="2912" max="2942" width="8" customWidth="1"/>
    <col min="2943" max="2943" width="6" customWidth="1"/>
    <col min="2944" max="2956" width="8" customWidth="1"/>
    <col min="2957" max="2957" width="6" customWidth="1"/>
    <col min="2958" max="2978" width="8" customWidth="1"/>
    <col min="2979" max="2979" width="6" customWidth="1"/>
    <col min="2980" max="3003" width="8" customWidth="1"/>
    <col min="3004" max="3004" width="6" customWidth="1"/>
    <col min="3005" max="3007" width="8" customWidth="1"/>
    <col min="3008" max="3008" width="6" customWidth="1"/>
    <col min="3009" max="3011" width="8" customWidth="1"/>
    <col min="3012" max="3012" width="6" customWidth="1"/>
    <col min="3013" max="3018" width="8" customWidth="1"/>
    <col min="3019" max="3019" width="6" customWidth="1"/>
    <col min="3020" max="3026" width="8" customWidth="1"/>
    <col min="3027" max="3027" width="6" customWidth="1"/>
    <col min="3028" max="3031" width="8" customWidth="1"/>
    <col min="3032" max="3033" width="6" customWidth="1"/>
    <col min="3034" max="3034" width="8" customWidth="1"/>
    <col min="3035" max="3035" width="6" customWidth="1"/>
    <col min="3036" max="3039" width="8" customWidth="1"/>
    <col min="3040" max="3040" width="6" customWidth="1"/>
    <col min="3041" max="3044" width="8" customWidth="1"/>
    <col min="3045" max="3045" width="6" customWidth="1"/>
    <col min="3046" max="3050" width="8" customWidth="1"/>
    <col min="3051" max="3051" width="6" customWidth="1"/>
    <col min="3052" max="3053" width="8" customWidth="1"/>
    <col min="3054" max="3055" width="6" customWidth="1"/>
    <col min="3056" max="3059" width="8" customWidth="1"/>
    <col min="3060" max="3061" width="6" customWidth="1"/>
    <col min="3062" max="3090" width="8" customWidth="1"/>
    <col min="3091" max="3092" width="6" customWidth="1"/>
    <col min="3093" max="3095" width="8" customWidth="1"/>
    <col min="3096" max="3096" width="6" customWidth="1"/>
    <col min="3097" max="3097" width="8" customWidth="1"/>
    <col min="3098" max="3098" width="6" customWidth="1"/>
    <col min="3099" max="3103" width="8" customWidth="1"/>
    <col min="3104" max="3104" width="6" customWidth="1"/>
    <col min="3105" max="3107" width="8" customWidth="1"/>
    <col min="3108" max="3108" width="6" customWidth="1"/>
    <col min="3109" max="3109" width="8" customWidth="1"/>
    <col min="3110" max="3110" width="28.5546875" bestFit="1" customWidth="1"/>
    <col min="3111" max="3111" width="18.88671875" bestFit="1" customWidth="1"/>
    <col min="3112" max="3120" width="2" customWidth="1"/>
    <col min="3121" max="3177" width="3" customWidth="1"/>
    <col min="3178" max="3184" width="4" customWidth="1"/>
    <col min="3185" max="3185" width="21.77734375" bestFit="1" customWidth="1"/>
    <col min="3186" max="3186" width="20.5546875" bestFit="1" customWidth="1"/>
    <col min="3187" max="3273" width="3" customWidth="1"/>
    <col min="3274" max="3498" width="4" customWidth="1"/>
    <col min="3499" max="3499" width="23.33203125" bestFit="1" customWidth="1"/>
    <col min="3500" max="3500" width="18.88671875" bestFit="1" customWidth="1"/>
    <col min="3501" max="3501" width="4.6640625" customWidth="1"/>
    <col min="3502" max="3503" width="3.6640625" customWidth="1"/>
    <col min="3504" max="3505" width="2.6640625" customWidth="1"/>
    <col min="3506" max="3514" width="2" customWidth="1"/>
    <col min="3515" max="3604" width="3" customWidth="1"/>
    <col min="3605" max="3803" width="4" customWidth="1"/>
    <col min="3804" max="3804" width="21.77734375" bestFit="1" customWidth="1"/>
    <col min="3805" max="3805" width="19" bestFit="1" customWidth="1"/>
    <col min="3806" max="3808" width="12.6640625" bestFit="1" customWidth="1"/>
    <col min="3809" max="3809" width="9.6640625" bestFit="1" customWidth="1"/>
    <col min="3810" max="3810" width="2" customWidth="1"/>
    <col min="3811" max="3813" width="9" bestFit="1" customWidth="1"/>
    <col min="3814" max="3815" width="8" customWidth="1"/>
    <col min="3816" max="3817" width="9" bestFit="1" customWidth="1"/>
    <col min="3818" max="3818" width="8" customWidth="1"/>
    <col min="3819" max="3823" width="9" bestFit="1" customWidth="1"/>
    <col min="3824" max="3824" width="7" customWidth="1"/>
    <col min="3825" max="3831" width="9" bestFit="1" customWidth="1"/>
    <col min="3832" max="3832" width="10" bestFit="1" customWidth="1"/>
    <col min="3833" max="3833" width="8" customWidth="1"/>
    <col min="3834" max="3847" width="11" bestFit="1" customWidth="1"/>
    <col min="3848" max="3848" width="10" bestFit="1" customWidth="1"/>
    <col min="3849" max="3851" width="11" bestFit="1" customWidth="1"/>
    <col min="3852" max="3852" width="10" bestFit="1" customWidth="1"/>
    <col min="3853" max="3854" width="11" bestFit="1" customWidth="1"/>
    <col min="3855" max="3855" width="10" bestFit="1" customWidth="1"/>
    <col min="3856" max="3862" width="11" bestFit="1" customWidth="1"/>
    <col min="3863" max="3863" width="10" bestFit="1" customWidth="1"/>
    <col min="3864" max="3868" width="11" bestFit="1" customWidth="1"/>
    <col min="3869" max="3869" width="10" bestFit="1" customWidth="1"/>
    <col min="3870" max="3873" width="11" bestFit="1" customWidth="1"/>
    <col min="3874" max="3874" width="9" bestFit="1" customWidth="1"/>
    <col min="3875" max="3881" width="11" bestFit="1" customWidth="1"/>
    <col min="3882" max="3882" width="10" bestFit="1" customWidth="1"/>
    <col min="3883" max="3886" width="11" bestFit="1" customWidth="1"/>
    <col min="3887" max="3887" width="10" bestFit="1" customWidth="1"/>
    <col min="3888" max="3888" width="11" bestFit="1" customWidth="1"/>
    <col min="3889" max="3889" width="10" bestFit="1" customWidth="1"/>
    <col min="3890" max="3891" width="11" bestFit="1" customWidth="1"/>
    <col min="3892" max="3893" width="10" bestFit="1" customWidth="1"/>
    <col min="3894" max="3900" width="11" bestFit="1" customWidth="1"/>
    <col min="3901" max="3901" width="10" bestFit="1" customWidth="1"/>
    <col min="3902" max="3920" width="11" bestFit="1" customWidth="1"/>
    <col min="3921" max="3921" width="10" bestFit="1" customWidth="1"/>
    <col min="3922" max="3922" width="11" bestFit="1" customWidth="1"/>
    <col min="3923" max="3932" width="12" bestFit="1" customWidth="1"/>
    <col min="3933" max="3933" width="11" bestFit="1" customWidth="1"/>
    <col min="3934" max="3946" width="12" bestFit="1" customWidth="1"/>
    <col min="3947" max="3947" width="11" bestFit="1" customWidth="1"/>
    <col min="3948" max="3955" width="12" bestFit="1" customWidth="1"/>
    <col min="3956" max="3956" width="11" bestFit="1" customWidth="1"/>
    <col min="3957" max="3958" width="12" bestFit="1" customWidth="1"/>
    <col min="3959" max="3959" width="11" bestFit="1" customWidth="1"/>
    <col min="3960" max="3973" width="12" bestFit="1" customWidth="1"/>
    <col min="3974" max="3974" width="11" bestFit="1" customWidth="1"/>
    <col min="3975" max="3982" width="12" bestFit="1" customWidth="1"/>
    <col min="3983" max="3983" width="11" bestFit="1" customWidth="1"/>
    <col min="3984" max="3986" width="12" bestFit="1" customWidth="1"/>
    <col min="3987" max="3987" width="10" bestFit="1" customWidth="1"/>
    <col min="3988" max="3989" width="12" bestFit="1" customWidth="1"/>
    <col min="3990" max="3990" width="11" bestFit="1" customWidth="1"/>
    <col min="3991" max="4006" width="12" bestFit="1" customWidth="1"/>
    <col min="4007" max="4007" width="11" bestFit="1" customWidth="1"/>
    <col min="4008" max="4016" width="12" bestFit="1" customWidth="1"/>
    <col min="4017" max="4017" width="11" bestFit="1" customWidth="1"/>
    <col min="4018" max="4021" width="12" bestFit="1" customWidth="1"/>
    <col min="4022" max="4022" width="11" bestFit="1" customWidth="1"/>
    <col min="4023" max="4045" width="12" bestFit="1" customWidth="1"/>
    <col min="4046" max="4046" width="10" bestFit="1" customWidth="1"/>
    <col min="4047" max="4050" width="12" bestFit="1" customWidth="1"/>
    <col min="4051" max="4051" width="10" bestFit="1" customWidth="1"/>
    <col min="4052" max="4090" width="12" bestFit="1" customWidth="1"/>
    <col min="4091" max="4091" width="11" bestFit="1" customWidth="1"/>
    <col min="4092" max="4098" width="12" bestFit="1" customWidth="1"/>
    <col min="4099" max="4099" width="11" bestFit="1" customWidth="1"/>
    <col min="4100" max="4103" width="12" bestFit="1" customWidth="1"/>
    <col min="4104" max="4104" width="11" bestFit="1" customWidth="1"/>
    <col min="4105" max="4106" width="12" bestFit="1" customWidth="1"/>
    <col min="4107" max="4107" width="11" bestFit="1" customWidth="1"/>
    <col min="4108" max="4108" width="12" bestFit="1" customWidth="1"/>
    <col min="4109" max="4109" width="11" bestFit="1" customWidth="1"/>
    <col min="4110" max="4113" width="12" bestFit="1" customWidth="1"/>
    <col min="4114" max="4114" width="11" bestFit="1" customWidth="1"/>
    <col min="4115" max="4152" width="12" bestFit="1" customWidth="1"/>
    <col min="4153" max="4153" width="11" bestFit="1" customWidth="1"/>
    <col min="4154" max="4159" width="12" bestFit="1" customWidth="1"/>
    <col min="4160" max="4160" width="11" bestFit="1" customWidth="1"/>
    <col min="4161" max="4162" width="12" bestFit="1" customWidth="1"/>
    <col min="4163" max="4164" width="11" bestFit="1" customWidth="1"/>
    <col min="4165" max="4182" width="12" bestFit="1" customWidth="1"/>
    <col min="4183" max="4183" width="11" bestFit="1" customWidth="1"/>
    <col min="4184" max="4187" width="12" bestFit="1" customWidth="1"/>
    <col min="4188" max="4188" width="11" bestFit="1" customWidth="1"/>
    <col min="4189" max="4191" width="12" bestFit="1" customWidth="1"/>
    <col min="4192" max="4193" width="11" bestFit="1" customWidth="1"/>
    <col min="4194" max="4199" width="12" bestFit="1" customWidth="1"/>
    <col min="4200" max="4200" width="11" bestFit="1" customWidth="1"/>
    <col min="4201" max="4206" width="12" bestFit="1" customWidth="1"/>
    <col min="4207" max="4207" width="11" bestFit="1" customWidth="1"/>
    <col min="4208" max="4219" width="12" bestFit="1" customWidth="1"/>
    <col min="4220" max="4220" width="11" bestFit="1" customWidth="1"/>
    <col min="4221" max="4221" width="12" bestFit="1" customWidth="1"/>
    <col min="4222" max="4222" width="11" bestFit="1" customWidth="1"/>
    <col min="4223" max="4227" width="12" bestFit="1" customWidth="1"/>
    <col min="4228" max="4228" width="11" bestFit="1" customWidth="1"/>
    <col min="4229" max="4240" width="12" bestFit="1" customWidth="1"/>
    <col min="4241" max="4241" width="11" bestFit="1" customWidth="1"/>
    <col min="4242" max="4258" width="12" bestFit="1" customWidth="1"/>
    <col min="4259" max="4259" width="11" bestFit="1" customWidth="1"/>
    <col min="4260" max="4260" width="12" bestFit="1" customWidth="1"/>
    <col min="4261" max="4261" width="11" bestFit="1" customWidth="1"/>
    <col min="4262" max="4263" width="12" bestFit="1" customWidth="1"/>
    <col min="4264" max="4264" width="11" bestFit="1" customWidth="1"/>
    <col min="4265" max="4268" width="12" bestFit="1" customWidth="1"/>
    <col min="4269" max="4269" width="11" bestFit="1" customWidth="1"/>
    <col min="4270" max="4275" width="12" bestFit="1" customWidth="1"/>
    <col min="4276" max="4276" width="11" bestFit="1" customWidth="1"/>
    <col min="4277" max="4287" width="12" bestFit="1" customWidth="1"/>
    <col min="4288" max="4288" width="11" bestFit="1" customWidth="1"/>
    <col min="4289" max="4329" width="12" bestFit="1" customWidth="1"/>
    <col min="4330" max="4330" width="11" bestFit="1" customWidth="1"/>
    <col min="4331" max="4350" width="12" bestFit="1" customWidth="1"/>
    <col min="4351" max="4351" width="11" bestFit="1" customWidth="1"/>
    <col min="4352" max="4355" width="12" bestFit="1" customWidth="1"/>
    <col min="4356" max="4356" width="11" bestFit="1" customWidth="1"/>
    <col min="4357" max="4362" width="12" bestFit="1" customWidth="1"/>
    <col min="4363" max="4363" width="10" bestFit="1" customWidth="1"/>
    <col min="4364" max="4366" width="12" bestFit="1" customWidth="1"/>
    <col min="4367" max="4367" width="11" bestFit="1" customWidth="1"/>
    <col min="4368" max="4371" width="12" bestFit="1" customWidth="1"/>
    <col min="4372" max="4372" width="11" bestFit="1" customWidth="1"/>
    <col min="4373" max="4375" width="12" bestFit="1" customWidth="1"/>
    <col min="4376" max="4376" width="11" bestFit="1" customWidth="1"/>
    <col min="4377" max="4377" width="12" bestFit="1" customWidth="1"/>
    <col min="4378" max="4378" width="11" bestFit="1" customWidth="1"/>
    <col min="4379" max="4381" width="12" bestFit="1" customWidth="1"/>
    <col min="4382" max="4382" width="11" bestFit="1" customWidth="1"/>
    <col min="4383" max="4400" width="12" bestFit="1" customWidth="1"/>
    <col min="4401" max="4401" width="11" bestFit="1" customWidth="1"/>
    <col min="4402" max="4418" width="12" bestFit="1" customWidth="1"/>
    <col min="4419" max="4419" width="11" bestFit="1" customWidth="1"/>
    <col min="4420" max="4423" width="12" bestFit="1" customWidth="1"/>
    <col min="4424" max="4424" width="10" bestFit="1" customWidth="1"/>
    <col min="4425" max="4450" width="12" bestFit="1" customWidth="1"/>
    <col min="4451" max="4451" width="11" bestFit="1" customWidth="1"/>
    <col min="4452" max="4452" width="12" bestFit="1" customWidth="1"/>
    <col min="4453" max="4453" width="11" bestFit="1" customWidth="1"/>
    <col min="4454" max="4466" width="12" bestFit="1" customWidth="1"/>
    <col min="4467" max="4467" width="11" bestFit="1" customWidth="1"/>
    <col min="4468" max="4470" width="12" bestFit="1" customWidth="1"/>
    <col min="4471" max="4471" width="10" bestFit="1" customWidth="1"/>
    <col min="4472" max="4481" width="12" bestFit="1" customWidth="1"/>
    <col min="4482" max="4482" width="11" bestFit="1" customWidth="1"/>
    <col min="4483" max="4492" width="12" bestFit="1" customWidth="1"/>
    <col min="4493" max="4493" width="11" bestFit="1" customWidth="1"/>
    <col min="4494" max="4512" width="12" bestFit="1" customWidth="1"/>
    <col min="4513" max="4513" width="11" bestFit="1" customWidth="1"/>
    <col min="4514" max="4524" width="12" bestFit="1" customWidth="1"/>
    <col min="4525" max="4525" width="11" bestFit="1" customWidth="1"/>
    <col min="4526" max="4533" width="12" bestFit="1" customWidth="1"/>
    <col min="4534" max="4534" width="11" bestFit="1" customWidth="1"/>
    <col min="4535" max="4540" width="12" bestFit="1" customWidth="1"/>
    <col min="4541" max="4542" width="11" bestFit="1" customWidth="1"/>
    <col min="4543" max="4573" width="12" bestFit="1" customWidth="1"/>
    <col min="4574" max="4574" width="11" bestFit="1" customWidth="1"/>
    <col min="4575" max="4592" width="12" bestFit="1" customWidth="1"/>
    <col min="4593" max="4593" width="11" bestFit="1" customWidth="1"/>
    <col min="4594" max="4598" width="12" bestFit="1" customWidth="1"/>
    <col min="4599" max="4599" width="11" bestFit="1" customWidth="1"/>
    <col min="4600" max="4606" width="12" bestFit="1" customWidth="1"/>
    <col min="4607" max="4607" width="11" bestFit="1" customWidth="1"/>
    <col min="4608" max="4621" width="12" bestFit="1" customWidth="1"/>
    <col min="4622" max="4622" width="11" bestFit="1" customWidth="1"/>
    <col min="4623" max="4623" width="12" bestFit="1" customWidth="1"/>
    <col min="4624" max="4624" width="11" bestFit="1" customWidth="1"/>
    <col min="4625" max="4645" width="12" bestFit="1" customWidth="1"/>
    <col min="4646" max="4646" width="11" bestFit="1" customWidth="1"/>
    <col min="4647" max="4651" width="12" bestFit="1" customWidth="1"/>
    <col min="4652" max="4654" width="11" bestFit="1" customWidth="1"/>
    <col min="4655" max="4669" width="12" bestFit="1" customWidth="1"/>
    <col min="4670" max="4670" width="11" bestFit="1" customWidth="1"/>
    <col min="4671" max="4682" width="12" bestFit="1" customWidth="1"/>
    <col min="4683" max="4683" width="11" bestFit="1" customWidth="1"/>
    <col min="4684" max="4721" width="12" bestFit="1" customWidth="1"/>
    <col min="4722" max="4722" width="11" bestFit="1" customWidth="1"/>
    <col min="4723" max="4723" width="12" bestFit="1" customWidth="1"/>
    <col min="4724" max="4724" width="11" bestFit="1" customWidth="1"/>
    <col min="4725" max="4731" width="12" bestFit="1" customWidth="1"/>
    <col min="4732" max="4732" width="11" bestFit="1" customWidth="1"/>
    <col min="4733" max="4733" width="12" bestFit="1" customWidth="1"/>
    <col min="4734" max="4734" width="11" bestFit="1" customWidth="1"/>
    <col min="4735" max="4746" width="12" bestFit="1" customWidth="1"/>
    <col min="4747" max="4747" width="11" bestFit="1" customWidth="1"/>
    <col min="4748" max="4768" width="12" bestFit="1" customWidth="1"/>
    <col min="4769" max="4769" width="11" bestFit="1" customWidth="1"/>
    <col min="4770" max="4775" width="12" bestFit="1" customWidth="1"/>
    <col min="4776" max="4776" width="11" bestFit="1" customWidth="1"/>
    <col min="4777" max="4783" width="12" bestFit="1" customWidth="1"/>
    <col min="4784" max="4784" width="11" bestFit="1" customWidth="1"/>
    <col min="4785" max="4798" width="12" bestFit="1" customWidth="1"/>
    <col min="4799" max="4799" width="10" bestFit="1" customWidth="1"/>
    <col min="4800" max="4802" width="12" bestFit="1" customWidth="1"/>
    <col min="4803" max="4803" width="11" bestFit="1" customWidth="1"/>
    <col min="4804" max="4806" width="12" bestFit="1" customWidth="1"/>
    <col min="4807" max="4807" width="11" bestFit="1" customWidth="1"/>
    <col min="4808" max="4831" width="12" bestFit="1" customWidth="1"/>
    <col min="4832" max="4832" width="11" bestFit="1" customWidth="1"/>
    <col min="4833" max="4835" width="12" bestFit="1" customWidth="1"/>
    <col min="4836" max="4836" width="10" bestFit="1" customWidth="1"/>
    <col min="4837" max="4838" width="12" bestFit="1" customWidth="1"/>
    <col min="4839" max="4839" width="11" bestFit="1" customWidth="1"/>
    <col min="4840" max="4840" width="12" bestFit="1" customWidth="1"/>
    <col min="4841" max="4841" width="11" bestFit="1" customWidth="1"/>
    <col min="4842" max="4863" width="12" bestFit="1" customWidth="1"/>
    <col min="4864" max="4864" width="11" bestFit="1" customWidth="1"/>
    <col min="4865" max="4871" width="12" bestFit="1" customWidth="1"/>
    <col min="4872" max="4872" width="11" bestFit="1" customWidth="1"/>
    <col min="4873" max="4880" width="12" bestFit="1" customWidth="1"/>
    <col min="4881" max="4881" width="9" bestFit="1" customWidth="1"/>
    <col min="4882" max="4886" width="12" bestFit="1" customWidth="1"/>
    <col min="4887" max="4887" width="21.88671875" bestFit="1" customWidth="1"/>
    <col min="4888" max="4888" width="10.77734375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5</v>
      </c>
      <c r="C4" t="s">
        <v>3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853242</v>
      </c>
      <c r="C5" s="6">
        <v>74668</v>
      </c>
      <c r="D5" s="6">
        <v>927910</v>
      </c>
      <c r="E5" s="11" t="s">
        <v>21</v>
      </c>
      <c r="F5" s="12">
        <f>ROUND(GETPIVOTDATA("Measure Values",$A$3,"Site","Site A","Measure Names","Total Net Bookings")/GETPIVOTDATA("Measure Values",$A$3,"Site","Site A","Measure Names","Inquiries")*100,2)</f>
        <v>8.75</v>
      </c>
    </row>
    <row r="6" spans="1:6" x14ac:dyDescent="0.3">
      <c r="A6" s="5" t="s">
        <v>22</v>
      </c>
      <c r="B6" s="6">
        <v>905218</v>
      </c>
      <c r="C6" s="6">
        <v>41625</v>
      </c>
      <c r="D6" s="6">
        <v>946843</v>
      </c>
      <c r="E6" s="11" t="s">
        <v>22</v>
      </c>
      <c r="F6" s="12">
        <f>ROUND(GETPIVOTDATA("Measure Values",$A$3,"Site","Site B","Measure Names","Total Net Bookings")/GETPIVOTDATA("Measure Values",$A$3,"Site","Site B","Measure Names","Inquiries")*100,2)</f>
        <v>4.5999999999999996</v>
      </c>
    </row>
    <row r="7" spans="1:6" x14ac:dyDescent="0.3">
      <c r="A7" s="5" t="s">
        <v>25</v>
      </c>
      <c r="B7" s="6">
        <v>1758460</v>
      </c>
      <c r="C7" s="6">
        <v>116293</v>
      </c>
      <c r="D7" s="6">
        <v>1874753</v>
      </c>
      <c r="E7" s="8"/>
      <c r="F7" s="7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B25" sqref="B25"/>
    </sheetView>
  </sheetViews>
  <sheetFormatPr defaultRowHeight="14.4" x14ac:dyDescent="0.3"/>
  <cols>
    <col min="1" max="1" width="21" bestFit="1" customWidth="1"/>
    <col min="2" max="2" width="15.5546875" customWidth="1"/>
    <col min="3" max="3" width="16.88671875" customWidth="1"/>
    <col min="4" max="4" width="10.77734375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5</v>
      </c>
      <c r="C4" t="s">
        <v>3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853242</v>
      </c>
      <c r="C5" s="6">
        <v>74668</v>
      </c>
      <c r="D5" s="6">
        <v>927910</v>
      </c>
      <c r="E5" s="13" t="s">
        <v>30</v>
      </c>
      <c r="F5" s="14">
        <f>ROUND(GETPIVOTDATA("Measure Values",$A$3,"Site","Site A","Year of Date Id",2016,"Measure Names","Total Net Bookings")/GETPIVOTDATA("Measure Values",$A$3,"Site","Site A","Year of Date Id",2016,"Measure Names","Inquiries")*100,2)</f>
        <v>6.18</v>
      </c>
    </row>
    <row r="6" spans="1:6" x14ac:dyDescent="0.3">
      <c r="A6" s="9">
        <v>2016</v>
      </c>
      <c r="B6" s="6">
        <v>465529</v>
      </c>
      <c r="C6" s="6">
        <v>28779</v>
      </c>
      <c r="D6" s="6">
        <v>494308</v>
      </c>
      <c r="E6" s="13" t="s">
        <v>31</v>
      </c>
      <c r="F6" s="14">
        <f>ROUND(GETPIVOTDATA("Measure Values",$A$3,"Site","Site A","Year of Date Id",2017,"Measure Names","Total Net Bookings")/GETPIVOTDATA("Measure Values",$A$3,"Site","Site A","Year of Date Id",2017,"Measure Names","Inquiries")*100,2)</f>
        <v>11.84</v>
      </c>
    </row>
    <row r="7" spans="1:6" x14ac:dyDescent="0.3">
      <c r="A7" s="9">
        <v>2017</v>
      </c>
      <c r="B7" s="6">
        <v>387713</v>
      </c>
      <c r="C7" s="6">
        <v>45889</v>
      </c>
      <c r="D7" s="6">
        <v>433602</v>
      </c>
      <c r="E7" s="13" t="s">
        <v>32</v>
      </c>
      <c r="F7" s="14">
        <f>ROUND(GETPIVOTDATA("Measure Values",$A$3,"Site","Site B","Year of Date Id",2016,"Measure Names","Total Net Bookings")/GETPIVOTDATA("Measure Values",$A$3,"Site","Site B","Year of Date Id",2016,"Measure Names","Inquiries")*100,2)</f>
        <v>3.55</v>
      </c>
    </row>
    <row r="8" spans="1:6" x14ac:dyDescent="0.3">
      <c r="A8" s="5" t="s">
        <v>22</v>
      </c>
      <c r="B8" s="6">
        <v>905218</v>
      </c>
      <c r="C8" s="6">
        <v>41625</v>
      </c>
      <c r="D8" s="6">
        <v>946843</v>
      </c>
      <c r="E8" s="13" t="s">
        <v>33</v>
      </c>
      <c r="F8" s="14">
        <f>ROUND(GETPIVOTDATA("Measure Values",$A$3,"Site","Site B","Year of Date Id",2017,"Measure Names","Total Net Bookings")/GETPIVOTDATA("Measure Values",$A$3,"Site","Site B","Year of Date Id",2017,"Measure Names","Inquiries")*100,2)</f>
        <v>6.84</v>
      </c>
    </row>
    <row r="9" spans="1:6" x14ac:dyDescent="0.3">
      <c r="A9" s="9">
        <v>2016</v>
      </c>
      <c r="B9" s="6">
        <v>616670</v>
      </c>
      <c r="C9" s="6">
        <v>21884</v>
      </c>
      <c r="D9" s="6">
        <v>638554</v>
      </c>
    </row>
    <row r="10" spans="1:6" x14ac:dyDescent="0.3">
      <c r="A10" s="9">
        <v>2017</v>
      </c>
      <c r="B10" s="6">
        <v>288548</v>
      </c>
      <c r="C10" s="6">
        <v>19741</v>
      </c>
      <c r="D10" s="6">
        <v>308289</v>
      </c>
    </row>
    <row r="11" spans="1:6" x14ac:dyDescent="0.3">
      <c r="A11" s="5" t="s">
        <v>25</v>
      </c>
      <c r="B11" s="6">
        <v>1758460</v>
      </c>
      <c r="C11" s="6">
        <v>116293</v>
      </c>
      <c r="D11" s="6">
        <v>1874753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C19" sqref="C19"/>
    </sheetView>
  </sheetViews>
  <sheetFormatPr defaultRowHeight="14.4" x14ac:dyDescent="0.3"/>
  <cols>
    <col min="1" max="1" width="21" bestFit="1" customWidth="1"/>
    <col min="2" max="2" width="15.5546875" customWidth="1"/>
    <col min="3" max="3" width="16.88671875" customWidth="1"/>
    <col min="4" max="4" width="10.77734375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5</v>
      </c>
      <c r="C4" t="s">
        <v>3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853242</v>
      </c>
      <c r="C5" s="6">
        <v>74668</v>
      </c>
      <c r="D5" s="6">
        <v>927910</v>
      </c>
      <c r="E5" s="13" t="s">
        <v>34</v>
      </c>
      <c r="F5" s="14">
        <f>ROUND(GETPIVOTDATA("Measure Values",$A$3,"Site","Site A","Measure Names","Total Net Bookings","Person Type","FRBO")/GETPIVOTDATA("Measure Values",$A$3,"Site","Site A","Measure Names","Inquiries","Person Type","FRBO")*100,2)</f>
        <v>10.54</v>
      </c>
    </row>
    <row r="6" spans="1:6" x14ac:dyDescent="0.3">
      <c r="A6" s="15" t="s">
        <v>14</v>
      </c>
      <c r="B6" s="6">
        <v>421061</v>
      </c>
      <c r="C6" s="6">
        <v>44368</v>
      </c>
      <c r="D6" s="6">
        <v>465429</v>
      </c>
      <c r="E6" s="13" t="s">
        <v>35</v>
      </c>
      <c r="F6" s="14">
        <f>ROUND(GETPIVOTDATA("Measure Values",$A$3,"Site","Site A","Measure Names","Total Net Bookings","Person Type","PM")/GETPIVOTDATA("Measure Values",$A$3,"Site","Site A","Measure Names","Inquiries","Person Type","PM")*100,2)</f>
        <v>7.01</v>
      </c>
    </row>
    <row r="7" spans="1:6" x14ac:dyDescent="0.3">
      <c r="A7" s="15" t="s">
        <v>18</v>
      </c>
      <c r="B7" s="6">
        <v>432181</v>
      </c>
      <c r="C7" s="6">
        <v>30300</v>
      </c>
      <c r="D7" s="6">
        <v>462481</v>
      </c>
      <c r="E7" s="13" t="s">
        <v>36</v>
      </c>
      <c r="F7" s="14">
        <f>ROUND(GETPIVOTDATA("Measure Values",$A$3,"Site","Site B","Measure Names","Total Net Bookings","Person Type","FRBO")/GETPIVOTDATA("Measure Values",$A$3,"Site","Site B","Measure Names","Inquiries","Person Type","FRBO")*100,2)</f>
        <v>5.03</v>
      </c>
    </row>
    <row r="8" spans="1:6" x14ac:dyDescent="0.3">
      <c r="A8" s="5" t="s">
        <v>22</v>
      </c>
      <c r="B8" s="6">
        <v>905218</v>
      </c>
      <c r="C8" s="6">
        <v>41625</v>
      </c>
      <c r="D8" s="6">
        <v>946843</v>
      </c>
      <c r="E8" s="13" t="s">
        <v>37</v>
      </c>
      <c r="F8" s="14">
        <f>ROUND(GETPIVOTDATA("Measure Values",$A$3,"Site","Site B","Measure Names","Total Net Bookings","Person Type","PM")/GETPIVOTDATA("Measure Values",$A$3,"Site","Site B","Measure Names","Inquiries","Person Type","PM")*100,2)</f>
        <v>3.77</v>
      </c>
    </row>
    <row r="9" spans="1:6" x14ac:dyDescent="0.3">
      <c r="A9" s="15" t="s">
        <v>14</v>
      </c>
      <c r="B9" s="6">
        <v>593512</v>
      </c>
      <c r="C9" s="6">
        <v>29869</v>
      </c>
      <c r="D9" s="6">
        <v>623381</v>
      </c>
    </row>
    <row r="10" spans="1:6" x14ac:dyDescent="0.3">
      <c r="A10" s="15" t="s">
        <v>18</v>
      </c>
      <c r="B10" s="6">
        <v>311706</v>
      </c>
      <c r="C10" s="6">
        <v>11756</v>
      </c>
      <c r="D10" s="6">
        <v>323462</v>
      </c>
    </row>
    <row r="11" spans="1:6" x14ac:dyDescent="0.3">
      <c r="A11" s="5" t="s">
        <v>25</v>
      </c>
      <c r="B11" s="6">
        <v>1758460</v>
      </c>
      <c r="C11" s="6">
        <v>116293</v>
      </c>
      <c r="D11" s="6">
        <v>1874753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J20" sqref="J20"/>
    </sheetView>
  </sheetViews>
  <sheetFormatPr defaultRowHeight="14.4" x14ac:dyDescent="0.3"/>
  <cols>
    <col min="1" max="1" width="21" bestFit="1" customWidth="1"/>
    <col min="2" max="2" width="15.5546875" customWidth="1"/>
    <col min="3" max="3" width="16.88671875" customWidth="1"/>
    <col min="4" max="4" width="10.77734375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5</v>
      </c>
      <c r="C4" t="s">
        <v>3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853242</v>
      </c>
      <c r="C5" s="6">
        <v>74668</v>
      </c>
      <c r="D5" s="6">
        <v>927910</v>
      </c>
      <c r="E5" s="13" t="s">
        <v>38</v>
      </c>
      <c r="F5" s="14">
        <f>ROUND(GETPIVOTDATA("Measure Values",$A$3,"Site","Site A","Measure Names","Total Net Bookings","Supplier Type","Integrated")/GETPIVOTDATA("Measure Values",$A$3,"Site","Site A","Measure Names","Inquiries","Supplier Type","Integrated")*100,2)</f>
        <v>10.01</v>
      </c>
    </row>
    <row r="6" spans="1:6" x14ac:dyDescent="0.3">
      <c r="A6" s="15" t="s">
        <v>23</v>
      </c>
      <c r="B6" s="6">
        <v>98276</v>
      </c>
      <c r="C6" s="6">
        <v>9839</v>
      </c>
      <c r="D6" s="6">
        <v>108115</v>
      </c>
      <c r="E6" s="13" t="s">
        <v>39</v>
      </c>
      <c r="F6" s="14">
        <f>ROUND(GETPIVOTDATA("Measure Values",$A$3,"Site","Site A","Measure Names","Total Net Bookings","Supplier Type","Platform")/GETPIVOTDATA("Measure Values",$A$3,"Site","Site A","Measure Names","Inquiries","Supplier Type","Platform")*100,2)</f>
        <v>8.59</v>
      </c>
    </row>
    <row r="7" spans="1:6" x14ac:dyDescent="0.3">
      <c r="A7" s="15" t="s">
        <v>17</v>
      </c>
      <c r="B7" s="6">
        <v>754966</v>
      </c>
      <c r="C7" s="6">
        <v>64829</v>
      </c>
      <c r="D7" s="6">
        <v>819795</v>
      </c>
      <c r="E7" s="13" t="s">
        <v>40</v>
      </c>
      <c r="F7" s="14">
        <f>ROUND(GETPIVOTDATA("Measure Values",$A$3,"Site","Site B","Measure Names","Total Net Bookings","Supplier Type","Integrated")/GETPIVOTDATA("Measure Values",$A$3,"Site","Site B","Measure Names","Inquiries","Supplier Type","Integrated")*100,2)</f>
        <v>6.47</v>
      </c>
    </row>
    <row r="8" spans="1:6" x14ac:dyDescent="0.3">
      <c r="A8" s="5" t="s">
        <v>22</v>
      </c>
      <c r="B8" s="6">
        <v>905218</v>
      </c>
      <c r="C8" s="6">
        <v>41625</v>
      </c>
      <c r="D8" s="6">
        <v>946843</v>
      </c>
      <c r="E8" s="13" t="s">
        <v>41</v>
      </c>
      <c r="F8" s="14">
        <f>ROUND(GETPIVOTDATA("Measure Values",$A$3,"Site","Site B","Measure Names","Total Net Bookings","Supplier Type","Platform")/GETPIVOTDATA("Measure Values",$A$3,"Site","Site B","Measure Names","Inquiries","Supplier Type","Platform")*100,2)</f>
        <v>4.4800000000000004</v>
      </c>
    </row>
    <row r="9" spans="1:6" x14ac:dyDescent="0.3">
      <c r="A9" s="15" t="s">
        <v>23</v>
      </c>
      <c r="B9" s="6">
        <v>55817</v>
      </c>
      <c r="C9" s="6">
        <v>3614</v>
      </c>
      <c r="D9" s="6">
        <v>59431</v>
      </c>
    </row>
    <row r="10" spans="1:6" x14ac:dyDescent="0.3">
      <c r="A10" s="15" t="s">
        <v>17</v>
      </c>
      <c r="B10" s="6">
        <v>849401</v>
      </c>
      <c r="C10" s="6">
        <v>38011</v>
      </c>
      <c r="D10" s="6">
        <v>887412</v>
      </c>
    </row>
    <row r="11" spans="1:6" x14ac:dyDescent="0.3">
      <c r="A11" s="5" t="s">
        <v>25</v>
      </c>
      <c r="B11" s="6">
        <v>1758460</v>
      </c>
      <c r="C11" s="6">
        <v>116293</v>
      </c>
      <c r="D11" s="6">
        <v>1874753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C15" sqref="C15"/>
    </sheetView>
  </sheetViews>
  <sheetFormatPr defaultRowHeight="14.4" x14ac:dyDescent="0.3"/>
  <cols>
    <col min="1" max="1" width="21" bestFit="1" customWidth="1"/>
    <col min="2" max="3" width="16.88671875" customWidth="1"/>
    <col min="4" max="4" width="10.77734375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15</v>
      </c>
      <c r="C4" t="s">
        <v>3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14783</v>
      </c>
      <c r="C5" s="6">
        <v>74668</v>
      </c>
      <c r="D5" s="6">
        <v>89451</v>
      </c>
      <c r="E5" s="11" t="s">
        <v>21</v>
      </c>
      <c r="F5" s="12">
        <f>ROUND(GETPIVOTDATA("Measure Values",$A$3,"Site","Site A","Measure Names","Total Cancellations")/GETPIVOTDATA("Measure Values",$A$3,"Site","Site A","Measure Names","Total Net Bookings")*100,2)</f>
        <v>19.8</v>
      </c>
    </row>
    <row r="6" spans="1:6" x14ac:dyDescent="0.3">
      <c r="A6" s="5" t="s">
        <v>22</v>
      </c>
      <c r="B6" s="6">
        <v>8959</v>
      </c>
      <c r="C6" s="6">
        <v>41625</v>
      </c>
      <c r="D6" s="6">
        <v>50584</v>
      </c>
      <c r="E6" s="11" t="s">
        <v>22</v>
      </c>
      <c r="F6" s="12">
        <f>ROUND(GETPIVOTDATA("Measure Values",$A$3,"Site","Site B","Measure Names","Total Cancellations")/GETPIVOTDATA("Measure Values",$A$3,"Site","Site B","Measure Names","Total Net Bookings")*100,2)</f>
        <v>21.52</v>
      </c>
    </row>
    <row r="7" spans="1:6" x14ac:dyDescent="0.3">
      <c r="A7" s="5" t="s">
        <v>25</v>
      </c>
      <c r="B7" s="6">
        <v>23742</v>
      </c>
      <c r="C7" s="6">
        <v>116293</v>
      </c>
      <c r="D7" s="6">
        <v>140035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B18" sqref="B18"/>
    </sheetView>
  </sheetViews>
  <sheetFormatPr defaultRowHeight="14.4" x14ac:dyDescent="0.3"/>
  <cols>
    <col min="1" max="1" width="21" bestFit="1" customWidth="1"/>
    <col min="2" max="3" width="16.88671875" customWidth="1"/>
    <col min="4" max="4" width="10.77734375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15</v>
      </c>
      <c r="C4" t="s">
        <v>3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14783</v>
      </c>
      <c r="C5" s="6">
        <v>74668</v>
      </c>
      <c r="D5" s="6">
        <v>89451</v>
      </c>
      <c r="E5" s="13" t="s">
        <v>30</v>
      </c>
      <c r="F5" s="14">
        <f>ROUND(GETPIVOTDATA("Measure Values",$A$3,"Site","Site A","Year of Date Id",2016,"Measure Names","Total Cancellations")/GETPIVOTDATA("Measure Values",$A$3,"Site","Site A","Year of Date Id",2016,"Measure Names","Total Net Bookings")*100,2)</f>
        <v>22.02</v>
      </c>
    </row>
    <row r="6" spans="1:6" x14ac:dyDescent="0.3">
      <c r="A6" s="9">
        <v>2016</v>
      </c>
      <c r="B6" s="6">
        <v>6337</v>
      </c>
      <c r="C6" s="6">
        <v>28779</v>
      </c>
      <c r="D6" s="6">
        <v>35116</v>
      </c>
      <c r="E6" s="13" t="s">
        <v>31</v>
      </c>
      <c r="F6" s="14">
        <f>ROUND(GETPIVOTDATA("Measure Values",$A$3,"Site","Site A","Year of Date Id",2017,"Measure Names","Total Cancellations")/GETPIVOTDATA("Measure Values",$A$3,"Site","Site A","Year of Date Id",2017,"Measure Names","Total Net Bookings")*100,2)</f>
        <v>18.41</v>
      </c>
    </row>
    <row r="7" spans="1:6" x14ac:dyDescent="0.3">
      <c r="A7" s="9">
        <v>2017</v>
      </c>
      <c r="B7" s="6">
        <v>8446</v>
      </c>
      <c r="C7" s="6">
        <v>45889</v>
      </c>
      <c r="D7" s="6">
        <v>54335</v>
      </c>
      <c r="E7" s="13" t="s">
        <v>32</v>
      </c>
      <c r="F7" s="14">
        <f>ROUND(GETPIVOTDATA("Measure Values",$A$3,"Site","Site B","Year of Date Id",2016,"Measure Names","Total Cancellations")/GETPIVOTDATA("Measure Values",$A$3,"Site","Site B","Year of Date Id",2016,"Measure Names","Total Net Bookings")*100,2)</f>
        <v>19.59</v>
      </c>
    </row>
    <row r="8" spans="1:6" x14ac:dyDescent="0.3">
      <c r="A8" s="5" t="s">
        <v>22</v>
      </c>
      <c r="B8" s="6">
        <v>8959</v>
      </c>
      <c r="C8" s="6">
        <v>41625</v>
      </c>
      <c r="D8" s="6">
        <v>50584</v>
      </c>
      <c r="E8" s="13" t="s">
        <v>33</v>
      </c>
      <c r="F8" s="14">
        <f>ROUND(GETPIVOTDATA("Measure Values",$A$3,"Site","Site B","Year of Date Id",2017,"Measure Names","Total Cancellations")/GETPIVOTDATA("Measure Values",$A$3,"Site","Site B","Year of Date Id",2017,"Measure Names","Total Net Bookings")*100,2)</f>
        <v>23.66</v>
      </c>
    </row>
    <row r="9" spans="1:6" x14ac:dyDescent="0.3">
      <c r="A9" s="9">
        <v>2016</v>
      </c>
      <c r="B9" s="6">
        <v>4288</v>
      </c>
      <c r="C9" s="6">
        <v>21884</v>
      </c>
      <c r="D9" s="6">
        <v>26172</v>
      </c>
    </row>
    <row r="10" spans="1:6" x14ac:dyDescent="0.3">
      <c r="A10" s="9">
        <v>2017</v>
      </c>
      <c r="B10" s="6">
        <v>4671</v>
      </c>
      <c r="C10" s="6">
        <v>19741</v>
      </c>
      <c r="D10" s="6">
        <v>24412</v>
      </c>
    </row>
    <row r="11" spans="1:6" x14ac:dyDescent="0.3">
      <c r="A11" s="5" t="s">
        <v>25</v>
      </c>
      <c r="B11" s="6">
        <v>23742</v>
      </c>
      <c r="C11" s="6">
        <v>116293</v>
      </c>
      <c r="D11" s="6">
        <v>140035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K7" sqref="K7"/>
    </sheetView>
  </sheetViews>
  <sheetFormatPr defaultRowHeight="14.4" x14ac:dyDescent="0.3"/>
  <cols>
    <col min="1" max="1" width="21" bestFit="1" customWidth="1"/>
    <col min="2" max="3" width="16.88671875" customWidth="1"/>
    <col min="4" max="4" width="10.77734375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15</v>
      </c>
      <c r="C4" t="s">
        <v>3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14783</v>
      </c>
      <c r="C5" s="6">
        <v>74668</v>
      </c>
      <c r="D5" s="6">
        <v>89451</v>
      </c>
      <c r="E5" s="13" t="s">
        <v>34</v>
      </c>
      <c r="F5" s="14">
        <f>ROUND(GETPIVOTDATA("Measure Values",$A$3,"Site","Site A","Measure Names","Total Cancellations","Person Type","FRBO")/GETPIVOTDATA("Measure Values",$A$3,"Site","Site A","Measure Names","Total Net Bookings","Person Type","FRBO")*100,2)</f>
        <v>13.38</v>
      </c>
    </row>
    <row r="6" spans="1:6" x14ac:dyDescent="0.3">
      <c r="A6" s="15" t="s">
        <v>14</v>
      </c>
      <c r="B6" s="6">
        <v>5935</v>
      </c>
      <c r="C6" s="6">
        <v>44368</v>
      </c>
      <c r="D6" s="6">
        <v>50303</v>
      </c>
      <c r="E6" s="13" t="s">
        <v>35</v>
      </c>
      <c r="F6" s="14">
        <f>ROUND(GETPIVOTDATA("Measure Values",$A$3,"Site","Site A","Measure Names","Total Cancellations","Person Type","PM")/GETPIVOTDATA("Measure Values",$A$3,"Site","Site A","Measure Names","Total Net Bookings","Person Type","PM")*100,2)</f>
        <v>29.2</v>
      </c>
    </row>
    <row r="7" spans="1:6" x14ac:dyDescent="0.3">
      <c r="A7" s="15" t="s">
        <v>18</v>
      </c>
      <c r="B7" s="6">
        <v>8848</v>
      </c>
      <c r="C7" s="6">
        <v>30300</v>
      </c>
      <c r="D7" s="6">
        <v>39148</v>
      </c>
      <c r="E7" s="13" t="s">
        <v>36</v>
      </c>
      <c r="F7" s="14">
        <f>ROUND(GETPIVOTDATA("Measure Values",$A$3,"Site","Site B","Measure Names","Total Cancellations","Person Type","FRBO")/GETPIVOTDATA("Measure Values",$A$3,"Site","Site B","Measure Names","Total Net Bookings","Person Type","FRBO")*100,2)</f>
        <v>15.72</v>
      </c>
    </row>
    <row r="8" spans="1:6" x14ac:dyDescent="0.3">
      <c r="A8" s="5" t="s">
        <v>22</v>
      </c>
      <c r="B8" s="6">
        <v>8959</v>
      </c>
      <c r="C8" s="6">
        <v>41625</v>
      </c>
      <c r="D8" s="6">
        <v>50584</v>
      </c>
      <c r="E8" s="13" t="s">
        <v>37</v>
      </c>
      <c r="F8" s="14">
        <f>ROUND(GETPIVOTDATA("Measure Values",$A$3,"Site","Site B","Measure Names","Total Cancellations","Person Type","PM")/GETPIVOTDATA("Measure Values",$A$3,"Site","Site B","Measure Names","Total Net Bookings","Person Type","PM")*100,2)</f>
        <v>36.26</v>
      </c>
    </row>
    <row r="9" spans="1:6" x14ac:dyDescent="0.3">
      <c r="A9" s="15" t="s">
        <v>14</v>
      </c>
      <c r="B9" s="6">
        <v>4696</v>
      </c>
      <c r="C9" s="6">
        <v>29869</v>
      </c>
      <c r="D9" s="6">
        <v>34565</v>
      </c>
    </row>
    <row r="10" spans="1:6" x14ac:dyDescent="0.3">
      <c r="A10" s="15" t="s">
        <v>18</v>
      </c>
      <c r="B10" s="6">
        <v>4263</v>
      </c>
      <c r="C10" s="6">
        <v>11756</v>
      </c>
      <c r="D10" s="6">
        <v>16019</v>
      </c>
    </row>
    <row r="11" spans="1:6" x14ac:dyDescent="0.3">
      <c r="A11" s="5" t="s">
        <v>25</v>
      </c>
      <c r="B11" s="6">
        <v>23742</v>
      </c>
      <c r="C11" s="6">
        <v>116293</v>
      </c>
      <c r="D11" s="6">
        <v>140035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opLeftCell="C1" workbookViewId="0">
      <selection activeCell="J5" sqref="J5"/>
    </sheetView>
  </sheetViews>
  <sheetFormatPr defaultRowHeight="14.4" x14ac:dyDescent="0.3"/>
  <cols>
    <col min="1" max="1" width="21" bestFit="1" customWidth="1"/>
    <col min="2" max="3" width="16.88671875" customWidth="1"/>
    <col min="4" max="4" width="10.77734375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15</v>
      </c>
      <c r="C4" t="s">
        <v>3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14783</v>
      </c>
      <c r="C5" s="6">
        <v>74668</v>
      </c>
      <c r="D5" s="6">
        <v>89451</v>
      </c>
      <c r="E5" s="13" t="s">
        <v>38</v>
      </c>
      <c r="F5" s="14">
        <f>ROUND(GETPIVOTDATA("Measure Values",$A$3,"Site","Site A","Measure Names","Total Cancellations","Supplier Type","Integrated")/GETPIVOTDATA("Measure Values",$A$3,"Site","Site A","Measure Names","Total Net Bookings","Supplier Type","Integrated")*100,2)</f>
        <v>56.34</v>
      </c>
    </row>
    <row r="6" spans="1:6" x14ac:dyDescent="0.3">
      <c r="A6" s="15" t="s">
        <v>23</v>
      </c>
      <c r="B6" s="6">
        <v>5543</v>
      </c>
      <c r="C6" s="6">
        <v>9839</v>
      </c>
      <c r="D6" s="6">
        <v>15382</v>
      </c>
      <c r="E6" s="13" t="s">
        <v>39</v>
      </c>
      <c r="F6" s="14">
        <f>ROUND(GETPIVOTDATA("Measure Values",$A$3,"Site","Site A","Measure Names","Total Cancellations","Supplier Type","Platform")/GETPIVOTDATA("Measure Values",$A$3,"Site","Site A","Measure Names","Total Net Bookings","Supplier Type","Platform")*100,2)</f>
        <v>14.25</v>
      </c>
    </row>
    <row r="7" spans="1:6" x14ac:dyDescent="0.3">
      <c r="A7" s="15" t="s">
        <v>17</v>
      </c>
      <c r="B7" s="6">
        <v>9240</v>
      </c>
      <c r="C7" s="6">
        <v>64829</v>
      </c>
      <c r="D7" s="6">
        <v>74069</v>
      </c>
      <c r="E7" s="13" t="s">
        <v>40</v>
      </c>
      <c r="F7" s="14">
        <f>ROUND(GETPIVOTDATA("Measure Values",$A$3,"Site","Site B","Measure Names","Total Cancellations","Supplier Type","Integrated")/GETPIVOTDATA("Measure Values",$A$3,"Site","Site B","Measure Names","Total Net Bookings","Supplier Type","Integrated")*100,2)</f>
        <v>73.22</v>
      </c>
    </row>
    <row r="8" spans="1:6" x14ac:dyDescent="0.3">
      <c r="A8" s="5" t="s">
        <v>22</v>
      </c>
      <c r="B8" s="6">
        <v>8959</v>
      </c>
      <c r="C8" s="6">
        <v>41625</v>
      </c>
      <c r="D8" s="6">
        <v>50584</v>
      </c>
      <c r="E8" s="13" t="s">
        <v>41</v>
      </c>
      <c r="F8" s="14">
        <f>ROUND(GETPIVOTDATA("Measure Values",$A$3,"Site","Site B","Measure Names","Total Cancellations","Supplier Type","Platform")/GETPIVOTDATA("Measure Values",$A$3,"Site","Site B","Measure Names","Total Net Bookings","Supplier Type","Platform")*100,2)</f>
        <v>16.61</v>
      </c>
    </row>
    <row r="9" spans="1:6" x14ac:dyDescent="0.3">
      <c r="A9" s="15" t="s">
        <v>23</v>
      </c>
      <c r="B9" s="6">
        <v>2646</v>
      </c>
      <c r="C9" s="6">
        <v>3614</v>
      </c>
      <c r="D9" s="6">
        <v>6260</v>
      </c>
    </row>
    <row r="10" spans="1:6" x14ac:dyDescent="0.3">
      <c r="A10" s="15" t="s">
        <v>17</v>
      </c>
      <c r="B10" s="6">
        <v>6313</v>
      </c>
      <c r="C10" s="6">
        <v>38011</v>
      </c>
      <c r="D10" s="6">
        <v>44324</v>
      </c>
    </row>
    <row r="11" spans="1:6" x14ac:dyDescent="0.3">
      <c r="A11" s="5" t="s">
        <v>25</v>
      </c>
      <c r="B11" s="6">
        <v>23742</v>
      </c>
      <c r="C11" s="6">
        <v>116293</v>
      </c>
      <c r="D11" s="6">
        <v>140035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H7" sqref="H7"/>
    </sheetView>
  </sheetViews>
  <sheetFormatPr defaultRowHeight="14.4" x14ac:dyDescent="0.3"/>
  <cols>
    <col min="1" max="1" width="21" bestFit="1" customWidth="1"/>
    <col min="2" max="2" width="18.33203125" bestFit="1" customWidth="1"/>
    <col min="3" max="3" width="17" customWidth="1"/>
    <col min="4" max="4" width="13.44140625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6</v>
      </c>
      <c r="C4" t="s">
        <v>16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125512197.287687</v>
      </c>
      <c r="C5" s="6">
        <v>8790230.2112339828</v>
      </c>
      <c r="D5" s="6">
        <v>134302427.49892098</v>
      </c>
      <c r="E5" s="11" t="s">
        <v>21</v>
      </c>
      <c r="F5" s="12">
        <f>ROUND(GETPIVOTDATA("Measure Values",$A$3,"Site","Site A","Measure Names","Transactional Sales")/GETPIVOTDATA("Measure Values",$A$3,"Site","Site A","Measure Names","Gross Booking Value")*100,4)</f>
        <v>7.0034999999999998</v>
      </c>
    </row>
    <row r="6" spans="1:6" x14ac:dyDescent="0.3">
      <c r="A6" s="5" t="s">
        <v>22</v>
      </c>
      <c r="B6" s="6">
        <v>56166559.477999024</v>
      </c>
      <c r="C6" s="6">
        <v>2986087.3999910001</v>
      </c>
      <c r="D6" s="6">
        <v>59152646.877990022</v>
      </c>
      <c r="E6" s="11" t="s">
        <v>22</v>
      </c>
      <c r="F6" s="12">
        <f>ROUND(GETPIVOTDATA("Measure Values",$A$3,"Site","Site B","Measure Names","Transactional Sales")/GETPIVOTDATA("Measure Values",$A$3,"Site","Site B","Measure Names","Gross Booking Value")*100,4)</f>
        <v>5.3164999999999996</v>
      </c>
    </row>
    <row r="7" spans="1:6" x14ac:dyDescent="0.3">
      <c r="A7" s="5" t="s">
        <v>25</v>
      </c>
      <c r="B7" s="6">
        <v>181678756.76568604</v>
      </c>
      <c r="C7" s="6">
        <v>11776317.611224983</v>
      </c>
      <c r="D7" s="6">
        <v>193455074.37691098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I7" sqref="I7"/>
    </sheetView>
  </sheetViews>
  <sheetFormatPr defaultRowHeight="14.4" x14ac:dyDescent="0.3"/>
  <cols>
    <col min="1" max="1" width="21" bestFit="1" customWidth="1"/>
    <col min="2" max="2" width="18.33203125" customWidth="1"/>
    <col min="3" max="3" width="17" customWidth="1"/>
    <col min="4" max="4" width="12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6</v>
      </c>
      <c r="C4" t="s">
        <v>16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125512197.28768697</v>
      </c>
      <c r="C5" s="6">
        <v>8790230.2112339959</v>
      </c>
      <c r="D5" s="6">
        <v>134302427.49892098</v>
      </c>
      <c r="E5" s="13" t="s">
        <v>30</v>
      </c>
      <c r="F5" s="14">
        <f>ROUND(GETPIVOTDATA("Measure Values",$A$3,"Site","Site A","Year of Date Id",2016,"Measure Names","Transactional Sales")/GETPIVOTDATA("Measure Values",$A$3,"Site","Site A","Year of Date Id",2016,"Measure Names","Gross Booking Value")*100,2)</f>
        <v>5.12</v>
      </c>
    </row>
    <row r="6" spans="1:6" x14ac:dyDescent="0.3">
      <c r="A6" s="9">
        <v>2016</v>
      </c>
      <c r="B6" s="6">
        <v>48096575.143981986</v>
      </c>
      <c r="C6" s="6">
        <v>2463750.9597319998</v>
      </c>
      <c r="D6" s="6">
        <v>50560326.103713989</v>
      </c>
      <c r="E6" s="13" t="s">
        <v>31</v>
      </c>
      <c r="F6" s="14">
        <f>ROUND(GETPIVOTDATA("Measure Values",$A$3,"Site","Site A","Year of Date Id",2017,"Measure Names","Transactional Sales")/GETPIVOTDATA("Measure Values",$A$3,"Site","Site A","Year of Date Id",2017,"Measure Names","Gross Booking Value")*100,2)</f>
        <v>8.17</v>
      </c>
    </row>
    <row r="7" spans="1:6" x14ac:dyDescent="0.3">
      <c r="A7" s="9">
        <v>2017</v>
      </c>
      <c r="B7" s="6">
        <v>77415622.143704981</v>
      </c>
      <c r="C7" s="6">
        <v>6326479.2515019951</v>
      </c>
      <c r="D7" s="6">
        <v>83742101.395206973</v>
      </c>
      <c r="E7" s="13" t="s">
        <v>32</v>
      </c>
      <c r="F7" s="14">
        <f>ROUND(GETPIVOTDATA("Measure Values",$A$3,"Site","Site B","Year of Date Id",2016,"Measure Names","Transactional Sales")/GETPIVOTDATA("Measure Values",$A$3,"Site","Site B","Year of Date Id",2016,"Measure Names","Gross Booking Value")*100,2)</f>
        <v>3.25</v>
      </c>
    </row>
    <row r="8" spans="1:6" x14ac:dyDescent="0.3">
      <c r="A8" s="5" t="s">
        <v>22</v>
      </c>
      <c r="B8" s="6">
        <v>56166559.477999017</v>
      </c>
      <c r="C8" s="6">
        <v>2986087.3999909996</v>
      </c>
      <c r="D8" s="6">
        <v>59152646.877990022</v>
      </c>
      <c r="E8" s="13" t="s">
        <v>33</v>
      </c>
      <c r="F8" s="14">
        <f>ROUND(GETPIVOTDATA("Measure Values",$A$3,"Site","Site B","Year of Date Id",2017,"Measure Names","Transactional Sales")/GETPIVOTDATA("Measure Values",$A$3,"Site","Site B","Year of Date Id",2017,"Measure Names","Gross Booking Value")*100,2)</f>
        <v>7.28</v>
      </c>
    </row>
    <row r="9" spans="1:6" x14ac:dyDescent="0.3">
      <c r="A9" s="9">
        <v>2016</v>
      </c>
      <c r="B9" s="6">
        <v>27371340.701853029</v>
      </c>
      <c r="C9" s="6">
        <v>890858.48674699978</v>
      </c>
      <c r="D9" s="6">
        <v>28262199.18860003</v>
      </c>
    </row>
    <row r="10" spans="1:6" x14ac:dyDescent="0.3">
      <c r="A10" s="9">
        <v>2017</v>
      </c>
      <c r="B10" s="6">
        <v>28795218.776145987</v>
      </c>
      <c r="C10" s="6">
        <v>2095228.9132439997</v>
      </c>
      <c r="D10" s="6">
        <v>30890447.689389989</v>
      </c>
    </row>
    <row r="11" spans="1:6" x14ac:dyDescent="0.3">
      <c r="A11" s="5" t="s">
        <v>25</v>
      </c>
      <c r="B11" s="6">
        <v>181678756.76568601</v>
      </c>
      <c r="C11" s="6">
        <v>11776317.611224996</v>
      </c>
      <c r="D11" s="6">
        <v>193455074.37691098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C18" sqref="C18"/>
    </sheetView>
  </sheetViews>
  <sheetFormatPr defaultRowHeight="14.4" x14ac:dyDescent="0.3"/>
  <cols>
    <col min="1" max="1" width="21" bestFit="1" customWidth="1"/>
    <col min="2" max="2" width="18.33203125" bestFit="1" customWidth="1"/>
    <col min="3" max="3" width="17" customWidth="1"/>
    <col min="4" max="4" width="12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6</v>
      </c>
      <c r="C4" t="s">
        <v>16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125512197.287687</v>
      </c>
      <c r="C5" s="6">
        <v>8790230.2112339959</v>
      </c>
      <c r="D5" s="6">
        <v>134302427.49892101</v>
      </c>
      <c r="E5" s="13" t="s">
        <v>34</v>
      </c>
      <c r="F5" s="14">
        <f>ROUND(GETPIVOTDATA("Measure Values",$A$3,"Site","Site A","Measure Names","Transactional Sales","Person Type","FRBO")/GETPIVOTDATA("Measure Values",$A$3,"Site","Site A","Measure Names","Gross Booking Value","Person Type","FRBO")*100,2)</f>
        <v>6.24</v>
      </c>
    </row>
    <row r="6" spans="1:6" x14ac:dyDescent="0.3">
      <c r="A6" s="15" t="s">
        <v>14</v>
      </c>
      <c r="B6" s="6">
        <v>65839627.420977011</v>
      </c>
      <c r="C6" s="6">
        <v>4111145.5497790007</v>
      </c>
      <c r="D6" s="6">
        <v>69950772.970756009</v>
      </c>
      <c r="E6" s="13" t="s">
        <v>35</v>
      </c>
      <c r="F6" s="14">
        <f>ROUND(GETPIVOTDATA("Measure Values",$A$3,"Site","Site A","Measure Names","Transactional Sales","Person Type","PM")/GETPIVOTDATA("Measure Values",$A$3,"Site","Site A","Measure Names","Gross Booking Value","Person Type","PM")*100,2)</f>
        <v>7.84</v>
      </c>
    </row>
    <row r="7" spans="1:6" x14ac:dyDescent="0.3">
      <c r="A7" s="15" t="s">
        <v>18</v>
      </c>
      <c r="B7" s="6">
        <v>59672569.86671</v>
      </c>
      <c r="C7" s="6">
        <v>4679084.6614549952</v>
      </c>
      <c r="D7" s="6">
        <v>64351654.528164998</v>
      </c>
      <c r="E7" s="13" t="s">
        <v>36</v>
      </c>
      <c r="F7" s="14">
        <f>ROUND(GETPIVOTDATA("Measure Values",$A$3,"Site","Site B","Measure Names","Transactional Sales","Person Type","FRBO")/GETPIVOTDATA("Measure Values",$A$3,"Site","Site B","Measure Names","Gross Booking Value","Person Type","FRBO")*100,2)</f>
        <v>6.03</v>
      </c>
    </row>
    <row r="8" spans="1:6" x14ac:dyDescent="0.3">
      <c r="A8" s="5" t="s">
        <v>22</v>
      </c>
      <c r="B8" s="6">
        <v>56166559.477999017</v>
      </c>
      <c r="C8" s="6">
        <v>2986087.3999909991</v>
      </c>
      <c r="D8" s="6">
        <v>59152646.877990022</v>
      </c>
      <c r="E8" s="13" t="s">
        <v>37</v>
      </c>
      <c r="F8" s="14">
        <f>ROUND(GETPIVOTDATA("Measure Values",$A$3,"Site","Site B","Measure Names","Transactional Sales","Person Type","PM")/GETPIVOTDATA("Measure Values",$A$3,"Site","Site B","Measure Names","Gross Booking Value","Person Type","PM")*100,2)</f>
        <v>3.94</v>
      </c>
    </row>
    <row r="9" spans="1:6" x14ac:dyDescent="0.3">
      <c r="A9" s="15" t="s">
        <v>14</v>
      </c>
      <c r="B9" s="6">
        <v>36941581.688191012</v>
      </c>
      <c r="C9" s="6">
        <v>2229242.5274609984</v>
      </c>
      <c r="D9" s="6">
        <v>39170824.215652011</v>
      </c>
    </row>
    <row r="10" spans="1:6" x14ac:dyDescent="0.3">
      <c r="A10" s="15" t="s">
        <v>18</v>
      </c>
      <c r="B10" s="6">
        <v>19224977.789808005</v>
      </c>
      <c r="C10" s="6">
        <v>756844.87253000052</v>
      </c>
      <c r="D10" s="6">
        <v>19981822.662338007</v>
      </c>
    </row>
    <row r="11" spans="1:6" x14ac:dyDescent="0.3">
      <c r="A11" s="5" t="s">
        <v>25</v>
      </c>
      <c r="B11" s="6">
        <v>181678756.76568601</v>
      </c>
      <c r="C11" s="6">
        <v>11776317.611224994</v>
      </c>
      <c r="D11" s="6">
        <v>193455074.37691104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B17" sqref="B17"/>
    </sheetView>
  </sheetViews>
  <sheetFormatPr defaultRowHeight="14.4" x14ac:dyDescent="0.3"/>
  <cols>
    <col min="1" max="1" width="21" bestFit="1" customWidth="1"/>
    <col min="2" max="2" width="18.33203125" bestFit="1" customWidth="1"/>
    <col min="3" max="3" width="17" customWidth="1"/>
    <col min="4" max="4" width="12" customWidth="1"/>
    <col min="5" max="5" width="16.88671875" bestFit="1" customWidth="1"/>
    <col min="6" max="6" width="18.5546875" bestFit="1" customWidth="1"/>
    <col min="7" max="7" width="16.88671875" bestFit="1" customWidth="1"/>
    <col min="8" max="8" width="17" bestFit="1" customWidth="1"/>
    <col min="9" max="9" width="12" bestFit="1" customWidth="1"/>
  </cols>
  <sheetData>
    <row r="3" spans="1:6" x14ac:dyDescent="0.3">
      <c r="A3" s="4" t="s">
        <v>27</v>
      </c>
      <c r="B3" s="4" t="s">
        <v>26</v>
      </c>
    </row>
    <row r="4" spans="1:6" x14ac:dyDescent="0.3">
      <c r="A4" s="4" t="s">
        <v>24</v>
      </c>
      <c r="B4" t="s">
        <v>6</v>
      </c>
      <c r="C4" t="s">
        <v>16</v>
      </c>
      <c r="D4" t="s">
        <v>25</v>
      </c>
      <c r="E4" s="10" t="s">
        <v>29</v>
      </c>
      <c r="F4" s="10" t="s">
        <v>28</v>
      </c>
    </row>
    <row r="5" spans="1:6" x14ac:dyDescent="0.3">
      <c r="A5" s="5" t="s">
        <v>21</v>
      </c>
      <c r="B5" s="6">
        <v>125512197.28768706</v>
      </c>
      <c r="C5" s="6">
        <v>8790230.2112339977</v>
      </c>
      <c r="D5" s="6">
        <v>134302427.49892107</v>
      </c>
      <c r="E5" s="13" t="s">
        <v>38</v>
      </c>
      <c r="F5" s="14">
        <f>ROUND(GETPIVOTDATA("Measure Values",$A$3,"Site","Site A","Measure Names","Transactional Sales","Supplier Type","Integrated")/GETPIVOTDATA("Measure Values",$A$3,"Site","Site A","Measure Names","Gross Booking Value","Supplier Type","Integrated")*100,2)</f>
        <v>10.27</v>
      </c>
    </row>
    <row r="6" spans="1:6" x14ac:dyDescent="0.3">
      <c r="A6" s="15" t="s">
        <v>23</v>
      </c>
      <c r="B6" s="6">
        <v>21667301.969505016</v>
      </c>
      <c r="C6" s="6">
        <v>2225791.6395880003</v>
      </c>
      <c r="D6" s="6">
        <v>23893093.609093018</v>
      </c>
      <c r="E6" s="13" t="s">
        <v>39</v>
      </c>
      <c r="F6" s="14">
        <f>ROUND(GETPIVOTDATA("Measure Values",$A$3,"Site","Site A","Measure Names","Transactional Sales","Supplier Type","Platform")/GETPIVOTDATA("Measure Values",$A$3,"Site","Site A","Measure Names","Gross Booking Value","Supplier Type","Platform")*100,2)</f>
        <v>6.32</v>
      </c>
    </row>
    <row r="7" spans="1:6" x14ac:dyDescent="0.3">
      <c r="A7" s="15" t="s">
        <v>17</v>
      </c>
      <c r="B7" s="6">
        <v>103844895.31818205</v>
      </c>
      <c r="C7" s="6">
        <v>6564438.5716459975</v>
      </c>
      <c r="D7" s="6">
        <v>110409333.88982806</v>
      </c>
      <c r="E7" s="13" t="s">
        <v>40</v>
      </c>
      <c r="F7" s="14">
        <f>ROUND(GETPIVOTDATA("Measure Values",$A$3,"Site","Site B","Measure Names","Transactional Sales","Supplier Type","Integrated")/GETPIVOTDATA("Measure Values",$A$3,"Site","Site B","Measure Names","Gross Booking Value","Supplier Type","Integrated")*100,2)</f>
        <v>1.92</v>
      </c>
    </row>
    <row r="8" spans="1:6" x14ac:dyDescent="0.3">
      <c r="A8" s="5" t="s">
        <v>22</v>
      </c>
      <c r="B8" s="6">
        <v>56166559.477999032</v>
      </c>
      <c r="C8" s="6">
        <v>2986087.3999909996</v>
      </c>
      <c r="D8" s="6">
        <v>59152646.87799003</v>
      </c>
      <c r="E8" s="13" t="s">
        <v>41</v>
      </c>
      <c r="F8" s="14">
        <f>ROUND(GETPIVOTDATA("Measure Values",$A$3,"Site","Site B","Measure Names","Transactional Sales","Supplier Type","Platform")/GETPIVOTDATA("Measure Values",$A$3,"Site","Site B","Measure Names","Gross Booking Value","Supplier Type","Platform")*100,2)</f>
        <v>5.84</v>
      </c>
    </row>
    <row r="9" spans="1:6" x14ac:dyDescent="0.3">
      <c r="A9" s="15" t="s">
        <v>23</v>
      </c>
      <c r="B9" s="6">
        <v>7484026.5176670011</v>
      </c>
      <c r="C9" s="6">
        <v>144014.90348800001</v>
      </c>
      <c r="D9" s="6">
        <v>7628041.421155001</v>
      </c>
    </row>
    <row r="10" spans="1:6" x14ac:dyDescent="0.3">
      <c r="A10" s="15" t="s">
        <v>17</v>
      </c>
      <c r="B10" s="6">
        <v>48682532.960332029</v>
      </c>
      <c r="C10" s="6">
        <v>2842072.4965029997</v>
      </c>
      <c r="D10" s="6">
        <v>51524605.456835032</v>
      </c>
    </row>
    <row r="11" spans="1:6" x14ac:dyDescent="0.3">
      <c r="A11" s="5" t="s">
        <v>25</v>
      </c>
      <c r="B11" s="6">
        <v>181678756.76568609</v>
      </c>
      <c r="C11" s="6">
        <v>11776317.611224998</v>
      </c>
      <c r="D11" s="6">
        <v>193455074.3769111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conversions</vt:lpstr>
      <vt:lpstr>cancellations</vt:lpstr>
      <vt:lpstr>take_rate</vt:lpstr>
      <vt:lpstr>q1a1</vt:lpstr>
      <vt:lpstr>q1a2</vt:lpstr>
      <vt:lpstr>q1a3</vt:lpstr>
      <vt:lpstr>q1a4</vt:lpstr>
      <vt:lpstr>q2a1</vt:lpstr>
      <vt:lpstr>q2a2</vt:lpstr>
      <vt:lpstr>q2a3</vt:lpstr>
      <vt:lpstr>q2a4</vt:lpstr>
      <vt:lpstr>q3a1</vt:lpstr>
      <vt:lpstr>q3a2</vt:lpstr>
      <vt:lpstr>q3a3</vt:lpstr>
      <vt:lpstr>q3a4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Meyer</dc:creator>
  <cp:lastModifiedBy>Adam Balikci</cp:lastModifiedBy>
  <dcterms:created xsi:type="dcterms:W3CDTF">2017-07-31T16:39:27Z</dcterms:created>
  <dcterms:modified xsi:type="dcterms:W3CDTF">2018-04-12T22:58:20Z</dcterms:modified>
</cp:coreProperties>
</file>