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8415" windowHeight="8895" activeTab="4"/>
  </bookViews>
  <sheets>
    <sheet name="Sheet1" sheetId="1" r:id="rId1"/>
    <sheet name="Pb DBPSK" sheetId="2" r:id="rId2"/>
    <sheet name="Sheet3" sheetId="3" r:id="rId3"/>
    <sheet name="QAM" sheetId="4" r:id="rId4"/>
    <sheet name="Our PB DBPSK" sheetId="5" r:id="rId5"/>
  </sheets>
  <calcPr calcId="125725"/>
</workbook>
</file>

<file path=xl/calcChain.xml><?xml version="1.0" encoding="utf-8"?>
<calcChain xmlns="http://schemas.openxmlformats.org/spreadsheetml/2006/main">
  <c r="C146" i="5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147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O307" i="1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7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256"/>
  <c r="E9" i="2"/>
  <c r="B5" i="3"/>
  <c r="A8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H3" i="1"/>
  <c r="E1"/>
  <c r="E2"/>
  <c r="K2"/>
  <c r="K1"/>
  <c r="H2"/>
  <c r="N1" s="1"/>
  <c r="N3" s="1"/>
  <c r="K3" l="1"/>
  <c r="E3"/>
  <c r="F308" l="1"/>
  <c r="G308" s="1"/>
  <c r="F310"/>
  <c r="G310" s="1"/>
  <c r="F312"/>
  <c r="G312" s="1"/>
  <c r="F314"/>
  <c r="G314" s="1"/>
  <c r="F316"/>
  <c r="G316" s="1"/>
  <c r="F318"/>
  <c r="G318" s="1"/>
  <c r="F320"/>
  <c r="G320" s="1"/>
  <c r="F322"/>
  <c r="G322" s="1"/>
  <c r="F324"/>
  <c r="G324" s="1"/>
  <c r="F326"/>
  <c r="G326" s="1"/>
  <c r="F328"/>
  <c r="G328" s="1"/>
  <c r="F330"/>
  <c r="G330" s="1"/>
  <c r="F332"/>
  <c r="G332" s="1"/>
  <c r="F334"/>
  <c r="G334" s="1"/>
  <c r="F336"/>
  <c r="G336" s="1"/>
  <c r="F338"/>
  <c r="G338" s="1"/>
  <c r="F340"/>
  <c r="G340" s="1"/>
  <c r="F342"/>
  <c r="G342" s="1"/>
  <c r="F344"/>
  <c r="G344" s="1"/>
  <c r="F346"/>
  <c r="G346" s="1"/>
  <c r="F348"/>
  <c r="G348" s="1"/>
  <c r="F350"/>
  <c r="G350" s="1"/>
  <c r="F352"/>
  <c r="G352" s="1"/>
  <c r="F354"/>
  <c r="G354" s="1"/>
  <c r="F356"/>
  <c r="G356" s="1"/>
  <c r="F358"/>
  <c r="G358" s="1"/>
  <c r="F360"/>
  <c r="G360" s="1"/>
  <c r="F362"/>
  <c r="G362" s="1"/>
  <c r="F364"/>
  <c r="G364" s="1"/>
  <c r="F366"/>
  <c r="G366" s="1"/>
  <c r="F368"/>
  <c r="G368" s="1"/>
  <c r="F370"/>
  <c r="G370" s="1"/>
  <c r="F372"/>
  <c r="G372" s="1"/>
  <c r="F374"/>
  <c r="G374" s="1"/>
  <c r="F376"/>
  <c r="G376" s="1"/>
  <c r="F378"/>
  <c r="G378" s="1"/>
  <c r="F380"/>
  <c r="G380" s="1"/>
  <c r="F382"/>
  <c r="G382" s="1"/>
  <c r="F384"/>
  <c r="G384" s="1"/>
  <c r="F386"/>
  <c r="G386" s="1"/>
  <c r="F388"/>
  <c r="G388" s="1"/>
  <c r="F390"/>
  <c r="G390" s="1"/>
  <c r="F392"/>
  <c r="G392" s="1"/>
  <c r="F394"/>
  <c r="G394" s="1"/>
  <c r="F396"/>
  <c r="G396" s="1"/>
  <c r="F398"/>
  <c r="G398" s="1"/>
  <c r="F400"/>
  <c r="G400" s="1"/>
  <c r="F402"/>
  <c r="G402" s="1"/>
  <c r="F404"/>
  <c r="G404" s="1"/>
  <c r="F406"/>
  <c r="G406" s="1"/>
  <c r="B308"/>
  <c r="E308" s="1"/>
  <c r="B310"/>
  <c r="E310" s="1"/>
  <c r="B312"/>
  <c r="E312" s="1"/>
  <c r="B314"/>
  <c r="E314" s="1"/>
  <c r="B316"/>
  <c r="E316" s="1"/>
  <c r="B318"/>
  <c r="E318" s="1"/>
  <c r="F307"/>
  <c r="G307" s="1"/>
  <c r="F309"/>
  <c r="G309" s="1"/>
  <c r="F311"/>
  <c r="G311" s="1"/>
  <c r="F313"/>
  <c r="G313" s="1"/>
  <c r="F315"/>
  <c r="G315" s="1"/>
  <c r="F317"/>
  <c r="G317" s="1"/>
  <c r="F319"/>
  <c r="G319" s="1"/>
  <c r="F321"/>
  <c r="G321" s="1"/>
  <c r="F323"/>
  <c r="G323" s="1"/>
  <c r="F325"/>
  <c r="G325" s="1"/>
  <c r="F327"/>
  <c r="G327" s="1"/>
  <c r="F329"/>
  <c r="G329" s="1"/>
  <c r="F331"/>
  <c r="G331" s="1"/>
  <c r="F333"/>
  <c r="G333" s="1"/>
  <c r="F335"/>
  <c r="G335" s="1"/>
  <c r="F337"/>
  <c r="G337" s="1"/>
  <c r="F339"/>
  <c r="G339" s="1"/>
  <c r="F341"/>
  <c r="G341" s="1"/>
  <c r="F343"/>
  <c r="G343" s="1"/>
  <c r="F345"/>
  <c r="G345" s="1"/>
  <c r="F347"/>
  <c r="G347" s="1"/>
  <c r="F349"/>
  <c r="G349" s="1"/>
  <c r="F351"/>
  <c r="G351" s="1"/>
  <c r="F353"/>
  <c r="G353" s="1"/>
  <c r="F355"/>
  <c r="G355" s="1"/>
  <c r="F357"/>
  <c r="G357" s="1"/>
  <c r="F359"/>
  <c r="G359" s="1"/>
  <c r="F361"/>
  <c r="G361" s="1"/>
  <c r="F363"/>
  <c r="G363" s="1"/>
  <c r="F365"/>
  <c r="G365" s="1"/>
  <c r="F367"/>
  <c r="G367" s="1"/>
  <c r="F369"/>
  <c r="G369" s="1"/>
  <c r="F371"/>
  <c r="G371" s="1"/>
  <c r="F373"/>
  <c r="G373" s="1"/>
  <c r="F375"/>
  <c r="G375" s="1"/>
  <c r="F377"/>
  <c r="G377" s="1"/>
  <c r="F379"/>
  <c r="G379" s="1"/>
  <c r="F381"/>
  <c r="G381" s="1"/>
  <c r="F383"/>
  <c r="G383" s="1"/>
  <c r="F385"/>
  <c r="G385" s="1"/>
  <c r="F387"/>
  <c r="G387" s="1"/>
  <c r="F389"/>
  <c r="G389" s="1"/>
  <c r="F391"/>
  <c r="G391" s="1"/>
  <c r="F393"/>
  <c r="G393" s="1"/>
  <c r="F395"/>
  <c r="G395" s="1"/>
  <c r="F397"/>
  <c r="G397" s="1"/>
  <c r="F399"/>
  <c r="G399" s="1"/>
  <c r="F401"/>
  <c r="G401" s="1"/>
  <c r="F403"/>
  <c r="G403" s="1"/>
  <c r="F405"/>
  <c r="G405" s="1"/>
  <c r="B307"/>
  <c r="E307" s="1"/>
  <c r="B309"/>
  <c r="E309" s="1"/>
  <c r="B313"/>
  <c r="E313" s="1"/>
  <c r="B317"/>
  <c r="E317" s="1"/>
  <c r="B320"/>
  <c r="E320" s="1"/>
  <c r="B322"/>
  <c r="E322" s="1"/>
  <c r="B324"/>
  <c r="E324" s="1"/>
  <c r="B326"/>
  <c r="E326" s="1"/>
  <c r="B328"/>
  <c r="E328" s="1"/>
  <c r="B330"/>
  <c r="E330" s="1"/>
  <c r="B332"/>
  <c r="E332" s="1"/>
  <c r="B334"/>
  <c r="E334" s="1"/>
  <c r="B336"/>
  <c r="E336" s="1"/>
  <c r="B338"/>
  <c r="E338" s="1"/>
  <c r="B340"/>
  <c r="E340" s="1"/>
  <c r="B342"/>
  <c r="E342" s="1"/>
  <c r="B344"/>
  <c r="E344" s="1"/>
  <c r="B346"/>
  <c r="E346" s="1"/>
  <c r="B348"/>
  <c r="E348" s="1"/>
  <c r="B350"/>
  <c r="E350" s="1"/>
  <c r="B352"/>
  <c r="E352" s="1"/>
  <c r="B354"/>
  <c r="E354" s="1"/>
  <c r="B356"/>
  <c r="E356" s="1"/>
  <c r="B358"/>
  <c r="E358" s="1"/>
  <c r="B360"/>
  <c r="E360" s="1"/>
  <c r="B362"/>
  <c r="E362" s="1"/>
  <c r="B364"/>
  <c r="E364" s="1"/>
  <c r="B366"/>
  <c r="E366" s="1"/>
  <c r="B368"/>
  <c r="E368" s="1"/>
  <c r="B370"/>
  <c r="E370" s="1"/>
  <c r="B372"/>
  <c r="E372" s="1"/>
  <c r="B374"/>
  <c r="E374" s="1"/>
  <c r="B376"/>
  <c r="E376" s="1"/>
  <c r="B378"/>
  <c r="E378" s="1"/>
  <c r="B380"/>
  <c r="E380" s="1"/>
  <c r="B382"/>
  <c r="E382" s="1"/>
  <c r="B384"/>
  <c r="E384" s="1"/>
  <c r="B386"/>
  <c r="E386" s="1"/>
  <c r="B388"/>
  <c r="E388" s="1"/>
  <c r="B390"/>
  <c r="E390" s="1"/>
  <c r="B392"/>
  <c r="E392" s="1"/>
  <c r="B394"/>
  <c r="E394" s="1"/>
  <c r="B396"/>
  <c r="E396" s="1"/>
  <c r="B398"/>
  <c r="E398" s="1"/>
  <c r="B400"/>
  <c r="E400" s="1"/>
  <c r="B402"/>
  <c r="E402" s="1"/>
  <c r="B404"/>
  <c r="E404" s="1"/>
  <c r="B406"/>
  <c r="E406" s="1"/>
  <c r="B311"/>
  <c r="E311" s="1"/>
  <c r="B315"/>
  <c r="E315" s="1"/>
  <c r="B319"/>
  <c r="E319" s="1"/>
  <c r="B321"/>
  <c r="E321" s="1"/>
  <c r="B323"/>
  <c r="E323" s="1"/>
  <c r="B325"/>
  <c r="E325" s="1"/>
  <c r="B327"/>
  <c r="E327" s="1"/>
  <c r="B329"/>
  <c r="E329" s="1"/>
  <c r="B331"/>
  <c r="E331" s="1"/>
  <c r="B333"/>
  <c r="E333" s="1"/>
  <c r="B335"/>
  <c r="E335" s="1"/>
  <c r="B337"/>
  <c r="E337" s="1"/>
  <c r="B339"/>
  <c r="E339" s="1"/>
  <c r="B341"/>
  <c r="E341" s="1"/>
  <c r="B343"/>
  <c r="E343" s="1"/>
  <c r="B345"/>
  <c r="E345" s="1"/>
  <c r="B347"/>
  <c r="E347" s="1"/>
  <c r="B349"/>
  <c r="E349" s="1"/>
  <c r="B351"/>
  <c r="E351" s="1"/>
  <c r="B353"/>
  <c r="E353" s="1"/>
  <c r="B355"/>
  <c r="E355" s="1"/>
  <c r="B357"/>
  <c r="E357" s="1"/>
  <c r="B359"/>
  <c r="E359" s="1"/>
  <c r="B361"/>
  <c r="E361" s="1"/>
  <c r="B363"/>
  <c r="E363" s="1"/>
  <c r="B365"/>
  <c r="E365" s="1"/>
  <c r="B367"/>
  <c r="E367" s="1"/>
  <c r="B369"/>
  <c r="E369" s="1"/>
  <c r="B371"/>
  <c r="E371" s="1"/>
  <c r="B373"/>
  <c r="E373" s="1"/>
  <c r="B375"/>
  <c r="E375" s="1"/>
  <c r="B377"/>
  <c r="E377" s="1"/>
  <c r="B379"/>
  <c r="E379" s="1"/>
  <c r="B381"/>
  <c r="E381" s="1"/>
  <c r="B383"/>
  <c r="E383" s="1"/>
  <c r="B385"/>
  <c r="E385" s="1"/>
  <c r="B387"/>
  <c r="E387" s="1"/>
  <c r="B389"/>
  <c r="E389" s="1"/>
  <c r="B391"/>
  <c r="E391" s="1"/>
  <c r="B393"/>
  <c r="E393" s="1"/>
  <c r="B395"/>
  <c r="E395" s="1"/>
  <c r="B397"/>
  <c r="E397" s="1"/>
  <c r="B399"/>
  <c r="E399" s="1"/>
  <c r="B401"/>
  <c r="E401" s="1"/>
  <c r="B403"/>
  <c r="E403" s="1"/>
  <c r="B405"/>
  <c r="E405" s="1"/>
  <c r="F38"/>
  <c r="G38" s="1"/>
  <c r="F40"/>
  <c r="G40" s="1"/>
  <c r="F42"/>
  <c r="G42" s="1"/>
  <c r="F44"/>
  <c r="G44" s="1"/>
  <c r="F46"/>
  <c r="G46" s="1"/>
  <c r="F48"/>
  <c r="G48" s="1"/>
  <c r="F50"/>
  <c r="G50" s="1"/>
  <c r="F52"/>
  <c r="G52" s="1"/>
  <c r="F54"/>
  <c r="G54" s="1"/>
  <c r="F56"/>
  <c r="G56" s="1"/>
  <c r="F58"/>
  <c r="G58" s="1"/>
  <c r="F60"/>
  <c r="G60" s="1"/>
  <c r="F62"/>
  <c r="G62" s="1"/>
  <c r="F64"/>
  <c r="G64" s="1"/>
  <c r="F66"/>
  <c r="G66" s="1"/>
  <c r="F68"/>
  <c r="G68" s="1"/>
  <c r="F70"/>
  <c r="G70" s="1"/>
  <c r="F72"/>
  <c r="G72" s="1"/>
  <c r="F74"/>
  <c r="G74" s="1"/>
  <c r="F76"/>
  <c r="G76" s="1"/>
  <c r="F78"/>
  <c r="G78" s="1"/>
  <c r="F80"/>
  <c r="G80" s="1"/>
  <c r="F82"/>
  <c r="G82" s="1"/>
  <c r="F84"/>
  <c r="G84" s="1"/>
  <c r="F86"/>
  <c r="G86" s="1"/>
  <c r="F88"/>
  <c r="G88" s="1"/>
  <c r="F90"/>
  <c r="G90" s="1"/>
  <c r="F92"/>
  <c r="G92" s="1"/>
  <c r="F94"/>
  <c r="G94" s="1"/>
  <c r="F96"/>
  <c r="G96" s="1"/>
  <c r="F98"/>
  <c r="G98" s="1"/>
  <c r="F100"/>
  <c r="G100" s="1"/>
  <c r="F102"/>
  <c r="G102" s="1"/>
  <c r="F104"/>
  <c r="G104" s="1"/>
  <c r="F106"/>
  <c r="G106" s="1"/>
  <c r="F108"/>
  <c r="G108" s="1"/>
  <c r="F110"/>
  <c r="G110" s="1"/>
  <c r="F112"/>
  <c r="G112" s="1"/>
  <c r="F114"/>
  <c r="G114" s="1"/>
  <c r="F116"/>
  <c r="G116" s="1"/>
  <c r="F118"/>
  <c r="G118" s="1"/>
  <c r="F120"/>
  <c r="G120" s="1"/>
  <c r="F122"/>
  <c r="G122" s="1"/>
  <c r="F124"/>
  <c r="G124" s="1"/>
  <c r="F126"/>
  <c r="G126" s="1"/>
  <c r="F128"/>
  <c r="G128" s="1"/>
  <c r="F130"/>
  <c r="G130" s="1"/>
  <c r="F132"/>
  <c r="G132" s="1"/>
  <c r="F134"/>
  <c r="G134" s="1"/>
  <c r="F136"/>
  <c r="G136" s="1"/>
  <c r="F138"/>
  <c r="G138" s="1"/>
  <c r="F140"/>
  <c r="G140" s="1"/>
  <c r="F142"/>
  <c r="G142" s="1"/>
  <c r="F144"/>
  <c r="G144" s="1"/>
  <c r="F146"/>
  <c r="G146" s="1"/>
  <c r="F148"/>
  <c r="G148" s="1"/>
  <c r="F150"/>
  <c r="G150" s="1"/>
  <c r="F152"/>
  <c r="G152" s="1"/>
  <c r="F154"/>
  <c r="G154" s="1"/>
  <c r="F156"/>
  <c r="G156" s="1"/>
  <c r="F158"/>
  <c r="G158" s="1"/>
  <c r="F160"/>
  <c r="G160" s="1"/>
  <c r="F162"/>
  <c r="G162" s="1"/>
  <c r="F164"/>
  <c r="G164" s="1"/>
  <c r="F166"/>
  <c r="G166" s="1"/>
  <c r="F168"/>
  <c r="G168" s="1"/>
  <c r="F170"/>
  <c r="G170" s="1"/>
  <c r="F172"/>
  <c r="G172" s="1"/>
  <c r="F174"/>
  <c r="G174" s="1"/>
  <c r="F176"/>
  <c r="G176" s="1"/>
  <c r="F178"/>
  <c r="G178" s="1"/>
  <c r="F180"/>
  <c r="G180" s="1"/>
  <c r="F182"/>
  <c r="G182" s="1"/>
  <c r="F184"/>
  <c r="G184" s="1"/>
  <c r="F186"/>
  <c r="G186" s="1"/>
  <c r="F188"/>
  <c r="G188" s="1"/>
  <c r="F190"/>
  <c r="G190" s="1"/>
  <c r="F192"/>
  <c r="G192" s="1"/>
  <c r="F194"/>
  <c r="G194" s="1"/>
  <c r="F196"/>
  <c r="G196" s="1"/>
  <c r="F198"/>
  <c r="G198" s="1"/>
  <c r="F200"/>
  <c r="G200" s="1"/>
  <c r="F202"/>
  <c r="G202" s="1"/>
  <c r="F204"/>
  <c r="G204" s="1"/>
  <c r="F206"/>
  <c r="G206" s="1"/>
  <c r="F208"/>
  <c r="G208" s="1"/>
  <c r="F210"/>
  <c r="G210" s="1"/>
  <c r="F212"/>
  <c r="G212" s="1"/>
  <c r="F214"/>
  <c r="G214" s="1"/>
  <c r="F216"/>
  <c r="G216" s="1"/>
  <c r="F218"/>
  <c r="G218" s="1"/>
  <c r="F220"/>
  <c r="G220" s="1"/>
  <c r="F222"/>
  <c r="G222" s="1"/>
  <c r="F224"/>
  <c r="G224" s="1"/>
  <c r="F226"/>
  <c r="G226" s="1"/>
  <c r="F228"/>
  <c r="G228" s="1"/>
  <c r="F230"/>
  <c r="G230" s="1"/>
  <c r="F232"/>
  <c r="G232" s="1"/>
  <c r="F234"/>
  <c r="G234" s="1"/>
  <c r="F236"/>
  <c r="G236" s="1"/>
  <c r="F238"/>
  <c r="G238" s="1"/>
  <c r="F240"/>
  <c r="G240" s="1"/>
  <c r="F242"/>
  <c r="G242" s="1"/>
  <c r="F244"/>
  <c r="G244" s="1"/>
  <c r="F246"/>
  <c r="G246" s="1"/>
  <c r="F248"/>
  <c r="G248" s="1"/>
  <c r="F250"/>
  <c r="G250" s="1"/>
  <c r="F252"/>
  <c r="G252" s="1"/>
  <c r="F254"/>
  <c r="G254" s="1"/>
  <c r="F256"/>
  <c r="G256" s="1"/>
  <c r="F258"/>
  <c r="G258" s="1"/>
  <c r="F260"/>
  <c r="G260" s="1"/>
  <c r="F262"/>
  <c r="G262" s="1"/>
  <c r="F264"/>
  <c r="G264" s="1"/>
  <c r="F266"/>
  <c r="G266" s="1"/>
  <c r="F268"/>
  <c r="G268" s="1"/>
  <c r="F270"/>
  <c r="G270" s="1"/>
  <c r="F272"/>
  <c r="G272" s="1"/>
  <c r="F274"/>
  <c r="G274" s="1"/>
  <c r="F276"/>
  <c r="G276" s="1"/>
  <c r="F278"/>
  <c r="G278" s="1"/>
  <c r="F280"/>
  <c r="G280" s="1"/>
  <c r="F282"/>
  <c r="G282" s="1"/>
  <c r="F284"/>
  <c r="G284" s="1"/>
  <c r="F286"/>
  <c r="G286" s="1"/>
  <c r="F288"/>
  <c r="G288" s="1"/>
  <c r="F290"/>
  <c r="G290" s="1"/>
  <c r="F292"/>
  <c r="G292" s="1"/>
  <c r="F294"/>
  <c r="G294" s="1"/>
  <c r="F296"/>
  <c r="G296" s="1"/>
  <c r="F298"/>
  <c r="G298" s="1"/>
  <c r="F300"/>
  <c r="G300" s="1"/>
  <c r="F302"/>
  <c r="G302" s="1"/>
  <c r="F304"/>
  <c r="G304" s="1"/>
  <c r="F306"/>
  <c r="G306" s="1"/>
  <c r="F37"/>
  <c r="G37" s="1"/>
  <c r="F39"/>
  <c r="G39" s="1"/>
  <c r="F41"/>
  <c r="G41" s="1"/>
  <c r="F43"/>
  <c r="G43" s="1"/>
  <c r="F45"/>
  <c r="G45" s="1"/>
  <c r="F47"/>
  <c r="G47" s="1"/>
  <c r="F49"/>
  <c r="G49" s="1"/>
  <c r="F51"/>
  <c r="G51" s="1"/>
  <c r="F53"/>
  <c r="G53" s="1"/>
  <c r="F55"/>
  <c r="G55" s="1"/>
  <c r="F57"/>
  <c r="G57" s="1"/>
  <c r="F59"/>
  <c r="G59" s="1"/>
  <c r="F61"/>
  <c r="G61" s="1"/>
  <c r="F63"/>
  <c r="G63" s="1"/>
  <c r="F65"/>
  <c r="G65" s="1"/>
  <c r="F67"/>
  <c r="G67" s="1"/>
  <c r="F69"/>
  <c r="G69" s="1"/>
  <c r="F71"/>
  <c r="G71" s="1"/>
  <c r="F73"/>
  <c r="G73" s="1"/>
  <c r="F75"/>
  <c r="G75" s="1"/>
  <c r="F77"/>
  <c r="G77" s="1"/>
  <c r="F79"/>
  <c r="G79" s="1"/>
  <c r="F81"/>
  <c r="G81" s="1"/>
  <c r="F83"/>
  <c r="G83" s="1"/>
  <c r="F85"/>
  <c r="G85" s="1"/>
  <c r="F87"/>
  <c r="G87" s="1"/>
  <c r="F89"/>
  <c r="G89" s="1"/>
  <c r="F91"/>
  <c r="G91" s="1"/>
  <c r="F93"/>
  <c r="G93" s="1"/>
  <c r="F95"/>
  <c r="G95" s="1"/>
  <c r="F97"/>
  <c r="G97" s="1"/>
  <c r="F99"/>
  <c r="G99" s="1"/>
  <c r="F101"/>
  <c r="G101" s="1"/>
  <c r="F103"/>
  <c r="G103" s="1"/>
  <c r="F105"/>
  <c r="G105" s="1"/>
  <c r="F107"/>
  <c r="G107" s="1"/>
  <c r="F109"/>
  <c r="G109" s="1"/>
  <c r="F111"/>
  <c r="G111" s="1"/>
  <c r="F113"/>
  <c r="G113" s="1"/>
  <c r="F115"/>
  <c r="G115" s="1"/>
  <c r="F117"/>
  <c r="G117" s="1"/>
  <c r="F119"/>
  <c r="G119" s="1"/>
  <c r="F121"/>
  <c r="G121" s="1"/>
  <c r="F123"/>
  <c r="G123" s="1"/>
  <c r="F125"/>
  <c r="G125" s="1"/>
  <c r="F127"/>
  <c r="G127" s="1"/>
  <c r="F129"/>
  <c r="G129" s="1"/>
  <c r="F131"/>
  <c r="G131" s="1"/>
  <c r="F133"/>
  <c r="G133" s="1"/>
  <c r="F135"/>
  <c r="G135" s="1"/>
  <c r="F137"/>
  <c r="G137" s="1"/>
  <c r="F139"/>
  <c r="G139" s="1"/>
  <c r="F141"/>
  <c r="G141" s="1"/>
  <c r="F143"/>
  <c r="G143" s="1"/>
  <c r="F145"/>
  <c r="G145" s="1"/>
  <c r="F147"/>
  <c r="G147" s="1"/>
  <c r="F149"/>
  <c r="G149" s="1"/>
  <c r="F151"/>
  <c r="G151" s="1"/>
  <c r="F153"/>
  <c r="G153" s="1"/>
  <c r="F155"/>
  <c r="G155" s="1"/>
  <c r="F157"/>
  <c r="G157" s="1"/>
  <c r="F159"/>
  <c r="G159" s="1"/>
  <c r="F161"/>
  <c r="G161" s="1"/>
  <c r="F163"/>
  <c r="G163" s="1"/>
  <c r="F165"/>
  <c r="G165" s="1"/>
  <c r="F167"/>
  <c r="G167" s="1"/>
  <c r="F169"/>
  <c r="G169" s="1"/>
  <c r="F171"/>
  <c r="G171" s="1"/>
  <c r="F173"/>
  <c r="G173" s="1"/>
  <c r="F175"/>
  <c r="G175" s="1"/>
  <c r="F177"/>
  <c r="G177" s="1"/>
  <c r="F179"/>
  <c r="G179" s="1"/>
  <c r="F181"/>
  <c r="G181" s="1"/>
  <c r="F183"/>
  <c r="G183" s="1"/>
  <c r="F185"/>
  <c r="G185" s="1"/>
  <c r="F187"/>
  <c r="G187" s="1"/>
  <c r="F189"/>
  <c r="G189" s="1"/>
  <c r="F191"/>
  <c r="G191" s="1"/>
  <c r="F193"/>
  <c r="G193" s="1"/>
  <c r="F195"/>
  <c r="G195" s="1"/>
  <c r="F197"/>
  <c r="G197" s="1"/>
  <c r="F199"/>
  <c r="G199" s="1"/>
  <c r="F201"/>
  <c r="G201" s="1"/>
  <c r="F203"/>
  <c r="G203" s="1"/>
  <c r="F205"/>
  <c r="G205" s="1"/>
  <c r="F207"/>
  <c r="G207" s="1"/>
  <c r="F209"/>
  <c r="G209" s="1"/>
  <c r="F211"/>
  <c r="G211" s="1"/>
  <c r="F213"/>
  <c r="G213" s="1"/>
  <c r="F215"/>
  <c r="G215" s="1"/>
  <c r="F217"/>
  <c r="G217" s="1"/>
  <c r="F219"/>
  <c r="G219" s="1"/>
  <c r="F221"/>
  <c r="G221" s="1"/>
  <c r="F223"/>
  <c r="G223" s="1"/>
  <c r="F225"/>
  <c r="G225" s="1"/>
  <c r="F227"/>
  <c r="G227" s="1"/>
  <c r="F229"/>
  <c r="G229" s="1"/>
  <c r="F231"/>
  <c r="G231" s="1"/>
  <c r="F233"/>
  <c r="G233" s="1"/>
  <c r="F235"/>
  <c r="G235" s="1"/>
  <c r="F237"/>
  <c r="G237" s="1"/>
  <c r="F239"/>
  <c r="G239" s="1"/>
  <c r="F241"/>
  <c r="G241" s="1"/>
  <c r="F243"/>
  <c r="G243" s="1"/>
  <c r="F245"/>
  <c r="G245" s="1"/>
  <c r="F247"/>
  <c r="G247" s="1"/>
  <c r="F249"/>
  <c r="G249" s="1"/>
  <c r="F251"/>
  <c r="G251" s="1"/>
  <c r="F253"/>
  <c r="G253" s="1"/>
  <c r="F255"/>
  <c r="G255" s="1"/>
  <c r="F257"/>
  <c r="G257" s="1"/>
  <c r="F259"/>
  <c r="G259" s="1"/>
  <c r="F261"/>
  <c r="G261" s="1"/>
  <c r="F263"/>
  <c r="G263" s="1"/>
  <c r="F265"/>
  <c r="G265" s="1"/>
  <c r="F267"/>
  <c r="G267" s="1"/>
  <c r="F269"/>
  <c r="G269" s="1"/>
  <c r="F271"/>
  <c r="G271" s="1"/>
  <c r="F273"/>
  <c r="G273" s="1"/>
  <c r="F275"/>
  <c r="G275" s="1"/>
  <c r="F277"/>
  <c r="G277" s="1"/>
  <c r="F279"/>
  <c r="G279" s="1"/>
  <c r="F281"/>
  <c r="G281" s="1"/>
  <c r="F283"/>
  <c r="G283" s="1"/>
  <c r="F285"/>
  <c r="G285" s="1"/>
  <c r="F287"/>
  <c r="G287" s="1"/>
  <c r="F289"/>
  <c r="G289" s="1"/>
  <c r="F291"/>
  <c r="G291" s="1"/>
  <c r="F293"/>
  <c r="G293" s="1"/>
  <c r="F295"/>
  <c r="G295" s="1"/>
  <c r="F297"/>
  <c r="G297" s="1"/>
  <c r="F299"/>
  <c r="G299" s="1"/>
  <c r="F301"/>
  <c r="G301" s="1"/>
  <c r="F303"/>
  <c r="G303" s="1"/>
  <c r="F305"/>
  <c r="G305" s="1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57"/>
  <c r="B159"/>
  <c r="B161"/>
  <c r="B163"/>
  <c r="B165"/>
  <c r="B167"/>
  <c r="B169"/>
  <c r="B171"/>
  <c r="B173"/>
  <c r="B175"/>
  <c r="B177"/>
  <c r="B179"/>
  <c r="B181"/>
  <c r="B183"/>
  <c r="B185"/>
  <c r="B187"/>
  <c r="B189"/>
  <c r="B191"/>
  <c r="B193"/>
  <c r="B195"/>
  <c r="B197"/>
  <c r="B199"/>
  <c r="B201"/>
  <c r="B203"/>
  <c r="B205"/>
  <c r="B207"/>
  <c r="B209"/>
  <c r="B211"/>
  <c r="B213"/>
  <c r="B215"/>
  <c r="B217"/>
  <c r="B219"/>
  <c r="B221"/>
  <c r="B223"/>
  <c r="B225"/>
  <c r="B227"/>
  <c r="B229"/>
  <c r="B231"/>
  <c r="B233"/>
  <c r="B235"/>
  <c r="B237"/>
  <c r="B239"/>
  <c r="B241"/>
  <c r="B243"/>
  <c r="B245"/>
  <c r="B247"/>
  <c r="B249"/>
  <c r="B251"/>
  <c r="B253"/>
  <c r="B255"/>
  <c r="B257"/>
  <c r="E257" s="1"/>
  <c r="B259"/>
  <c r="E259" s="1"/>
  <c r="B261"/>
  <c r="E261" s="1"/>
  <c r="B263"/>
  <c r="E263" s="1"/>
  <c r="B265"/>
  <c r="E265" s="1"/>
  <c r="B267"/>
  <c r="E267" s="1"/>
  <c r="B269"/>
  <c r="E269" s="1"/>
  <c r="B271"/>
  <c r="E271" s="1"/>
  <c r="B273"/>
  <c r="E273" s="1"/>
  <c r="B275"/>
  <c r="E275" s="1"/>
  <c r="B277"/>
  <c r="E277" s="1"/>
  <c r="B279"/>
  <c r="E279" s="1"/>
  <c r="B281"/>
  <c r="E281" s="1"/>
  <c r="B283"/>
  <c r="E283" s="1"/>
  <c r="B285"/>
  <c r="E285" s="1"/>
  <c r="B287"/>
  <c r="E287" s="1"/>
  <c r="B289"/>
  <c r="E289" s="1"/>
  <c r="B291"/>
  <c r="E291" s="1"/>
  <c r="B293"/>
  <c r="E293" s="1"/>
  <c r="B295"/>
  <c r="E295" s="1"/>
  <c r="B297"/>
  <c r="E297" s="1"/>
  <c r="B299"/>
  <c r="E299" s="1"/>
  <c r="B301"/>
  <c r="E301" s="1"/>
  <c r="B303"/>
  <c r="E303" s="1"/>
  <c r="B305"/>
  <c r="E305" s="1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3"/>
  <c r="B105"/>
  <c r="F9"/>
  <c r="G9" s="1"/>
  <c r="F11"/>
  <c r="G11" s="1"/>
  <c r="F13"/>
  <c r="G13" s="1"/>
  <c r="F15"/>
  <c r="G15" s="1"/>
  <c r="F17"/>
  <c r="G17" s="1"/>
  <c r="F19"/>
  <c r="G19" s="1"/>
  <c r="F21"/>
  <c r="G21" s="1"/>
  <c r="F23"/>
  <c r="G23" s="1"/>
  <c r="F25"/>
  <c r="G25" s="1"/>
  <c r="F27"/>
  <c r="G27" s="1"/>
  <c r="F29"/>
  <c r="G29" s="1"/>
  <c r="F31"/>
  <c r="G31" s="1"/>
  <c r="F33"/>
  <c r="G33" s="1"/>
  <c r="F35"/>
  <c r="G35" s="1"/>
  <c r="F7"/>
  <c r="G7" s="1"/>
  <c r="B11"/>
  <c r="B13"/>
  <c r="B15"/>
  <c r="B19"/>
  <c r="B21"/>
  <c r="B25"/>
  <c r="B27"/>
  <c r="B31"/>
  <c r="B35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B194"/>
  <c r="B196"/>
  <c r="B198"/>
  <c r="B200"/>
  <c r="B202"/>
  <c r="B204"/>
  <c r="B206"/>
  <c r="B208"/>
  <c r="B210"/>
  <c r="B212"/>
  <c r="B214"/>
  <c r="B216"/>
  <c r="B218"/>
  <c r="B220"/>
  <c r="B222"/>
  <c r="B224"/>
  <c r="B226"/>
  <c r="B228"/>
  <c r="B230"/>
  <c r="B232"/>
  <c r="B234"/>
  <c r="B236"/>
  <c r="B238"/>
  <c r="B240"/>
  <c r="B242"/>
  <c r="B244"/>
  <c r="B246"/>
  <c r="B248"/>
  <c r="B250"/>
  <c r="B252"/>
  <c r="B254"/>
  <c r="B256"/>
  <c r="E256" s="1"/>
  <c r="B258"/>
  <c r="E258" s="1"/>
  <c r="B260"/>
  <c r="E260" s="1"/>
  <c r="B262"/>
  <c r="E262" s="1"/>
  <c r="B264"/>
  <c r="E264" s="1"/>
  <c r="B266"/>
  <c r="E266" s="1"/>
  <c r="B268"/>
  <c r="E268" s="1"/>
  <c r="B270"/>
  <c r="E270" s="1"/>
  <c r="B272"/>
  <c r="E272" s="1"/>
  <c r="B274"/>
  <c r="E274" s="1"/>
  <c r="B276"/>
  <c r="E276" s="1"/>
  <c r="B278"/>
  <c r="E278" s="1"/>
  <c r="B280"/>
  <c r="E280" s="1"/>
  <c r="B282"/>
  <c r="E282" s="1"/>
  <c r="B284"/>
  <c r="E284" s="1"/>
  <c r="B286"/>
  <c r="E286" s="1"/>
  <c r="B288"/>
  <c r="E288" s="1"/>
  <c r="B290"/>
  <c r="E290" s="1"/>
  <c r="B292"/>
  <c r="E292" s="1"/>
  <c r="B294"/>
  <c r="E294" s="1"/>
  <c r="B296"/>
  <c r="E296" s="1"/>
  <c r="B298"/>
  <c r="E298" s="1"/>
  <c r="B300"/>
  <c r="E300" s="1"/>
  <c r="B302"/>
  <c r="E302" s="1"/>
  <c r="B304"/>
  <c r="E304" s="1"/>
  <c r="B306"/>
  <c r="E306" s="1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F8"/>
  <c r="G8" s="1"/>
  <c r="F10"/>
  <c r="G10" s="1"/>
  <c r="F12"/>
  <c r="G12" s="1"/>
  <c r="F14"/>
  <c r="G14" s="1"/>
  <c r="F16"/>
  <c r="G16" s="1"/>
  <c r="F18"/>
  <c r="G18" s="1"/>
  <c r="F20"/>
  <c r="G20" s="1"/>
  <c r="F22"/>
  <c r="G22" s="1"/>
  <c r="F24"/>
  <c r="G24" s="1"/>
  <c r="F26"/>
  <c r="G26" s="1"/>
  <c r="F28"/>
  <c r="G28" s="1"/>
  <c r="F30"/>
  <c r="G30" s="1"/>
  <c r="F32"/>
  <c r="G32" s="1"/>
  <c r="F34"/>
  <c r="G34" s="1"/>
  <c r="F36"/>
  <c r="G36" s="1"/>
  <c r="B8"/>
  <c r="B10"/>
  <c r="B12"/>
  <c r="B14"/>
  <c r="B16"/>
  <c r="B18"/>
  <c r="B20"/>
  <c r="B22"/>
  <c r="B24"/>
  <c r="B26"/>
  <c r="B28"/>
  <c r="B30"/>
  <c r="B32"/>
  <c r="B34"/>
  <c r="B36"/>
  <c r="B9"/>
  <c r="B17"/>
  <c r="B23"/>
  <c r="B29"/>
  <c r="B33"/>
  <c r="B7"/>
  <c r="E29" l="1"/>
  <c r="C29"/>
  <c r="D29" s="1"/>
  <c r="C36"/>
  <c r="D36" s="1"/>
  <c r="E36"/>
  <c r="C28"/>
  <c r="D28" s="1"/>
  <c r="E28"/>
  <c r="C20"/>
  <c r="D20" s="1"/>
  <c r="E20"/>
  <c r="C16"/>
  <c r="D16" s="1"/>
  <c r="E16"/>
  <c r="C8"/>
  <c r="D8" s="1"/>
  <c r="E8"/>
  <c r="I30"/>
  <c r="H30"/>
  <c r="I22"/>
  <c r="H22"/>
  <c r="E33"/>
  <c r="C33"/>
  <c r="D33" s="1"/>
  <c r="E23"/>
  <c r="C23"/>
  <c r="D23" s="1"/>
  <c r="E9"/>
  <c r="C9"/>
  <c r="D9" s="1"/>
  <c r="C34"/>
  <c r="D34" s="1"/>
  <c r="E34"/>
  <c r="C30"/>
  <c r="D30" s="1"/>
  <c r="E30"/>
  <c r="C26"/>
  <c r="D26" s="1"/>
  <c r="E26"/>
  <c r="C22"/>
  <c r="D22" s="1"/>
  <c r="E22"/>
  <c r="C18"/>
  <c r="D18" s="1"/>
  <c r="E18"/>
  <c r="C14"/>
  <c r="D14" s="1"/>
  <c r="E14"/>
  <c r="C10"/>
  <c r="D10" s="1"/>
  <c r="E10"/>
  <c r="I36"/>
  <c r="H36"/>
  <c r="I32"/>
  <c r="H32"/>
  <c r="I28"/>
  <c r="H28"/>
  <c r="I24"/>
  <c r="H24"/>
  <c r="I20"/>
  <c r="H20"/>
  <c r="I16"/>
  <c r="H16"/>
  <c r="I12"/>
  <c r="H12"/>
  <c r="I8"/>
  <c r="H8"/>
  <c r="C104"/>
  <c r="D104" s="1"/>
  <c r="E104"/>
  <c r="C100"/>
  <c r="D100" s="1"/>
  <c r="E100"/>
  <c r="C96"/>
  <c r="D96" s="1"/>
  <c r="E96"/>
  <c r="C92"/>
  <c r="D92" s="1"/>
  <c r="E92"/>
  <c r="C88"/>
  <c r="D88" s="1"/>
  <c r="E88"/>
  <c r="C84"/>
  <c r="D84" s="1"/>
  <c r="E84"/>
  <c r="C80"/>
  <c r="D80" s="1"/>
  <c r="E80"/>
  <c r="C76"/>
  <c r="D76" s="1"/>
  <c r="E76"/>
  <c r="C72"/>
  <c r="D72" s="1"/>
  <c r="E72"/>
  <c r="C68"/>
  <c r="D68" s="1"/>
  <c r="E68"/>
  <c r="C64"/>
  <c r="D64" s="1"/>
  <c r="E64"/>
  <c r="C60"/>
  <c r="D60" s="1"/>
  <c r="E60"/>
  <c r="C56"/>
  <c r="D56" s="1"/>
  <c r="E56"/>
  <c r="C52"/>
  <c r="D52" s="1"/>
  <c r="E52"/>
  <c r="C48"/>
  <c r="D48" s="1"/>
  <c r="E48"/>
  <c r="C44"/>
  <c r="D44" s="1"/>
  <c r="E44"/>
  <c r="C40"/>
  <c r="D40" s="1"/>
  <c r="E40"/>
  <c r="C254"/>
  <c r="D254" s="1"/>
  <c r="E254"/>
  <c r="C250"/>
  <c r="D250" s="1"/>
  <c r="E250"/>
  <c r="C246"/>
  <c r="D246" s="1"/>
  <c r="E246"/>
  <c r="C242"/>
  <c r="D242" s="1"/>
  <c r="E242"/>
  <c r="C238"/>
  <c r="D238" s="1"/>
  <c r="E238"/>
  <c r="C234"/>
  <c r="D234" s="1"/>
  <c r="E234"/>
  <c r="C230"/>
  <c r="D230" s="1"/>
  <c r="E230"/>
  <c r="C226"/>
  <c r="D226" s="1"/>
  <c r="E226"/>
  <c r="C222"/>
  <c r="D222" s="1"/>
  <c r="E222"/>
  <c r="C218"/>
  <c r="D218" s="1"/>
  <c r="E218"/>
  <c r="C214"/>
  <c r="D214" s="1"/>
  <c r="E214"/>
  <c r="C210"/>
  <c r="D210" s="1"/>
  <c r="E210"/>
  <c r="C206"/>
  <c r="D206" s="1"/>
  <c r="E206"/>
  <c r="C202"/>
  <c r="D202" s="1"/>
  <c r="E202"/>
  <c r="C198"/>
  <c r="D198" s="1"/>
  <c r="E198"/>
  <c r="C194"/>
  <c r="D194" s="1"/>
  <c r="E194"/>
  <c r="C190"/>
  <c r="D190" s="1"/>
  <c r="E190"/>
  <c r="C186"/>
  <c r="D186" s="1"/>
  <c r="E186"/>
  <c r="C182"/>
  <c r="D182" s="1"/>
  <c r="E182"/>
  <c r="C178"/>
  <c r="D178" s="1"/>
  <c r="E178"/>
  <c r="C174"/>
  <c r="D174" s="1"/>
  <c r="E174"/>
  <c r="C170"/>
  <c r="D170" s="1"/>
  <c r="E170"/>
  <c r="C166"/>
  <c r="D166" s="1"/>
  <c r="E166"/>
  <c r="C162"/>
  <c r="D162" s="1"/>
  <c r="E162"/>
  <c r="C158"/>
  <c r="D158" s="1"/>
  <c r="E158"/>
  <c r="C154"/>
  <c r="D154" s="1"/>
  <c r="E154"/>
  <c r="C150"/>
  <c r="D150" s="1"/>
  <c r="E150"/>
  <c r="C146"/>
  <c r="D146" s="1"/>
  <c r="E146"/>
  <c r="C142"/>
  <c r="D142" s="1"/>
  <c r="E142"/>
  <c r="C138"/>
  <c r="D138" s="1"/>
  <c r="E138"/>
  <c r="C134"/>
  <c r="D134" s="1"/>
  <c r="E134"/>
  <c r="C130"/>
  <c r="D130" s="1"/>
  <c r="E130"/>
  <c r="C126"/>
  <c r="D126" s="1"/>
  <c r="E126"/>
  <c r="C122"/>
  <c r="D122" s="1"/>
  <c r="E122"/>
  <c r="E7"/>
  <c r="C7"/>
  <c r="D7" s="1"/>
  <c r="E17"/>
  <c r="C17"/>
  <c r="D17" s="1"/>
  <c r="C32"/>
  <c r="D32" s="1"/>
  <c r="E32"/>
  <c r="C24"/>
  <c r="D24" s="1"/>
  <c r="E24"/>
  <c r="C12"/>
  <c r="D12" s="1"/>
  <c r="E12"/>
  <c r="I34"/>
  <c r="H34"/>
  <c r="I26"/>
  <c r="H26"/>
  <c r="I18"/>
  <c r="H18"/>
  <c r="I14"/>
  <c r="H14"/>
  <c r="I10"/>
  <c r="H10"/>
  <c r="C106"/>
  <c r="D106" s="1"/>
  <c r="E106"/>
  <c r="C102"/>
  <c r="D102" s="1"/>
  <c r="E102"/>
  <c r="C98"/>
  <c r="D98" s="1"/>
  <c r="E98"/>
  <c r="C94"/>
  <c r="D94" s="1"/>
  <c r="E94"/>
  <c r="C90"/>
  <c r="D90" s="1"/>
  <c r="E90"/>
  <c r="C86"/>
  <c r="D86" s="1"/>
  <c r="E86"/>
  <c r="C82"/>
  <c r="D82" s="1"/>
  <c r="E82"/>
  <c r="C78"/>
  <c r="D78" s="1"/>
  <c r="E78"/>
  <c r="C74"/>
  <c r="D74" s="1"/>
  <c r="E74"/>
  <c r="C70"/>
  <c r="D70" s="1"/>
  <c r="E70"/>
  <c r="C66"/>
  <c r="D66" s="1"/>
  <c r="E66"/>
  <c r="C62"/>
  <c r="D62" s="1"/>
  <c r="E62"/>
  <c r="C58"/>
  <c r="D58" s="1"/>
  <c r="E58"/>
  <c r="C54"/>
  <c r="D54" s="1"/>
  <c r="E54"/>
  <c r="C50"/>
  <c r="D50" s="1"/>
  <c r="E50"/>
  <c r="C46"/>
  <c r="D46" s="1"/>
  <c r="E46"/>
  <c r="C42"/>
  <c r="D42" s="1"/>
  <c r="E42"/>
  <c r="C38"/>
  <c r="D38" s="1"/>
  <c r="E38"/>
  <c r="C252"/>
  <c r="D252" s="1"/>
  <c r="E252"/>
  <c r="C248"/>
  <c r="D248" s="1"/>
  <c r="E248"/>
  <c r="C244"/>
  <c r="D244" s="1"/>
  <c r="E244"/>
  <c r="C240"/>
  <c r="D240" s="1"/>
  <c r="E240"/>
  <c r="C236"/>
  <c r="D236" s="1"/>
  <c r="E236"/>
  <c r="C232"/>
  <c r="D232" s="1"/>
  <c r="E232"/>
  <c r="C228"/>
  <c r="D228" s="1"/>
  <c r="E228"/>
  <c r="C224"/>
  <c r="D224" s="1"/>
  <c r="E224"/>
  <c r="C220"/>
  <c r="D220" s="1"/>
  <c r="E220"/>
  <c r="C216"/>
  <c r="D216" s="1"/>
  <c r="E216"/>
  <c r="C212"/>
  <c r="D212" s="1"/>
  <c r="E212"/>
  <c r="C208"/>
  <c r="D208" s="1"/>
  <c r="E208"/>
  <c r="C204"/>
  <c r="D204" s="1"/>
  <c r="E204"/>
  <c r="C200"/>
  <c r="D200" s="1"/>
  <c r="E200"/>
  <c r="C196"/>
  <c r="D196" s="1"/>
  <c r="E196"/>
  <c r="C192"/>
  <c r="D192" s="1"/>
  <c r="E192"/>
  <c r="C188"/>
  <c r="D188" s="1"/>
  <c r="E188"/>
  <c r="C184"/>
  <c r="D184" s="1"/>
  <c r="E184"/>
  <c r="C180"/>
  <c r="D180" s="1"/>
  <c r="E180"/>
  <c r="C176"/>
  <c r="D176" s="1"/>
  <c r="E176"/>
  <c r="C172"/>
  <c r="D172" s="1"/>
  <c r="E172"/>
  <c r="C168"/>
  <c r="D168" s="1"/>
  <c r="E168"/>
  <c r="C164"/>
  <c r="D164" s="1"/>
  <c r="E164"/>
  <c r="C160"/>
  <c r="D160" s="1"/>
  <c r="E160"/>
  <c r="C156"/>
  <c r="D156" s="1"/>
  <c r="E156"/>
  <c r="C152"/>
  <c r="D152" s="1"/>
  <c r="E152"/>
  <c r="C148"/>
  <c r="D148" s="1"/>
  <c r="E148"/>
  <c r="C144"/>
  <c r="D144" s="1"/>
  <c r="E144"/>
  <c r="C140"/>
  <c r="D140" s="1"/>
  <c r="E140"/>
  <c r="C136"/>
  <c r="D136" s="1"/>
  <c r="E136"/>
  <c r="C132"/>
  <c r="D132" s="1"/>
  <c r="E132"/>
  <c r="C128"/>
  <c r="D128" s="1"/>
  <c r="E128"/>
  <c r="C124"/>
  <c r="D124" s="1"/>
  <c r="E124"/>
  <c r="C120"/>
  <c r="D120" s="1"/>
  <c r="E120"/>
  <c r="C116"/>
  <c r="D116" s="1"/>
  <c r="E116"/>
  <c r="C112"/>
  <c r="D112" s="1"/>
  <c r="E112"/>
  <c r="C108"/>
  <c r="D108" s="1"/>
  <c r="E108"/>
  <c r="E31"/>
  <c r="C31"/>
  <c r="D31" s="1"/>
  <c r="E25"/>
  <c r="C25"/>
  <c r="D25" s="1"/>
  <c r="E19"/>
  <c r="C19"/>
  <c r="D19" s="1"/>
  <c r="E13"/>
  <c r="C13"/>
  <c r="D13" s="1"/>
  <c r="I7"/>
  <c r="H7"/>
  <c r="I33"/>
  <c r="H33"/>
  <c r="I29"/>
  <c r="H29"/>
  <c r="I25"/>
  <c r="H25"/>
  <c r="I21"/>
  <c r="H21"/>
  <c r="I17"/>
  <c r="H17"/>
  <c r="I13"/>
  <c r="H13"/>
  <c r="C118"/>
  <c r="D118" s="1"/>
  <c r="E118"/>
  <c r="C114"/>
  <c r="D114" s="1"/>
  <c r="E114"/>
  <c r="C110"/>
  <c r="D110" s="1"/>
  <c r="E110"/>
  <c r="E35"/>
  <c r="C35"/>
  <c r="D35" s="1"/>
  <c r="E27"/>
  <c r="C27"/>
  <c r="D27" s="1"/>
  <c r="E21"/>
  <c r="C21"/>
  <c r="D21" s="1"/>
  <c r="E15"/>
  <c r="C15"/>
  <c r="D15" s="1"/>
  <c r="E11"/>
  <c r="C11"/>
  <c r="D11" s="1"/>
  <c r="I35"/>
  <c r="H35"/>
  <c r="I31"/>
  <c r="H31"/>
  <c r="I27"/>
  <c r="H27"/>
  <c r="I23"/>
  <c r="H23"/>
  <c r="I19"/>
  <c r="H19"/>
  <c r="I15"/>
  <c r="H15"/>
  <c r="I11"/>
  <c r="H11"/>
  <c r="C105"/>
  <c r="D105" s="1"/>
  <c r="E105"/>
  <c r="C101"/>
  <c r="D101" s="1"/>
  <c r="E101"/>
  <c r="C97"/>
  <c r="D97" s="1"/>
  <c r="E97"/>
  <c r="C93"/>
  <c r="D93" s="1"/>
  <c r="E93"/>
  <c r="C89"/>
  <c r="D89" s="1"/>
  <c r="E89"/>
  <c r="C85"/>
  <c r="D85" s="1"/>
  <c r="E85"/>
  <c r="C81"/>
  <c r="D81" s="1"/>
  <c r="E81"/>
  <c r="C77"/>
  <c r="D77" s="1"/>
  <c r="E77"/>
  <c r="C73"/>
  <c r="D73" s="1"/>
  <c r="E73"/>
  <c r="C69"/>
  <c r="D69" s="1"/>
  <c r="E69"/>
  <c r="C65"/>
  <c r="D65" s="1"/>
  <c r="E65"/>
  <c r="C61"/>
  <c r="D61" s="1"/>
  <c r="E61"/>
  <c r="C57"/>
  <c r="D57" s="1"/>
  <c r="E57"/>
  <c r="C53"/>
  <c r="D53" s="1"/>
  <c r="E53"/>
  <c r="C49"/>
  <c r="D49" s="1"/>
  <c r="E49"/>
  <c r="C45"/>
  <c r="D45" s="1"/>
  <c r="E45"/>
  <c r="C41"/>
  <c r="D41" s="1"/>
  <c r="E41"/>
  <c r="C37"/>
  <c r="D37" s="1"/>
  <c r="E37"/>
  <c r="C255"/>
  <c r="D255" s="1"/>
  <c r="E255"/>
  <c r="C251"/>
  <c r="D251" s="1"/>
  <c r="E251"/>
  <c r="C247"/>
  <c r="D247" s="1"/>
  <c r="E247"/>
  <c r="C243"/>
  <c r="D243" s="1"/>
  <c r="E243"/>
  <c r="C239"/>
  <c r="D239" s="1"/>
  <c r="E239"/>
  <c r="C235"/>
  <c r="D235" s="1"/>
  <c r="E235"/>
  <c r="C231"/>
  <c r="D231" s="1"/>
  <c r="E231"/>
  <c r="C227"/>
  <c r="D227" s="1"/>
  <c r="E227"/>
  <c r="C223"/>
  <c r="D223" s="1"/>
  <c r="E223"/>
  <c r="C219"/>
  <c r="D219" s="1"/>
  <c r="E219"/>
  <c r="C215"/>
  <c r="D215" s="1"/>
  <c r="E215"/>
  <c r="C211"/>
  <c r="D211" s="1"/>
  <c r="E211"/>
  <c r="C207"/>
  <c r="D207" s="1"/>
  <c r="E207"/>
  <c r="C203"/>
  <c r="D203" s="1"/>
  <c r="E203"/>
  <c r="C199"/>
  <c r="D199" s="1"/>
  <c r="E199"/>
  <c r="C195"/>
  <c r="D195" s="1"/>
  <c r="E195"/>
  <c r="C191"/>
  <c r="D191" s="1"/>
  <c r="E191"/>
  <c r="C187"/>
  <c r="D187" s="1"/>
  <c r="E187"/>
  <c r="C183"/>
  <c r="D183" s="1"/>
  <c r="E183"/>
  <c r="C179"/>
  <c r="D179" s="1"/>
  <c r="E179"/>
  <c r="C175"/>
  <c r="D175" s="1"/>
  <c r="E175"/>
  <c r="C171"/>
  <c r="D171" s="1"/>
  <c r="E171"/>
  <c r="C167"/>
  <c r="D167" s="1"/>
  <c r="E167"/>
  <c r="C163"/>
  <c r="D163" s="1"/>
  <c r="E163"/>
  <c r="C159"/>
  <c r="D159" s="1"/>
  <c r="E159"/>
  <c r="C155"/>
  <c r="D155" s="1"/>
  <c r="E155"/>
  <c r="C151"/>
  <c r="D151" s="1"/>
  <c r="E151"/>
  <c r="C147"/>
  <c r="D147" s="1"/>
  <c r="E147"/>
  <c r="C143"/>
  <c r="D143" s="1"/>
  <c r="E143"/>
  <c r="C139"/>
  <c r="D139" s="1"/>
  <c r="E139"/>
  <c r="E135"/>
  <c r="C135"/>
  <c r="D135" s="1"/>
  <c r="E131"/>
  <c r="C131"/>
  <c r="D131" s="1"/>
  <c r="E127"/>
  <c r="C127"/>
  <c r="D127" s="1"/>
  <c r="E123"/>
  <c r="C123"/>
  <c r="D123" s="1"/>
  <c r="E119"/>
  <c r="C119"/>
  <c r="D119" s="1"/>
  <c r="E115"/>
  <c r="C115"/>
  <c r="D115" s="1"/>
  <c r="E111"/>
  <c r="C111"/>
  <c r="D111" s="1"/>
  <c r="E107"/>
  <c r="C107"/>
  <c r="D107" s="1"/>
  <c r="I303"/>
  <c r="H303"/>
  <c r="I299"/>
  <c r="H299"/>
  <c r="I295"/>
  <c r="H295"/>
  <c r="I291"/>
  <c r="H291"/>
  <c r="I287"/>
  <c r="H287"/>
  <c r="I283"/>
  <c r="H283"/>
  <c r="I279"/>
  <c r="H279"/>
  <c r="I275"/>
  <c r="H275"/>
  <c r="I271"/>
  <c r="H271"/>
  <c r="I267"/>
  <c r="H267"/>
  <c r="I263"/>
  <c r="H263"/>
  <c r="I259"/>
  <c r="H259"/>
  <c r="I255"/>
  <c r="H255"/>
  <c r="I251"/>
  <c r="H251"/>
  <c r="I247"/>
  <c r="H247"/>
  <c r="I243"/>
  <c r="H243"/>
  <c r="I239"/>
  <c r="H239"/>
  <c r="I235"/>
  <c r="H235"/>
  <c r="I231"/>
  <c r="H231"/>
  <c r="I227"/>
  <c r="H227"/>
  <c r="I223"/>
  <c r="H223"/>
  <c r="I219"/>
  <c r="H219"/>
  <c r="I215"/>
  <c r="H215"/>
  <c r="I211"/>
  <c r="H211"/>
  <c r="I207"/>
  <c r="H207"/>
  <c r="I203"/>
  <c r="H203"/>
  <c r="I199"/>
  <c r="H199"/>
  <c r="I195"/>
  <c r="H195"/>
  <c r="I191"/>
  <c r="H191"/>
  <c r="I187"/>
  <c r="H187"/>
  <c r="I183"/>
  <c r="H183"/>
  <c r="I179"/>
  <c r="H179"/>
  <c r="I175"/>
  <c r="H175"/>
  <c r="I171"/>
  <c r="H171"/>
  <c r="I167"/>
  <c r="H167"/>
  <c r="I163"/>
  <c r="H163"/>
  <c r="I159"/>
  <c r="H159"/>
  <c r="I155"/>
  <c r="H155"/>
  <c r="I151"/>
  <c r="H151"/>
  <c r="I147"/>
  <c r="H147"/>
  <c r="I143"/>
  <c r="H143"/>
  <c r="I139"/>
  <c r="H139"/>
  <c r="I135"/>
  <c r="H135"/>
  <c r="I131"/>
  <c r="H131"/>
  <c r="I127"/>
  <c r="H127"/>
  <c r="I123"/>
  <c r="H123"/>
  <c r="I119"/>
  <c r="H119"/>
  <c r="I115"/>
  <c r="H115"/>
  <c r="I111"/>
  <c r="H111"/>
  <c r="I107"/>
  <c r="H107"/>
  <c r="I103"/>
  <c r="H103"/>
  <c r="I99"/>
  <c r="H99"/>
  <c r="I95"/>
  <c r="H95"/>
  <c r="I91"/>
  <c r="H91"/>
  <c r="I87"/>
  <c r="H87"/>
  <c r="I83"/>
  <c r="H83"/>
  <c r="I79"/>
  <c r="H79"/>
  <c r="I75"/>
  <c r="H75"/>
  <c r="I71"/>
  <c r="H71"/>
  <c r="I67"/>
  <c r="H67"/>
  <c r="I63"/>
  <c r="H63"/>
  <c r="I59"/>
  <c r="H59"/>
  <c r="I55"/>
  <c r="H55"/>
  <c r="I51"/>
  <c r="H51"/>
  <c r="I47"/>
  <c r="H47"/>
  <c r="I43"/>
  <c r="H43"/>
  <c r="I39"/>
  <c r="H39"/>
  <c r="I306"/>
  <c r="H306"/>
  <c r="I302"/>
  <c r="H302"/>
  <c r="I298"/>
  <c r="H298"/>
  <c r="I294"/>
  <c r="H294"/>
  <c r="I290"/>
  <c r="H290"/>
  <c r="I286"/>
  <c r="H286"/>
  <c r="I282"/>
  <c r="H282"/>
  <c r="I278"/>
  <c r="H278"/>
  <c r="I274"/>
  <c r="H274"/>
  <c r="I270"/>
  <c r="H270"/>
  <c r="I266"/>
  <c r="H266"/>
  <c r="I262"/>
  <c r="H262"/>
  <c r="I258"/>
  <c r="H258"/>
  <c r="I254"/>
  <c r="H254"/>
  <c r="I250"/>
  <c r="H250"/>
  <c r="I246"/>
  <c r="H246"/>
  <c r="I242"/>
  <c r="H242"/>
  <c r="I238"/>
  <c r="H238"/>
  <c r="I234"/>
  <c r="H234"/>
  <c r="I230"/>
  <c r="H230"/>
  <c r="I226"/>
  <c r="H226"/>
  <c r="I222"/>
  <c r="H222"/>
  <c r="I218"/>
  <c r="H218"/>
  <c r="I214"/>
  <c r="H214"/>
  <c r="I210"/>
  <c r="H210"/>
  <c r="I206"/>
  <c r="H206"/>
  <c r="I202"/>
  <c r="H202"/>
  <c r="I198"/>
  <c r="H198"/>
  <c r="I194"/>
  <c r="H194"/>
  <c r="I190"/>
  <c r="H190"/>
  <c r="I186"/>
  <c r="H186"/>
  <c r="I182"/>
  <c r="H182"/>
  <c r="I178"/>
  <c r="H178"/>
  <c r="I174"/>
  <c r="H174"/>
  <c r="I170"/>
  <c r="H170"/>
  <c r="I166"/>
  <c r="H166"/>
  <c r="I162"/>
  <c r="H162"/>
  <c r="I158"/>
  <c r="H158"/>
  <c r="I154"/>
  <c r="H154"/>
  <c r="I150"/>
  <c r="H150"/>
  <c r="I146"/>
  <c r="H146"/>
  <c r="I142"/>
  <c r="H142"/>
  <c r="I138"/>
  <c r="H138"/>
  <c r="I134"/>
  <c r="H134"/>
  <c r="I130"/>
  <c r="H130"/>
  <c r="H126"/>
  <c r="I126"/>
  <c r="H122"/>
  <c r="I122"/>
  <c r="H118"/>
  <c r="I118"/>
  <c r="H114"/>
  <c r="I114"/>
  <c r="H110"/>
  <c r="I110"/>
  <c r="H106"/>
  <c r="I106"/>
  <c r="H102"/>
  <c r="I102"/>
  <c r="H98"/>
  <c r="I98"/>
  <c r="H94"/>
  <c r="I94"/>
  <c r="H90"/>
  <c r="I90"/>
  <c r="H86"/>
  <c r="I86"/>
  <c r="H82"/>
  <c r="I82"/>
  <c r="H78"/>
  <c r="I78"/>
  <c r="H74"/>
  <c r="I74"/>
  <c r="H70"/>
  <c r="I70"/>
  <c r="H66"/>
  <c r="I66"/>
  <c r="H62"/>
  <c r="I62"/>
  <c r="H58"/>
  <c r="I58"/>
  <c r="H54"/>
  <c r="I54"/>
  <c r="H50"/>
  <c r="I50"/>
  <c r="H46"/>
  <c r="I46"/>
  <c r="H42"/>
  <c r="I42"/>
  <c r="H38"/>
  <c r="I38"/>
  <c r="I403"/>
  <c r="H403"/>
  <c r="I399"/>
  <c r="H399"/>
  <c r="I395"/>
  <c r="H395"/>
  <c r="I391"/>
  <c r="H391"/>
  <c r="I387"/>
  <c r="H387"/>
  <c r="I383"/>
  <c r="H383"/>
  <c r="I379"/>
  <c r="H379"/>
  <c r="I375"/>
  <c r="H375"/>
  <c r="I371"/>
  <c r="H371"/>
  <c r="I367"/>
  <c r="H367"/>
  <c r="I363"/>
  <c r="H363"/>
  <c r="I359"/>
  <c r="H359"/>
  <c r="I355"/>
  <c r="H355"/>
  <c r="I351"/>
  <c r="H351"/>
  <c r="I347"/>
  <c r="H347"/>
  <c r="I343"/>
  <c r="H343"/>
  <c r="I339"/>
  <c r="H339"/>
  <c r="I335"/>
  <c r="H335"/>
  <c r="I331"/>
  <c r="H331"/>
  <c r="I327"/>
  <c r="H327"/>
  <c r="I323"/>
  <c r="H323"/>
  <c r="I319"/>
  <c r="H319"/>
  <c r="I315"/>
  <c r="H315"/>
  <c r="I311"/>
  <c r="H311"/>
  <c r="I307"/>
  <c r="H307"/>
  <c r="I404"/>
  <c r="H404"/>
  <c r="I400"/>
  <c r="H400"/>
  <c r="I396"/>
  <c r="H396"/>
  <c r="I392"/>
  <c r="H392"/>
  <c r="I388"/>
  <c r="H388"/>
  <c r="I384"/>
  <c r="H384"/>
  <c r="I380"/>
  <c r="H380"/>
  <c r="I376"/>
  <c r="H376"/>
  <c r="I372"/>
  <c r="H372"/>
  <c r="I368"/>
  <c r="H368"/>
  <c r="I364"/>
  <c r="H364"/>
  <c r="I360"/>
  <c r="H360"/>
  <c r="I356"/>
  <c r="H356"/>
  <c r="I352"/>
  <c r="H352"/>
  <c r="I348"/>
  <c r="H348"/>
  <c r="I344"/>
  <c r="H344"/>
  <c r="I340"/>
  <c r="H340"/>
  <c r="I336"/>
  <c r="H336"/>
  <c r="I332"/>
  <c r="H332"/>
  <c r="I328"/>
  <c r="H328"/>
  <c r="I324"/>
  <c r="H324"/>
  <c r="I320"/>
  <c r="H320"/>
  <c r="I316"/>
  <c r="H316"/>
  <c r="I312"/>
  <c r="H312"/>
  <c r="I308"/>
  <c r="H308"/>
  <c r="I9"/>
  <c r="H9"/>
  <c r="E103"/>
  <c r="C103"/>
  <c r="D103" s="1"/>
  <c r="E99"/>
  <c r="C99"/>
  <c r="D99" s="1"/>
  <c r="E95"/>
  <c r="C95"/>
  <c r="D95" s="1"/>
  <c r="E91"/>
  <c r="C91"/>
  <c r="D91" s="1"/>
  <c r="E87"/>
  <c r="C87"/>
  <c r="D87" s="1"/>
  <c r="E83"/>
  <c r="C83"/>
  <c r="D83" s="1"/>
  <c r="E79"/>
  <c r="C79"/>
  <c r="D79" s="1"/>
  <c r="C75"/>
  <c r="D75" s="1"/>
  <c r="E75"/>
  <c r="C71"/>
  <c r="D71" s="1"/>
  <c r="E71"/>
  <c r="C67"/>
  <c r="D67" s="1"/>
  <c r="E67"/>
  <c r="C63"/>
  <c r="D63" s="1"/>
  <c r="E63"/>
  <c r="C59"/>
  <c r="D59" s="1"/>
  <c r="E59"/>
  <c r="C55"/>
  <c r="D55" s="1"/>
  <c r="E55"/>
  <c r="C51"/>
  <c r="D51" s="1"/>
  <c r="E51"/>
  <c r="C47"/>
  <c r="D47" s="1"/>
  <c r="E47"/>
  <c r="C43"/>
  <c r="D43" s="1"/>
  <c r="E43"/>
  <c r="C39"/>
  <c r="D39" s="1"/>
  <c r="E39"/>
  <c r="C253"/>
  <c r="D253" s="1"/>
  <c r="E253"/>
  <c r="C249"/>
  <c r="D249" s="1"/>
  <c r="E249"/>
  <c r="C245"/>
  <c r="D245" s="1"/>
  <c r="E245"/>
  <c r="C241"/>
  <c r="D241" s="1"/>
  <c r="E241"/>
  <c r="C237"/>
  <c r="D237" s="1"/>
  <c r="E237"/>
  <c r="C233"/>
  <c r="D233" s="1"/>
  <c r="E233"/>
  <c r="C229"/>
  <c r="D229" s="1"/>
  <c r="E229"/>
  <c r="C225"/>
  <c r="D225" s="1"/>
  <c r="E225"/>
  <c r="C221"/>
  <c r="D221" s="1"/>
  <c r="E221"/>
  <c r="C217"/>
  <c r="D217" s="1"/>
  <c r="E217"/>
  <c r="C213"/>
  <c r="D213" s="1"/>
  <c r="E213"/>
  <c r="C209"/>
  <c r="D209" s="1"/>
  <c r="E209"/>
  <c r="C205"/>
  <c r="D205" s="1"/>
  <c r="E205"/>
  <c r="C201"/>
  <c r="D201" s="1"/>
  <c r="E201"/>
  <c r="C197"/>
  <c r="D197" s="1"/>
  <c r="E197"/>
  <c r="C193"/>
  <c r="D193" s="1"/>
  <c r="E193"/>
  <c r="C189"/>
  <c r="D189" s="1"/>
  <c r="E189"/>
  <c r="C185"/>
  <c r="D185" s="1"/>
  <c r="E185"/>
  <c r="C181"/>
  <c r="D181" s="1"/>
  <c r="E181"/>
  <c r="C177"/>
  <c r="D177" s="1"/>
  <c r="E177"/>
  <c r="C173"/>
  <c r="D173" s="1"/>
  <c r="E173"/>
  <c r="C169"/>
  <c r="D169" s="1"/>
  <c r="E169"/>
  <c r="C165"/>
  <c r="D165" s="1"/>
  <c r="E165"/>
  <c r="C161"/>
  <c r="D161" s="1"/>
  <c r="E161"/>
  <c r="C157"/>
  <c r="D157" s="1"/>
  <c r="E157"/>
  <c r="C153"/>
  <c r="D153" s="1"/>
  <c r="E153"/>
  <c r="C149"/>
  <c r="D149" s="1"/>
  <c r="E149"/>
  <c r="C145"/>
  <c r="D145" s="1"/>
  <c r="E145"/>
  <c r="C141"/>
  <c r="D141" s="1"/>
  <c r="E141"/>
  <c r="C137"/>
  <c r="D137" s="1"/>
  <c r="E137"/>
  <c r="C133"/>
  <c r="D133" s="1"/>
  <c r="E133"/>
  <c r="C129"/>
  <c r="D129" s="1"/>
  <c r="E129"/>
  <c r="C125"/>
  <c r="D125" s="1"/>
  <c r="E125"/>
  <c r="C121"/>
  <c r="D121" s="1"/>
  <c r="E121"/>
  <c r="C117"/>
  <c r="D117" s="1"/>
  <c r="E117"/>
  <c r="C113"/>
  <c r="D113" s="1"/>
  <c r="E113"/>
  <c r="C109"/>
  <c r="D109" s="1"/>
  <c r="E109"/>
  <c r="I305"/>
  <c r="H305"/>
  <c r="I301"/>
  <c r="H301"/>
  <c r="I297"/>
  <c r="H297"/>
  <c r="I293"/>
  <c r="H293"/>
  <c r="I289"/>
  <c r="H289"/>
  <c r="I285"/>
  <c r="H285"/>
  <c r="I281"/>
  <c r="H281"/>
  <c r="I277"/>
  <c r="H277"/>
  <c r="I273"/>
  <c r="H273"/>
  <c r="I269"/>
  <c r="H269"/>
  <c r="I265"/>
  <c r="H265"/>
  <c r="I261"/>
  <c r="H261"/>
  <c r="I257"/>
  <c r="H257"/>
  <c r="I253"/>
  <c r="H253"/>
  <c r="I249"/>
  <c r="H249"/>
  <c r="I245"/>
  <c r="H245"/>
  <c r="I241"/>
  <c r="H241"/>
  <c r="I237"/>
  <c r="H237"/>
  <c r="I233"/>
  <c r="H233"/>
  <c r="I229"/>
  <c r="H229"/>
  <c r="I225"/>
  <c r="H225"/>
  <c r="I221"/>
  <c r="H221"/>
  <c r="I217"/>
  <c r="H217"/>
  <c r="I213"/>
  <c r="H213"/>
  <c r="I209"/>
  <c r="H209"/>
  <c r="I205"/>
  <c r="H205"/>
  <c r="I201"/>
  <c r="H201"/>
  <c r="I197"/>
  <c r="H197"/>
  <c r="I193"/>
  <c r="H193"/>
  <c r="I189"/>
  <c r="H189"/>
  <c r="I185"/>
  <c r="H185"/>
  <c r="I181"/>
  <c r="H181"/>
  <c r="I177"/>
  <c r="H177"/>
  <c r="I173"/>
  <c r="H173"/>
  <c r="I169"/>
  <c r="H169"/>
  <c r="I165"/>
  <c r="H165"/>
  <c r="I161"/>
  <c r="H161"/>
  <c r="I157"/>
  <c r="H157"/>
  <c r="I153"/>
  <c r="H153"/>
  <c r="I149"/>
  <c r="H149"/>
  <c r="I145"/>
  <c r="H145"/>
  <c r="I141"/>
  <c r="H141"/>
  <c r="I137"/>
  <c r="H137"/>
  <c r="I133"/>
  <c r="H133"/>
  <c r="I129"/>
  <c r="H129"/>
  <c r="I125"/>
  <c r="H125"/>
  <c r="I121"/>
  <c r="H121"/>
  <c r="I117"/>
  <c r="H117"/>
  <c r="I113"/>
  <c r="H113"/>
  <c r="I109"/>
  <c r="H109"/>
  <c r="I105"/>
  <c r="H105"/>
  <c r="I101"/>
  <c r="H101"/>
  <c r="I97"/>
  <c r="H97"/>
  <c r="I93"/>
  <c r="H93"/>
  <c r="I89"/>
  <c r="H89"/>
  <c r="I85"/>
  <c r="H85"/>
  <c r="I81"/>
  <c r="H81"/>
  <c r="I77"/>
  <c r="H77"/>
  <c r="I73"/>
  <c r="H73"/>
  <c r="I69"/>
  <c r="H69"/>
  <c r="I65"/>
  <c r="H65"/>
  <c r="I61"/>
  <c r="H61"/>
  <c r="I57"/>
  <c r="H57"/>
  <c r="I53"/>
  <c r="H53"/>
  <c r="I49"/>
  <c r="H49"/>
  <c r="I45"/>
  <c r="H45"/>
  <c r="I41"/>
  <c r="H41"/>
  <c r="I37"/>
  <c r="H37"/>
  <c r="I304"/>
  <c r="H304"/>
  <c r="I300"/>
  <c r="H300"/>
  <c r="I296"/>
  <c r="H296"/>
  <c r="I292"/>
  <c r="H292"/>
  <c r="I288"/>
  <c r="H288"/>
  <c r="I284"/>
  <c r="H284"/>
  <c r="I280"/>
  <c r="H280"/>
  <c r="I276"/>
  <c r="H276"/>
  <c r="I272"/>
  <c r="H272"/>
  <c r="I268"/>
  <c r="H268"/>
  <c r="I264"/>
  <c r="H264"/>
  <c r="I260"/>
  <c r="H260"/>
  <c r="I256"/>
  <c r="H256"/>
  <c r="I252"/>
  <c r="H252"/>
  <c r="I248"/>
  <c r="H248"/>
  <c r="I244"/>
  <c r="H244"/>
  <c r="I240"/>
  <c r="H240"/>
  <c r="I236"/>
  <c r="H236"/>
  <c r="I232"/>
  <c r="H232"/>
  <c r="I228"/>
  <c r="H228"/>
  <c r="I224"/>
  <c r="H224"/>
  <c r="I220"/>
  <c r="H220"/>
  <c r="I216"/>
  <c r="H216"/>
  <c r="I212"/>
  <c r="H212"/>
  <c r="I208"/>
  <c r="H208"/>
  <c r="I204"/>
  <c r="H204"/>
  <c r="I200"/>
  <c r="H200"/>
  <c r="I196"/>
  <c r="H196"/>
  <c r="I192"/>
  <c r="H192"/>
  <c r="I188"/>
  <c r="H188"/>
  <c r="I184"/>
  <c r="H184"/>
  <c r="I180"/>
  <c r="H180"/>
  <c r="I176"/>
  <c r="H176"/>
  <c r="I172"/>
  <c r="H172"/>
  <c r="I168"/>
  <c r="H168"/>
  <c r="I164"/>
  <c r="H164"/>
  <c r="I160"/>
  <c r="H160"/>
  <c r="I156"/>
  <c r="H156"/>
  <c r="I152"/>
  <c r="H152"/>
  <c r="I148"/>
  <c r="H148"/>
  <c r="I144"/>
  <c r="H144"/>
  <c r="I140"/>
  <c r="H140"/>
  <c r="I136"/>
  <c r="H136"/>
  <c r="I132"/>
  <c r="H132"/>
  <c r="H128"/>
  <c r="I128"/>
  <c r="H124"/>
  <c r="I124"/>
  <c r="H120"/>
  <c r="I120"/>
  <c r="H116"/>
  <c r="I116"/>
  <c r="H112"/>
  <c r="I112"/>
  <c r="H108"/>
  <c r="I108"/>
  <c r="H104"/>
  <c r="I104"/>
  <c r="H100"/>
  <c r="I100"/>
  <c r="H96"/>
  <c r="I96"/>
  <c r="H92"/>
  <c r="I92"/>
  <c r="H88"/>
  <c r="I88"/>
  <c r="H84"/>
  <c r="I84"/>
  <c r="H80"/>
  <c r="I80"/>
  <c r="H76"/>
  <c r="I76"/>
  <c r="H72"/>
  <c r="I72"/>
  <c r="H68"/>
  <c r="I68"/>
  <c r="H64"/>
  <c r="I64"/>
  <c r="H60"/>
  <c r="I60"/>
  <c r="H56"/>
  <c r="I56"/>
  <c r="H52"/>
  <c r="I52"/>
  <c r="H48"/>
  <c r="I48"/>
  <c r="H44"/>
  <c r="I44"/>
  <c r="H40"/>
  <c r="I40"/>
  <c r="I405"/>
  <c r="H405"/>
  <c r="I401"/>
  <c r="H401"/>
  <c r="I397"/>
  <c r="H397"/>
  <c r="I393"/>
  <c r="H393"/>
  <c r="I389"/>
  <c r="H389"/>
  <c r="I385"/>
  <c r="H385"/>
  <c r="I381"/>
  <c r="H381"/>
  <c r="I377"/>
  <c r="H377"/>
  <c r="I373"/>
  <c r="H373"/>
  <c r="I369"/>
  <c r="H369"/>
  <c r="I365"/>
  <c r="H365"/>
  <c r="I361"/>
  <c r="H361"/>
  <c r="I357"/>
  <c r="H357"/>
  <c r="I353"/>
  <c r="H353"/>
  <c r="I349"/>
  <c r="H349"/>
  <c r="I345"/>
  <c r="H345"/>
  <c r="I341"/>
  <c r="H341"/>
  <c r="I337"/>
  <c r="H337"/>
  <c r="I333"/>
  <c r="H333"/>
  <c r="I329"/>
  <c r="H329"/>
  <c r="I325"/>
  <c r="H325"/>
  <c r="I321"/>
  <c r="H321"/>
  <c r="I317"/>
  <c r="H317"/>
  <c r="I313"/>
  <c r="H313"/>
  <c r="I309"/>
  <c r="H309"/>
  <c r="I406"/>
  <c r="H406"/>
  <c r="I402"/>
  <c r="H402"/>
  <c r="I398"/>
  <c r="H398"/>
  <c r="I394"/>
  <c r="H394"/>
  <c r="I390"/>
  <c r="H390"/>
  <c r="I386"/>
  <c r="H386"/>
  <c r="I382"/>
  <c r="H382"/>
  <c r="I378"/>
  <c r="H378"/>
  <c r="I374"/>
  <c r="H374"/>
  <c r="I370"/>
  <c r="H370"/>
  <c r="I366"/>
  <c r="H366"/>
  <c r="I362"/>
  <c r="H362"/>
  <c r="I358"/>
  <c r="H358"/>
  <c r="I354"/>
  <c r="H354"/>
  <c r="I350"/>
  <c r="H350"/>
  <c r="I346"/>
  <c r="H346"/>
  <c r="I342"/>
  <c r="H342"/>
  <c r="I338"/>
  <c r="H338"/>
  <c r="I334"/>
  <c r="H334"/>
  <c r="I330"/>
  <c r="H330"/>
  <c r="I326"/>
  <c r="H326"/>
  <c r="I322"/>
  <c r="H322"/>
  <c r="I318"/>
  <c r="H318"/>
  <c r="I314"/>
  <c r="H314"/>
  <c r="I310"/>
  <c r="H310"/>
</calcChain>
</file>

<file path=xl/sharedStrings.xml><?xml version="1.0" encoding="utf-8"?>
<sst xmlns="http://schemas.openxmlformats.org/spreadsheetml/2006/main" count="55" uniqueCount="40">
  <si>
    <t>Pt</t>
  </si>
  <si>
    <t>Gt</t>
  </si>
  <si>
    <t>Gr</t>
  </si>
  <si>
    <t>c</t>
  </si>
  <si>
    <t>fc</t>
  </si>
  <si>
    <t>lambda</t>
  </si>
  <si>
    <t>F (dB then Ratio)</t>
  </si>
  <si>
    <t>Tr</t>
  </si>
  <si>
    <t>Ta</t>
  </si>
  <si>
    <t>Ts</t>
  </si>
  <si>
    <t>Eb/N0</t>
  </si>
  <si>
    <t>R (bps)</t>
  </si>
  <si>
    <t>k</t>
  </si>
  <si>
    <t>Pb</t>
  </si>
  <si>
    <t>Eb</t>
  </si>
  <si>
    <t>N0</t>
  </si>
  <si>
    <t>=</t>
  </si>
  <si>
    <t>Pt Gt Gr</t>
  </si>
  <si>
    <t>R Ls k Ts</t>
  </si>
  <si>
    <t>Ls</t>
  </si>
  <si>
    <t>0.5 exp(-Eb/N0)</t>
  </si>
  <si>
    <t>λ</t>
  </si>
  <si>
    <r>
      <t xml:space="preserve">( 4 </t>
    </r>
    <r>
      <rPr>
        <sz val="11"/>
        <color theme="1"/>
        <rFont val="Calibri"/>
        <family val="2"/>
      </rPr>
      <t>π d ) ^2</t>
    </r>
  </si>
  <si>
    <t>λ ^ 2</t>
  </si>
  <si>
    <t>d (m)</t>
  </si>
  <si>
    <t>Ta + Tr</t>
  </si>
  <si>
    <t>R</t>
  </si>
  <si>
    <t xml:space="preserve">2 BW </t>
  </si>
  <si>
    <t>1 + ro</t>
  </si>
  <si>
    <t>pi</t>
  </si>
  <si>
    <t>Pr</t>
  </si>
  <si>
    <t>Eb/No R</t>
  </si>
  <si>
    <t>Eb/No dB</t>
  </si>
  <si>
    <t>m</t>
  </si>
  <si>
    <t>V</t>
  </si>
  <si>
    <t>Eb/N0 dB</t>
  </si>
  <si>
    <t>Path Loss</t>
  </si>
  <si>
    <t>Miles</t>
  </si>
  <si>
    <t>Eb/N0 (dB)</t>
  </si>
  <si>
    <t>distance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</si>
</sst>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4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quotePrefix="1"/>
    <xf numFmtId="0" fontId="0" fillId="0" borderId="1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'Pb DBPSK'!$B$2:$B$102</c:f>
              <c:numCache>
                <c:formatCode>General</c:formatCode>
                <c:ptCount val="101"/>
                <c:pt idx="1">
                  <c:v>0.41392685158225073</c:v>
                </c:pt>
                <c:pt idx="2">
                  <c:v>0.79181246047624798</c:v>
                </c:pt>
                <c:pt idx="3">
                  <c:v>1.1394335230683676</c:v>
                </c:pt>
                <c:pt idx="4">
                  <c:v>1.4612803567823798</c:v>
                </c:pt>
                <c:pt idx="5">
                  <c:v>1.7609125905568124</c:v>
                </c:pt>
                <c:pt idx="6">
                  <c:v>2.0411998265592479</c:v>
                </c:pt>
                <c:pt idx="7">
                  <c:v>2.3044892137827389</c:v>
                </c:pt>
                <c:pt idx="8">
                  <c:v>2.5527250510330606</c:v>
                </c:pt>
                <c:pt idx="9">
                  <c:v>2.7875360095282891</c:v>
                </c:pt>
                <c:pt idx="10">
                  <c:v>3.0102999566398116</c:v>
                </c:pt>
                <c:pt idx="11">
                  <c:v>3.2221929473391926</c:v>
                </c:pt>
                <c:pt idx="12">
                  <c:v>3.4242268082220622</c:v>
                </c:pt>
                <c:pt idx="13">
                  <c:v>3.617278360175928</c:v>
                </c:pt>
                <c:pt idx="14">
                  <c:v>3.8021124171160596</c:v>
                </c:pt>
                <c:pt idx="15">
                  <c:v>3.9794000867203758</c:v>
                </c:pt>
                <c:pt idx="16">
                  <c:v>4.1497334797081793</c:v>
                </c:pt>
                <c:pt idx="17">
                  <c:v>4.3136376415898727</c:v>
                </c:pt>
                <c:pt idx="18">
                  <c:v>4.4715803134221916</c:v>
                </c:pt>
                <c:pt idx="19">
                  <c:v>4.6239799789895599</c:v>
                </c:pt>
                <c:pt idx="20">
                  <c:v>4.7712125471966242</c:v>
                </c:pt>
                <c:pt idx="21">
                  <c:v>4.9136169383427264</c:v>
                </c:pt>
                <c:pt idx="22">
                  <c:v>5.0514997831990591</c:v>
                </c:pt>
                <c:pt idx="23">
                  <c:v>5.1851393987788743</c:v>
                </c:pt>
                <c:pt idx="24">
                  <c:v>5.3147891704225501</c:v>
                </c:pt>
                <c:pt idx="25">
                  <c:v>5.4406804435027558</c:v>
                </c:pt>
                <c:pt idx="26">
                  <c:v>5.5630250076728718</c:v>
                </c:pt>
                <c:pt idx="27">
                  <c:v>5.6820172406699498</c:v>
                </c:pt>
                <c:pt idx="28">
                  <c:v>5.7978359661681003</c:v>
                </c:pt>
                <c:pt idx="29">
                  <c:v>5.910646070264991</c:v>
                </c:pt>
                <c:pt idx="30">
                  <c:v>6.0205999132796233</c:v>
                </c:pt>
                <c:pt idx="31">
                  <c:v>6.1278385671973545</c:v>
                </c:pt>
                <c:pt idx="32">
                  <c:v>6.2324929039790042</c:v>
                </c:pt>
                <c:pt idx="33">
                  <c:v>6.3346845557958638</c:v>
                </c:pt>
                <c:pt idx="34">
                  <c:v>6.4345267648618742</c:v>
                </c:pt>
                <c:pt idx="35">
                  <c:v>6.532125137753436</c:v>
                </c:pt>
                <c:pt idx="36">
                  <c:v>6.6275783168157396</c:v>
                </c:pt>
                <c:pt idx="37">
                  <c:v>6.7209785793571744</c:v>
                </c:pt>
                <c:pt idx="38">
                  <c:v>6.8124123737558717</c:v>
                </c:pt>
                <c:pt idx="39">
                  <c:v>6.9019608002851367</c:v>
                </c:pt>
                <c:pt idx="40">
                  <c:v>6.9897000433601875</c:v>
                </c:pt>
                <c:pt idx="41">
                  <c:v>7.0757017609793627</c:v>
                </c:pt>
                <c:pt idx="42">
                  <c:v>7.1600334363479909</c:v>
                </c:pt>
                <c:pt idx="43">
                  <c:v>7.2427586960078898</c:v>
                </c:pt>
                <c:pt idx="44">
                  <c:v>7.3239375982296853</c:v>
                </c:pt>
                <c:pt idx="45">
                  <c:v>7.4036268949424375</c:v>
                </c:pt>
                <c:pt idx="46">
                  <c:v>7.4818802700620033</c:v>
                </c:pt>
                <c:pt idx="47">
                  <c:v>7.5587485567249137</c:v>
                </c:pt>
                <c:pt idx="48">
                  <c:v>7.6342799356293725</c:v>
                </c:pt>
                <c:pt idx="49">
                  <c:v>7.7085201164214414</c:v>
                </c:pt>
                <c:pt idx="50">
                  <c:v>7.781512503836435</c:v>
                </c:pt>
                <c:pt idx="51">
                  <c:v>7.8532983501076696</c:v>
                </c:pt>
                <c:pt idx="52">
                  <c:v>7.9239168949825389</c:v>
                </c:pt>
                <c:pt idx="53">
                  <c:v>7.9934054945358159</c:v>
                </c:pt>
                <c:pt idx="54">
                  <c:v>8.0617997398388717</c:v>
                </c:pt>
                <c:pt idx="55">
                  <c:v>8.1291335664285551</c:v>
                </c:pt>
                <c:pt idx="56">
                  <c:v>8.1954393554186851</c:v>
                </c:pt>
                <c:pt idx="57">
                  <c:v>8.2607480270082654</c:v>
                </c:pt>
                <c:pt idx="58">
                  <c:v>8.3250891270623626</c:v>
                </c:pt>
                <c:pt idx="59">
                  <c:v>8.3884909073725531</c:v>
                </c:pt>
                <c:pt idx="60">
                  <c:v>8.4509804001425675</c:v>
                </c:pt>
                <c:pt idx="61">
                  <c:v>8.5125834871907529</c:v>
                </c:pt>
                <c:pt idx="62">
                  <c:v>8.5733249643126843</c:v>
                </c:pt>
                <c:pt idx="63">
                  <c:v>8.6332286012045589</c:v>
                </c:pt>
                <c:pt idx="64">
                  <c:v>8.6923171973097624</c:v>
                </c:pt>
                <c:pt idx="65">
                  <c:v>8.7506126339169992</c:v>
                </c:pt>
                <c:pt idx="66">
                  <c:v>8.8081359228079119</c:v>
                </c:pt>
                <c:pt idx="67">
                  <c:v>8.8649072517248193</c:v>
                </c:pt>
                <c:pt idx="68">
                  <c:v>8.9209460269048044</c:v>
                </c:pt>
                <c:pt idx="69">
                  <c:v>8.9762709129044147</c:v>
                </c:pt>
                <c:pt idx="70">
                  <c:v>9.0308998699194341</c:v>
                </c:pt>
                <c:pt idx="71">
                  <c:v>9.084850188786497</c:v>
                </c:pt>
                <c:pt idx="72">
                  <c:v>9.1381385238371653</c:v>
                </c:pt>
                <c:pt idx="73">
                  <c:v>9.1907809237607392</c:v>
                </c:pt>
                <c:pt idx="74">
                  <c:v>9.2427928606188168</c:v>
                </c:pt>
                <c:pt idx="75">
                  <c:v>9.2941892571429268</c:v>
                </c:pt>
                <c:pt idx="76">
                  <c:v>9.3449845124356763</c:v>
                </c:pt>
                <c:pt idx="77">
                  <c:v>9.3951925261861842</c:v>
                </c:pt>
                <c:pt idx="78">
                  <c:v>9.4448267215016859</c:v>
                </c:pt>
                <c:pt idx="79">
                  <c:v>9.4939000664491271</c:v>
                </c:pt>
                <c:pt idx="80">
                  <c:v>9.5424250943932485</c:v>
                </c:pt>
                <c:pt idx="81">
                  <c:v>9.5904139232109351</c:v>
                </c:pt>
                <c:pt idx="82">
                  <c:v>9.6378782734555521</c:v>
                </c:pt>
                <c:pt idx="83">
                  <c:v>9.6848294855393515</c:v>
                </c:pt>
                <c:pt idx="84">
                  <c:v>9.7312785359969869</c:v>
                </c:pt>
                <c:pt idx="85">
                  <c:v>9.7772360528884779</c:v>
                </c:pt>
                <c:pt idx="86">
                  <c:v>9.8227123303956834</c:v>
                </c:pt>
                <c:pt idx="87">
                  <c:v>9.8677173426624467</c:v>
                </c:pt>
                <c:pt idx="88">
                  <c:v>9.9122607569249492</c:v>
                </c:pt>
                <c:pt idx="89">
                  <c:v>9.9563519459754986</c:v>
                </c:pt>
                <c:pt idx="90">
                  <c:v>10</c:v>
                </c:pt>
                <c:pt idx="91">
                  <c:v>10.043213737826424</c:v>
                </c:pt>
                <c:pt idx="92">
                  <c:v>10.086001717619173</c:v>
                </c:pt>
                <c:pt idx="93">
                  <c:v>10.12837224705172</c:v>
                </c:pt>
                <c:pt idx="94">
                  <c:v>10.170333392987803</c:v>
                </c:pt>
                <c:pt idx="95">
                  <c:v>10.211892990699381</c:v>
                </c:pt>
                <c:pt idx="96">
                  <c:v>10.253058652647702</c:v>
                </c:pt>
                <c:pt idx="97">
                  <c:v>10.293837776852095</c:v>
                </c:pt>
                <c:pt idx="98">
                  <c:v>10.334237554869496</c:v>
                </c:pt>
                <c:pt idx="99">
                  <c:v>10.374264979406236</c:v>
                </c:pt>
                <c:pt idx="100">
                  <c:v>10.41392685158225</c:v>
                </c:pt>
              </c:numCache>
            </c:numRef>
          </c:xVal>
          <c:yVal>
            <c:numRef>
              <c:f>'Pb DBPSK'!$C$2:$C$102</c:f>
              <c:numCache>
                <c:formatCode>General</c:formatCode>
                <c:ptCount val="101"/>
                <c:pt idx="1">
                  <c:v>0.16643554184903978</c:v>
                </c:pt>
                <c:pt idx="2">
                  <c:v>0.15059710595610107</c:v>
                </c:pt>
                <c:pt idx="3">
                  <c:v>0.1362658965170063</c:v>
                </c:pt>
                <c:pt idx="4">
                  <c:v>0.12329848197080324</c:v>
                </c:pt>
                <c:pt idx="5">
                  <c:v>0.11156508007421491</c:v>
                </c:pt>
                <c:pt idx="6">
                  <c:v>0.10094825899732769</c:v>
                </c:pt>
                <c:pt idx="7">
                  <c:v>9.1341762026367332E-2</c:v>
                </c:pt>
                <c:pt idx="8">
                  <c:v>8.2649444110793266E-2</c:v>
                </c:pt>
                <c:pt idx="9">
                  <c:v>7.4784309611317532E-2</c:v>
                </c:pt>
                <c:pt idx="10">
                  <c:v>6.7667641618306351E-2</c:v>
                </c:pt>
                <c:pt idx="11">
                  <c:v>6.1228214126490953E-2</c:v>
                </c:pt>
                <c:pt idx="12">
                  <c:v>5.5401579181166935E-2</c:v>
                </c:pt>
                <c:pt idx="13">
                  <c:v>5.0129421861401874E-2</c:v>
                </c:pt>
                <c:pt idx="14">
                  <c:v>4.5358976644706256E-2</c:v>
                </c:pt>
                <c:pt idx="15">
                  <c:v>4.10424993119494E-2</c:v>
                </c:pt>
                <c:pt idx="16">
                  <c:v>3.7136789107166938E-2</c:v>
                </c:pt>
                <c:pt idx="17">
                  <c:v>3.3602756369874878E-2</c:v>
                </c:pt>
                <c:pt idx="18">
                  <c:v>3.0405031312608986E-2</c:v>
                </c:pt>
                <c:pt idx="19">
                  <c:v>2.7511610028203615E-2</c:v>
                </c:pt>
                <c:pt idx="20">
                  <c:v>2.4893534183931972E-2</c:v>
                </c:pt>
                <c:pt idx="21">
                  <c:v>2.25246011967789E-2</c:v>
                </c:pt>
                <c:pt idx="22">
                  <c:v>2.0381101989183106E-2</c:v>
                </c:pt>
                <c:pt idx="23">
                  <c:v>1.8441583700620007E-2</c:v>
                </c:pt>
                <c:pt idx="24">
                  <c:v>1.668663498016304E-2</c:v>
                </c:pt>
                <c:pt idx="25">
                  <c:v>1.509869171115925E-2</c:v>
                </c:pt>
                <c:pt idx="26">
                  <c:v>1.3661861223646279E-2</c:v>
                </c:pt>
                <c:pt idx="27">
                  <c:v>1.2361763235169694E-2</c:v>
                </c:pt>
                <c:pt idx="28">
                  <c:v>1.1185385928082801E-2</c:v>
                </c:pt>
                <c:pt idx="29">
                  <c:v>1.0120955722902196E-2</c:v>
                </c:pt>
                <c:pt idx="30">
                  <c:v>9.1578194443670893E-3</c:v>
                </c:pt>
                <c:pt idx="31">
                  <c:v>8.2863377008806274E-3</c:v>
                </c:pt>
                <c:pt idx="32">
                  <c:v>7.4977884102388516E-3</c:v>
                </c:pt>
                <c:pt idx="33">
                  <c:v>6.7842795061004669E-3</c:v>
                </c:pt>
                <c:pt idx="34">
                  <c:v>6.138669951534218E-3</c:v>
                </c:pt>
                <c:pt idx="35">
                  <c:v>5.554498269121153E-3</c:v>
                </c:pt>
                <c:pt idx="36">
                  <c:v>5.025917872316793E-3</c:v>
                </c:pt>
                <c:pt idx="37">
                  <c:v>4.5476385508479078E-3</c:v>
                </c:pt>
                <c:pt idx="38">
                  <c:v>4.1148735245100151E-3</c:v>
                </c:pt>
                <c:pt idx="39">
                  <c:v>3.7232915354621691E-3</c:v>
                </c:pt>
                <c:pt idx="40">
                  <c:v>3.3689734995427335E-3</c:v>
                </c:pt>
                <c:pt idx="41">
                  <c:v>3.048373282757819E-3</c:v>
                </c:pt>
                <c:pt idx="42">
                  <c:v>2.7582822103803858E-3</c:v>
                </c:pt>
                <c:pt idx="43">
                  <c:v>2.4957969534551085E-3</c:v>
                </c:pt>
                <c:pt idx="44">
                  <c:v>2.258290471306333E-3</c:v>
                </c:pt>
                <c:pt idx="45">
                  <c:v>2.0433857192320333E-3</c:v>
                </c:pt>
                <c:pt idx="46">
                  <c:v>1.848931858241466E-3</c:v>
                </c:pt>
                <c:pt idx="47">
                  <c:v>1.672982728735636E-3</c:v>
                </c:pt>
                <c:pt idx="48">
                  <c:v>1.5137773726879077E-3</c:v>
                </c:pt>
                <c:pt idx="49">
                  <c:v>1.3697224093841842E-3</c:v>
                </c:pt>
                <c:pt idx="50">
                  <c:v>1.2393760883331792E-3</c:v>
                </c:pt>
                <c:pt idx="51">
                  <c:v>1.1214338597429017E-3</c:v>
                </c:pt>
                <c:pt idx="52">
                  <c:v>1.014715318147867E-3</c:v>
                </c:pt>
                <c:pt idx="53">
                  <c:v>9.1815238851445356E-4</c:v>
                </c:pt>
                <c:pt idx="54">
                  <c:v>8.3077863658696696E-4</c:v>
                </c:pt>
                <c:pt idx="55">
                  <c:v>7.5171959648878618E-4</c:v>
                </c:pt>
                <c:pt idx="56">
                  <c:v>6.8018401877394693E-4</c:v>
                </c:pt>
                <c:pt idx="57">
                  <c:v>6.154559513367405E-4</c:v>
                </c:pt>
                <c:pt idx="58">
                  <c:v>5.5688757392240162E-4</c:v>
                </c:pt>
                <c:pt idx="59">
                  <c:v>5.0389271452425523E-4</c:v>
                </c:pt>
                <c:pt idx="60">
                  <c:v>4.5594098277725812E-4</c:v>
                </c:pt>
                <c:pt idx="61">
                  <c:v>4.125524616329523E-4</c:v>
                </c:pt>
                <c:pt idx="62">
                  <c:v>3.732929041883396E-4</c:v>
                </c:pt>
                <c:pt idx="63">
                  <c:v>3.3776938759692219E-4</c:v>
                </c:pt>
                <c:pt idx="64">
                  <c:v>3.0562638056478615E-4</c:v>
                </c:pt>
                <c:pt idx="65">
                  <c:v>2.7654218507391681E-4</c:v>
                </c:pt>
                <c:pt idx="66">
                  <c:v>2.5022571672030542E-4</c:v>
                </c:pt>
                <c:pt idx="67">
                  <c:v>2.2641359144339848E-4</c:v>
                </c:pt>
                <c:pt idx="68">
                  <c:v>2.048674894898934E-4</c:v>
                </c:pt>
                <c:pt idx="69">
                  <c:v>1.8537177022954411E-4</c:v>
                </c:pt>
                <c:pt idx="70">
                  <c:v>1.6773131395125593E-4</c:v>
                </c:pt>
                <c:pt idx="71">
                  <c:v>1.5176956903943339E-4</c:v>
                </c:pt>
                <c:pt idx="72">
                  <c:v>1.3732678498607127E-4</c:v>
                </c:pt>
                <c:pt idx="73">
                  <c:v>1.2425841355397592E-4</c:v>
                </c:pt>
                <c:pt idx="74">
                  <c:v>1.124336620894241E-4</c:v>
                </c:pt>
                <c:pt idx="75">
                  <c:v>1.0173418450532208E-4</c:v>
                </c:pt>
                <c:pt idx="76">
                  <c:v>9.2052896833789597E-5</c:v>
                </c:pt>
                <c:pt idx="77">
                  <c:v>8.329290549381677E-5</c:v>
                </c:pt>
                <c:pt idx="78">
                  <c:v>7.5366537547738252E-5</c:v>
                </c:pt>
                <c:pt idx="79">
                  <c:v>6.81944632410057E-5</c:v>
                </c:pt>
                <c:pt idx="80">
                  <c:v>6.1704902043339781E-5</c:v>
                </c:pt>
                <c:pt idx="81">
                  <c:v>5.5832904245057389E-5</c:v>
                </c:pt>
                <c:pt idx="82">
                  <c:v>5.0519700918546709E-5</c:v>
                </c:pt>
                <c:pt idx="83">
                  <c:v>4.5712115739086635E-5</c:v>
                </c:pt>
                <c:pt idx="84">
                  <c:v>4.1362032778316114E-5</c:v>
                </c:pt>
                <c:pt idx="85">
                  <c:v>3.7425914943850299E-5</c:v>
                </c:pt>
                <c:pt idx="86">
                  <c:v>3.3864368245426949E-5</c:v>
                </c:pt>
                <c:pt idx="87">
                  <c:v>3.0641747526611066E-5</c:v>
                </c:pt>
                <c:pt idx="88">
                  <c:v>2.7725799716088473E-5</c:v>
                </c:pt>
                <c:pt idx="89">
                  <c:v>2.5087341028087641E-5</c:v>
                </c:pt>
                <c:pt idx="90">
                  <c:v>2.2699964881242427E-5</c:v>
                </c:pt>
                <c:pt idx="91">
                  <c:v>2.0539777612650362E-5</c:v>
                </c:pt>
                <c:pt idx="92">
                  <c:v>1.8585159342063367E-5</c:v>
                </c:pt>
                <c:pt idx="93">
                  <c:v>1.6816547592859484E-5</c:v>
                </c:pt>
                <c:pt idx="94">
                  <c:v>1.5216241504201812E-5</c:v>
                </c:pt>
                <c:pt idx="95">
                  <c:v>1.3768224674873579E-5</c:v>
                </c:pt>
                <c:pt idx="96">
                  <c:v>1.2458004865751602E-5</c:v>
                </c:pt>
                <c:pt idx="97">
                  <c:v>1.1272468956606105E-5</c:v>
                </c:pt>
                <c:pt idx="98">
                  <c:v>1.0199751705585961E-5</c:v>
                </c:pt>
                <c:pt idx="99">
                  <c:v>9.2291169978902791E-6</c:v>
                </c:pt>
                <c:pt idx="100">
                  <c:v>8.3508503951228296E-6</c:v>
                </c:pt>
              </c:numCache>
            </c:numRef>
          </c:yVal>
          <c:smooth val="1"/>
        </c:ser>
        <c:axId val="76023680"/>
        <c:axId val="76025216"/>
      </c:scatterChart>
      <c:valAx>
        <c:axId val="76023680"/>
        <c:scaling>
          <c:orientation val="minMax"/>
        </c:scaling>
        <c:axPos val="b"/>
        <c:numFmt formatCode="General" sourceLinked="1"/>
        <c:tickLblPos val="nextTo"/>
        <c:crossAx val="76025216"/>
        <c:crossesAt val="1.0000000000000027E-6"/>
        <c:crossBetween val="midCat"/>
      </c:valAx>
      <c:valAx>
        <c:axId val="76025216"/>
        <c:scaling>
          <c:logBase val="10"/>
          <c:orientation val="minMax"/>
          <c:max val="0.5"/>
        </c:scaling>
        <c:axPos val="l"/>
        <c:majorGridlines/>
        <c:numFmt formatCode="0.00E+00" sourceLinked="0"/>
        <c:tickLblPos val="nextTo"/>
        <c:crossAx val="76023680"/>
        <c:crosses val="autoZero"/>
        <c:crossBetween val="midCat"/>
        <c:minorUnit val="100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8190116710929183"/>
                  <c:y val="-7.191518165492472E-2"/>
                </c:manualLayout>
              </c:layout>
              <c:numFmt formatCode="General" sourceLinked="0"/>
            </c:trendlineLbl>
          </c:trendline>
          <c:xVal>
            <c:numRef>
              <c:f>Sheet3!$A$1:$B$1</c:f>
              <c:numCache>
                <c:formatCode>General</c:formatCode>
                <c:ptCount val="2"/>
                <c:pt idx="0">
                  <c:v>0.36</c:v>
                </c:pt>
                <c:pt idx="1">
                  <c:v>0.188</c:v>
                </c:pt>
              </c:numCache>
            </c:numRef>
          </c:xVal>
          <c:yVal>
            <c:numRef>
              <c:f>Sheet3!$A$2:$B$2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</c:ser>
        <c:axId val="76062720"/>
        <c:axId val="76064256"/>
      </c:scatterChart>
      <c:valAx>
        <c:axId val="76062720"/>
        <c:scaling>
          <c:orientation val="minMax"/>
        </c:scaling>
        <c:axPos val="b"/>
        <c:numFmt formatCode="General" sourceLinked="1"/>
        <c:tickLblPos val="nextTo"/>
        <c:crossAx val="76064256"/>
        <c:crosses val="autoZero"/>
        <c:crossBetween val="midCat"/>
      </c:valAx>
      <c:valAx>
        <c:axId val="76064256"/>
        <c:scaling>
          <c:orientation val="minMax"/>
        </c:scaling>
        <c:axPos val="l"/>
        <c:majorGridlines/>
        <c:numFmt formatCode="General" sourceLinked="1"/>
        <c:tickLblPos val="nextTo"/>
        <c:crossAx val="7606272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Probability</a:t>
            </a:r>
            <a:r>
              <a:rPr lang="en-US" baseline="0"/>
              <a:t> Bit Error of Coherently Detected Differential BPSK w/ USRP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Pb</c:v>
          </c:tx>
          <c:marker>
            <c:symbol val="none"/>
          </c:marker>
          <c:xVal>
            <c:numRef>
              <c:f>'Our PB DBPSK'!$C$2:$C$147</c:f>
              <c:numCache>
                <c:formatCode>0.00</c:formatCode>
                <c:ptCount val="146"/>
                <c:pt idx="88">
                  <c:v>36.039529135999999</c:v>
                </c:pt>
                <c:pt idx="89">
                  <c:v>35.418157944000001</c:v>
                </c:pt>
                <c:pt idx="90">
                  <c:v>34.796786752000003</c:v>
                </c:pt>
                <c:pt idx="91">
                  <c:v>34.175415559999998</c:v>
                </c:pt>
                <c:pt idx="92">
                  <c:v>33.554044368</c:v>
                </c:pt>
                <c:pt idx="93">
                  <c:v>32.932673176000002</c:v>
                </c:pt>
                <c:pt idx="94">
                  <c:v>32.311301984000004</c:v>
                </c:pt>
                <c:pt idx="95">
                  <c:v>31.689930791999998</c:v>
                </c:pt>
                <c:pt idx="96">
                  <c:v>31.0685596</c:v>
                </c:pt>
                <c:pt idx="97">
                  <c:v>30.447188407999999</c:v>
                </c:pt>
                <c:pt idx="98">
                  <c:v>29.825817216000001</c:v>
                </c:pt>
                <c:pt idx="99">
                  <c:v>29.204446023999999</c:v>
                </c:pt>
                <c:pt idx="100">
                  <c:v>28.583074832000001</c:v>
                </c:pt>
                <c:pt idx="101">
                  <c:v>27.96170364</c:v>
                </c:pt>
                <c:pt idx="102">
                  <c:v>27.340332448000002</c:v>
                </c:pt>
                <c:pt idx="103">
                  <c:v>26.718961256</c:v>
                </c:pt>
                <c:pt idx="104">
                  <c:v>26.097590063999998</c:v>
                </c:pt>
                <c:pt idx="105">
                  <c:v>25.476218872</c:v>
                </c:pt>
                <c:pt idx="106">
                  <c:v>24.854847679999999</c:v>
                </c:pt>
                <c:pt idx="107">
                  <c:v>24.233476488000001</c:v>
                </c:pt>
                <c:pt idx="108">
                  <c:v>23.612105295999999</c:v>
                </c:pt>
                <c:pt idx="109">
                  <c:v>22.990734104000001</c:v>
                </c:pt>
                <c:pt idx="110">
                  <c:v>22.369362912</c:v>
                </c:pt>
                <c:pt idx="111">
                  <c:v>21.747991720000002</c:v>
                </c:pt>
                <c:pt idx="112">
                  <c:v>21.126620528</c:v>
                </c:pt>
                <c:pt idx="113">
                  <c:v>20.505249335999999</c:v>
                </c:pt>
                <c:pt idx="114">
                  <c:v>19.883878144000001</c:v>
                </c:pt>
                <c:pt idx="115">
                  <c:v>19.262506951999999</c:v>
                </c:pt>
                <c:pt idx="116">
                  <c:v>18.641135760000001</c:v>
                </c:pt>
                <c:pt idx="117">
                  <c:v>18.019764567999999</c:v>
                </c:pt>
                <c:pt idx="118">
                  <c:v>17.398393376000001</c:v>
                </c:pt>
                <c:pt idx="119">
                  <c:v>16.777022184</c:v>
                </c:pt>
                <c:pt idx="120">
                  <c:v>16.155650992000002</c:v>
                </c:pt>
                <c:pt idx="121">
                  <c:v>15.5342798</c:v>
                </c:pt>
                <c:pt idx="122">
                  <c:v>14.912908608</c:v>
                </c:pt>
                <c:pt idx="123">
                  <c:v>14.291537416000001</c:v>
                </c:pt>
                <c:pt idx="124">
                  <c:v>13.670166224000001</c:v>
                </c:pt>
                <c:pt idx="125">
                  <c:v>13.048795031999999</c:v>
                </c:pt>
                <c:pt idx="126">
                  <c:v>12.427423839999999</c:v>
                </c:pt>
                <c:pt idx="127">
                  <c:v>11.806052648</c:v>
                </c:pt>
                <c:pt idx="128">
                  <c:v>11.184681456</c:v>
                </c:pt>
                <c:pt idx="129">
                  <c:v>10.563310264</c:v>
                </c:pt>
                <c:pt idx="130">
                  <c:v>9.9419390720000003</c:v>
                </c:pt>
                <c:pt idx="131">
                  <c:v>9.3205678800000005</c:v>
                </c:pt>
                <c:pt idx="132">
                  <c:v>8.6991966880000007</c:v>
                </c:pt>
                <c:pt idx="133">
                  <c:v>8.0778254960000009</c:v>
                </c:pt>
                <c:pt idx="134">
                  <c:v>7.4564543040000002</c:v>
                </c:pt>
                <c:pt idx="135">
                  <c:v>6.8350831120000004</c:v>
                </c:pt>
                <c:pt idx="136">
                  <c:v>6.2137119199999997</c:v>
                </c:pt>
                <c:pt idx="137">
                  <c:v>5.5923407279999999</c:v>
                </c:pt>
                <c:pt idx="138">
                  <c:v>4.9709695360000001</c:v>
                </c:pt>
                <c:pt idx="139">
                  <c:v>4.3495983440000003</c:v>
                </c:pt>
                <c:pt idx="140">
                  <c:v>3.7282271520000001</c:v>
                </c:pt>
                <c:pt idx="141">
                  <c:v>3.1068559599999999</c:v>
                </c:pt>
                <c:pt idx="142">
                  <c:v>2.4854847680000001</c:v>
                </c:pt>
                <c:pt idx="143">
                  <c:v>1.864113576</c:v>
                </c:pt>
                <c:pt idx="144">
                  <c:v>1.242742384</c:v>
                </c:pt>
                <c:pt idx="145">
                  <c:v>0.62137119200000002</c:v>
                </c:pt>
              </c:numCache>
            </c:numRef>
          </c:xVal>
          <c:yVal>
            <c:numRef>
              <c:f>'Our PB DBPSK'!$B$2:$B$147</c:f>
              <c:numCache>
                <c:formatCode>0.00E+00</c:formatCode>
                <c:ptCount val="146"/>
                <c:pt idx="88">
                  <c:v>8.8920252172364829E-4</c:v>
                </c:pt>
                <c:pt idx="89">
                  <c:v>7.1066369446086874E-4</c:v>
                </c:pt>
                <c:pt idx="90">
                  <c:v>5.6113413920123748E-4</c:v>
                </c:pt>
                <c:pt idx="91">
                  <c:v>4.3734312699063381E-4</c:v>
                </c:pt>
                <c:pt idx="92">
                  <c:v>3.361312021677947E-4</c:v>
                </c:pt>
                <c:pt idx="93">
                  <c:v>2.5448601492563034E-4</c:v>
                </c:pt>
                <c:pt idx="94">
                  <c:v>1.8957469406457228E-4</c:v>
                </c:pt>
                <c:pt idx="95">
                  <c:v>1.3877164226650286E-4</c:v>
                </c:pt>
                <c:pt idx="96">
                  <c:v>9.9680748200340653E-5</c:v>
                </c:pt>
                <c:pt idx="97">
                  <c:v>7.0151193720019111E-5</c:v>
                </c:pt>
                <c:pt idx="98">
                  <c:v>4.8286288957107961E-5</c:v>
                </c:pt>
                <c:pt idx="99">
                  <c:v>3.2445084848646343E-5</c:v>
                </c:pt>
                <c:pt idx="100">
                  <c:v>2.1236875200866868E-5</c:v>
                </c:pt>
                <c:pt idx="101">
                  <c:v>1.3509084290367586E-5</c:v>
                </c:pt>
                <c:pt idx="102">
                  <c:v>8.3294097206542558E-6</c:v>
                </c:pt>
                <c:pt idx="103">
                  <c:v>4.9634177270932272E-6</c:v>
                </c:pt>
                <c:pt idx="104">
                  <c:v>2.8490327974192563E-6</c:v>
                </c:pt>
                <c:pt idx="105">
                  <c:v>1.5694935725595056E-6</c:v>
                </c:pt>
                <c:pt idx="106">
                  <c:v>8.2634140040246513E-7</c:v>
                </c:pt>
                <c:pt idx="107">
                  <c:v>4.1386155750464615E-7</c:v>
                </c:pt>
                <c:pt idx="108">
                  <c:v>1.9612447113342617E-7</c:v>
                </c:pt>
                <c:pt idx="109">
                  <c:v>8.7409408149301994E-8</c:v>
                </c:pt>
                <c:pt idx="110">
                  <c:v>3.6385836129568333E-8</c:v>
                </c:pt>
                <c:pt idx="111">
                  <c:v>1.4035165053999979E-8</c:v>
                </c:pt>
                <c:pt idx="112">
                  <c:v>4.9712331544580835E-9</c:v>
                </c:pt>
                <c:pt idx="113">
                  <c:v>1.5999826978045772E-9</c:v>
                </c:pt>
                <c:pt idx="114">
                  <c:v>4.6226510360511707E-10</c:v>
                </c:pt>
                <c:pt idx="115">
                  <c:v>1.1820792767102592E-10</c:v>
                </c:pt>
                <c:pt idx="116">
                  <c:v>2.6314540777429855E-11</c:v>
                </c:pt>
                <c:pt idx="117">
                  <c:v>5.0014131268919466E-12</c:v>
                </c:pt>
                <c:pt idx="118">
                  <c:v>7.9315260382506127E-13</c:v>
                </c:pt>
                <c:pt idx="119">
                  <c:v>1.0212340860884242E-13</c:v>
                </c:pt>
                <c:pt idx="120">
                  <c:v>1.0332643421131294E-14</c:v>
                </c:pt>
                <c:pt idx="121">
                  <c:v>7.8983276079175874E-16</c:v>
                </c:pt>
                <c:pt idx="122">
                  <c:v>4.3489588953938089E-17</c:v>
                </c:pt>
                <c:pt idx="123">
                  <c:v>1.6272431298221561E-18</c:v>
                </c:pt>
                <c:pt idx="124">
                  <c:v>3.8507638719205861E-20</c:v>
                </c:pt>
                <c:pt idx="125">
                  <c:v>5.2708393805261345E-22</c:v>
                </c:pt>
                <c:pt idx="126">
                  <c:v>3.7301649268072516E-24</c:v>
                </c:pt>
                <c:pt idx="127">
                  <c:v>1.1836331744972566E-26</c:v>
                </c:pt>
                <c:pt idx="128">
                  <c:v>1.4022305477087353E-29</c:v>
                </c:pt>
                <c:pt idx="129">
                  <c:v>4.8859218521188343E-33</c:v>
                </c:pt>
                <c:pt idx="130">
                  <c:v>3.6530399870040836E-37</c:v>
                </c:pt>
                <c:pt idx="131">
                  <c:v>3.8359520402628369E-42</c:v>
                </c:pt>
                <c:pt idx="132">
                  <c:v>3.1660444232589557E-48</c:v>
                </c:pt>
                <c:pt idx="133">
                  <c:v>9.1187593738905193E-56</c:v>
                </c:pt>
                <c:pt idx="134">
                  <c:v>2.8617467523005695E-65</c:v>
                </c:pt>
                <c:pt idx="135">
                  <c:v>1.7590473961618002E-77</c:v>
                </c:pt>
                <c:pt idx="136">
                  <c:v>1.5488241941164669E-93</c:v>
                </c:pt>
                <c:pt idx="137">
                  <c:v>3.0929128510862477E-115</c:v>
                </c:pt>
                <c:pt idx="138">
                  <c:v>1.4246483895473845E-145</c:v>
                </c:pt>
                <c:pt idx="139">
                  <c:v>8.0381851213903659E-190</c:v>
                </c:pt>
                <c:pt idx="140">
                  <c:v>5.365556612282552E-258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yVal>
          <c:smooth val="1"/>
        </c:ser>
        <c:dLbls/>
        <c:axId val="77599488"/>
        <c:axId val="77601024"/>
      </c:scatterChart>
      <c:valAx>
        <c:axId val="7759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</a:t>
                </a:r>
                <a:r>
                  <a:rPr lang="en-US" baseline="0"/>
                  <a:t>e (miles)</a:t>
                </a:r>
                <a:endParaRPr lang="en-US"/>
              </a:p>
            </c:rich>
          </c:tx>
          <c:layout/>
        </c:title>
        <c:numFmt formatCode="0.00" sourceLinked="1"/>
        <c:majorTickMark val="none"/>
        <c:tickLblPos val="nextTo"/>
        <c:crossAx val="77601024"/>
        <c:crossesAt val="1.0000000000000022E-20"/>
        <c:crossBetween val="midCat"/>
      </c:valAx>
      <c:valAx>
        <c:axId val="77601024"/>
        <c:scaling>
          <c:logBase val="10"/>
          <c:orientation val="minMax"/>
          <c:max val="0.5"/>
          <c:min val="1.0000000000000022E-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Bit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204788909892879E-2"/>
              <c:y val="0.43094697233642254"/>
            </c:manualLayout>
          </c:layout>
        </c:title>
        <c:numFmt formatCode="General" sourceLinked="1"/>
        <c:majorTickMark val="none"/>
        <c:tickLblPos val="nextTo"/>
        <c:crossAx val="77599488"/>
        <c:crosses val="autoZero"/>
        <c:crossBetween val="midCat"/>
        <c:majorUnit val="100"/>
        <c:minorUnit val="10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76200</xdr:rowOff>
    </xdr:from>
    <xdr:to>
      <xdr:col>18</xdr:col>
      <xdr:colOff>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28575</xdr:rowOff>
    </xdr:from>
    <xdr:to>
      <xdr:col>13</xdr:col>
      <xdr:colOff>171450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114299</xdr:rowOff>
    </xdr:from>
    <xdr:to>
      <xdr:col>15</xdr:col>
      <xdr:colOff>57150</xdr:colOff>
      <xdr:row>18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6"/>
  <sheetViews>
    <sheetView topLeftCell="A131" workbookViewId="0">
      <selection activeCell="G48" sqref="G48"/>
    </sheetView>
  </sheetViews>
  <sheetFormatPr defaultRowHeight="15"/>
  <cols>
    <col min="2" max="2" width="12" bestFit="1" customWidth="1"/>
    <col min="3" max="3" width="11" bestFit="1" customWidth="1"/>
    <col min="5" max="5" width="11" bestFit="1" customWidth="1"/>
    <col min="6" max="6" width="10" bestFit="1" customWidth="1"/>
    <col min="7" max="7" width="16.42578125" customWidth="1"/>
    <col min="8" max="8" width="10" bestFit="1" customWidth="1"/>
    <col min="9" max="9" width="12" bestFit="1" customWidth="1"/>
    <col min="12" max="12" width="9.85546875" customWidth="1"/>
  </cols>
  <sheetData>
    <row r="1" spans="1:15">
      <c r="A1" t="s">
        <v>0</v>
      </c>
      <c r="B1" s="2">
        <v>0.02</v>
      </c>
      <c r="D1" t="s">
        <v>3</v>
      </c>
      <c r="E1" s="1">
        <f>300000000</f>
        <v>300000000</v>
      </c>
      <c r="G1" t="s">
        <v>6</v>
      </c>
      <c r="H1">
        <v>7</v>
      </c>
      <c r="J1" t="s">
        <v>11</v>
      </c>
      <c r="K1" s="4">
        <f>2*50000/(1+0.35)</f>
        <v>74074.074074074073</v>
      </c>
      <c r="M1" t="s">
        <v>7</v>
      </c>
      <c r="N1">
        <f>(H2-1)*290</f>
        <v>1163.4429775190897</v>
      </c>
    </row>
    <row r="2" spans="1:15">
      <c r="A2" t="s">
        <v>1</v>
      </c>
      <c r="B2">
        <v>0.75</v>
      </c>
      <c r="D2" t="s">
        <v>4</v>
      </c>
      <c r="E2" s="2">
        <f>450000000</f>
        <v>450000000</v>
      </c>
      <c r="H2" s="3">
        <f>10^(H1/10)</f>
        <v>5.0118723362727229</v>
      </c>
      <c r="J2" t="s">
        <v>12</v>
      </c>
      <c r="K2" s="1">
        <f>1.3806593*10^-23</f>
        <v>1.3806593000000001E-23</v>
      </c>
      <c r="M2" t="s">
        <v>8</v>
      </c>
      <c r="N2">
        <v>290</v>
      </c>
    </row>
    <row r="3" spans="1:15">
      <c r="A3" t="s">
        <v>2</v>
      </c>
      <c r="B3">
        <v>0.75</v>
      </c>
      <c r="D3" t="s">
        <v>5</v>
      </c>
      <c r="E3" s="3">
        <f>E1/E2</f>
        <v>0.66666666666666663</v>
      </c>
      <c r="G3" t="s">
        <v>29</v>
      </c>
      <c r="H3">
        <f>PI()</f>
        <v>3.1415926535897931</v>
      </c>
      <c r="J3" t="s">
        <v>15</v>
      </c>
      <c r="K3" s="1">
        <f>K2*N3</f>
        <v>2.0067095639314225E-20</v>
      </c>
      <c r="M3" t="s">
        <v>9</v>
      </c>
      <c r="N3">
        <f>N2+N1</f>
        <v>1453.4429775190897</v>
      </c>
    </row>
    <row r="6" spans="1:15">
      <c r="A6" t="s">
        <v>24</v>
      </c>
      <c r="B6" t="s">
        <v>30</v>
      </c>
      <c r="C6" t="s">
        <v>14</v>
      </c>
      <c r="D6" t="s">
        <v>10</v>
      </c>
      <c r="E6" t="s">
        <v>36</v>
      </c>
      <c r="F6" t="s">
        <v>19</v>
      </c>
      <c r="G6" t="s">
        <v>10</v>
      </c>
      <c r="H6" t="s">
        <v>35</v>
      </c>
      <c r="I6" t="s">
        <v>13</v>
      </c>
      <c r="O6" t="s">
        <v>37</v>
      </c>
    </row>
    <row r="7" spans="1:15" ht="15.75" thickBot="1">
      <c r="A7" s="4">
        <v>1000</v>
      </c>
      <c r="B7" s="2">
        <f>E$3^2*B$1*B$2*B$3/(4*H$3*A7)^2</f>
        <v>3.1662869888230554E-11</v>
      </c>
      <c r="C7" s="2">
        <f>B7/K$1</f>
        <v>4.2744874349111247E-16</v>
      </c>
      <c r="D7" s="4">
        <f>C7/K$3</f>
        <v>21300.977040926693</v>
      </c>
      <c r="E7" s="2">
        <f>10*LOG(B7/B$1,10)</f>
        <v>-88.004797193721544</v>
      </c>
      <c r="F7" s="2">
        <f>(4*PI()*A7/E$3)^2</f>
        <v>355305758.43921685</v>
      </c>
      <c r="G7" s="3">
        <f>B$1*B$2*B$3/(K$1*F7*K$2*N$3)</f>
        <v>21300.9770409267</v>
      </c>
      <c r="H7" s="3">
        <f>10*LOG(G7,10)</f>
        <v>43.28399524272136</v>
      </c>
      <c r="I7">
        <f>0.5*EXP(-G7)</f>
        <v>0</v>
      </c>
      <c r="O7" s="3">
        <f>A7*0.000621371192</f>
        <v>0.62137119200000002</v>
      </c>
    </row>
    <row r="8" spans="1:15">
      <c r="A8" s="4">
        <v>2000</v>
      </c>
      <c r="B8" s="2">
        <f t="shared" ref="B8:B71" si="0">E$3^2*B$1*B$2*B$3/(4*H$3*A8)^2</f>
        <v>7.9157174720576385E-12</v>
      </c>
      <c r="C8" s="2">
        <f t="shared" ref="C8:C71" si="1">B8/K$1</f>
        <v>1.0686218587277812E-16</v>
      </c>
      <c r="D8" s="4">
        <f t="shared" ref="D8:D71" si="2">C8/K$3</f>
        <v>5325.2442602316733</v>
      </c>
      <c r="E8" s="2">
        <f t="shared" ref="E8:E71" si="3">10*LOG(B8/B$1,10)</f>
        <v>-94.025397107001169</v>
      </c>
      <c r="F8" s="2">
        <f t="shared" ref="F8:F71" si="4">(4*PI()*A8/E$3)^2</f>
        <v>1421223033.7568674</v>
      </c>
      <c r="G8" s="3">
        <f t="shared" ref="G8:G71" si="5">B$1*B$2*B$3/(K$1*F8*K$2*N$3)</f>
        <v>5325.2442602316751</v>
      </c>
      <c r="H8" s="3">
        <f t="shared" ref="H8:H71" si="6">10*LOG(G8,10)</f>
        <v>37.263395329441742</v>
      </c>
      <c r="I8">
        <f t="shared" ref="I8:I71" si="7">0.5*EXP(-G8)</f>
        <v>0</v>
      </c>
      <c r="J8" s="5" t="s">
        <v>14</v>
      </c>
      <c r="K8" s="24" t="s">
        <v>16</v>
      </c>
      <c r="L8" s="16" t="s">
        <v>17</v>
      </c>
      <c r="M8" s="17"/>
      <c r="O8" s="3">
        <f t="shared" ref="O8:O71" si="8">A8*0.000621371192</f>
        <v>1.242742384</v>
      </c>
    </row>
    <row r="9" spans="1:15" ht="15.75" thickBot="1">
      <c r="A9" s="4">
        <v>3000</v>
      </c>
      <c r="B9" s="2">
        <f t="shared" si="0"/>
        <v>3.5180966542478392E-12</v>
      </c>
      <c r="C9" s="2">
        <f t="shared" si="1"/>
        <v>4.749430483234583E-17</v>
      </c>
      <c r="D9" s="4">
        <f t="shared" si="2"/>
        <v>2366.7752267696328</v>
      </c>
      <c r="E9" s="2">
        <f t="shared" si="3"/>
        <v>-97.547222288114796</v>
      </c>
      <c r="F9" s="2">
        <f t="shared" si="4"/>
        <v>3197751825.9529524</v>
      </c>
      <c r="G9" s="3">
        <f t="shared" si="5"/>
        <v>2366.7752267696328</v>
      </c>
      <c r="H9" s="3">
        <f t="shared" si="6"/>
        <v>33.741570148328115</v>
      </c>
      <c r="I9">
        <f t="shared" si="7"/>
        <v>0</v>
      </c>
      <c r="J9" s="6" t="s">
        <v>15</v>
      </c>
      <c r="K9" s="28"/>
      <c r="L9" s="18" t="s">
        <v>18</v>
      </c>
      <c r="M9" s="19"/>
      <c r="O9" s="3">
        <f t="shared" si="8"/>
        <v>1.864113576</v>
      </c>
    </row>
    <row r="10" spans="1:15" ht="15.75" thickBot="1">
      <c r="A10" s="4">
        <v>4000</v>
      </c>
      <c r="B10" s="2">
        <f t="shared" si="0"/>
        <v>1.9789293680144096E-12</v>
      </c>
      <c r="C10" s="2">
        <f t="shared" si="1"/>
        <v>2.6715546468194529E-17</v>
      </c>
      <c r="D10" s="4">
        <f t="shared" si="2"/>
        <v>1331.3110650579183</v>
      </c>
      <c r="E10" s="2">
        <f t="shared" si="3"/>
        <v>-100.04599702028079</v>
      </c>
      <c r="F10" s="2">
        <f t="shared" si="4"/>
        <v>5684892135.0274696</v>
      </c>
      <c r="G10" s="3">
        <f t="shared" si="5"/>
        <v>1331.3110650579188</v>
      </c>
      <c r="H10" s="3">
        <f t="shared" si="6"/>
        <v>31.242795416162117</v>
      </c>
      <c r="I10">
        <f t="shared" si="7"/>
        <v>0</v>
      </c>
      <c r="O10" s="3">
        <f t="shared" si="8"/>
        <v>2.4854847680000001</v>
      </c>
    </row>
    <row r="11" spans="1:15" ht="15.75" thickBot="1">
      <c r="A11" s="4">
        <v>5000</v>
      </c>
      <c r="B11" s="2">
        <f t="shared" si="0"/>
        <v>1.266514795529222E-12</v>
      </c>
      <c r="C11" s="2">
        <f t="shared" si="1"/>
        <v>1.7097949739644497E-17</v>
      </c>
      <c r="D11" s="4">
        <f t="shared" si="2"/>
        <v>852.03908163706762</v>
      </c>
      <c r="E11" s="2">
        <f t="shared" si="3"/>
        <v>-101.98419728044192</v>
      </c>
      <c r="F11" s="2">
        <f t="shared" si="4"/>
        <v>8882643960.980423</v>
      </c>
      <c r="G11" s="3">
        <f t="shared" si="5"/>
        <v>852.03908163706762</v>
      </c>
      <c r="H11" s="3">
        <f t="shared" si="6"/>
        <v>29.304595156000985</v>
      </c>
      <c r="I11">
        <f t="shared" si="7"/>
        <v>0</v>
      </c>
      <c r="J11" s="8" t="s">
        <v>13</v>
      </c>
      <c r="K11" s="9" t="s">
        <v>16</v>
      </c>
      <c r="L11" s="20" t="s">
        <v>20</v>
      </c>
      <c r="M11" s="21"/>
      <c r="O11" s="3">
        <f t="shared" si="8"/>
        <v>3.1068559599999999</v>
      </c>
    </row>
    <row r="12" spans="1:15" ht="15.75" thickBot="1">
      <c r="A12" s="4">
        <v>6000</v>
      </c>
      <c r="B12" s="2">
        <f t="shared" si="0"/>
        <v>8.7952416356195981E-13</v>
      </c>
      <c r="C12" s="2">
        <f t="shared" si="1"/>
        <v>1.1873576208086457E-17</v>
      </c>
      <c r="D12" s="4">
        <f t="shared" si="2"/>
        <v>591.6938066924082</v>
      </c>
      <c r="E12" s="2">
        <f t="shared" si="3"/>
        <v>-103.56782220139442</v>
      </c>
      <c r="F12" s="2">
        <f t="shared" si="4"/>
        <v>12791007303.81181</v>
      </c>
      <c r="G12" s="3">
        <f t="shared" si="5"/>
        <v>591.6938066924082</v>
      </c>
      <c r="H12" s="3">
        <f t="shared" si="6"/>
        <v>27.72097023504849</v>
      </c>
      <c r="I12">
        <f t="shared" si="7"/>
        <v>5.365556612282552E-258</v>
      </c>
      <c r="O12" s="3">
        <f t="shared" si="8"/>
        <v>3.7282271520000001</v>
      </c>
    </row>
    <row r="13" spans="1:15">
      <c r="A13" s="4">
        <v>7000</v>
      </c>
      <c r="B13" s="2">
        <f t="shared" si="0"/>
        <v>6.4618101812715416E-13</v>
      </c>
      <c r="C13" s="2">
        <f t="shared" si="1"/>
        <v>8.7234437447165817E-18</v>
      </c>
      <c r="D13" s="4">
        <f t="shared" si="2"/>
        <v>434.71381716176927</v>
      </c>
      <c r="E13" s="2">
        <f t="shared" si="3"/>
        <v>-104.90675799400668</v>
      </c>
      <c r="F13" s="2">
        <f t="shared" si="4"/>
        <v>17409982163.521626</v>
      </c>
      <c r="G13" s="3">
        <f t="shared" si="5"/>
        <v>434.71381716176933</v>
      </c>
      <c r="H13" s="3">
        <f t="shared" si="6"/>
        <v>26.382034442436229</v>
      </c>
      <c r="I13">
        <f t="shared" si="7"/>
        <v>8.0381851213903659E-190</v>
      </c>
      <c r="J13" s="22" t="s">
        <v>19</v>
      </c>
      <c r="K13" s="24" t="s">
        <v>16</v>
      </c>
      <c r="L13" s="10" t="s">
        <v>22</v>
      </c>
      <c r="O13" s="3">
        <f t="shared" si="8"/>
        <v>4.3495983440000003</v>
      </c>
    </row>
    <row r="14" spans="1:15" ht="15.75" thickBot="1">
      <c r="A14" s="4">
        <v>8000</v>
      </c>
      <c r="B14" s="2">
        <f t="shared" si="0"/>
        <v>4.947323420036024E-13</v>
      </c>
      <c r="C14" s="2">
        <f t="shared" si="1"/>
        <v>6.6788866170486323E-18</v>
      </c>
      <c r="D14" s="4">
        <f t="shared" si="2"/>
        <v>332.82776626447958</v>
      </c>
      <c r="E14" s="2">
        <f t="shared" si="3"/>
        <v>-106.06659693356039</v>
      </c>
      <c r="F14" s="2">
        <f t="shared" si="4"/>
        <v>22739568540.109879</v>
      </c>
      <c r="G14" s="3">
        <f t="shared" si="5"/>
        <v>332.82776626447969</v>
      </c>
      <c r="H14" s="3">
        <f t="shared" si="6"/>
        <v>25.222195502882492</v>
      </c>
      <c r="I14">
        <f t="shared" si="7"/>
        <v>1.4246483895473845E-145</v>
      </c>
      <c r="J14" s="23"/>
      <c r="K14" s="25"/>
      <c r="L14" s="11" t="s">
        <v>23</v>
      </c>
      <c r="O14" s="3">
        <f t="shared" si="8"/>
        <v>4.9709695360000001</v>
      </c>
    </row>
    <row r="15" spans="1:15" ht="15.75" thickBot="1">
      <c r="A15" s="4">
        <v>9000</v>
      </c>
      <c r="B15" s="2">
        <f t="shared" si="0"/>
        <v>3.9089962824975985E-13</v>
      </c>
      <c r="C15" s="2">
        <f t="shared" si="1"/>
        <v>5.2771449813717583E-18</v>
      </c>
      <c r="D15" s="4">
        <f t="shared" si="2"/>
        <v>262.97502519662584</v>
      </c>
      <c r="E15" s="2">
        <f t="shared" si="3"/>
        <v>-107.08964738250802</v>
      </c>
      <c r="F15" s="2">
        <f t="shared" si="4"/>
        <v>28779766433.576576</v>
      </c>
      <c r="G15" s="3">
        <f t="shared" si="5"/>
        <v>262.97502519662578</v>
      </c>
      <c r="H15" s="3">
        <f t="shared" si="6"/>
        <v>24.199145053934863</v>
      </c>
      <c r="I15">
        <f t="shared" si="7"/>
        <v>3.0929128510862477E-115</v>
      </c>
      <c r="O15" s="3">
        <f t="shared" si="8"/>
        <v>5.5923407279999999</v>
      </c>
    </row>
    <row r="16" spans="1:15">
      <c r="A16" s="4">
        <v>10000</v>
      </c>
      <c r="B16" s="2">
        <f t="shared" si="0"/>
        <v>3.1662869888230551E-13</v>
      </c>
      <c r="C16" s="2">
        <f t="shared" si="1"/>
        <v>4.2744874349111243E-18</v>
      </c>
      <c r="D16" s="4">
        <f t="shared" si="2"/>
        <v>213.00977040926691</v>
      </c>
      <c r="E16" s="2">
        <f t="shared" si="3"/>
        <v>-108.00479719372154</v>
      </c>
      <c r="F16" s="2">
        <f t="shared" si="4"/>
        <v>35530575843.921692</v>
      </c>
      <c r="G16" s="3">
        <f t="shared" si="5"/>
        <v>213.00977040926691</v>
      </c>
      <c r="H16" s="3">
        <f t="shared" si="6"/>
        <v>23.28399524272136</v>
      </c>
      <c r="I16">
        <f t="shared" si="7"/>
        <v>1.5488241941164669E-93</v>
      </c>
      <c r="J16" s="26" t="s">
        <v>21</v>
      </c>
      <c r="K16" s="24" t="s">
        <v>16</v>
      </c>
      <c r="L16" s="10" t="s">
        <v>3</v>
      </c>
      <c r="O16" s="3">
        <f t="shared" si="8"/>
        <v>6.2137119199999997</v>
      </c>
    </row>
    <row r="17" spans="1:15" ht="15.75" thickBot="1">
      <c r="A17" s="4">
        <v>11000</v>
      </c>
      <c r="B17" s="2">
        <f t="shared" si="0"/>
        <v>2.6167661064653358E-13</v>
      </c>
      <c r="C17" s="2">
        <f t="shared" si="1"/>
        <v>3.5326342437282036E-18</v>
      </c>
      <c r="D17" s="4">
        <f t="shared" si="2"/>
        <v>176.04113256964217</v>
      </c>
      <c r="E17" s="2">
        <f t="shared" si="3"/>
        <v>-108.83265089688604</v>
      </c>
      <c r="F17" s="2">
        <f t="shared" si="4"/>
        <v>42991996771.145233</v>
      </c>
      <c r="G17" s="3">
        <f t="shared" si="5"/>
        <v>176.04113256964214</v>
      </c>
      <c r="H17" s="3">
        <f t="shared" si="6"/>
        <v>22.456141539556867</v>
      </c>
      <c r="I17">
        <f t="shared" si="7"/>
        <v>1.7590473961618002E-77</v>
      </c>
      <c r="J17" s="27"/>
      <c r="K17" s="25"/>
      <c r="L17" s="12" t="s">
        <v>4</v>
      </c>
      <c r="O17" s="3">
        <f t="shared" si="8"/>
        <v>6.8350831120000004</v>
      </c>
    </row>
    <row r="18" spans="1:15" ht="15.75" thickBot="1">
      <c r="A18" s="4">
        <v>12000</v>
      </c>
      <c r="B18" s="2">
        <f t="shared" si="0"/>
        <v>2.1988104089048995E-13</v>
      </c>
      <c r="C18" s="2">
        <f t="shared" si="1"/>
        <v>2.9683940520216144E-18</v>
      </c>
      <c r="D18" s="4">
        <f t="shared" si="2"/>
        <v>147.92345167310205</v>
      </c>
      <c r="E18" s="2">
        <f t="shared" si="3"/>
        <v>-109.58842211467405</v>
      </c>
      <c r="F18" s="2">
        <f t="shared" si="4"/>
        <v>51164029215.247238</v>
      </c>
      <c r="G18" s="3">
        <f t="shared" si="5"/>
        <v>147.92345167310205</v>
      </c>
      <c r="H18" s="3">
        <f t="shared" si="6"/>
        <v>21.700370321768865</v>
      </c>
      <c r="I18">
        <f t="shared" si="7"/>
        <v>2.8617467523005695E-65</v>
      </c>
      <c r="O18" s="3">
        <f t="shared" si="8"/>
        <v>7.4564543040000002</v>
      </c>
    </row>
    <row r="19" spans="1:15" ht="15.75" thickBot="1">
      <c r="A19" s="4">
        <v>13000</v>
      </c>
      <c r="B19" s="2">
        <f t="shared" si="0"/>
        <v>1.8735425969367188E-13</v>
      </c>
      <c r="C19" s="2">
        <f t="shared" si="1"/>
        <v>2.5292825058645705E-18</v>
      </c>
      <c r="D19" s="4">
        <f t="shared" si="2"/>
        <v>126.0412842658384</v>
      </c>
      <c r="E19" s="2">
        <f t="shared" si="3"/>
        <v>-110.28366423985828</v>
      </c>
      <c r="F19" s="2">
        <f t="shared" si="4"/>
        <v>60046673176.227661</v>
      </c>
      <c r="G19" s="3">
        <f t="shared" si="5"/>
        <v>126.04128426583841</v>
      </c>
      <c r="H19" s="3">
        <f t="shared" si="6"/>
        <v>21.005128196584629</v>
      </c>
      <c r="I19">
        <f t="shared" si="7"/>
        <v>9.1187593738905193E-56</v>
      </c>
      <c r="J19" s="8" t="s">
        <v>9</v>
      </c>
      <c r="K19" s="9" t="s">
        <v>16</v>
      </c>
      <c r="L19" s="14" t="s">
        <v>25</v>
      </c>
      <c r="O19" s="3">
        <f t="shared" si="8"/>
        <v>8.0778254960000009</v>
      </c>
    </row>
    <row r="20" spans="1:15" ht="15.75" thickBot="1">
      <c r="A20" s="4">
        <v>14000</v>
      </c>
      <c r="B20" s="2">
        <f t="shared" si="0"/>
        <v>1.6154525453178854E-13</v>
      </c>
      <c r="C20" s="2">
        <f t="shared" si="1"/>
        <v>2.1808609361791454E-18</v>
      </c>
      <c r="D20" s="4">
        <f t="shared" si="2"/>
        <v>108.67845429044232</v>
      </c>
      <c r="E20" s="2">
        <f t="shared" si="3"/>
        <v>-110.92735790728631</v>
      </c>
      <c r="F20" s="2">
        <f t="shared" si="4"/>
        <v>69639928654.086502</v>
      </c>
      <c r="G20" s="3">
        <f t="shared" si="5"/>
        <v>108.67845429044233</v>
      </c>
      <c r="H20" s="3">
        <f t="shared" si="6"/>
        <v>20.361434529156604</v>
      </c>
      <c r="I20">
        <f t="shared" si="7"/>
        <v>3.1660444232589557E-48</v>
      </c>
      <c r="O20" s="3">
        <f t="shared" si="8"/>
        <v>8.6991966880000007</v>
      </c>
    </row>
    <row r="21" spans="1:15">
      <c r="A21" s="4">
        <v>15000</v>
      </c>
      <c r="B21" s="2">
        <f t="shared" si="0"/>
        <v>1.4072386616991355E-13</v>
      </c>
      <c r="C21" s="2">
        <f t="shared" si="1"/>
        <v>1.8997721932938329E-18</v>
      </c>
      <c r="D21" s="4">
        <f t="shared" si="2"/>
        <v>94.671009070785288</v>
      </c>
      <c r="E21" s="2">
        <f t="shared" si="3"/>
        <v>-111.52662237483514</v>
      </c>
      <c r="F21" s="2">
        <f t="shared" si="4"/>
        <v>79943795648.823807</v>
      </c>
      <c r="G21" s="3">
        <f t="shared" si="5"/>
        <v>94.671009070785303</v>
      </c>
      <c r="H21" s="3">
        <f t="shared" si="6"/>
        <v>19.76217006160774</v>
      </c>
      <c r="I21">
        <f t="shared" si="7"/>
        <v>3.8359520402628369E-42</v>
      </c>
      <c r="J21" s="22" t="s">
        <v>26</v>
      </c>
      <c r="K21" s="24" t="s">
        <v>16</v>
      </c>
      <c r="L21" s="15" t="s">
        <v>27</v>
      </c>
      <c r="O21" s="3">
        <f t="shared" si="8"/>
        <v>9.3205678800000005</v>
      </c>
    </row>
    <row r="22" spans="1:15" ht="15.75" thickBot="1">
      <c r="A22" s="4">
        <v>16000</v>
      </c>
      <c r="B22" s="2">
        <f t="shared" si="0"/>
        <v>1.236830855009006E-13</v>
      </c>
      <c r="C22" s="2">
        <f t="shared" si="1"/>
        <v>1.6697216542621581E-18</v>
      </c>
      <c r="D22" s="4">
        <f t="shared" si="2"/>
        <v>83.206941566119895</v>
      </c>
      <c r="E22" s="2">
        <f t="shared" si="3"/>
        <v>-112.08719684684002</v>
      </c>
      <c r="F22" s="2">
        <f t="shared" si="4"/>
        <v>90958274160.439514</v>
      </c>
      <c r="G22" s="3">
        <f t="shared" si="5"/>
        <v>83.206941566119923</v>
      </c>
      <c r="H22" s="3">
        <f t="shared" si="6"/>
        <v>19.201595589602867</v>
      </c>
      <c r="I22">
        <f t="shared" si="7"/>
        <v>3.6530399870040836E-37</v>
      </c>
      <c r="J22" s="23"/>
      <c r="K22" s="25"/>
      <c r="L22" s="7" t="s">
        <v>28</v>
      </c>
      <c r="O22" s="3">
        <f t="shared" si="8"/>
        <v>9.9419390720000003</v>
      </c>
    </row>
    <row r="23" spans="1:15">
      <c r="A23" s="4">
        <v>17000</v>
      </c>
      <c r="B23" s="2">
        <f t="shared" si="0"/>
        <v>1.0956010341948287E-13</v>
      </c>
      <c r="C23" s="2">
        <f t="shared" si="1"/>
        <v>1.4790613961630189E-18</v>
      </c>
      <c r="D23" s="4">
        <f t="shared" si="2"/>
        <v>73.705802909780942</v>
      </c>
      <c r="E23" s="2">
        <f t="shared" si="3"/>
        <v>-112.61377562128702</v>
      </c>
      <c r="F23" s="2">
        <f t="shared" si="4"/>
        <v>102683364188.9337</v>
      </c>
      <c r="G23" s="3">
        <f t="shared" si="5"/>
        <v>73.705802909780942</v>
      </c>
      <c r="H23" s="3">
        <f t="shared" si="6"/>
        <v>18.675016815155885</v>
      </c>
      <c r="I23">
        <f t="shared" si="7"/>
        <v>4.8859218521188343E-33</v>
      </c>
      <c r="O23" s="3">
        <f t="shared" si="8"/>
        <v>10.563310264</v>
      </c>
    </row>
    <row r="24" spans="1:15">
      <c r="A24" s="4">
        <v>18000</v>
      </c>
      <c r="B24" s="2">
        <f t="shared" si="0"/>
        <v>9.7724907062439962E-14</v>
      </c>
      <c r="C24" s="2">
        <f t="shared" si="1"/>
        <v>1.3192862453429396E-18</v>
      </c>
      <c r="D24" s="4">
        <f t="shared" si="2"/>
        <v>65.743756299156459</v>
      </c>
      <c r="E24" s="2">
        <f t="shared" si="3"/>
        <v>-113.11024729578764</v>
      </c>
      <c r="F24" s="2">
        <f t="shared" si="4"/>
        <v>115119065734.3063</v>
      </c>
      <c r="G24" s="3">
        <f t="shared" si="5"/>
        <v>65.743756299156445</v>
      </c>
      <c r="H24" s="3">
        <f t="shared" si="6"/>
        <v>18.178545140655238</v>
      </c>
      <c r="I24">
        <f t="shared" si="7"/>
        <v>1.4022305477087353E-29</v>
      </c>
      <c r="K24" s="13"/>
      <c r="O24" s="3">
        <f t="shared" si="8"/>
        <v>11.184681456</v>
      </c>
    </row>
    <row r="25" spans="1:15">
      <c r="A25" s="4">
        <v>19000</v>
      </c>
      <c r="B25" s="2">
        <f t="shared" si="0"/>
        <v>8.7708780853824236E-14</v>
      </c>
      <c r="C25" s="2">
        <f t="shared" si="1"/>
        <v>1.1840685415266273E-18</v>
      </c>
      <c r="D25" s="4">
        <f t="shared" si="2"/>
        <v>59.005476567663969</v>
      </c>
      <c r="E25" s="2">
        <f t="shared" si="3"/>
        <v>-113.57986921277812</v>
      </c>
      <c r="F25" s="2">
        <f t="shared" si="4"/>
        <v>128265378796.55731</v>
      </c>
      <c r="G25" s="3">
        <f t="shared" si="5"/>
        <v>59.005476567663976</v>
      </c>
      <c r="H25" s="3">
        <f t="shared" si="6"/>
        <v>17.708923223664787</v>
      </c>
      <c r="I25">
        <f t="shared" si="7"/>
        <v>1.1836331744972566E-26</v>
      </c>
      <c r="O25" s="3">
        <f t="shared" si="8"/>
        <v>11.806052648</v>
      </c>
    </row>
    <row r="26" spans="1:15">
      <c r="A26" s="4">
        <v>20000</v>
      </c>
      <c r="B26" s="2">
        <f t="shared" si="0"/>
        <v>7.9157174720576378E-14</v>
      </c>
      <c r="C26" s="2">
        <f t="shared" si="1"/>
        <v>1.0686218587277811E-18</v>
      </c>
      <c r="D26" s="4">
        <f t="shared" si="2"/>
        <v>53.252442602316727</v>
      </c>
      <c r="E26" s="2">
        <f t="shared" si="3"/>
        <v>-114.02539710700117</v>
      </c>
      <c r="F26" s="2">
        <f t="shared" si="4"/>
        <v>142122303375.68677</v>
      </c>
      <c r="G26" s="3">
        <f t="shared" si="5"/>
        <v>53.252442602316727</v>
      </c>
      <c r="H26" s="3">
        <f t="shared" si="6"/>
        <v>17.263395329441739</v>
      </c>
      <c r="I26">
        <f t="shared" si="7"/>
        <v>3.7301649268072516E-24</v>
      </c>
      <c r="O26" s="3">
        <f t="shared" si="8"/>
        <v>12.427423839999999</v>
      </c>
    </row>
    <row r="27" spans="1:15">
      <c r="A27" s="4">
        <v>21000</v>
      </c>
      <c r="B27" s="2">
        <f t="shared" si="0"/>
        <v>7.1797890903017127E-14</v>
      </c>
      <c r="C27" s="2">
        <f t="shared" si="1"/>
        <v>9.6927152719073113E-19</v>
      </c>
      <c r="D27" s="4">
        <f t="shared" si="2"/>
        <v>48.301535240196579</v>
      </c>
      <c r="E27" s="2">
        <f t="shared" si="3"/>
        <v>-114.44918308839993</v>
      </c>
      <c r="F27" s="2">
        <f t="shared" si="4"/>
        <v>156689839471.69464</v>
      </c>
      <c r="G27" s="3">
        <f t="shared" si="5"/>
        <v>48.301535240196593</v>
      </c>
      <c r="H27" s="3">
        <f t="shared" si="6"/>
        <v>16.839609348042977</v>
      </c>
      <c r="I27">
        <f t="shared" si="7"/>
        <v>5.2708393805261345E-22</v>
      </c>
      <c r="O27" s="3">
        <f t="shared" si="8"/>
        <v>13.048795031999999</v>
      </c>
    </row>
    <row r="28" spans="1:15">
      <c r="A28" s="4">
        <v>22000</v>
      </c>
      <c r="B28" s="2">
        <f t="shared" si="0"/>
        <v>6.5419152661633395E-14</v>
      </c>
      <c r="C28" s="2">
        <f t="shared" si="1"/>
        <v>8.8315856093205089E-19</v>
      </c>
      <c r="D28" s="4">
        <f t="shared" si="2"/>
        <v>44.010283142410543</v>
      </c>
      <c r="E28" s="2">
        <f t="shared" si="3"/>
        <v>-114.85325081016566</v>
      </c>
      <c r="F28" s="2">
        <f t="shared" si="4"/>
        <v>171967987084.58093</v>
      </c>
      <c r="G28" s="3">
        <f t="shared" si="5"/>
        <v>44.010283142410536</v>
      </c>
      <c r="H28" s="3">
        <f t="shared" si="6"/>
        <v>16.435541626277242</v>
      </c>
      <c r="I28">
        <f t="shared" si="7"/>
        <v>3.8507638719205861E-20</v>
      </c>
      <c r="O28" s="3">
        <f t="shared" si="8"/>
        <v>13.670166224000001</v>
      </c>
    </row>
    <row r="29" spans="1:15">
      <c r="A29" s="4">
        <v>23000</v>
      </c>
      <c r="B29" s="2">
        <f t="shared" si="0"/>
        <v>5.9854196386069089E-14</v>
      </c>
      <c r="C29" s="2">
        <f t="shared" si="1"/>
        <v>8.0803165121193276E-19</v>
      </c>
      <c r="D29" s="4">
        <f t="shared" si="2"/>
        <v>40.266497241827395</v>
      </c>
      <c r="E29" s="2">
        <f t="shared" si="3"/>
        <v>-115.2393539140734</v>
      </c>
      <c r="F29" s="2">
        <f t="shared" si="4"/>
        <v>187956746214.34576</v>
      </c>
      <c r="G29" s="3">
        <f t="shared" si="5"/>
        <v>40.266497241827395</v>
      </c>
      <c r="H29" s="3">
        <f t="shared" si="6"/>
        <v>16.049438522369506</v>
      </c>
      <c r="I29">
        <f t="shared" si="7"/>
        <v>1.6272431298221561E-18</v>
      </c>
      <c r="O29" s="3">
        <f t="shared" si="8"/>
        <v>14.291537416000001</v>
      </c>
    </row>
    <row r="30" spans="1:15">
      <c r="A30" s="4">
        <v>24000</v>
      </c>
      <c r="B30" s="2">
        <f t="shared" si="0"/>
        <v>5.4970260222622488E-14</v>
      </c>
      <c r="C30" s="2">
        <f t="shared" si="1"/>
        <v>7.4209851300540359E-19</v>
      </c>
      <c r="D30" s="4">
        <f t="shared" si="2"/>
        <v>36.980862918275513</v>
      </c>
      <c r="E30" s="2">
        <f t="shared" si="3"/>
        <v>-115.60902202795367</v>
      </c>
      <c r="F30" s="2">
        <f t="shared" si="4"/>
        <v>204656116860.98895</v>
      </c>
      <c r="G30" s="3">
        <f t="shared" si="5"/>
        <v>36.980862918275513</v>
      </c>
      <c r="H30" s="3">
        <f t="shared" si="6"/>
        <v>15.679770408489244</v>
      </c>
      <c r="I30">
        <f t="shared" si="7"/>
        <v>4.3489588953938089E-17</v>
      </c>
      <c r="O30" s="3">
        <f t="shared" si="8"/>
        <v>14.912908608</v>
      </c>
    </row>
    <row r="31" spans="1:15">
      <c r="A31" s="4">
        <v>25000</v>
      </c>
      <c r="B31" s="2">
        <f t="shared" si="0"/>
        <v>5.0660591821168889E-14</v>
      </c>
      <c r="C31" s="2">
        <f t="shared" si="1"/>
        <v>6.8391798958578001E-19</v>
      </c>
      <c r="D31" s="4">
        <f t="shared" si="2"/>
        <v>34.081563265482714</v>
      </c>
      <c r="E31" s="2">
        <f t="shared" si="3"/>
        <v>-115.96359736716229</v>
      </c>
      <c r="F31" s="2">
        <f t="shared" si="4"/>
        <v>222066099024.51056</v>
      </c>
      <c r="G31" s="3">
        <f t="shared" si="5"/>
        <v>34.081563265482707</v>
      </c>
      <c r="H31" s="3">
        <f t="shared" si="6"/>
        <v>15.325195069280612</v>
      </c>
      <c r="I31">
        <f t="shared" si="7"/>
        <v>7.8983276079175874E-16</v>
      </c>
      <c r="O31" s="3">
        <f t="shared" si="8"/>
        <v>15.5342798</v>
      </c>
    </row>
    <row r="32" spans="1:15">
      <c r="A32" s="4">
        <v>26000</v>
      </c>
      <c r="B32" s="2">
        <f t="shared" si="0"/>
        <v>4.6838564923417969E-14</v>
      </c>
      <c r="C32" s="2">
        <f t="shared" si="1"/>
        <v>6.3232062646614262E-19</v>
      </c>
      <c r="D32" s="4">
        <f t="shared" si="2"/>
        <v>31.5103210664596</v>
      </c>
      <c r="E32" s="2">
        <f t="shared" si="3"/>
        <v>-116.30426415313791</v>
      </c>
      <c r="F32" s="2">
        <f t="shared" si="4"/>
        <v>240186692704.91064</v>
      </c>
      <c r="G32" s="3">
        <f t="shared" si="5"/>
        <v>31.510321066459603</v>
      </c>
      <c r="H32" s="3">
        <f t="shared" si="6"/>
        <v>14.984528283305005</v>
      </c>
      <c r="I32">
        <f t="shared" si="7"/>
        <v>1.0332643421131294E-14</v>
      </c>
      <c r="O32" s="3">
        <f t="shared" si="8"/>
        <v>16.155650992000002</v>
      </c>
    </row>
    <row r="33" spans="1:15">
      <c r="A33" s="4">
        <v>27000</v>
      </c>
      <c r="B33" s="2">
        <f t="shared" si="0"/>
        <v>4.3433292027751096E-14</v>
      </c>
      <c r="C33" s="2">
        <f t="shared" si="1"/>
        <v>5.8634944237463977E-19</v>
      </c>
      <c r="D33" s="4">
        <f t="shared" si="2"/>
        <v>29.219447244069531</v>
      </c>
      <c r="E33" s="2">
        <f t="shared" si="3"/>
        <v>-116.6320724769013</v>
      </c>
      <c r="F33" s="2">
        <f t="shared" si="4"/>
        <v>259017897902.18912</v>
      </c>
      <c r="G33" s="3">
        <f t="shared" si="5"/>
        <v>29.219447244069539</v>
      </c>
      <c r="H33" s="3">
        <f t="shared" si="6"/>
        <v>14.656719959541618</v>
      </c>
      <c r="I33">
        <f t="shared" si="7"/>
        <v>1.0212340860884242E-13</v>
      </c>
      <c r="O33" s="3">
        <f t="shared" si="8"/>
        <v>16.777022184</v>
      </c>
    </row>
    <row r="34" spans="1:15">
      <c r="A34" s="4">
        <v>28000</v>
      </c>
      <c r="B34" s="2">
        <f t="shared" si="0"/>
        <v>4.0386313632947135E-14</v>
      </c>
      <c r="C34" s="2">
        <f t="shared" si="1"/>
        <v>5.4521523404478636E-19</v>
      </c>
      <c r="D34" s="4">
        <f t="shared" si="2"/>
        <v>27.169613572610579</v>
      </c>
      <c r="E34" s="2">
        <f t="shared" si="3"/>
        <v>-116.9479578205659</v>
      </c>
      <c r="F34" s="2">
        <f t="shared" si="4"/>
        <v>278559714616.34601</v>
      </c>
      <c r="G34" s="3">
        <f t="shared" si="5"/>
        <v>27.169613572610583</v>
      </c>
      <c r="H34" s="3">
        <f t="shared" si="6"/>
        <v>14.340834615876981</v>
      </c>
      <c r="I34">
        <f t="shared" si="7"/>
        <v>7.9315260382506127E-13</v>
      </c>
      <c r="O34" s="3">
        <f t="shared" si="8"/>
        <v>17.398393376000001</v>
      </c>
    </row>
    <row r="35" spans="1:15">
      <c r="A35" s="4">
        <v>29000</v>
      </c>
      <c r="B35" s="2">
        <f t="shared" si="0"/>
        <v>3.7649072399798511E-14</v>
      </c>
      <c r="C35" s="2">
        <f t="shared" si="1"/>
        <v>5.0826247739727995E-19</v>
      </c>
      <c r="D35" s="4">
        <f t="shared" si="2"/>
        <v>25.328153437487149</v>
      </c>
      <c r="E35" s="2">
        <f t="shared" si="3"/>
        <v>-117.25275715170065</v>
      </c>
      <c r="F35" s="2">
        <f t="shared" si="4"/>
        <v>298812142847.38147</v>
      </c>
      <c r="G35" s="3">
        <f t="shared" si="5"/>
        <v>25.328153437487142</v>
      </c>
      <c r="H35" s="3">
        <f t="shared" si="6"/>
        <v>14.03603528474224</v>
      </c>
      <c r="I35">
        <f t="shared" si="7"/>
        <v>5.0014131268919466E-12</v>
      </c>
      <c r="O35" s="3">
        <f t="shared" si="8"/>
        <v>18.019764567999999</v>
      </c>
    </row>
    <row r="36" spans="1:15">
      <c r="A36" s="4">
        <v>30000</v>
      </c>
      <c r="B36" s="2">
        <f t="shared" si="0"/>
        <v>3.5180966542478387E-14</v>
      </c>
      <c r="C36" s="2">
        <f t="shared" si="1"/>
        <v>4.7494304832345823E-19</v>
      </c>
      <c r="D36" s="4">
        <f t="shared" si="2"/>
        <v>23.667752267696322</v>
      </c>
      <c r="E36" s="2">
        <f t="shared" si="3"/>
        <v>-117.54722228811477</v>
      </c>
      <c r="F36" s="2">
        <f t="shared" si="4"/>
        <v>319775182595.29523</v>
      </c>
      <c r="G36" s="3">
        <f t="shared" si="5"/>
        <v>23.667752267696326</v>
      </c>
      <c r="H36" s="3">
        <f t="shared" si="6"/>
        <v>13.741570148328115</v>
      </c>
      <c r="I36">
        <f t="shared" si="7"/>
        <v>2.6314540777429855E-11</v>
      </c>
      <c r="O36" s="3">
        <f t="shared" si="8"/>
        <v>18.641135760000001</v>
      </c>
    </row>
    <row r="37" spans="1:15">
      <c r="A37" s="4">
        <v>31000</v>
      </c>
      <c r="B37" s="2">
        <f t="shared" si="0"/>
        <v>3.2947835471623881E-14</v>
      </c>
      <c r="C37" s="2">
        <f t="shared" si="1"/>
        <v>4.4479577886692239E-19</v>
      </c>
      <c r="D37" s="4">
        <f t="shared" si="2"/>
        <v>22.165428762670853</v>
      </c>
      <c r="E37" s="2">
        <f t="shared" si="3"/>
        <v>-117.83203107040698</v>
      </c>
      <c r="F37" s="2">
        <f t="shared" si="4"/>
        <v>341448833860.08746</v>
      </c>
      <c r="G37" s="3">
        <f t="shared" si="5"/>
        <v>22.165428762670857</v>
      </c>
      <c r="H37" s="3">
        <f t="shared" si="6"/>
        <v>13.456761366035913</v>
      </c>
      <c r="I37">
        <f t="shared" si="7"/>
        <v>1.1820792767102592E-10</v>
      </c>
      <c r="O37" s="3">
        <f t="shared" si="8"/>
        <v>19.262506951999999</v>
      </c>
    </row>
    <row r="38" spans="1:15">
      <c r="A38" s="4">
        <v>32000</v>
      </c>
      <c r="B38" s="2">
        <f t="shared" si="0"/>
        <v>3.092077137522515E-14</v>
      </c>
      <c r="C38" s="2">
        <f t="shared" si="1"/>
        <v>4.1743041356553952E-19</v>
      </c>
      <c r="D38" s="4">
        <f t="shared" si="2"/>
        <v>20.801735391529974</v>
      </c>
      <c r="E38" s="2">
        <f t="shared" si="3"/>
        <v>-118.10779676011964</v>
      </c>
      <c r="F38" s="2">
        <f t="shared" si="4"/>
        <v>363833096641.75806</v>
      </c>
      <c r="G38" s="3">
        <f t="shared" si="5"/>
        <v>20.801735391529981</v>
      </c>
      <c r="H38" s="3">
        <f t="shared" si="6"/>
        <v>13.180995676323249</v>
      </c>
      <c r="I38">
        <f t="shared" si="7"/>
        <v>4.6226510360511707E-10</v>
      </c>
      <c r="O38" s="3">
        <f t="shared" si="8"/>
        <v>19.883878144000001</v>
      </c>
    </row>
    <row r="39" spans="1:15">
      <c r="A39" s="4">
        <v>33000</v>
      </c>
      <c r="B39" s="2">
        <f t="shared" si="0"/>
        <v>2.9075178960725939E-14</v>
      </c>
      <c r="C39" s="2">
        <f t="shared" si="1"/>
        <v>3.9251491596980017E-19</v>
      </c>
      <c r="D39" s="4">
        <f t="shared" si="2"/>
        <v>19.56012584107134</v>
      </c>
      <c r="E39" s="2">
        <f t="shared" si="3"/>
        <v>-118.37507599127929</v>
      </c>
      <c r="F39" s="2">
        <f t="shared" si="4"/>
        <v>386927970940.30731</v>
      </c>
      <c r="G39" s="3">
        <f t="shared" si="5"/>
        <v>19.56012584107134</v>
      </c>
      <c r="H39" s="3">
        <f t="shared" si="6"/>
        <v>12.913716445163615</v>
      </c>
      <c r="I39">
        <f t="shared" si="7"/>
        <v>1.5999826978045772E-9</v>
      </c>
      <c r="O39" s="3">
        <f t="shared" si="8"/>
        <v>20.505249335999999</v>
      </c>
    </row>
    <row r="40" spans="1:15">
      <c r="A40" s="4">
        <v>34000</v>
      </c>
      <c r="B40" s="2">
        <f t="shared" si="0"/>
        <v>2.7390025854870718E-14</v>
      </c>
      <c r="C40" s="2">
        <f t="shared" si="1"/>
        <v>3.6976534904075472E-19</v>
      </c>
      <c r="D40" s="4">
        <f t="shared" si="2"/>
        <v>18.426450727445236</v>
      </c>
      <c r="E40" s="2">
        <f t="shared" si="3"/>
        <v>-118.63437553456664</v>
      </c>
      <c r="F40" s="2">
        <f t="shared" si="4"/>
        <v>410733456755.7348</v>
      </c>
      <c r="G40" s="3">
        <f t="shared" si="5"/>
        <v>18.426450727445236</v>
      </c>
      <c r="H40" s="3">
        <f t="shared" si="6"/>
        <v>12.654416901876262</v>
      </c>
      <c r="I40">
        <f t="shared" si="7"/>
        <v>4.9712331544580835E-9</v>
      </c>
      <c r="O40" s="3">
        <f t="shared" si="8"/>
        <v>21.126620528</v>
      </c>
    </row>
    <row r="41" spans="1:15">
      <c r="A41" s="4">
        <v>35000</v>
      </c>
      <c r="B41" s="2">
        <f t="shared" si="0"/>
        <v>2.5847240725086165E-14</v>
      </c>
      <c r="C41" s="2">
        <f t="shared" si="1"/>
        <v>3.4893774978866322E-19</v>
      </c>
      <c r="D41" s="4">
        <f t="shared" si="2"/>
        <v>17.388552686470771</v>
      </c>
      <c r="E41" s="2">
        <f t="shared" si="3"/>
        <v>-118.88615808072706</v>
      </c>
      <c r="F41" s="2">
        <f t="shared" si="4"/>
        <v>435249554088.04071</v>
      </c>
      <c r="G41" s="3">
        <f t="shared" si="5"/>
        <v>17.388552686470771</v>
      </c>
      <c r="H41" s="3">
        <f t="shared" si="6"/>
        <v>12.40263435571585</v>
      </c>
      <c r="I41">
        <f t="shared" si="7"/>
        <v>1.4035165053999979E-8</v>
      </c>
      <c r="O41" s="3">
        <f t="shared" si="8"/>
        <v>21.747991720000002</v>
      </c>
    </row>
    <row r="42" spans="1:15">
      <c r="A42" s="4">
        <v>36000</v>
      </c>
      <c r="B42" s="2">
        <f t="shared" si="0"/>
        <v>2.443122676560999E-14</v>
      </c>
      <c r="C42" s="2">
        <f t="shared" si="1"/>
        <v>3.2982156133573489E-19</v>
      </c>
      <c r="D42" s="4">
        <f t="shared" si="2"/>
        <v>16.435939074789115</v>
      </c>
      <c r="E42" s="2">
        <f t="shared" si="3"/>
        <v>-119.13084720906727</v>
      </c>
      <c r="F42" s="2">
        <f t="shared" si="4"/>
        <v>460476262937.22522</v>
      </c>
      <c r="G42" s="3">
        <f t="shared" si="5"/>
        <v>16.435939074789111</v>
      </c>
      <c r="H42" s="3">
        <f t="shared" si="6"/>
        <v>12.15794522737562</v>
      </c>
      <c r="I42">
        <f t="shared" si="7"/>
        <v>3.6385836129568333E-8</v>
      </c>
      <c r="O42" s="3">
        <f t="shared" si="8"/>
        <v>22.369362912</v>
      </c>
    </row>
    <row r="43" spans="1:15">
      <c r="A43" s="4">
        <v>37000</v>
      </c>
      <c r="B43" s="2">
        <f t="shared" si="0"/>
        <v>2.3128465951958036E-14</v>
      </c>
      <c r="C43" s="2">
        <f t="shared" si="1"/>
        <v>3.1223429035143352E-19</v>
      </c>
      <c r="D43" s="4">
        <f t="shared" si="2"/>
        <v>15.559515734789404</v>
      </c>
      <c r="E43" s="2">
        <f t="shared" si="3"/>
        <v>-119.36883167506144</v>
      </c>
      <c r="F43" s="2">
        <f t="shared" si="4"/>
        <v>486413583303.28802</v>
      </c>
      <c r="G43" s="3">
        <f t="shared" si="5"/>
        <v>15.559515734789398</v>
      </c>
      <c r="H43" s="3">
        <f t="shared" si="6"/>
        <v>11.919960761381462</v>
      </c>
      <c r="I43">
        <f t="shared" si="7"/>
        <v>8.7409408149301994E-8</v>
      </c>
      <c r="O43" s="3">
        <f t="shared" si="8"/>
        <v>22.990734104000001</v>
      </c>
    </row>
    <row r="44" spans="1:15">
      <c r="A44" s="4">
        <v>38000</v>
      </c>
      <c r="B44" s="2">
        <f t="shared" si="0"/>
        <v>2.1927195213456059E-14</v>
      </c>
      <c r="C44" s="2">
        <f t="shared" si="1"/>
        <v>2.9601713538165682E-19</v>
      </c>
      <c r="D44" s="4">
        <f t="shared" si="2"/>
        <v>14.751369141915992</v>
      </c>
      <c r="E44" s="2">
        <f t="shared" si="3"/>
        <v>-119.60046912605775</v>
      </c>
      <c r="F44" s="2">
        <f t="shared" si="4"/>
        <v>513061515186.22925</v>
      </c>
      <c r="G44" s="3">
        <f t="shared" si="5"/>
        <v>14.751369141915994</v>
      </c>
      <c r="H44" s="3">
        <f t="shared" si="6"/>
        <v>11.688323310385162</v>
      </c>
      <c r="I44">
        <f t="shared" si="7"/>
        <v>1.9612447113342617E-7</v>
      </c>
      <c r="O44" s="3">
        <f t="shared" si="8"/>
        <v>23.612105295999999</v>
      </c>
    </row>
    <row r="45" spans="1:15">
      <c r="A45" s="4">
        <v>39000</v>
      </c>
      <c r="B45" s="2">
        <f t="shared" si="0"/>
        <v>2.0817139965963543E-14</v>
      </c>
      <c r="C45" s="2">
        <f t="shared" si="1"/>
        <v>2.8103138954050784E-19</v>
      </c>
      <c r="D45" s="4">
        <f t="shared" si="2"/>
        <v>14.004587140648711</v>
      </c>
      <c r="E45" s="2">
        <f t="shared" si="3"/>
        <v>-119.82608933425152</v>
      </c>
      <c r="F45" s="2">
        <f t="shared" si="4"/>
        <v>540420058586.04895</v>
      </c>
      <c r="G45" s="3">
        <f t="shared" si="5"/>
        <v>14.004587140648713</v>
      </c>
      <c r="H45" s="3">
        <f t="shared" si="6"/>
        <v>11.46270310219138</v>
      </c>
      <c r="I45">
        <f t="shared" si="7"/>
        <v>4.1386155750464615E-7</v>
      </c>
      <c r="O45" s="3">
        <f t="shared" si="8"/>
        <v>24.233476488000001</v>
      </c>
    </row>
    <row r="46" spans="1:15">
      <c r="A46" s="4">
        <v>40000</v>
      </c>
      <c r="B46" s="2">
        <f t="shared" si="0"/>
        <v>1.9789293680144094E-14</v>
      </c>
      <c r="C46" s="2">
        <f t="shared" si="1"/>
        <v>2.6715546468194527E-19</v>
      </c>
      <c r="D46" s="4">
        <f t="shared" si="2"/>
        <v>13.313110650579182</v>
      </c>
      <c r="E46" s="2">
        <f t="shared" si="3"/>
        <v>-120.04599702028079</v>
      </c>
      <c r="F46" s="2">
        <f t="shared" si="4"/>
        <v>568489213502.74707</v>
      </c>
      <c r="G46" s="3">
        <f t="shared" si="5"/>
        <v>13.313110650579182</v>
      </c>
      <c r="H46" s="3">
        <f t="shared" si="6"/>
        <v>11.242795416162117</v>
      </c>
      <c r="I46">
        <f t="shared" si="7"/>
        <v>8.2634140040246513E-7</v>
      </c>
      <c r="O46" s="3">
        <f t="shared" si="8"/>
        <v>24.854847679999999</v>
      </c>
    </row>
    <row r="47" spans="1:15">
      <c r="A47" s="4">
        <v>41000</v>
      </c>
      <c r="B47" s="2">
        <f t="shared" si="0"/>
        <v>1.8835734615247204E-14</v>
      </c>
      <c r="C47" s="2">
        <f t="shared" si="1"/>
        <v>2.5428241730583728E-19</v>
      </c>
      <c r="D47" s="4">
        <f t="shared" si="2"/>
        <v>12.671610375328193</v>
      </c>
      <c r="E47" s="2">
        <f t="shared" si="3"/>
        <v>-120.26047432811625</v>
      </c>
      <c r="F47" s="2">
        <f t="shared" si="4"/>
        <v>597268979936.32361</v>
      </c>
      <c r="G47" s="3">
        <f t="shared" si="5"/>
        <v>12.671610375328195</v>
      </c>
      <c r="H47" s="3">
        <f t="shared" si="6"/>
        <v>11.028318108326655</v>
      </c>
      <c r="I47">
        <f t="shared" si="7"/>
        <v>1.5694935725595056E-6</v>
      </c>
      <c r="O47" s="3">
        <f t="shared" si="8"/>
        <v>25.476218872</v>
      </c>
    </row>
    <row r="48" spans="1:15">
      <c r="A48" s="4">
        <v>42000</v>
      </c>
      <c r="B48" s="2">
        <f t="shared" si="0"/>
        <v>1.7949472725754282E-14</v>
      </c>
      <c r="C48" s="2">
        <f t="shared" si="1"/>
        <v>2.4231788179768278E-19</v>
      </c>
      <c r="D48" s="4">
        <f t="shared" si="2"/>
        <v>12.075383810049145</v>
      </c>
      <c r="E48" s="2">
        <f t="shared" si="3"/>
        <v>-120.46978300167956</v>
      </c>
      <c r="F48" s="2">
        <f t="shared" si="4"/>
        <v>626759357886.77856</v>
      </c>
      <c r="G48" s="3">
        <f t="shared" si="5"/>
        <v>12.075383810049148</v>
      </c>
      <c r="H48" s="3">
        <f t="shared" si="6"/>
        <v>10.819009434763355</v>
      </c>
      <c r="I48">
        <f t="shared" si="7"/>
        <v>2.8490327974192563E-6</v>
      </c>
      <c r="O48" s="3">
        <f t="shared" si="8"/>
        <v>26.097590063999998</v>
      </c>
    </row>
    <row r="49" spans="1:15">
      <c r="A49" s="4">
        <v>43000</v>
      </c>
      <c r="B49" s="2">
        <f t="shared" si="0"/>
        <v>1.7124321194283698E-14</v>
      </c>
      <c r="C49" s="2">
        <f t="shared" si="1"/>
        <v>2.3117833612282992E-19</v>
      </c>
      <c r="D49" s="4">
        <f t="shared" si="2"/>
        <v>11.520268816077175</v>
      </c>
      <c r="E49" s="2">
        <f t="shared" si="3"/>
        <v>-120.67416630531326</v>
      </c>
      <c r="F49" s="2">
        <f t="shared" si="4"/>
        <v>656960347354.11194</v>
      </c>
      <c r="G49" s="3">
        <f t="shared" si="5"/>
        <v>11.520268816077177</v>
      </c>
      <c r="H49" s="3">
        <f t="shared" si="6"/>
        <v>10.614626131129636</v>
      </c>
      <c r="I49">
        <f t="shared" si="7"/>
        <v>4.9634177270932272E-6</v>
      </c>
      <c r="O49" s="3">
        <f t="shared" si="8"/>
        <v>26.718961256</v>
      </c>
    </row>
    <row r="50" spans="1:15">
      <c r="A50" s="4">
        <v>44000</v>
      </c>
      <c r="B50" s="2">
        <f t="shared" si="0"/>
        <v>1.6354788165408349E-14</v>
      </c>
      <c r="C50" s="2">
        <f t="shared" si="1"/>
        <v>2.2078964023301272E-19</v>
      </c>
      <c r="D50" s="4">
        <f t="shared" si="2"/>
        <v>11.002570785602636</v>
      </c>
      <c r="E50" s="2">
        <f t="shared" si="3"/>
        <v>-120.87385072344529</v>
      </c>
      <c r="F50" s="2">
        <f t="shared" si="4"/>
        <v>687871948338.32373</v>
      </c>
      <c r="G50" s="3">
        <f t="shared" si="5"/>
        <v>11.002570785602634</v>
      </c>
      <c r="H50" s="3">
        <f t="shared" si="6"/>
        <v>10.414941712997619</v>
      </c>
      <c r="I50">
        <f t="shared" si="7"/>
        <v>8.3294097206542558E-6</v>
      </c>
      <c r="O50" s="3">
        <f t="shared" si="8"/>
        <v>27.340332448000002</v>
      </c>
    </row>
    <row r="51" spans="1:15">
      <c r="A51" s="4">
        <v>45000</v>
      </c>
      <c r="B51" s="2">
        <f t="shared" si="0"/>
        <v>1.5635985129990394E-14</v>
      </c>
      <c r="C51" s="2">
        <f t="shared" si="1"/>
        <v>2.1108579925487031E-19</v>
      </c>
      <c r="D51" s="4">
        <f t="shared" si="2"/>
        <v>10.519001007865032</v>
      </c>
      <c r="E51" s="2">
        <f t="shared" si="3"/>
        <v>-121.06904746922842</v>
      </c>
      <c r="F51" s="2">
        <f t="shared" si="4"/>
        <v>719494160839.41443</v>
      </c>
      <c r="G51" s="3">
        <f t="shared" si="5"/>
        <v>10.519001007865032</v>
      </c>
      <c r="H51" s="3">
        <f t="shared" si="6"/>
        <v>10.21974496721449</v>
      </c>
      <c r="I51">
        <f t="shared" si="7"/>
        <v>1.3509084290367586E-5</v>
      </c>
      <c r="O51" s="3">
        <f t="shared" si="8"/>
        <v>27.96170364</v>
      </c>
    </row>
    <row r="52" spans="1:15">
      <c r="A52" s="4">
        <v>46000</v>
      </c>
      <c r="B52" s="2">
        <f t="shared" si="0"/>
        <v>1.4963549096517272E-14</v>
      </c>
      <c r="C52" s="2">
        <f t="shared" si="1"/>
        <v>2.0200791280298319E-19</v>
      </c>
      <c r="D52" s="4">
        <f t="shared" si="2"/>
        <v>10.066624310456849</v>
      </c>
      <c r="E52" s="2">
        <f t="shared" si="3"/>
        <v>-121.25995382735303</v>
      </c>
      <c r="F52" s="2">
        <f t="shared" si="4"/>
        <v>751826984857.38306</v>
      </c>
      <c r="G52" s="3">
        <f t="shared" si="5"/>
        <v>10.066624310456849</v>
      </c>
      <c r="H52" s="3">
        <f t="shared" si="6"/>
        <v>10.028838609089883</v>
      </c>
      <c r="I52">
        <f t="shared" si="7"/>
        <v>2.1236875200866868E-5</v>
      </c>
      <c r="O52" s="3">
        <f t="shared" si="8"/>
        <v>28.583074832000001</v>
      </c>
    </row>
    <row r="53" spans="1:15">
      <c r="A53" s="4">
        <v>47000</v>
      </c>
      <c r="B53" s="2">
        <f t="shared" si="0"/>
        <v>1.4333576228261905E-14</v>
      </c>
      <c r="C53" s="2">
        <f t="shared" si="1"/>
        <v>1.9350327908153571E-19</v>
      </c>
      <c r="D53" s="4">
        <f t="shared" si="2"/>
        <v>9.6428144141813892</v>
      </c>
      <c r="E53" s="2">
        <f t="shared" si="3"/>
        <v>-121.44675435243587</v>
      </c>
      <c r="F53" s="2">
        <f t="shared" si="4"/>
        <v>784870420392.23022</v>
      </c>
      <c r="G53" s="3">
        <f t="shared" si="5"/>
        <v>9.6428144141813927</v>
      </c>
      <c r="H53" s="3">
        <f t="shared" si="6"/>
        <v>9.842038084007017</v>
      </c>
      <c r="I53">
        <f t="shared" si="7"/>
        <v>3.2445084848646343E-5</v>
      </c>
      <c r="O53" s="3">
        <f t="shared" si="8"/>
        <v>29.204446023999999</v>
      </c>
    </row>
    <row r="54" spans="1:15">
      <c r="A54" s="4">
        <v>48000</v>
      </c>
      <c r="B54" s="2">
        <f t="shared" si="0"/>
        <v>1.3742565055655622E-14</v>
      </c>
      <c r="C54" s="2">
        <f t="shared" si="1"/>
        <v>1.855246282513509E-19</v>
      </c>
      <c r="D54" s="4">
        <f t="shared" si="2"/>
        <v>9.2452157295688782</v>
      </c>
      <c r="E54" s="2">
        <f t="shared" si="3"/>
        <v>-121.6296219412333</v>
      </c>
      <c r="F54" s="2">
        <f t="shared" si="4"/>
        <v>818624467443.95581</v>
      </c>
      <c r="G54" s="3">
        <f t="shared" si="5"/>
        <v>9.2452157295688782</v>
      </c>
      <c r="H54" s="3">
        <f t="shared" si="6"/>
        <v>9.6591704952096222</v>
      </c>
      <c r="I54">
        <f t="shared" si="7"/>
        <v>4.8286288957107961E-5</v>
      </c>
      <c r="O54" s="3">
        <f t="shared" si="8"/>
        <v>29.825817216000001</v>
      </c>
    </row>
    <row r="55" spans="1:15">
      <c r="A55" s="4">
        <v>49000</v>
      </c>
      <c r="B55" s="2">
        <f t="shared" si="0"/>
        <v>1.3187367716880698E-14</v>
      </c>
      <c r="C55" s="2">
        <f t="shared" si="1"/>
        <v>1.7802946417788942E-19</v>
      </c>
      <c r="D55" s="4">
        <f t="shared" si="2"/>
        <v>8.8717105543218224</v>
      </c>
      <c r="E55" s="2">
        <f t="shared" si="3"/>
        <v>-121.80871879429179</v>
      </c>
      <c r="F55" s="2">
        <f t="shared" si="4"/>
        <v>853089126012.55981</v>
      </c>
      <c r="G55" s="3">
        <f t="shared" si="5"/>
        <v>8.8717105543218224</v>
      </c>
      <c r="H55" s="3">
        <f t="shared" si="6"/>
        <v>9.480073642151094</v>
      </c>
      <c r="I55">
        <f t="shared" si="7"/>
        <v>7.0151193720019111E-5</v>
      </c>
      <c r="O55" s="3">
        <f t="shared" si="8"/>
        <v>30.447188407999999</v>
      </c>
    </row>
    <row r="56" spans="1:15">
      <c r="A56" s="4">
        <v>50000</v>
      </c>
      <c r="B56" s="2">
        <f t="shared" si="0"/>
        <v>1.2665147955292222E-14</v>
      </c>
      <c r="C56" s="2">
        <f t="shared" si="1"/>
        <v>1.70979497396445E-19</v>
      </c>
      <c r="D56" s="4">
        <f t="shared" si="2"/>
        <v>8.5203908163706785</v>
      </c>
      <c r="E56" s="2">
        <f t="shared" si="3"/>
        <v>-121.98419728044192</v>
      </c>
      <c r="F56" s="2">
        <f t="shared" si="4"/>
        <v>888264396098.04224</v>
      </c>
      <c r="G56" s="3">
        <f t="shared" si="5"/>
        <v>8.5203908163706767</v>
      </c>
      <c r="H56" s="3">
        <f t="shared" si="6"/>
        <v>9.3045951560009872</v>
      </c>
      <c r="I56">
        <f t="shared" si="7"/>
        <v>9.9680748200340653E-5</v>
      </c>
      <c r="O56" s="3">
        <f t="shared" si="8"/>
        <v>31.0685596</v>
      </c>
    </row>
    <row r="57" spans="1:15">
      <c r="A57" s="4">
        <v>51000</v>
      </c>
      <c r="B57" s="2">
        <f t="shared" si="0"/>
        <v>1.2173344824386984E-14</v>
      </c>
      <c r="C57" s="2">
        <f t="shared" si="1"/>
        <v>1.6434015512922429E-19</v>
      </c>
      <c r="D57" s="4">
        <f t="shared" si="2"/>
        <v>8.1895336566423254</v>
      </c>
      <c r="E57" s="2">
        <f t="shared" si="3"/>
        <v>-122.15620071568026</v>
      </c>
      <c r="F57" s="2">
        <f t="shared" si="4"/>
        <v>924150277700.40332</v>
      </c>
      <c r="G57" s="3">
        <f t="shared" si="5"/>
        <v>8.1895336566423271</v>
      </c>
      <c r="H57" s="3">
        <f t="shared" si="6"/>
        <v>9.1325917207626386</v>
      </c>
      <c r="I57">
        <f t="shared" si="7"/>
        <v>1.3877164226650286E-4</v>
      </c>
      <c r="O57" s="3">
        <f t="shared" si="8"/>
        <v>31.689930791999998</v>
      </c>
    </row>
    <row r="58" spans="1:15">
      <c r="A58" s="4">
        <v>52000</v>
      </c>
      <c r="B58" s="2">
        <f t="shared" si="0"/>
        <v>1.1709641230854492E-14</v>
      </c>
      <c r="C58" s="2">
        <f t="shared" si="1"/>
        <v>1.5808015661653565E-19</v>
      </c>
      <c r="D58" s="4">
        <f t="shared" si="2"/>
        <v>7.8775802666149</v>
      </c>
      <c r="E58" s="2">
        <f t="shared" si="3"/>
        <v>-122.32486406641753</v>
      </c>
      <c r="F58" s="2">
        <f t="shared" si="4"/>
        <v>960746770819.64258</v>
      </c>
      <c r="G58" s="3">
        <f t="shared" si="5"/>
        <v>7.8775802666149009</v>
      </c>
      <c r="H58" s="3">
        <f t="shared" si="6"/>
        <v>8.963928370025382</v>
      </c>
      <c r="I58">
        <f t="shared" si="7"/>
        <v>1.8957469406457228E-4</v>
      </c>
      <c r="O58" s="3">
        <f t="shared" si="8"/>
        <v>32.311301984000004</v>
      </c>
    </row>
    <row r="59" spans="1:15">
      <c r="A59" s="4">
        <v>53000</v>
      </c>
      <c r="B59" s="2">
        <f t="shared" si="0"/>
        <v>1.1271936592463706E-14</v>
      </c>
      <c r="C59" s="2">
        <f t="shared" si="1"/>
        <v>1.5217114399826004E-19</v>
      </c>
      <c r="D59" s="4">
        <f t="shared" si="2"/>
        <v>7.583117494099926</v>
      </c>
      <c r="E59" s="2">
        <f t="shared" si="3"/>
        <v>-122.49031458573731</v>
      </c>
      <c r="F59" s="2">
        <f t="shared" si="4"/>
        <v>998053875455.76025</v>
      </c>
      <c r="G59" s="3">
        <f t="shared" si="5"/>
        <v>7.5831174940999277</v>
      </c>
      <c r="H59" s="3">
        <f t="shared" si="6"/>
        <v>8.7984778507055843</v>
      </c>
      <c r="I59">
        <f t="shared" si="7"/>
        <v>2.5448601492563034E-4</v>
      </c>
      <c r="O59" s="3">
        <f t="shared" si="8"/>
        <v>32.932673176000002</v>
      </c>
    </row>
    <row r="60" spans="1:15">
      <c r="A60" s="4">
        <v>54000</v>
      </c>
      <c r="B60" s="2">
        <f t="shared" si="0"/>
        <v>1.0858323006937774E-14</v>
      </c>
      <c r="C60" s="2">
        <f t="shared" si="1"/>
        <v>1.4658736059365994E-19</v>
      </c>
      <c r="D60" s="4">
        <f t="shared" si="2"/>
        <v>7.3048618110173829</v>
      </c>
      <c r="E60" s="2">
        <f t="shared" si="3"/>
        <v>-122.65267239018092</v>
      </c>
      <c r="F60" s="2">
        <f t="shared" si="4"/>
        <v>1036071591608.7565</v>
      </c>
      <c r="G60" s="3">
        <f t="shared" si="5"/>
        <v>7.3048618110173846</v>
      </c>
      <c r="H60" s="3">
        <f t="shared" si="6"/>
        <v>8.6361200462619951</v>
      </c>
      <c r="I60">
        <f t="shared" si="7"/>
        <v>3.361312021677947E-4</v>
      </c>
      <c r="O60" s="3">
        <f t="shared" si="8"/>
        <v>33.554044368</v>
      </c>
    </row>
    <row r="61" spans="1:15">
      <c r="A61" s="4">
        <v>55000</v>
      </c>
      <c r="B61" s="2">
        <f t="shared" si="0"/>
        <v>1.0467064425861339E-14</v>
      </c>
      <c r="C61" s="2">
        <f t="shared" si="1"/>
        <v>1.4130536974912808E-19</v>
      </c>
      <c r="D61" s="4">
        <f t="shared" si="2"/>
        <v>7.0416453027856836</v>
      </c>
      <c r="E61" s="2">
        <f t="shared" si="3"/>
        <v>-122.81205098360643</v>
      </c>
      <c r="F61" s="2">
        <f t="shared" si="4"/>
        <v>1074799919278.631</v>
      </c>
      <c r="G61" s="3">
        <f t="shared" si="5"/>
        <v>7.0416453027856853</v>
      </c>
      <c r="H61" s="3">
        <f t="shared" si="6"/>
        <v>8.4767414528364888</v>
      </c>
      <c r="I61">
        <f t="shared" si="7"/>
        <v>4.3734312699063381E-4</v>
      </c>
      <c r="O61" s="3">
        <f t="shared" si="8"/>
        <v>34.175415559999998</v>
      </c>
    </row>
    <row r="62" spans="1:15">
      <c r="A62" s="4">
        <v>56000</v>
      </c>
      <c r="B62" s="2">
        <f t="shared" si="0"/>
        <v>1.0096578408236784E-14</v>
      </c>
      <c r="C62" s="2">
        <f t="shared" si="1"/>
        <v>1.3630380851119659E-19</v>
      </c>
      <c r="D62" s="4">
        <f t="shared" si="2"/>
        <v>6.7924033931526449</v>
      </c>
      <c r="E62" s="2">
        <f t="shared" si="3"/>
        <v>-122.96855773384553</v>
      </c>
      <c r="F62" s="2">
        <f t="shared" si="4"/>
        <v>1114238858465.384</v>
      </c>
      <c r="G62" s="3">
        <f t="shared" si="5"/>
        <v>6.7924033931526457</v>
      </c>
      <c r="H62" s="3">
        <f t="shared" si="6"/>
        <v>8.3202347025973573</v>
      </c>
      <c r="I62">
        <f t="shared" si="7"/>
        <v>5.6113413920123748E-4</v>
      </c>
      <c r="O62" s="3">
        <f t="shared" si="8"/>
        <v>34.796786752000003</v>
      </c>
    </row>
    <row r="63" spans="1:15">
      <c r="A63" s="4">
        <v>57000</v>
      </c>
      <c r="B63" s="2">
        <f t="shared" si="0"/>
        <v>9.7454200948693612E-15</v>
      </c>
      <c r="C63" s="2">
        <f t="shared" si="1"/>
        <v>1.3156317128073639E-19</v>
      </c>
      <c r="D63" s="4">
        <f t="shared" si="2"/>
        <v>6.5561640630737754</v>
      </c>
      <c r="E63" s="2">
        <f t="shared" si="3"/>
        <v>-123.12229430717137</v>
      </c>
      <c r="F63" s="2">
        <f t="shared" si="4"/>
        <v>1154388409169.0154</v>
      </c>
      <c r="G63" s="3">
        <f t="shared" si="5"/>
        <v>6.5561640630737763</v>
      </c>
      <c r="H63" s="3">
        <f t="shared" si="6"/>
        <v>8.1664981292715382</v>
      </c>
      <c r="I63">
        <f t="shared" si="7"/>
        <v>7.1066369446086874E-4</v>
      </c>
      <c r="O63" s="3">
        <f t="shared" si="8"/>
        <v>35.418157944000001</v>
      </c>
    </row>
    <row r="64" spans="1:15">
      <c r="A64" s="4">
        <v>58000</v>
      </c>
      <c r="B64" s="2">
        <f t="shared" si="0"/>
        <v>9.4122680999496278E-15</v>
      </c>
      <c r="C64" s="2">
        <f t="shared" si="1"/>
        <v>1.2706561934931999E-19</v>
      </c>
      <c r="D64" s="4">
        <f t="shared" si="2"/>
        <v>6.3320383593717873</v>
      </c>
      <c r="E64" s="2">
        <f t="shared" si="3"/>
        <v>-123.27335706498027</v>
      </c>
      <c r="F64" s="2">
        <f t="shared" si="4"/>
        <v>1195248571389.5259</v>
      </c>
      <c r="G64" s="3">
        <f t="shared" si="5"/>
        <v>6.3320383593717855</v>
      </c>
      <c r="H64" s="3">
        <f t="shared" si="6"/>
        <v>8.015435371462619</v>
      </c>
      <c r="I64">
        <f t="shared" si="7"/>
        <v>8.8920252172364829E-4</v>
      </c>
      <c r="O64" s="3">
        <f t="shared" si="8"/>
        <v>36.039529135999999</v>
      </c>
    </row>
    <row r="65" spans="1:15">
      <c r="A65" s="4">
        <v>59000</v>
      </c>
      <c r="B65" s="2">
        <f t="shared" si="0"/>
        <v>9.0959120621173653E-15</v>
      </c>
      <c r="C65" s="2">
        <f t="shared" si="1"/>
        <v>1.2279481283858444E-19</v>
      </c>
      <c r="D65" s="4">
        <f t="shared" si="2"/>
        <v>6.1192120198008313</v>
      </c>
      <c r="E65" s="2">
        <f t="shared" si="3"/>
        <v>-123.42183742656442</v>
      </c>
      <c r="F65" s="2">
        <f t="shared" si="4"/>
        <v>1236819345126.9143</v>
      </c>
      <c r="G65" s="3">
        <f t="shared" si="5"/>
        <v>6.1192120198008313</v>
      </c>
      <c r="H65" s="3">
        <f t="shared" si="6"/>
        <v>7.8669550098784811</v>
      </c>
      <c r="I65">
        <f t="shared" si="7"/>
        <v>1.1000944927570891E-3</v>
      </c>
      <c r="O65" s="3">
        <f t="shared" si="8"/>
        <v>36.660900327999997</v>
      </c>
    </row>
    <row r="66" spans="1:15">
      <c r="A66" s="4">
        <v>60000</v>
      </c>
      <c r="B66" s="2">
        <f t="shared" si="0"/>
        <v>8.7952416356195968E-15</v>
      </c>
      <c r="C66" s="2">
        <f t="shared" si="1"/>
        <v>1.1873576208086456E-19</v>
      </c>
      <c r="D66" s="4">
        <f t="shared" si="2"/>
        <v>5.9169380669240805</v>
      </c>
      <c r="E66" s="2">
        <f t="shared" si="3"/>
        <v>-123.56782220139439</v>
      </c>
      <c r="F66" s="2">
        <f t="shared" si="4"/>
        <v>1279100730381.1809</v>
      </c>
      <c r="G66" s="3">
        <f t="shared" si="5"/>
        <v>5.9169380669240814</v>
      </c>
      <c r="H66" s="3">
        <f t="shared" si="6"/>
        <v>7.7209702350484921</v>
      </c>
      <c r="I66">
        <f t="shared" si="7"/>
        <v>1.3467173402534956E-3</v>
      </c>
      <c r="O66" s="3">
        <f t="shared" si="8"/>
        <v>37.282271520000002</v>
      </c>
    </row>
    <row r="67" spans="1:15">
      <c r="A67" s="4">
        <v>61000</v>
      </c>
      <c r="B67" s="2">
        <f t="shared" si="0"/>
        <v>8.5092367342731933E-15</v>
      </c>
      <c r="C67" s="2">
        <f t="shared" si="1"/>
        <v>1.1487469591268812E-19</v>
      </c>
      <c r="D67" s="4">
        <f t="shared" si="2"/>
        <v>5.7245302448069593</v>
      </c>
      <c r="E67" s="2">
        <f t="shared" si="3"/>
        <v>-123.71139389393689</v>
      </c>
      <c r="F67" s="2">
        <f t="shared" si="4"/>
        <v>1322092727152.3262</v>
      </c>
      <c r="G67" s="3">
        <f t="shared" si="5"/>
        <v>5.7245302448069593</v>
      </c>
      <c r="H67" s="3">
        <f t="shared" si="6"/>
        <v>7.5773985425060255</v>
      </c>
      <c r="I67">
        <f t="shared" si="7"/>
        <v>1.6324433066213192E-3</v>
      </c>
      <c r="O67" s="3">
        <f t="shared" si="8"/>
        <v>37.903642712</v>
      </c>
    </row>
    <row r="68" spans="1:15">
      <c r="A68" s="4">
        <v>62000</v>
      </c>
      <c r="B68" s="2">
        <f t="shared" si="0"/>
        <v>8.2369588679059702E-15</v>
      </c>
      <c r="C68" s="2">
        <f t="shared" si="1"/>
        <v>1.111989447167306E-19</v>
      </c>
      <c r="D68" s="4">
        <f t="shared" si="2"/>
        <v>5.5413571906677133</v>
      </c>
      <c r="E68" s="2">
        <f t="shared" si="3"/>
        <v>-123.85263098368661</v>
      </c>
      <c r="F68" s="2">
        <f t="shared" si="4"/>
        <v>1365795335440.3499</v>
      </c>
      <c r="G68" s="3">
        <f t="shared" si="5"/>
        <v>5.5413571906677141</v>
      </c>
      <c r="H68" s="3">
        <f t="shared" si="6"/>
        <v>7.4361614527562878</v>
      </c>
      <c r="I68">
        <f t="shared" si="7"/>
        <v>1.96060070367709E-3</v>
      </c>
      <c r="O68" s="3">
        <f t="shared" si="8"/>
        <v>38.525013903999998</v>
      </c>
    </row>
    <row r="69" spans="1:15">
      <c r="A69" s="4">
        <v>63000</v>
      </c>
      <c r="B69" s="2">
        <f t="shared" si="0"/>
        <v>7.9775434336685693E-15</v>
      </c>
      <c r="C69" s="2">
        <f t="shared" si="1"/>
        <v>1.0769683635452568E-19</v>
      </c>
      <c r="D69" s="4">
        <f t="shared" si="2"/>
        <v>5.3668372489107314</v>
      </c>
      <c r="E69" s="2">
        <f t="shared" si="3"/>
        <v>-123.99160818279316</v>
      </c>
      <c r="F69" s="2">
        <f t="shared" si="4"/>
        <v>1410208555245.2517</v>
      </c>
      <c r="G69" s="3">
        <f t="shared" si="5"/>
        <v>5.3668372489107314</v>
      </c>
      <c r="H69" s="3">
        <f t="shared" si="6"/>
        <v>7.2971842536497311</v>
      </c>
      <c r="I69">
        <f t="shared" si="7"/>
        <v>2.3344372356695849E-3</v>
      </c>
      <c r="O69" s="3">
        <f t="shared" si="8"/>
        <v>39.146385096000003</v>
      </c>
    </row>
    <row r="70" spans="1:15">
      <c r="A70" s="4">
        <v>64000</v>
      </c>
      <c r="B70" s="2">
        <f t="shared" si="0"/>
        <v>7.7301928438062876E-15</v>
      </c>
      <c r="C70" s="2">
        <f t="shared" si="1"/>
        <v>1.0435760339138488E-19</v>
      </c>
      <c r="D70" s="4">
        <f t="shared" si="2"/>
        <v>5.2004338478824934</v>
      </c>
      <c r="E70" s="2">
        <f t="shared" si="3"/>
        <v>-124.12839667339927</v>
      </c>
      <c r="F70" s="2">
        <f t="shared" si="4"/>
        <v>1455332386567.0322</v>
      </c>
      <c r="G70" s="3">
        <f t="shared" si="5"/>
        <v>5.2004338478824952</v>
      </c>
      <c r="H70" s="3">
        <f t="shared" si="6"/>
        <v>7.1603957630436232</v>
      </c>
      <c r="I70">
        <f t="shared" si="7"/>
        <v>2.7570857950339868E-3</v>
      </c>
      <c r="O70" s="3">
        <f t="shared" si="8"/>
        <v>39.767756288000001</v>
      </c>
    </row>
    <row r="71" spans="1:15">
      <c r="A71" s="4">
        <v>65000</v>
      </c>
      <c r="B71" s="2">
        <f t="shared" si="0"/>
        <v>7.494170387746876E-15</v>
      </c>
      <c r="C71" s="2">
        <f t="shared" si="1"/>
        <v>1.0117130023458283E-19</v>
      </c>
      <c r="D71" s="4">
        <f t="shared" si="2"/>
        <v>5.0416513706335371</v>
      </c>
      <c r="E71" s="2">
        <f t="shared" si="3"/>
        <v>-124.26306432657864</v>
      </c>
      <c r="F71" s="2">
        <f t="shared" si="4"/>
        <v>1501166829405.6919</v>
      </c>
      <c r="G71" s="3">
        <f t="shared" si="5"/>
        <v>5.0416513706335353</v>
      </c>
      <c r="H71" s="3">
        <f t="shared" si="6"/>
        <v>7.0257281098642537</v>
      </c>
      <c r="I71">
        <f t="shared" si="7"/>
        <v>3.2315332913037203E-3</v>
      </c>
      <c r="O71" s="3">
        <f t="shared" si="8"/>
        <v>40.389127479999999</v>
      </c>
    </row>
    <row r="72" spans="1:15">
      <c r="A72" s="4">
        <v>66000</v>
      </c>
      <c r="B72" s="2">
        <f t="shared" ref="B72:B135" si="9">E$3^2*B$1*B$2*B$3/(4*H$3*A72)^2</f>
        <v>7.2687947401814848E-15</v>
      </c>
      <c r="C72" s="2">
        <f t="shared" ref="C72:C135" si="10">B72/K$1</f>
        <v>9.8128728992450042E-20</v>
      </c>
      <c r="D72" s="4">
        <f t="shared" ref="D72:D135" si="11">C72/K$3</f>
        <v>4.890031460267835</v>
      </c>
      <c r="E72" s="2">
        <f t="shared" ref="E72:E135" si="12">10*LOG(B72/B$1,10)</f>
        <v>-124.39567590455891</v>
      </c>
      <c r="F72" s="2">
        <f t="shared" ref="F72:F135" si="13">(4*PI()*A72/E$3)^2</f>
        <v>1547711883761.2292</v>
      </c>
      <c r="G72" s="3">
        <f t="shared" ref="G72:G135" si="14">B$1*B$2*B$3/(K$1*F72*K$2*N$3)</f>
        <v>4.890031460267835</v>
      </c>
      <c r="H72" s="3">
        <f t="shared" ref="H72:H135" si="15">10*LOG(G72,10)</f>
        <v>6.893116531883992</v>
      </c>
      <c r="I72">
        <f t="shared" ref="I72:I135" si="16">0.5*EXP(-G72)</f>
        <v>3.7605929263749118E-3</v>
      </c>
      <c r="O72" s="3">
        <f t="shared" ref="O72:O135" si="17">A72*0.000621371192</f>
        <v>41.010498671999997</v>
      </c>
    </row>
    <row r="73" spans="1:15">
      <c r="A73" s="4">
        <v>67000</v>
      </c>
      <c r="B73" s="2">
        <f t="shared" si="9"/>
        <v>7.0534350385900095E-15</v>
      </c>
      <c r="C73" s="2">
        <f t="shared" si="10"/>
        <v>9.5221373020965133E-20</v>
      </c>
      <c r="D73" s="4">
        <f t="shared" si="11"/>
        <v>4.7451497083819767</v>
      </c>
      <c r="E73" s="2">
        <f t="shared" si="12"/>
        <v>-124.52629324773807</v>
      </c>
      <c r="F73" s="2">
        <f t="shared" si="13"/>
        <v>1594967549633.645</v>
      </c>
      <c r="G73" s="3">
        <f t="shared" si="14"/>
        <v>4.7451497083819758</v>
      </c>
      <c r="H73" s="3">
        <f t="shared" si="15"/>
        <v>6.7624991887048358</v>
      </c>
      <c r="I73">
        <f t="shared" si="16"/>
        <v>4.3468801897829992E-3</v>
      </c>
      <c r="O73" s="3">
        <f t="shared" si="17"/>
        <v>41.631869864000002</v>
      </c>
    </row>
    <row r="74" spans="1:15">
      <c r="A74" s="4">
        <v>68000</v>
      </c>
      <c r="B74" s="2">
        <f t="shared" si="9"/>
        <v>6.8475064637176795E-15</v>
      </c>
      <c r="C74" s="2">
        <f t="shared" si="10"/>
        <v>9.2441337260188679E-20</v>
      </c>
      <c r="D74" s="4">
        <f t="shared" si="11"/>
        <v>4.6066126818613089</v>
      </c>
      <c r="E74" s="2">
        <f t="shared" si="12"/>
        <v>-124.65497544784627</v>
      </c>
      <c r="F74" s="2">
        <f t="shared" si="13"/>
        <v>1642933827022.9392</v>
      </c>
      <c r="G74" s="3">
        <f t="shared" si="14"/>
        <v>4.6066126818613089</v>
      </c>
      <c r="H74" s="3">
        <f t="shared" si="15"/>
        <v>6.6338169885966387</v>
      </c>
      <c r="I74">
        <f t="shared" si="16"/>
        <v>4.992792720119394E-3</v>
      </c>
      <c r="O74" s="3">
        <f t="shared" si="17"/>
        <v>42.253241056</v>
      </c>
    </row>
    <row r="75" spans="1:15">
      <c r="A75" s="4">
        <v>69000</v>
      </c>
      <c r="B75" s="2">
        <f t="shared" si="9"/>
        <v>6.6504662651187883E-15</v>
      </c>
      <c r="C75" s="2">
        <f t="shared" si="10"/>
        <v>8.9781294579103646E-20</v>
      </c>
      <c r="D75" s="4">
        <f t="shared" si="11"/>
        <v>4.4740552490919328</v>
      </c>
      <c r="E75" s="2">
        <f t="shared" si="12"/>
        <v>-124.78177900846663</v>
      </c>
      <c r="F75" s="2">
        <f t="shared" si="13"/>
        <v>1691610715929.1118</v>
      </c>
      <c r="G75" s="3">
        <f t="shared" si="14"/>
        <v>4.4740552490919336</v>
      </c>
      <c r="H75" s="3">
        <f t="shared" si="15"/>
        <v>6.5070134279762595</v>
      </c>
      <c r="I75">
        <f t="shared" si="16"/>
        <v>5.7004940660027462E-3</v>
      </c>
      <c r="O75" s="3">
        <f t="shared" si="17"/>
        <v>42.874612247999998</v>
      </c>
    </row>
    <row r="76" spans="1:15">
      <c r="A76" s="4">
        <v>70000</v>
      </c>
      <c r="B76" s="2">
        <f t="shared" si="9"/>
        <v>6.4618101812715412E-15</v>
      </c>
      <c r="C76" s="2">
        <f t="shared" si="10"/>
        <v>8.7234437447165805E-20</v>
      </c>
      <c r="D76" s="4">
        <f t="shared" si="11"/>
        <v>4.3471381716176927</v>
      </c>
      <c r="E76" s="2">
        <f t="shared" si="12"/>
        <v>-124.90675799400668</v>
      </c>
      <c r="F76" s="2">
        <f t="shared" si="13"/>
        <v>1740998216352.1628</v>
      </c>
      <c r="G76" s="3">
        <f t="shared" si="14"/>
        <v>4.3471381716176927</v>
      </c>
      <c r="H76" s="3">
        <f t="shared" si="15"/>
        <v>6.382034442436229</v>
      </c>
      <c r="I76">
        <f t="shared" si="16"/>
        <v>6.4719012836495123E-3</v>
      </c>
      <c r="O76" s="3">
        <f t="shared" si="17"/>
        <v>43.495983440000003</v>
      </c>
    </row>
    <row r="77" spans="1:15">
      <c r="A77" s="4">
        <v>71000</v>
      </c>
      <c r="B77" s="2">
        <f t="shared" si="9"/>
        <v>6.2810692101231012E-15</v>
      </c>
      <c r="C77" s="2">
        <f t="shared" si="10"/>
        <v>8.4794434336661866E-20</v>
      </c>
      <c r="D77" s="4">
        <f t="shared" si="11"/>
        <v>4.2255459315466561</v>
      </c>
      <c r="E77" s="2">
        <f t="shared" si="12"/>
        <v>-125.02996416810305</v>
      </c>
      <c r="F77" s="2">
        <f t="shared" si="13"/>
        <v>1791096328292.0923</v>
      </c>
      <c r="G77" s="3">
        <f t="shared" si="14"/>
        <v>4.225545931546657</v>
      </c>
      <c r="H77" s="3">
        <f t="shared" si="15"/>
        <v>6.2588282683398599</v>
      </c>
      <c r="I77">
        <f t="shared" si="16"/>
        <v>7.3086762285379074E-3</v>
      </c>
      <c r="O77" s="3">
        <f t="shared" si="17"/>
        <v>44.117354632000001</v>
      </c>
    </row>
    <row r="78" spans="1:15">
      <c r="A78" s="4">
        <v>72000</v>
      </c>
      <c r="B78" s="2">
        <f t="shared" si="9"/>
        <v>6.1078066914024976E-15</v>
      </c>
      <c r="C78" s="2">
        <f t="shared" si="10"/>
        <v>8.2455390333933723E-20</v>
      </c>
      <c r="D78" s="4">
        <f t="shared" si="11"/>
        <v>4.1089847686972787</v>
      </c>
      <c r="E78" s="2">
        <f t="shared" si="12"/>
        <v>-125.15144712234689</v>
      </c>
      <c r="F78" s="2">
        <f t="shared" si="13"/>
        <v>1841905051748.9009</v>
      </c>
      <c r="G78" s="3">
        <f t="shared" si="14"/>
        <v>4.1089847686972778</v>
      </c>
      <c r="H78" s="3">
        <f t="shared" si="15"/>
        <v>6.1373453140959953</v>
      </c>
      <c r="I78">
        <f t="shared" si="16"/>
        <v>8.212220335582129E-3</v>
      </c>
      <c r="O78" s="3">
        <f t="shared" si="17"/>
        <v>44.738725823999999</v>
      </c>
    </row>
    <row r="79" spans="1:15">
      <c r="A79" s="4">
        <v>73000</v>
      </c>
      <c r="B79" s="2">
        <f t="shared" si="9"/>
        <v>5.941615666772481E-15</v>
      </c>
      <c r="C79" s="2">
        <f t="shared" si="10"/>
        <v>8.0211811501428496E-20</v>
      </c>
      <c r="D79" s="4">
        <f t="shared" si="11"/>
        <v>3.9971809046587903</v>
      </c>
      <c r="E79" s="2">
        <f t="shared" si="12"/>
        <v>-125.27125439613066</v>
      </c>
      <c r="F79" s="2">
        <f t="shared" si="13"/>
        <v>1893424386722.5874</v>
      </c>
      <c r="G79" s="3">
        <f t="shared" si="14"/>
        <v>3.9971809046587889</v>
      </c>
      <c r="H79" s="3">
        <f t="shared" si="15"/>
        <v>6.017538040312246</v>
      </c>
      <c r="I79">
        <f t="shared" si="16"/>
        <v>9.1836726346806261E-3</v>
      </c>
      <c r="O79" s="3">
        <f t="shared" si="17"/>
        <v>45.360097015999997</v>
      </c>
    </row>
    <row r="80" spans="1:15">
      <c r="A80" s="4">
        <v>74000</v>
      </c>
      <c r="B80" s="2">
        <f t="shared" si="9"/>
        <v>5.7821164879895091E-15</v>
      </c>
      <c r="C80" s="2">
        <f t="shared" si="10"/>
        <v>7.805857258785838E-20</v>
      </c>
      <c r="D80" s="4">
        <f t="shared" si="11"/>
        <v>3.8898789336973509</v>
      </c>
      <c r="E80" s="2">
        <f t="shared" si="12"/>
        <v>-125.38943158834107</v>
      </c>
      <c r="F80" s="2">
        <f t="shared" si="13"/>
        <v>1945654333213.1521</v>
      </c>
      <c r="G80" s="3">
        <f t="shared" si="14"/>
        <v>3.8898789336973496</v>
      </c>
      <c r="H80" s="3">
        <f t="shared" si="15"/>
        <v>5.89936084810184</v>
      </c>
      <c r="I80">
        <f t="shared" si="16"/>
        <v>1.0223910715114574E-2</v>
      </c>
      <c r="O80" s="3">
        <f t="shared" si="17"/>
        <v>45.981468208000003</v>
      </c>
    </row>
    <row r="81" spans="1:15">
      <c r="A81" s="4">
        <v>75000</v>
      </c>
      <c r="B81" s="2">
        <f t="shared" si="9"/>
        <v>5.6289546467965424E-15</v>
      </c>
      <c r="C81" s="2">
        <f t="shared" si="10"/>
        <v>7.5990887731753325E-20</v>
      </c>
      <c r="D81" s="4">
        <f t="shared" si="11"/>
        <v>3.7868403628314122</v>
      </c>
      <c r="E81" s="2">
        <f t="shared" si="12"/>
        <v>-125.50602246155555</v>
      </c>
      <c r="F81" s="2">
        <f t="shared" si="13"/>
        <v>1998594891220.5955</v>
      </c>
      <c r="G81" s="3">
        <f t="shared" si="14"/>
        <v>3.7868403628314118</v>
      </c>
      <c r="H81" s="3">
        <f t="shared" si="15"/>
        <v>5.7827699748873638</v>
      </c>
      <c r="I81">
        <f t="shared" si="16"/>
        <v>1.1333554331438938E-2</v>
      </c>
      <c r="O81" s="3">
        <f t="shared" si="17"/>
        <v>46.602839400000001</v>
      </c>
    </row>
    <row r="82" spans="1:15">
      <c r="A82" s="4">
        <v>76000</v>
      </c>
      <c r="B82" s="2">
        <f t="shared" si="9"/>
        <v>5.4817988033640148E-15</v>
      </c>
      <c r="C82" s="2">
        <f t="shared" si="10"/>
        <v>7.4004283845414206E-20</v>
      </c>
      <c r="D82" s="4">
        <f t="shared" si="11"/>
        <v>3.6878422854789981</v>
      </c>
      <c r="E82" s="2">
        <f t="shared" si="12"/>
        <v>-125.62106903933737</v>
      </c>
      <c r="F82" s="2">
        <f t="shared" si="13"/>
        <v>2052246060744.917</v>
      </c>
      <c r="G82" s="3">
        <f t="shared" si="14"/>
        <v>3.6878422854789985</v>
      </c>
      <c r="H82" s="3">
        <f t="shared" si="15"/>
        <v>5.6677233971055383</v>
      </c>
      <c r="I82">
        <f t="shared" si="16"/>
        <v>1.2512971333504062E-2</v>
      </c>
      <c r="O82" s="3">
        <f t="shared" si="17"/>
        <v>47.224210591999999</v>
      </c>
    </row>
    <row r="83" spans="1:15">
      <c r="A83" s="4">
        <v>77000</v>
      </c>
      <c r="B83" s="2">
        <f t="shared" si="9"/>
        <v>5.3403389927863976E-15</v>
      </c>
      <c r="C83" s="2">
        <f t="shared" si="10"/>
        <v>7.2094576402616364E-20</v>
      </c>
      <c r="D83" s="4">
        <f t="shared" si="11"/>
        <v>3.5926761748906548</v>
      </c>
      <c r="E83" s="2">
        <f t="shared" si="12"/>
        <v>-125.73461169717118</v>
      </c>
      <c r="F83" s="2">
        <f t="shared" si="13"/>
        <v>2106607841786.1172</v>
      </c>
      <c r="G83" s="3">
        <f t="shared" si="14"/>
        <v>3.5926761748906557</v>
      </c>
      <c r="H83" s="3">
        <f t="shared" si="15"/>
        <v>5.5541807392717288</v>
      </c>
      <c r="I83">
        <f t="shared" si="16"/>
        <v>1.3762285602326181E-2</v>
      </c>
      <c r="O83" s="3">
        <f t="shared" si="17"/>
        <v>47.845581784000004</v>
      </c>
    </row>
    <row r="84" spans="1:15">
      <c r="A84" s="4">
        <v>78000</v>
      </c>
      <c r="B84" s="2">
        <f t="shared" si="9"/>
        <v>5.2042849914908857E-15</v>
      </c>
      <c r="C84" s="2">
        <f t="shared" si="10"/>
        <v>7.0257847385126959E-20</v>
      </c>
      <c r="D84" s="4">
        <f t="shared" si="11"/>
        <v>3.5011467851621778</v>
      </c>
      <c r="E84" s="2">
        <f t="shared" si="12"/>
        <v>-125.84668924753115</v>
      </c>
      <c r="F84" s="2">
        <f t="shared" si="13"/>
        <v>2161680234344.1958</v>
      </c>
      <c r="G84" s="3">
        <f t="shared" si="14"/>
        <v>3.5011467851621783</v>
      </c>
      <c r="H84" s="3">
        <f t="shared" si="15"/>
        <v>5.4421031889117568</v>
      </c>
      <c r="I84">
        <f t="shared" si="16"/>
        <v>1.5081386680009577E-2</v>
      </c>
      <c r="O84" s="3">
        <f t="shared" si="17"/>
        <v>48.466952976000002</v>
      </c>
    </row>
    <row r="85" spans="1:15">
      <c r="A85" s="4">
        <v>79000</v>
      </c>
      <c r="B85" s="2">
        <f t="shared" si="9"/>
        <v>5.0733648274684428E-15</v>
      </c>
      <c r="C85" s="2">
        <f t="shared" si="10"/>
        <v>6.8490425170823973E-20</v>
      </c>
      <c r="D85" s="4">
        <f t="shared" si="11"/>
        <v>3.4130711490028345</v>
      </c>
      <c r="E85" s="2">
        <f t="shared" si="12"/>
        <v>-125.95733901953037</v>
      </c>
      <c r="F85" s="2">
        <f t="shared" si="13"/>
        <v>2217463238419.1528</v>
      </c>
      <c r="G85" s="3">
        <f t="shared" si="14"/>
        <v>3.4130711490028345</v>
      </c>
      <c r="H85" s="3">
        <f t="shared" si="15"/>
        <v>5.3314534169125363</v>
      </c>
      <c r="I85">
        <f t="shared" si="16"/>
        <v>1.6469940794241359E-2</v>
      </c>
      <c r="O85" s="3">
        <f t="shared" si="17"/>
        <v>49.088324168</v>
      </c>
    </row>
    <row r="86" spans="1:15">
      <c r="A86" s="4">
        <v>80000</v>
      </c>
      <c r="B86" s="2">
        <f t="shared" si="9"/>
        <v>4.9473234200360236E-15</v>
      </c>
      <c r="C86" s="2">
        <f t="shared" si="10"/>
        <v>6.6788866170486317E-20</v>
      </c>
      <c r="D86" s="4">
        <f t="shared" si="11"/>
        <v>3.3282776626447954</v>
      </c>
      <c r="E86" s="2">
        <f t="shared" si="12"/>
        <v>-126.06659693356042</v>
      </c>
      <c r="F86" s="2">
        <f t="shared" si="13"/>
        <v>2273956854010.9883</v>
      </c>
      <c r="G86" s="3">
        <f t="shared" si="14"/>
        <v>3.3282776626447954</v>
      </c>
      <c r="H86" s="3">
        <f t="shared" si="15"/>
        <v>5.222195502882494</v>
      </c>
      <c r="I86">
        <f t="shared" si="16"/>
        <v>1.7927402994610209E-2</v>
      </c>
      <c r="O86" s="3">
        <f t="shared" si="17"/>
        <v>49.709695359999998</v>
      </c>
    </row>
    <row r="87" spans="1:15">
      <c r="A87" s="4">
        <v>81000</v>
      </c>
      <c r="B87" s="2">
        <f t="shared" si="9"/>
        <v>4.8259213364167886E-15</v>
      </c>
      <c r="C87" s="2">
        <f t="shared" si="10"/>
        <v>6.5149938041626645E-20</v>
      </c>
      <c r="D87" s="4">
        <f t="shared" si="11"/>
        <v>3.2466052493410595</v>
      </c>
      <c r="E87" s="2">
        <f t="shared" si="12"/>
        <v>-126.17449757129452</v>
      </c>
      <c r="F87" s="2">
        <f t="shared" si="13"/>
        <v>2331161081119.7021</v>
      </c>
      <c r="G87" s="3">
        <f t="shared" si="14"/>
        <v>3.24660524934106</v>
      </c>
      <c r="H87" s="3">
        <f t="shared" si="15"/>
        <v>5.11429486514837</v>
      </c>
      <c r="I87">
        <f t="shared" si="16"/>
        <v>1.9453030137884179E-2</v>
      </c>
      <c r="O87" s="3">
        <f t="shared" si="17"/>
        <v>50.331066552000003</v>
      </c>
    </row>
    <row r="88" spans="1:15">
      <c r="A88" s="4">
        <v>82000</v>
      </c>
      <c r="B88" s="2">
        <f t="shared" si="9"/>
        <v>4.7089336538118011E-15</v>
      </c>
      <c r="C88" s="2">
        <f t="shared" si="10"/>
        <v>6.357060432645932E-20</v>
      </c>
      <c r="D88" s="4">
        <f t="shared" si="11"/>
        <v>3.1679025938320482</v>
      </c>
      <c r="E88" s="2">
        <f t="shared" si="12"/>
        <v>-126.28107424139587</v>
      </c>
      <c r="F88" s="2">
        <f t="shared" si="13"/>
        <v>2389075919745.2944</v>
      </c>
      <c r="G88" s="3">
        <f t="shared" si="14"/>
        <v>3.1679025938320486</v>
      </c>
      <c r="H88" s="3">
        <f t="shared" si="15"/>
        <v>5.0077181950470315</v>
      </c>
      <c r="I88">
        <f t="shared" si="16"/>
        <v>2.1045894481334988E-2</v>
      </c>
      <c r="O88" s="3">
        <f t="shared" si="17"/>
        <v>50.952437744000001</v>
      </c>
    </row>
    <row r="89" spans="1:15">
      <c r="A89" s="4">
        <v>83000</v>
      </c>
      <c r="B89" s="2">
        <f t="shared" si="9"/>
        <v>4.5961489168573893E-15</v>
      </c>
      <c r="C89" s="2">
        <f t="shared" si="10"/>
        <v>6.204801037757476E-20</v>
      </c>
      <c r="D89" s="4">
        <f t="shared" si="11"/>
        <v>3.0920274409822466</v>
      </c>
      <c r="E89" s="2">
        <f t="shared" si="12"/>
        <v>-126.38635904124301</v>
      </c>
      <c r="F89" s="2">
        <f t="shared" si="13"/>
        <v>2447701369887.7651</v>
      </c>
      <c r="G89" s="3">
        <f t="shared" si="14"/>
        <v>3.0920274409822461</v>
      </c>
      <c r="H89" s="3">
        <f t="shared" si="15"/>
        <v>4.9024333951998873</v>
      </c>
      <c r="I89">
        <f t="shared" si="16"/>
        <v>2.2704897666298771E-2</v>
      </c>
      <c r="O89" s="3">
        <f t="shared" si="17"/>
        <v>51.573808935999999</v>
      </c>
    </row>
    <row r="90" spans="1:15">
      <c r="A90" s="4">
        <v>84000</v>
      </c>
      <c r="B90" s="2">
        <f t="shared" si="9"/>
        <v>4.4873681814385704E-15</v>
      </c>
      <c r="C90" s="2">
        <f t="shared" si="10"/>
        <v>6.0579470449420696E-20</v>
      </c>
      <c r="D90" s="4">
        <f t="shared" si="11"/>
        <v>3.0188459525122862</v>
      </c>
      <c r="E90" s="2">
        <f t="shared" si="12"/>
        <v>-126.49038291495918</v>
      </c>
      <c r="F90" s="2">
        <f t="shared" si="13"/>
        <v>2507037431547.1143</v>
      </c>
      <c r="G90" s="3">
        <f t="shared" si="14"/>
        <v>3.018845952512287</v>
      </c>
      <c r="H90" s="3">
        <f t="shared" si="15"/>
        <v>4.7984095214837339</v>
      </c>
      <c r="I90">
        <f t="shared" si="16"/>
        <v>2.4428784897660902E-2</v>
      </c>
      <c r="O90" s="3">
        <f t="shared" si="17"/>
        <v>52.195180127999997</v>
      </c>
    </row>
    <row r="91" spans="1:15">
      <c r="A91" s="4">
        <v>85000</v>
      </c>
      <c r="B91" s="2">
        <f t="shared" si="9"/>
        <v>4.3824041367793156E-15</v>
      </c>
      <c r="C91" s="2">
        <f t="shared" si="10"/>
        <v>5.916245584652076E-20</v>
      </c>
      <c r="D91" s="4">
        <f t="shared" si="11"/>
        <v>2.9482321163912379</v>
      </c>
      <c r="E91" s="2">
        <f t="shared" si="12"/>
        <v>-126.59317570800738</v>
      </c>
      <c r="F91" s="2">
        <f t="shared" si="13"/>
        <v>2567084104723.3418</v>
      </c>
      <c r="G91" s="3">
        <f t="shared" si="14"/>
        <v>2.9482321163912384</v>
      </c>
      <c r="H91" s="3">
        <f t="shared" si="15"/>
        <v>4.6956167284355121</v>
      </c>
      <c r="I91">
        <f t="shared" si="16"/>
        <v>2.6216159148235541E-2</v>
      </c>
      <c r="O91" s="3">
        <f t="shared" si="17"/>
        <v>52.816551320000002</v>
      </c>
    </row>
    <row r="92" spans="1:15">
      <c r="A92" s="4">
        <v>86000</v>
      </c>
      <c r="B92" s="2">
        <f t="shared" si="9"/>
        <v>4.2810802985709245E-15</v>
      </c>
      <c r="C92" s="2">
        <f t="shared" si="10"/>
        <v>5.779458403070748E-20</v>
      </c>
      <c r="D92" s="4">
        <f t="shared" si="11"/>
        <v>2.8800672040192938</v>
      </c>
      <c r="E92" s="2">
        <f t="shared" si="12"/>
        <v>-126.69476621859289</v>
      </c>
      <c r="F92" s="2">
        <f t="shared" si="13"/>
        <v>2627841389416.4478</v>
      </c>
      <c r="G92" s="3">
        <f t="shared" si="14"/>
        <v>2.8800672040192943</v>
      </c>
      <c r="H92" s="3">
        <f t="shared" si="15"/>
        <v>4.5940262178500131</v>
      </c>
      <c r="I92">
        <f t="shared" si="16"/>
        <v>2.8065495239604631E-2</v>
      </c>
      <c r="O92" s="3">
        <f t="shared" si="17"/>
        <v>53.437922512</v>
      </c>
    </row>
    <row r="93" spans="1:15">
      <c r="A93" s="4">
        <v>87000</v>
      </c>
      <c r="B93" s="2">
        <f t="shared" si="9"/>
        <v>4.1832302666442803E-15</v>
      </c>
      <c r="C93" s="2">
        <f t="shared" si="10"/>
        <v>5.6473608599697788E-20</v>
      </c>
      <c r="D93" s="4">
        <f t="shared" si="11"/>
        <v>2.8142392708319064</v>
      </c>
      <c r="E93" s="2">
        <f t="shared" si="12"/>
        <v>-126.7951822460939</v>
      </c>
      <c r="F93" s="2">
        <f t="shared" si="13"/>
        <v>2689309285626.4321</v>
      </c>
      <c r="G93" s="3">
        <f t="shared" si="14"/>
        <v>2.8142392708319059</v>
      </c>
      <c r="H93" s="3">
        <f t="shared" si="15"/>
        <v>4.4936101903489956</v>
      </c>
      <c r="I93">
        <f t="shared" si="16"/>
        <v>2.9975153672528232E-2</v>
      </c>
      <c r="O93" s="3">
        <f t="shared" si="17"/>
        <v>54.059293703999998</v>
      </c>
    </row>
    <row r="94" spans="1:15">
      <c r="A94" s="4">
        <v>88000</v>
      </c>
      <c r="B94" s="2">
        <f t="shared" si="9"/>
        <v>4.0886970413520872E-15</v>
      </c>
      <c r="C94" s="2">
        <f t="shared" si="10"/>
        <v>5.5197410058253181E-20</v>
      </c>
      <c r="D94" s="4">
        <f t="shared" si="11"/>
        <v>2.7506426964006589</v>
      </c>
      <c r="E94" s="2">
        <f t="shared" si="12"/>
        <v>-126.89445063672491</v>
      </c>
      <c r="F94" s="2">
        <f t="shared" si="13"/>
        <v>2751487793353.2949</v>
      </c>
      <c r="G94" s="3">
        <f t="shared" si="14"/>
        <v>2.7506426964006585</v>
      </c>
      <c r="H94" s="3">
        <f t="shared" si="15"/>
        <v>4.3943417997179948</v>
      </c>
      <c r="I94">
        <f t="shared" si="16"/>
        <v>3.1943394100279313E-2</v>
      </c>
      <c r="O94" s="3">
        <f t="shared" si="17"/>
        <v>54.680664896000003</v>
      </c>
    </row>
    <row r="95" spans="1:15">
      <c r="A95" s="4">
        <v>89000</v>
      </c>
      <c r="B95" s="2">
        <f t="shared" si="9"/>
        <v>3.9973323934137792E-15</v>
      </c>
      <c r="C95" s="2">
        <f t="shared" si="10"/>
        <v>5.3963987311086022E-20</v>
      </c>
      <c r="D95" s="4">
        <f t="shared" si="11"/>
        <v>2.6891777605007814</v>
      </c>
      <c r="E95" s="2">
        <f t="shared" si="12"/>
        <v>-126.9925973266198</v>
      </c>
      <c r="F95" s="2">
        <f t="shared" si="13"/>
        <v>2814376912597.0376</v>
      </c>
      <c r="G95" s="3">
        <f t="shared" si="14"/>
        <v>2.6891777605007814</v>
      </c>
      <c r="H95" s="3">
        <f t="shared" si="15"/>
        <v>4.2961951098231097</v>
      </c>
      <c r="I95">
        <f t="shared" si="16"/>
        <v>3.3968388357022636E-2</v>
      </c>
      <c r="O95" s="3">
        <f t="shared" si="17"/>
        <v>55.302036088000001</v>
      </c>
    </row>
    <row r="96" spans="1:15">
      <c r="A96" s="4">
        <v>90000</v>
      </c>
      <c r="B96" s="2">
        <f t="shared" si="9"/>
        <v>3.9089962824975984E-15</v>
      </c>
      <c r="C96" s="2">
        <f t="shared" si="10"/>
        <v>5.2771449813717578E-20</v>
      </c>
      <c r="D96" s="4">
        <f t="shared" si="11"/>
        <v>2.6297502519662581</v>
      </c>
      <c r="E96" s="2">
        <f t="shared" si="12"/>
        <v>-127.08964738250805</v>
      </c>
      <c r="F96" s="2">
        <f t="shared" si="13"/>
        <v>2877976643357.6577</v>
      </c>
      <c r="G96" s="3">
        <f t="shared" si="14"/>
        <v>2.6297502519662581</v>
      </c>
      <c r="H96" s="3">
        <f t="shared" si="15"/>
        <v>4.1991450539348678</v>
      </c>
      <c r="I96">
        <f t="shared" si="16"/>
        <v>3.6048232970543208E-2</v>
      </c>
      <c r="O96" s="3">
        <f t="shared" si="17"/>
        <v>55.923407279999999</v>
      </c>
    </row>
    <row r="97" spans="1:15">
      <c r="A97" s="4">
        <v>91000</v>
      </c>
      <c r="B97" s="2">
        <f t="shared" si="9"/>
        <v>3.8235563202790185E-15</v>
      </c>
      <c r="C97" s="2">
        <f t="shared" si="10"/>
        <v>5.1618010323766752E-20</v>
      </c>
      <c r="D97" s="4">
        <f t="shared" si="11"/>
        <v>2.5722711074660904</v>
      </c>
      <c r="E97" s="2">
        <f t="shared" si="12"/>
        <v>-127.18562504014342</v>
      </c>
      <c r="F97" s="2">
        <f t="shared" si="13"/>
        <v>2942286985635.1558</v>
      </c>
      <c r="G97" s="3">
        <f t="shared" si="14"/>
        <v>2.57227110746609</v>
      </c>
      <c r="H97" s="3">
        <f t="shared" si="15"/>
        <v>4.1031673962994937</v>
      </c>
      <c r="I97">
        <f t="shared" si="16"/>
        <v>3.8180961104198261E-2</v>
      </c>
      <c r="O97" s="3">
        <f t="shared" si="17"/>
        <v>56.544778471999997</v>
      </c>
    </row>
    <row r="98" spans="1:15">
      <c r="A98" s="4">
        <v>92000</v>
      </c>
      <c r="B98" s="2">
        <f t="shared" si="9"/>
        <v>3.7408872741293181E-15</v>
      </c>
      <c r="C98" s="2">
        <f t="shared" si="10"/>
        <v>5.0501978200745797E-20</v>
      </c>
      <c r="D98" s="4">
        <f t="shared" si="11"/>
        <v>2.5166560776142122</v>
      </c>
      <c r="E98" s="2">
        <f t="shared" si="12"/>
        <v>-127.28055374063266</v>
      </c>
      <c r="F98" s="2">
        <f t="shared" si="13"/>
        <v>3007307939429.5322</v>
      </c>
      <c r="G98" s="3">
        <f t="shared" si="14"/>
        <v>2.5166560776142122</v>
      </c>
      <c r="H98" s="3">
        <f t="shared" si="15"/>
        <v>4.0082386958102596</v>
      </c>
      <c r="I98">
        <f t="shared" si="16"/>
        <v>4.0364553886911028E-2</v>
      </c>
      <c r="O98" s="3">
        <f t="shared" si="17"/>
        <v>57.166149664000002</v>
      </c>
    </row>
    <row r="99" spans="1:15">
      <c r="A99" s="4">
        <v>93000</v>
      </c>
      <c r="B99" s="2">
        <f t="shared" si="9"/>
        <v>3.6608706079582084E-15</v>
      </c>
      <c r="C99" s="2">
        <f t="shared" si="10"/>
        <v>4.9421753207435816E-20</v>
      </c>
      <c r="D99" s="4">
        <f t="shared" si="11"/>
        <v>2.462825418074539</v>
      </c>
      <c r="E99" s="2">
        <f t="shared" si="12"/>
        <v>-127.37445616480025</v>
      </c>
      <c r="F99" s="2">
        <f t="shared" si="13"/>
        <v>3073039504740.7876</v>
      </c>
      <c r="G99" s="3">
        <f t="shared" si="14"/>
        <v>2.462825418074539</v>
      </c>
      <c r="H99" s="3">
        <f t="shared" si="15"/>
        <v>3.9143362716426622</v>
      </c>
      <c r="I99">
        <f t="shared" si="16"/>
        <v>4.2596951102391735E-2</v>
      </c>
      <c r="O99" s="3">
        <f t="shared" si="17"/>
        <v>57.787520856</v>
      </c>
    </row>
    <row r="100" spans="1:15">
      <c r="A100" s="4">
        <v>94000</v>
      </c>
      <c r="B100" s="2">
        <f t="shared" si="9"/>
        <v>3.5833940570654762E-15</v>
      </c>
      <c r="C100" s="2">
        <f t="shared" si="10"/>
        <v>4.8375819770383927E-20</v>
      </c>
      <c r="D100" s="4">
        <f t="shared" si="11"/>
        <v>2.4107036035453473</v>
      </c>
      <c r="E100" s="2">
        <f t="shared" si="12"/>
        <v>-127.4673542657155</v>
      </c>
      <c r="F100" s="2">
        <f t="shared" si="13"/>
        <v>3139481681568.9209</v>
      </c>
      <c r="G100" s="3">
        <f t="shared" si="14"/>
        <v>2.4107036035453482</v>
      </c>
      <c r="H100" s="3">
        <f t="shared" si="15"/>
        <v>3.8214381707273932</v>
      </c>
      <c r="I100">
        <f t="shared" si="16"/>
        <v>4.4876061219617326E-2</v>
      </c>
      <c r="O100" s="3">
        <f t="shared" si="17"/>
        <v>58.408892047999998</v>
      </c>
    </row>
    <row r="101" spans="1:15">
      <c r="A101" s="4">
        <v>95000</v>
      </c>
      <c r="B101" s="2">
        <f t="shared" si="9"/>
        <v>3.5083512341529698E-15</v>
      </c>
      <c r="C101" s="2">
        <f t="shared" si="10"/>
        <v>4.7362741661065091E-20</v>
      </c>
      <c r="D101" s="4">
        <f t="shared" si="11"/>
        <v>2.3602190627065589</v>
      </c>
      <c r="E101" s="2">
        <f t="shared" si="12"/>
        <v>-127.5592692994985</v>
      </c>
      <c r="F101" s="2">
        <f t="shared" si="13"/>
        <v>3206634469913.9326</v>
      </c>
      <c r="G101" s="3">
        <f t="shared" si="14"/>
        <v>2.3602190627065589</v>
      </c>
      <c r="H101" s="3">
        <f t="shared" si="15"/>
        <v>3.7295231369444104</v>
      </c>
      <c r="I101">
        <f t="shared" si="16"/>
        <v>4.7199770756015315E-2</v>
      </c>
      <c r="O101" s="3">
        <f t="shared" si="17"/>
        <v>59.030263240000004</v>
      </c>
    </row>
    <row r="102" spans="1:15">
      <c r="A102" s="4">
        <v>96000</v>
      </c>
      <c r="B102" s="2">
        <f t="shared" si="9"/>
        <v>3.4356412639139055E-15</v>
      </c>
      <c r="C102" s="2">
        <f t="shared" si="10"/>
        <v>4.6381157062837725E-20</v>
      </c>
      <c r="D102" s="4">
        <f t="shared" si="11"/>
        <v>2.3113039323922195</v>
      </c>
      <c r="E102" s="2">
        <f t="shared" si="12"/>
        <v>-127.65022185451292</v>
      </c>
      <c r="F102" s="2">
        <f t="shared" si="13"/>
        <v>3274497869775.8232</v>
      </c>
      <c r="G102" s="3">
        <f t="shared" si="14"/>
        <v>2.3113039323922195</v>
      </c>
      <c r="H102" s="3">
        <f t="shared" si="15"/>
        <v>3.638570581929998</v>
      </c>
      <c r="I102">
        <f t="shared" si="16"/>
        <v>4.9565952972869608E-2</v>
      </c>
      <c r="O102" s="3">
        <f t="shared" si="17"/>
        <v>59.651634432000002</v>
      </c>
    </row>
    <row r="103" spans="1:15">
      <c r="A103" s="4">
        <v>97000</v>
      </c>
      <c r="B103" s="2">
        <f t="shared" si="9"/>
        <v>3.3651684438548786E-15</v>
      </c>
      <c r="C103" s="2">
        <f t="shared" si="10"/>
        <v>4.5429773992040859E-20</v>
      </c>
      <c r="D103" s="4">
        <f t="shared" si="11"/>
        <v>2.2638938294108506</v>
      </c>
      <c r="E103" s="2">
        <f t="shared" si="12"/>
        <v>-127.74023187904645</v>
      </c>
      <c r="F103" s="2">
        <f t="shared" si="13"/>
        <v>3343071881154.5918</v>
      </c>
      <c r="G103" s="3">
        <f t="shared" si="14"/>
        <v>2.263893829410851</v>
      </c>
      <c r="H103" s="3">
        <f t="shared" si="15"/>
        <v>3.5485605573964696</v>
      </c>
      <c r="I103">
        <f t="shared" si="16"/>
        <v>5.1972475909307439E-2</v>
      </c>
      <c r="O103" s="3">
        <f t="shared" si="17"/>
        <v>60.273005624</v>
      </c>
    </row>
    <row r="104" spans="1:15">
      <c r="A104" s="4">
        <v>98000</v>
      </c>
      <c r="B104" s="2">
        <f t="shared" si="9"/>
        <v>3.2968419292201745E-15</v>
      </c>
      <c r="C104" s="2">
        <f t="shared" si="10"/>
        <v>4.4507366044472355E-20</v>
      </c>
      <c r="D104" s="4">
        <f t="shared" si="11"/>
        <v>2.2179276385804556</v>
      </c>
      <c r="E104" s="2">
        <f t="shared" si="12"/>
        <v>-127.82931870757142</v>
      </c>
      <c r="F104" s="2">
        <f t="shared" si="13"/>
        <v>3412356504050.2393</v>
      </c>
      <c r="G104" s="3">
        <f t="shared" si="14"/>
        <v>2.2179276385804556</v>
      </c>
      <c r="H104" s="3">
        <f t="shared" si="15"/>
        <v>3.4594737288714694</v>
      </c>
      <c r="I104">
        <f t="shared" si="16"/>
        <v>5.4417209766935863E-2</v>
      </c>
      <c r="O104" s="3">
        <f t="shared" si="17"/>
        <v>60.894376815999998</v>
      </c>
    </row>
    <row r="105" spans="1:15">
      <c r="A105" s="4">
        <v>99000</v>
      </c>
      <c r="B105" s="2">
        <f t="shared" si="9"/>
        <v>3.2305754400806608E-15</v>
      </c>
      <c r="C105" s="2">
        <f t="shared" si="10"/>
        <v>4.3612768441088921E-20</v>
      </c>
      <c r="D105" s="4">
        <f t="shared" si="11"/>
        <v>2.1733473156745942</v>
      </c>
      <c r="E105" s="2">
        <f t="shared" si="12"/>
        <v>-127.91750108567254</v>
      </c>
      <c r="F105" s="2">
        <f t="shared" si="13"/>
        <v>3482351738462.7646</v>
      </c>
      <c r="G105" s="3">
        <f t="shared" si="14"/>
        <v>2.1733473156745942</v>
      </c>
      <c r="H105" s="3">
        <f t="shared" si="15"/>
        <v>3.3712913507703686</v>
      </c>
      <c r="I105">
        <f t="shared" si="16"/>
        <v>5.6898033661888205E-2</v>
      </c>
      <c r="O105" s="3">
        <f t="shared" si="17"/>
        <v>61.515748008000003</v>
      </c>
    </row>
    <row r="106" spans="1:15">
      <c r="A106" s="4">
        <v>100000</v>
      </c>
      <c r="B106" s="2">
        <f t="shared" si="9"/>
        <v>3.1662869888230556E-15</v>
      </c>
      <c r="C106" s="2">
        <f t="shared" si="10"/>
        <v>4.2744874349111251E-20</v>
      </c>
      <c r="D106" s="4">
        <f t="shared" si="11"/>
        <v>2.1300977040926696</v>
      </c>
      <c r="E106" s="2">
        <f t="shared" si="12"/>
        <v>-128.00479719372152</v>
      </c>
      <c r="F106" s="2">
        <f t="shared" si="13"/>
        <v>3553057584392.1689</v>
      </c>
      <c r="G106" s="3">
        <f t="shared" si="14"/>
        <v>2.1300977040926692</v>
      </c>
      <c r="H106" s="3">
        <f t="shared" si="15"/>
        <v>3.2839952427213652</v>
      </c>
      <c r="I106">
        <f t="shared" si="16"/>
        <v>5.9412841764817897E-2</v>
      </c>
      <c r="O106" s="3">
        <f t="shared" si="17"/>
        <v>62.137119200000001</v>
      </c>
    </row>
    <row r="107" spans="1:15">
      <c r="A107" s="4">
        <v>101000</v>
      </c>
      <c r="B107" s="2">
        <f t="shared" si="9"/>
        <v>3.1038986264317767E-15</v>
      </c>
      <c r="C107" s="2">
        <f t="shared" si="10"/>
        <v>4.1902631456828984E-20</v>
      </c>
      <c r="D107" s="4">
        <f t="shared" si="11"/>
        <v>2.0881263641727963</v>
      </c>
      <c r="E107" s="2">
        <f t="shared" si="12"/>
        <v>-128.09122466937438</v>
      </c>
      <c r="F107" s="2">
        <f t="shared" si="13"/>
        <v>3624474041838.4512</v>
      </c>
      <c r="G107" s="3">
        <f t="shared" si="14"/>
        <v>2.0881263641727963</v>
      </c>
      <c r="H107" s="3">
        <f t="shared" si="15"/>
        <v>3.1975677670685148</v>
      </c>
      <c r="I107">
        <f t="shared" si="16"/>
        <v>6.1959548852339556E-2</v>
      </c>
      <c r="O107" s="3">
        <f t="shared" si="17"/>
        <v>62.758490391999999</v>
      </c>
    </row>
    <row r="108" spans="1:15">
      <c r="A108" s="4">
        <v>102000</v>
      </c>
      <c r="B108" s="2">
        <f t="shared" si="9"/>
        <v>3.043336206096746E-15</v>
      </c>
      <c r="C108" s="2">
        <f t="shared" si="10"/>
        <v>4.1085038782306072E-20</v>
      </c>
      <c r="D108" s="4">
        <f t="shared" si="11"/>
        <v>2.0473834141605813</v>
      </c>
      <c r="E108" s="2">
        <f t="shared" si="12"/>
        <v>-128.17680062895988</v>
      </c>
      <c r="F108" s="2">
        <f t="shared" si="13"/>
        <v>3696601110801.6133</v>
      </c>
      <c r="G108" s="3">
        <f t="shared" si="14"/>
        <v>2.0473834141605818</v>
      </c>
      <c r="H108" s="3">
        <f t="shared" si="15"/>
        <v>3.1119918074830144</v>
      </c>
      <c r="I108">
        <f t="shared" si="16"/>
        <v>6.453609529566634E-2</v>
      </c>
      <c r="O108" s="3">
        <f t="shared" si="17"/>
        <v>63.379861583999997</v>
      </c>
    </row>
    <row r="109" spans="1:15">
      <c r="A109" s="4">
        <v>103000</v>
      </c>
      <c r="B109" s="2">
        <f t="shared" si="9"/>
        <v>2.9845291628080448E-15</v>
      </c>
      <c r="C109" s="2">
        <f t="shared" si="10"/>
        <v>4.0291143697908603E-20</v>
      </c>
      <c r="D109" s="4">
        <f t="shared" si="11"/>
        <v>2.0078213819329522</v>
      </c>
      <c r="E109" s="2">
        <f t="shared" si="12"/>
        <v>-128.26154168782497</v>
      </c>
      <c r="F109" s="2">
        <f t="shared" si="13"/>
        <v>3769438791281.6523</v>
      </c>
      <c r="G109" s="3">
        <f t="shared" si="14"/>
        <v>2.0078213819329527</v>
      </c>
      <c r="H109" s="3">
        <f t="shared" si="15"/>
        <v>3.0272507486179219</v>
      </c>
      <c r="I109">
        <f t="shared" si="16"/>
        <v>6.7140451513811886E-2</v>
      </c>
      <c r="O109" s="3">
        <f t="shared" si="17"/>
        <v>64.001232775999995</v>
      </c>
    </row>
    <row r="110" spans="1:15">
      <c r="A110" s="4">
        <v>104000</v>
      </c>
      <c r="B110" s="2">
        <f t="shared" si="9"/>
        <v>2.9274103077136231E-15</v>
      </c>
      <c r="C110" s="2">
        <f t="shared" si="10"/>
        <v>3.9520039154133914E-20</v>
      </c>
      <c r="D110" s="4">
        <f t="shared" si="11"/>
        <v>1.969395066653725</v>
      </c>
      <c r="E110" s="2">
        <f t="shared" si="12"/>
        <v>-128.34546397969714</v>
      </c>
      <c r="F110" s="2">
        <f t="shared" si="13"/>
        <v>3842987083278.5703</v>
      </c>
      <c r="G110" s="3">
        <f t="shared" si="14"/>
        <v>1.9693950666537252</v>
      </c>
      <c r="H110" s="3">
        <f t="shared" si="15"/>
        <v>2.9433284567457587</v>
      </c>
      <c r="I110">
        <f t="shared" si="16"/>
        <v>6.9770621919806347E-2</v>
      </c>
      <c r="O110" s="3">
        <f t="shared" si="17"/>
        <v>64.622603968000007</v>
      </c>
    </row>
    <row r="111" spans="1:15">
      <c r="A111" s="4">
        <v>105000</v>
      </c>
      <c r="B111" s="2">
        <f t="shared" si="9"/>
        <v>2.8719156361206845E-15</v>
      </c>
      <c r="C111" s="2">
        <f t="shared" si="10"/>
        <v>3.8770861087629241E-20</v>
      </c>
      <c r="D111" s="4">
        <f t="shared" si="11"/>
        <v>1.932061409607863</v>
      </c>
      <c r="E111" s="2">
        <f t="shared" si="12"/>
        <v>-128.42858317512028</v>
      </c>
      <c r="F111" s="2">
        <f t="shared" si="13"/>
        <v>3917245986792.3667</v>
      </c>
      <c r="G111" s="3">
        <f t="shared" si="14"/>
        <v>1.9320614096078632</v>
      </c>
      <c r="H111" s="3">
        <f t="shared" si="15"/>
        <v>2.8602092613226042</v>
      </c>
      <c r="I111">
        <f t="shared" si="16"/>
        <v>7.2424648388987892E-2</v>
      </c>
      <c r="O111" s="3">
        <f t="shared" si="17"/>
        <v>65.243975160000005</v>
      </c>
    </row>
    <row r="112" spans="1:15">
      <c r="A112" s="4">
        <v>106000</v>
      </c>
      <c r="B112" s="2">
        <f t="shared" si="9"/>
        <v>2.8179841481159266E-15</v>
      </c>
      <c r="C112" s="2">
        <f t="shared" si="10"/>
        <v>3.804278599956501E-20</v>
      </c>
      <c r="D112" s="4">
        <f t="shared" si="11"/>
        <v>1.8957793735249815</v>
      </c>
      <c r="E112" s="2">
        <f t="shared" si="12"/>
        <v>-128.51091449901693</v>
      </c>
      <c r="F112" s="2">
        <f t="shared" si="13"/>
        <v>3992215501823.041</v>
      </c>
      <c r="G112" s="3">
        <f t="shared" si="14"/>
        <v>1.8957793735249819</v>
      </c>
      <c r="H112" s="3">
        <f t="shared" si="15"/>
        <v>2.7778779374259615</v>
      </c>
      <c r="I112">
        <f t="shared" si="16"/>
        <v>7.5100613278650821E-2</v>
      </c>
      <c r="O112" s="3">
        <f t="shared" si="17"/>
        <v>65.865346352000003</v>
      </c>
    </row>
    <row r="113" spans="1:15">
      <c r="A113" s="4">
        <v>107000</v>
      </c>
      <c r="B113" s="2">
        <f t="shared" si="9"/>
        <v>2.7655576808656257E-15</v>
      </c>
      <c r="C113" s="2">
        <f t="shared" si="10"/>
        <v>3.7335028691685946E-20</v>
      </c>
      <c r="D113" s="4">
        <f t="shared" si="11"/>
        <v>1.8605098297603886</v>
      </c>
      <c r="E113" s="2">
        <f t="shared" si="12"/>
        <v>-128.59247274742572</v>
      </c>
      <c r="F113" s="2">
        <f t="shared" si="13"/>
        <v>4067895628370.5942</v>
      </c>
      <c r="G113" s="3">
        <f t="shared" si="14"/>
        <v>1.8605098297603893</v>
      </c>
      <c r="H113" s="3">
        <f t="shared" si="15"/>
        <v>2.6963196890171739</v>
      </c>
      <c r="I113">
        <f t="shared" si="16"/>
        <v>7.7796642028215915E-2</v>
      </c>
      <c r="O113" s="3">
        <f t="shared" si="17"/>
        <v>66.486717544000001</v>
      </c>
    </row>
    <row r="114" spans="1:15">
      <c r="A114" s="4">
        <v>108000</v>
      </c>
      <c r="B114" s="2">
        <f t="shared" si="9"/>
        <v>2.7145807517344435E-15</v>
      </c>
      <c r="C114" s="2">
        <f t="shared" si="10"/>
        <v>3.6646840148414985E-20</v>
      </c>
      <c r="D114" s="4">
        <f t="shared" si="11"/>
        <v>1.8262154527543457</v>
      </c>
      <c r="E114" s="2">
        <f t="shared" si="12"/>
        <v>-128.67327230346055</v>
      </c>
      <c r="F114" s="2">
        <f t="shared" si="13"/>
        <v>4144286366435.0259</v>
      </c>
      <c r="G114" s="3">
        <f t="shared" si="14"/>
        <v>1.8262154527543462</v>
      </c>
      <c r="H114" s="3">
        <f t="shared" si="15"/>
        <v>2.6155201329823718</v>
      </c>
      <c r="I114">
        <f t="shared" si="16"/>
        <v>8.0510905368698621E-2</v>
      </c>
      <c r="O114" s="3">
        <f t="shared" si="17"/>
        <v>67.108088735999999</v>
      </c>
    </row>
    <row r="115" spans="1:15">
      <c r="A115" s="4">
        <v>109000</v>
      </c>
      <c r="B115" s="2">
        <f t="shared" si="9"/>
        <v>2.6650004114325856E-15</v>
      </c>
      <c r="C115" s="2">
        <f t="shared" si="10"/>
        <v>3.5977505554339906E-20</v>
      </c>
      <c r="D115" s="4">
        <f t="shared" si="11"/>
        <v>1.7928606212378329</v>
      </c>
      <c r="E115" s="2">
        <f t="shared" si="12"/>
        <v>-128.75332715253401</v>
      </c>
      <c r="F115" s="2">
        <f t="shared" si="13"/>
        <v>4221387716016.3359</v>
      </c>
      <c r="G115" s="3">
        <f t="shared" si="14"/>
        <v>1.7928606212378331</v>
      </c>
      <c r="H115" s="3">
        <f t="shared" si="15"/>
        <v>2.5354652839088931</v>
      </c>
      <c r="I115">
        <f t="shared" si="16"/>
        <v>8.3241621169635543E-2</v>
      </c>
      <c r="O115" s="3">
        <f t="shared" si="17"/>
        <v>67.729459927999997</v>
      </c>
    </row>
    <row r="116" spans="1:15">
      <c r="A116" s="4">
        <v>110000</v>
      </c>
      <c r="B116" s="2">
        <f t="shared" si="9"/>
        <v>2.6167661064653348E-15</v>
      </c>
      <c r="C116" s="2">
        <f t="shared" si="10"/>
        <v>3.532634243728202E-20</v>
      </c>
      <c r="D116" s="4">
        <f t="shared" si="11"/>
        <v>1.7604113256964209</v>
      </c>
      <c r="E116" s="2">
        <f t="shared" si="12"/>
        <v>-128.83265089688604</v>
      </c>
      <c r="F116" s="2">
        <f t="shared" si="13"/>
        <v>4299199677114.5239</v>
      </c>
      <c r="G116" s="3">
        <f t="shared" si="14"/>
        <v>1.7604113256964213</v>
      </c>
      <c r="H116" s="3">
        <f t="shared" si="15"/>
        <v>2.456141539556866</v>
      </c>
      <c r="I116">
        <f t="shared" si="16"/>
        <v>8.5987055950831004E-2</v>
      </c>
      <c r="O116" s="3">
        <f t="shared" si="17"/>
        <v>68.350831119999995</v>
      </c>
    </row>
    <row r="117" spans="1:15">
      <c r="A117" s="4">
        <v>111000</v>
      </c>
      <c r="B117" s="2">
        <f t="shared" si="9"/>
        <v>2.5698295502175594E-15</v>
      </c>
      <c r="C117" s="2">
        <f t="shared" si="10"/>
        <v>3.4692698927937056E-20</v>
      </c>
      <c r="D117" s="4">
        <f t="shared" si="11"/>
        <v>1.7288350816432669</v>
      </c>
      <c r="E117" s="2">
        <f t="shared" si="12"/>
        <v>-128.91125676945467</v>
      </c>
      <c r="F117" s="2">
        <f t="shared" si="13"/>
        <v>4377722249729.5908</v>
      </c>
      <c r="G117" s="3">
        <f t="shared" si="14"/>
        <v>1.7288350816432674</v>
      </c>
      <c r="H117" s="3">
        <f t="shared" si="15"/>
        <v>2.3775356669882179</v>
      </c>
      <c r="I117">
        <f t="shared" si="16"/>
        <v>8.8745526085346166E-2</v>
      </c>
      <c r="O117" s="3">
        <f t="shared" si="17"/>
        <v>68.972202312000007</v>
      </c>
    </row>
    <row r="118" spans="1:15">
      <c r="A118" s="4">
        <v>112000</v>
      </c>
      <c r="B118" s="2">
        <f t="shared" si="9"/>
        <v>2.524144602059196E-15</v>
      </c>
      <c r="C118" s="2">
        <f t="shared" si="10"/>
        <v>3.4075952127799147E-20</v>
      </c>
      <c r="D118" s="4">
        <f t="shared" si="11"/>
        <v>1.6981008482881612</v>
      </c>
      <c r="E118" s="2">
        <f t="shared" si="12"/>
        <v>-128.98915764712515</v>
      </c>
      <c r="F118" s="2">
        <f t="shared" si="13"/>
        <v>4456955433861.5361</v>
      </c>
      <c r="G118" s="3">
        <f t="shared" si="14"/>
        <v>1.6981008482881614</v>
      </c>
      <c r="H118" s="3">
        <f t="shared" si="15"/>
        <v>2.299634789317734</v>
      </c>
      <c r="I118">
        <f t="shared" si="16"/>
        <v>9.1515398719104107E-2</v>
      </c>
      <c r="O118" s="3">
        <f t="shared" si="17"/>
        <v>69.593573504000005</v>
      </c>
    </row>
    <row r="119" spans="1:15">
      <c r="A119" s="4">
        <v>113000</v>
      </c>
      <c r="B119" s="2">
        <f t="shared" si="9"/>
        <v>2.4796671539063793E-15</v>
      </c>
      <c r="C119" s="2">
        <f t="shared" si="10"/>
        <v>3.3475506577736121E-20</v>
      </c>
      <c r="D119" s="4">
        <f t="shared" si="11"/>
        <v>1.6681789522223116</v>
      </c>
      <c r="E119" s="2">
        <f t="shared" si="12"/>
        <v>-129.06636606338992</v>
      </c>
      <c r="F119" s="2">
        <f t="shared" si="13"/>
        <v>4536899229510.3604</v>
      </c>
      <c r="G119" s="3">
        <f t="shared" si="14"/>
        <v>1.6681789522223118</v>
      </c>
      <c r="H119" s="3">
        <f t="shared" si="15"/>
        <v>2.2224263730529725</v>
      </c>
      <c r="I119">
        <f t="shared" si="16"/>
        <v>9.4295092431356628E-2</v>
      </c>
      <c r="O119" s="3">
        <f t="shared" si="17"/>
        <v>70.214944696000003</v>
      </c>
    </row>
    <row r="120" spans="1:15">
      <c r="A120" s="4">
        <v>114000</v>
      </c>
      <c r="B120" s="2">
        <f t="shared" si="9"/>
        <v>2.4363550237173403E-15</v>
      </c>
      <c r="C120" s="2">
        <f t="shared" si="10"/>
        <v>3.2890792820184097E-20</v>
      </c>
      <c r="D120" s="4">
        <f t="shared" si="11"/>
        <v>1.6390410157684439</v>
      </c>
      <c r="E120" s="2">
        <f t="shared" si="12"/>
        <v>-129.14289422045098</v>
      </c>
      <c r="F120" s="2">
        <f t="shared" si="13"/>
        <v>4617553636676.0615</v>
      </c>
      <c r="G120" s="3">
        <f t="shared" si="14"/>
        <v>1.6390410157684441</v>
      </c>
      <c r="H120" s="3">
        <f t="shared" si="15"/>
        <v>2.1458982159919153</v>
      </c>
      <c r="I120">
        <f t="shared" si="16"/>
        <v>9.7083077659075687E-2</v>
      </c>
      <c r="O120" s="3">
        <f t="shared" si="17"/>
        <v>70.836315888000001</v>
      </c>
    </row>
    <row r="121" spans="1:15">
      <c r="A121" s="4">
        <v>115000</v>
      </c>
      <c r="B121" s="2">
        <f t="shared" si="9"/>
        <v>2.394167855442764E-15</v>
      </c>
      <c r="C121" s="2">
        <f t="shared" si="10"/>
        <v>3.2321266048477311E-20</v>
      </c>
      <c r="D121" s="4">
        <f t="shared" si="11"/>
        <v>1.6106598896730957</v>
      </c>
      <c r="E121" s="2">
        <f t="shared" si="12"/>
        <v>-129.21875400079378</v>
      </c>
      <c r="F121" s="2">
        <f t="shared" si="13"/>
        <v>4698918655358.6426</v>
      </c>
      <c r="G121" s="3">
        <f t="shared" si="14"/>
        <v>1.6106598896730966</v>
      </c>
      <c r="H121" s="3">
        <f t="shared" si="15"/>
        <v>2.0700384356491339</v>
      </c>
      <c r="I121">
        <f t="shared" si="16"/>
        <v>9.9877876907116775E-2</v>
      </c>
      <c r="O121" s="3">
        <f t="shared" si="17"/>
        <v>71.457687079999999</v>
      </c>
    </row>
    <row r="122" spans="1:15">
      <c r="A122" s="4">
        <v>116000</v>
      </c>
      <c r="B122" s="2">
        <f t="shared" si="9"/>
        <v>2.353067024987407E-15</v>
      </c>
      <c r="C122" s="2">
        <f t="shared" si="10"/>
        <v>3.1766404837329997E-20</v>
      </c>
      <c r="D122" s="4">
        <f t="shared" si="11"/>
        <v>1.5830095898429468</v>
      </c>
      <c r="E122" s="2">
        <f t="shared" si="12"/>
        <v>-129.2939569782599</v>
      </c>
      <c r="F122" s="2">
        <f t="shared" si="13"/>
        <v>4780994285558.1035</v>
      </c>
      <c r="G122" s="3">
        <f t="shared" si="14"/>
        <v>1.5830095898429464</v>
      </c>
      <c r="H122" s="3">
        <f t="shared" si="15"/>
        <v>1.9948354581829948</v>
      </c>
      <c r="I122">
        <f t="shared" si="16"/>
        <v>0.10267806476477223</v>
      </c>
      <c r="O122" s="3">
        <f t="shared" si="17"/>
        <v>72.079058271999997</v>
      </c>
    </row>
    <row r="123" spans="1:15">
      <c r="A123" s="4">
        <v>117000</v>
      </c>
      <c r="B123" s="2">
        <f t="shared" si="9"/>
        <v>2.3130155517737268E-15</v>
      </c>
      <c r="C123" s="2">
        <f t="shared" si="10"/>
        <v>3.1225709948945314E-20</v>
      </c>
      <c r="D123" s="4">
        <f t="shared" si="11"/>
        <v>1.556065237849857</v>
      </c>
      <c r="E123" s="2">
        <f t="shared" si="12"/>
        <v>-129.36851442864477</v>
      </c>
      <c r="F123" s="2">
        <f t="shared" si="13"/>
        <v>4863780527274.4414</v>
      </c>
      <c r="G123" s="3">
        <f t="shared" si="14"/>
        <v>1.556065237849857</v>
      </c>
      <c r="H123" s="3">
        <f t="shared" si="15"/>
        <v>1.9202780077981327</v>
      </c>
      <c r="I123">
        <f t="shared" si="16"/>
        <v>0.10548226774810018</v>
      </c>
      <c r="O123" s="3">
        <f t="shared" si="17"/>
        <v>72.700429463999996</v>
      </c>
    </row>
    <row r="124" spans="1:15">
      <c r="A124" s="4">
        <v>118000</v>
      </c>
      <c r="B124" s="2">
        <f t="shared" si="9"/>
        <v>2.2739780155293413E-15</v>
      </c>
      <c r="C124" s="2">
        <f t="shared" si="10"/>
        <v>3.0698703209646111E-20</v>
      </c>
      <c r="D124" s="4">
        <f t="shared" si="11"/>
        <v>1.5298030049502078</v>
      </c>
      <c r="E124" s="2">
        <f t="shared" si="12"/>
        <v>-129.44243733984405</v>
      </c>
      <c r="F124" s="2">
        <f t="shared" si="13"/>
        <v>4947277380507.6572</v>
      </c>
      <c r="G124" s="3">
        <f t="shared" si="14"/>
        <v>1.5298030049502078</v>
      </c>
      <c r="H124" s="3">
        <f t="shared" si="15"/>
        <v>1.8463550965988582</v>
      </c>
      <c r="I124">
        <f t="shared" si="16"/>
        <v>0.10828916398620143</v>
      </c>
      <c r="O124" s="3">
        <f t="shared" si="17"/>
        <v>73.321800655999994</v>
      </c>
    </row>
    <row r="125" spans="1:15">
      <c r="A125" s="4">
        <v>119000</v>
      </c>
      <c r="B125" s="2">
        <f t="shared" si="9"/>
        <v>2.2359204779486297E-15</v>
      </c>
      <c r="C125" s="2">
        <f t="shared" si="10"/>
        <v>3.0184926452306503E-20</v>
      </c>
      <c r="D125" s="4">
        <f t="shared" si="11"/>
        <v>1.5042000593832843</v>
      </c>
      <c r="E125" s="2">
        <f t="shared" si="12"/>
        <v>-129.51573642157217</v>
      </c>
      <c r="F125" s="2">
        <f t="shared" si="13"/>
        <v>5031484845257.751</v>
      </c>
      <c r="G125" s="3">
        <f t="shared" si="14"/>
        <v>1.5042000593832845</v>
      </c>
      <c r="H125" s="3">
        <f t="shared" si="15"/>
        <v>1.7730560148707506</v>
      </c>
      <c r="I125">
        <f t="shared" si="16"/>
        <v>0.11109748276841551</v>
      </c>
      <c r="O125" s="3">
        <f t="shared" si="17"/>
        <v>73.943171848000006</v>
      </c>
    </row>
    <row r="126" spans="1:15">
      <c r="A126" s="4">
        <v>120000</v>
      </c>
      <c r="B126" s="2">
        <f t="shared" si="9"/>
        <v>2.1988104089048992E-15</v>
      </c>
      <c r="C126" s="2">
        <f t="shared" si="10"/>
        <v>2.9683940520216139E-20</v>
      </c>
      <c r="D126" s="4">
        <f t="shared" si="11"/>
        <v>1.4792345167310201</v>
      </c>
      <c r="E126" s="2">
        <f t="shared" si="12"/>
        <v>-129.58842211467402</v>
      </c>
      <c r="F126" s="2">
        <f t="shared" si="13"/>
        <v>5116402921524.7236</v>
      </c>
      <c r="G126" s="3">
        <f t="shared" si="14"/>
        <v>1.4792345167310204</v>
      </c>
      <c r="H126" s="3">
        <f t="shared" si="15"/>
        <v>1.7003703217688693</v>
      </c>
      <c r="I126">
        <f t="shared" si="16"/>
        <v>0.11390600396824908</v>
      </c>
      <c r="O126" s="3">
        <f t="shared" si="17"/>
        <v>74.564543040000004</v>
      </c>
    </row>
    <row r="127" spans="1:15">
      <c r="A127" s="4">
        <v>121000</v>
      </c>
      <c r="B127" s="2">
        <f t="shared" si="9"/>
        <v>2.1626166169134995E-15</v>
      </c>
      <c r="C127" s="2">
        <f t="shared" si="10"/>
        <v>2.9195324328332244E-20</v>
      </c>
      <c r="D127" s="4">
        <f t="shared" si="11"/>
        <v>1.4548853931375376</v>
      </c>
      <c r="E127" s="2">
        <f t="shared" si="12"/>
        <v>-129.66050460005056</v>
      </c>
      <c r="F127" s="2">
        <f t="shared" si="13"/>
        <v>5202031609308.5752</v>
      </c>
      <c r="G127" s="3">
        <f t="shared" si="14"/>
        <v>1.4548853931375381</v>
      </c>
      <c r="H127" s="3">
        <f t="shared" si="15"/>
        <v>1.6282878363923645</v>
      </c>
      <c r="I127">
        <f t="shared" si="16"/>
        <v>0.1167135573587199</v>
      </c>
      <c r="O127" s="3">
        <f t="shared" si="17"/>
        <v>75.185914232000002</v>
      </c>
    </row>
    <row r="128" spans="1:15">
      <c r="A128" s="4">
        <v>122000</v>
      </c>
      <c r="B128" s="2">
        <f t="shared" si="9"/>
        <v>2.1273091835682983E-15</v>
      </c>
      <c r="C128" s="2">
        <f t="shared" si="10"/>
        <v>2.871867397817203E-20</v>
      </c>
      <c r="D128" s="4">
        <f t="shared" si="11"/>
        <v>1.4311325612017398</v>
      </c>
      <c r="E128" s="2">
        <f t="shared" si="12"/>
        <v>-129.7319938072165</v>
      </c>
      <c r="F128" s="2">
        <f t="shared" si="13"/>
        <v>5288370908609.3047</v>
      </c>
      <c r="G128" s="3">
        <f t="shared" si="14"/>
        <v>1.4311325612017398</v>
      </c>
      <c r="H128" s="3">
        <f t="shared" si="15"/>
        <v>1.5567986292264018</v>
      </c>
      <c r="I128">
        <f t="shared" si="16"/>
        <v>0.11951902183271486</v>
      </c>
      <c r="O128" s="3">
        <f t="shared" si="17"/>
        <v>75.807285424</v>
      </c>
    </row>
    <row r="129" spans="1:15">
      <c r="A129" s="4">
        <v>123000</v>
      </c>
      <c r="B129" s="2">
        <f t="shared" si="9"/>
        <v>2.0928594016941336E-15</v>
      </c>
      <c r="C129" s="2">
        <f t="shared" si="10"/>
        <v>2.8253601922870801E-20</v>
      </c>
      <c r="D129" s="4">
        <f t="shared" si="11"/>
        <v>1.4079567083697988</v>
      </c>
      <c r="E129" s="2">
        <f t="shared" si="12"/>
        <v>-129.80289942250948</v>
      </c>
      <c r="F129" s="2">
        <f t="shared" si="13"/>
        <v>5375420819426.9131</v>
      </c>
      <c r="G129" s="3">
        <f t="shared" si="14"/>
        <v>1.4079567083697995</v>
      </c>
      <c r="H129" s="3">
        <f t="shared" si="15"/>
        <v>1.4858930139334079</v>
      </c>
      <c r="I129">
        <f t="shared" si="16"/>
        <v>0.12232132454092287</v>
      </c>
      <c r="O129" s="3">
        <f t="shared" si="17"/>
        <v>76.428656615999998</v>
      </c>
    </row>
    <row r="130" spans="1:15">
      <c r="A130" s="4">
        <v>124000</v>
      </c>
      <c r="B130" s="2">
        <f t="shared" si="9"/>
        <v>2.0592397169764925E-15</v>
      </c>
      <c r="C130" s="2">
        <f t="shared" si="10"/>
        <v>2.7799736179182649E-20</v>
      </c>
      <c r="D130" s="4">
        <f t="shared" si="11"/>
        <v>1.3853392976669283</v>
      </c>
      <c r="E130" s="2">
        <f t="shared" si="12"/>
        <v>-129.87323089696622</v>
      </c>
      <c r="F130" s="2">
        <f t="shared" si="13"/>
        <v>5463181341761.3994</v>
      </c>
      <c r="G130" s="3">
        <f t="shared" si="14"/>
        <v>1.3853392976669285</v>
      </c>
      <c r="H130" s="3">
        <f t="shared" si="15"/>
        <v>1.4155615394766645</v>
      </c>
      <c r="I130">
        <f t="shared" si="16"/>
        <v>0.12511943995891117</v>
      </c>
      <c r="O130" s="3">
        <f t="shared" si="17"/>
        <v>77.050027807999996</v>
      </c>
    </row>
    <row r="131" spans="1:15">
      <c r="A131" s="4">
        <v>125000</v>
      </c>
      <c r="B131" s="2">
        <f t="shared" si="9"/>
        <v>2.0264236728467553E-15</v>
      </c>
      <c r="C131" s="2">
        <f t="shared" si="10"/>
        <v>2.7356719583431197E-20</v>
      </c>
      <c r="D131" s="4">
        <f t="shared" si="11"/>
        <v>1.3632625306193082</v>
      </c>
      <c r="E131" s="2">
        <f t="shared" si="12"/>
        <v>-129.94299745388267</v>
      </c>
      <c r="F131" s="2">
        <f t="shared" si="13"/>
        <v>5551652475612.7637</v>
      </c>
      <c r="G131" s="3">
        <f t="shared" si="14"/>
        <v>1.3632625306193085</v>
      </c>
      <c r="H131" s="3">
        <f t="shared" si="15"/>
        <v>1.345794982560238</v>
      </c>
      <c r="I131">
        <f t="shared" si="16"/>
        <v>0.12791238889397283</v>
      </c>
      <c r="O131" s="3">
        <f t="shared" si="17"/>
        <v>77.671398999999994</v>
      </c>
    </row>
    <row r="132" spans="1:15">
      <c r="A132" s="4">
        <v>126000</v>
      </c>
      <c r="B132" s="2">
        <f t="shared" si="9"/>
        <v>1.9943858584171423E-15</v>
      </c>
      <c r="C132" s="2">
        <f t="shared" si="10"/>
        <v>2.6924209088631421E-20</v>
      </c>
      <c r="D132" s="4">
        <f t="shared" si="11"/>
        <v>1.3417093122276829</v>
      </c>
      <c r="E132" s="2">
        <f t="shared" si="12"/>
        <v>-130.01220809607278</v>
      </c>
      <c r="F132" s="2">
        <f t="shared" si="13"/>
        <v>5640834220981.0068</v>
      </c>
      <c r="G132" s="3">
        <f t="shared" si="14"/>
        <v>1.3417093122276829</v>
      </c>
      <c r="H132" s="3">
        <f t="shared" si="15"/>
        <v>1.276584340370108</v>
      </c>
      <c r="I132">
        <f t="shared" si="16"/>
        <v>0.13069923744148282</v>
      </c>
      <c r="O132" s="3">
        <f t="shared" si="17"/>
        <v>78.292770192000006</v>
      </c>
    </row>
    <row r="133" spans="1:15">
      <c r="A133" s="4">
        <v>127000</v>
      </c>
      <c r="B133" s="2">
        <f t="shared" si="9"/>
        <v>1.9631018592740132E-15</v>
      </c>
      <c r="C133" s="2">
        <f t="shared" si="10"/>
        <v>2.6501875100199178E-20</v>
      </c>
      <c r="D133" s="4">
        <f t="shared" si="11"/>
        <v>1.3206632178638908</v>
      </c>
      <c r="E133" s="2">
        <f t="shared" si="12"/>
        <v>-130.0808716128407</v>
      </c>
      <c r="F133" s="2">
        <f t="shared" si="13"/>
        <v>5730726577866.1289</v>
      </c>
      <c r="G133" s="3">
        <f t="shared" si="14"/>
        <v>1.3206632178638911</v>
      </c>
      <c r="H133" s="3">
        <f t="shared" si="15"/>
        <v>1.2079208236022299</v>
      </c>
      <c r="I133">
        <f t="shared" si="16"/>
        <v>0.1334790958996579</v>
      </c>
      <c r="O133" s="3">
        <f t="shared" si="17"/>
        <v>78.914141384000004</v>
      </c>
    </row>
    <row r="134" spans="1:15">
      <c r="A134" s="4">
        <v>128000</v>
      </c>
      <c r="B134" s="2">
        <f t="shared" si="9"/>
        <v>1.9325482109515719E-15</v>
      </c>
      <c r="C134" s="2">
        <f t="shared" si="10"/>
        <v>2.608940084784622E-20</v>
      </c>
      <c r="D134" s="4">
        <f t="shared" si="11"/>
        <v>1.3001084619706234</v>
      </c>
      <c r="E134" s="2">
        <f t="shared" si="12"/>
        <v>-130.14899658667889</v>
      </c>
      <c r="F134" s="2">
        <f t="shared" si="13"/>
        <v>5821329546268.1289</v>
      </c>
      <c r="G134" s="3">
        <f t="shared" si="14"/>
        <v>1.3001084619706238</v>
      </c>
      <c r="H134" s="3">
        <f t="shared" si="15"/>
        <v>1.1397958497640002</v>
      </c>
      <c r="I134">
        <f t="shared" si="16"/>
        <v>0.1362511176508282</v>
      </c>
      <c r="O134" s="3">
        <f t="shared" si="17"/>
        <v>79.535512576000002</v>
      </c>
    </row>
    <row r="135" spans="1:15">
      <c r="A135" s="4">
        <v>129000</v>
      </c>
      <c r="B135" s="2">
        <f t="shared" si="9"/>
        <v>1.9027023549204105E-15</v>
      </c>
      <c r="C135" s="2">
        <f t="shared" si="10"/>
        <v>2.5686481791425542E-20</v>
      </c>
      <c r="D135" s="4">
        <f t="shared" si="11"/>
        <v>1.2800298684530191</v>
      </c>
      <c r="E135" s="2">
        <f t="shared" si="12"/>
        <v>-130.21659139970652</v>
      </c>
      <c r="F135" s="2">
        <f t="shared" si="13"/>
        <v>5912643126187.0098</v>
      </c>
      <c r="G135" s="3">
        <f t="shared" si="14"/>
        <v>1.2800298684530194</v>
      </c>
      <c r="H135" s="3">
        <f t="shared" si="15"/>
        <v>1.072201036736387</v>
      </c>
      <c r="I135">
        <f t="shared" si="16"/>
        <v>0.1390144980165843</v>
      </c>
      <c r="O135" s="3">
        <f t="shared" si="17"/>
        <v>80.156883768</v>
      </c>
    </row>
    <row r="136" spans="1:15">
      <c r="A136" s="4">
        <v>130000</v>
      </c>
      <c r="B136" s="2">
        <f t="shared" ref="B136:B199" si="18">E$3^2*B$1*B$2*B$3/(4*H$3*A136)^2</f>
        <v>1.873542596936719E-15</v>
      </c>
      <c r="C136" s="2">
        <f t="shared" ref="C136:C199" si="19">B136/K$1</f>
        <v>2.5292825058645708E-20</v>
      </c>
      <c r="D136" s="4">
        <f t="shared" ref="D136:D199" si="20">C136/K$3</f>
        <v>1.2604128426583843</v>
      </c>
      <c r="E136" s="2">
        <f t="shared" ref="E136:E199" si="21">10*LOG(B136/B$1,10)</f>
        <v>-130.28366423985827</v>
      </c>
      <c r="F136" s="2">
        <f t="shared" ref="F136:F199" si="22">(4*PI()*A136/E$3)^2</f>
        <v>6004667317622.7676</v>
      </c>
      <c r="G136" s="3">
        <f t="shared" ref="G136:G199" si="23">B$1*B$2*B$3/(K$1*F136*K$2*N$3)</f>
        <v>1.2604128426583838</v>
      </c>
      <c r="H136" s="3">
        <f t="shared" ref="H136:H199" si="24">10*LOG(G136,10)</f>
        <v>1.0051281965846293</v>
      </c>
      <c r="I136">
        <f t="shared" ref="I136:I199" si="25">0.5*EXP(-G136)</f>
        <v>0.14176847309347282</v>
      </c>
      <c r="O136" s="3">
        <f t="shared" ref="O136:O199" si="26">A136*0.000621371192</f>
        <v>80.778254959999998</v>
      </c>
    </row>
    <row r="137" spans="1:15">
      <c r="A137" s="4">
        <v>131000</v>
      </c>
      <c r="B137" s="2">
        <f t="shared" si="18"/>
        <v>1.8450480676085629E-15</v>
      </c>
      <c r="C137" s="2">
        <f t="shared" si="19"/>
        <v>2.49081489127156E-20</v>
      </c>
      <c r="D137" s="4">
        <f t="shared" si="20"/>
        <v>1.2412433448474267</v>
      </c>
      <c r="E137" s="2">
        <f t="shared" si="21"/>
        <v>-130.35022310683684</v>
      </c>
      <c r="F137" s="2">
        <f t="shared" si="22"/>
        <v>6097402120575.4023</v>
      </c>
      <c r="G137" s="3">
        <f t="shared" si="23"/>
        <v>1.2412433448474269</v>
      </c>
      <c r="H137" s="3">
        <f t="shared" si="24"/>
        <v>0.93856932960608086</v>
      </c>
      <c r="I137">
        <f t="shared" si="25"/>
        <v>0.14451231857526647</v>
      </c>
      <c r="O137" s="3">
        <f t="shared" si="26"/>
        <v>81.399626151999996</v>
      </c>
    </row>
    <row r="138" spans="1:15">
      <c r="A138" s="4">
        <v>132000</v>
      </c>
      <c r="B138" s="2">
        <f t="shared" si="18"/>
        <v>1.8171986850453712E-15</v>
      </c>
      <c r="C138" s="2">
        <f t="shared" si="19"/>
        <v>2.453218224811251E-20</v>
      </c>
      <c r="D138" s="4">
        <f t="shared" si="20"/>
        <v>1.2225078650669587</v>
      </c>
      <c r="E138" s="2">
        <f t="shared" si="21"/>
        <v>-130.41627581783854</v>
      </c>
      <c r="F138" s="2">
        <f t="shared" si="22"/>
        <v>6190847535044.917</v>
      </c>
      <c r="G138" s="3">
        <f t="shared" si="23"/>
        <v>1.2225078650669587</v>
      </c>
      <c r="H138" s="3">
        <f t="shared" si="24"/>
        <v>0.8725166186043678</v>
      </c>
      <c r="I138">
        <f t="shared" si="25"/>
        <v>0.14724534856723367</v>
      </c>
      <c r="O138" s="3">
        <f t="shared" si="26"/>
        <v>82.020997343999994</v>
      </c>
    </row>
    <row r="139" spans="1:15">
      <c r="A139" s="4">
        <v>133000</v>
      </c>
      <c r="B139" s="2">
        <f t="shared" si="18"/>
        <v>1.7899751194658008E-15</v>
      </c>
      <c r="C139" s="2">
        <f t="shared" si="19"/>
        <v>2.416466411278831E-20</v>
      </c>
      <c r="D139" s="4">
        <f t="shared" si="20"/>
        <v>1.2041933993400809</v>
      </c>
      <c r="E139" s="2">
        <f t="shared" si="21"/>
        <v>-130.48183001306325</v>
      </c>
      <c r="F139" s="2">
        <f t="shared" si="22"/>
        <v>6285003561031.3086</v>
      </c>
      <c r="G139" s="3">
        <f t="shared" si="23"/>
        <v>1.2041933993400811</v>
      </c>
      <c r="H139" s="3">
        <f t="shared" si="24"/>
        <v>0.80696242337965018</v>
      </c>
      <c r="I139">
        <f t="shared" si="25"/>
        <v>0.14996691439727192</v>
      </c>
      <c r="O139" s="3">
        <f t="shared" si="26"/>
        <v>82.642368536000006</v>
      </c>
    </row>
    <row r="140" spans="1:15">
      <c r="A140" s="4">
        <v>134000</v>
      </c>
      <c r="B140" s="2">
        <f t="shared" si="18"/>
        <v>1.7633587596475024E-15</v>
      </c>
      <c r="C140" s="2">
        <f t="shared" si="19"/>
        <v>2.3805343255241283E-20</v>
      </c>
      <c r="D140" s="4">
        <f t="shared" si="20"/>
        <v>1.1862874270954942</v>
      </c>
      <c r="E140" s="2">
        <f t="shared" si="21"/>
        <v>-130.54689316101769</v>
      </c>
      <c r="F140" s="2">
        <f t="shared" si="22"/>
        <v>6379870198534.5801</v>
      </c>
      <c r="G140" s="3">
        <f t="shared" si="23"/>
        <v>1.186287427095494</v>
      </c>
      <c r="H140" s="3">
        <f t="shared" si="24"/>
        <v>0.7418992754252125</v>
      </c>
      <c r="I140">
        <f t="shared" si="25"/>
        <v>0.152676403428257</v>
      </c>
      <c r="O140" s="3">
        <f t="shared" si="26"/>
        <v>83.263739728000004</v>
      </c>
    </row>
    <row r="141" spans="1:15">
      <c r="A141" s="4">
        <v>135000</v>
      </c>
      <c r="B141" s="2">
        <f t="shared" si="18"/>
        <v>1.7373316811100439E-15</v>
      </c>
      <c r="C141" s="2">
        <f t="shared" si="19"/>
        <v>2.3453977694985592E-20</v>
      </c>
      <c r="D141" s="4">
        <f t="shared" si="20"/>
        <v>1.1687778897627814</v>
      </c>
      <c r="E141" s="2">
        <f t="shared" si="21"/>
        <v>-130.61147256362165</v>
      </c>
      <c r="F141" s="2">
        <f t="shared" si="22"/>
        <v>6475447447554.7285</v>
      </c>
      <c r="G141" s="3">
        <f t="shared" si="23"/>
        <v>1.1687778897627816</v>
      </c>
      <c r="H141" s="3">
        <f t="shared" si="24"/>
        <v>0.67731987282124417</v>
      </c>
      <c r="I141">
        <f t="shared" si="25"/>
        <v>0.15537323787547591</v>
      </c>
      <c r="O141" s="3">
        <f t="shared" si="26"/>
        <v>83.885110920000002</v>
      </c>
    </row>
    <row r="142" spans="1:15">
      <c r="A142" s="4">
        <v>136000</v>
      </c>
      <c r="B142" s="2">
        <f t="shared" si="18"/>
        <v>1.7118766159294199E-15</v>
      </c>
      <c r="C142" s="2">
        <f t="shared" si="19"/>
        <v>2.311033431504717E-20</v>
      </c>
      <c r="D142" s="4">
        <f t="shared" si="20"/>
        <v>1.1516531704653272</v>
      </c>
      <c r="E142" s="2">
        <f t="shared" si="21"/>
        <v>-130.67557536112588</v>
      </c>
      <c r="F142" s="2">
        <f t="shared" si="22"/>
        <v>6571735308091.7568</v>
      </c>
      <c r="G142" s="3">
        <f t="shared" si="23"/>
        <v>1.1516531704653272</v>
      </c>
      <c r="H142" s="3">
        <f t="shared" si="24"/>
        <v>0.61321707531701553</v>
      </c>
      <c r="I142">
        <f t="shared" si="25"/>
        <v>0.15805687363257598</v>
      </c>
      <c r="O142" s="3">
        <f t="shared" si="26"/>
        <v>84.506482112</v>
      </c>
    </row>
    <row r="143" spans="1:15">
      <c r="A143" s="4">
        <v>137000</v>
      </c>
      <c r="B143" s="2">
        <f t="shared" si="18"/>
        <v>1.6869769240892191E-15</v>
      </c>
      <c r="C143" s="2">
        <f t="shared" si="19"/>
        <v>2.2774188475204459E-20</v>
      </c>
      <c r="D143" s="4">
        <f t="shared" si="20"/>
        <v>1.1349020747470133</v>
      </c>
      <c r="E143" s="2">
        <f t="shared" si="21"/>
        <v>-130.73920853684967</v>
      </c>
      <c r="F143" s="2">
        <f t="shared" si="22"/>
        <v>6668733780145.6631</v>
      </c>
      <c r="G143" s="3">
        <f t="shared" si="23"/>
        <v>1.1349020747470133</v>
      </c>
      <c r="H143" s="3">
        <f t="shared" si="24"/>
        <v>0.54958389959323051</v>
      </c>
      <c r="I143">
        <f t="shared" si="25"/>
        <v>0.16072679910905213</v>
      </c>
      <c r="O143" s="3">
        <f t="shared" si="26"/>
        <v>85.127853303999999</v>
      </c>
    </row>
    <row r="144" spans="1:15">
      <c r="A144" s="4">
        <v>138000</v>
      </c>
      <c r="B144" s="2">
        <f t="shared" si="18"/>
        <v>1.6626165662796971E-15</v>
      </c>
      <c r="C144" s="2">
        <f t="shared" si="19"/>
        <v>2.2445323644775912E-20</v>
      </c>
      <c r="D144" s="4">
        <f t="shared" si="20"/>
        <v>1.1185138122729832</v>
      </c>
      <c r="E144" s="2">
        <f t="shared" si="21"/>
        <v>-130.80237892174625</v>
      </c>
      <c r="F144" s="2">
        <f t="shared" si="22"/>
        <v>6766442863716.4473</v>
      </c>
      <c r="G144" s="3">
        <f t="shared" si="23"/>
        <v>1.1185138122729834</v>
      </c>
      <c r="H144" s="3">
        <f t="shared" si="24"/>
        <v>0.48641351469663635</v>
      </c>
      <c r="I144">
        <f t="shared" si="25"/>
        <v>0.1633825340819256</v>
      </c>
      <c r="O144" s="3">
        <f t="shared" si="26"/>
        <v>85.749224495999997</v>
      </c>
    </row>
    <row r="145" spans="1:15">
      <c r="A145" s="4">
        <v>139000</v>
      </c>
      <c r="B145" s="2">
        <f t="shared" si="18"/>
        <v>1.6387800780617232E-15</v>
      </c>
      <c r="C145" s="2">
        <f t="shared" si="19"/>
        <v>2.2123531053833263E-20</v>
      </c>
      <c r="D145" s="4">
        <f t="shared" si="20"/>
        <v>1.1024779794486153</v>
      </c>
      <c r="E145" s="2">
        <f t="shared" si="21"/>
        <v>-130.86509319880344</v>
      </c>
      <c r="F145" s="2">
        <f t="shared" si="22"/>
        <v>6864862558804.1104</v>
      </c>
      <c r="G145" s="3">
        <f t="shared" si="23"/>
        <v>1.1024779794486153</v>
      </c>
      <c r="H145" s="3">
        <f t="shared" si="24"/>
        <v>0.42369923763946488</v>
      </c>
      <c r="I145">
        <f t="shared" si="25"/>
        <v>0.16602362856392167</v>
      </c>
      <c r="O145" s="3">
        <f t="shared" si="26"/>
        <v>86.370595687999995</v>
      </c>
    </row>
    <row r="146" spans="1:15">
      <c r="A146" s="4">
        <v>140000</v>
      </c>
      <c r="B146" s="2">
        <f t="shared" si="18"/>
        <v>1.6154525453178853E-15</v>
      </c>
      <c r="C146" s="2">
        <f t="shared" si="19"/>
        <v>2.1808609361791451E-20</v>
      </c>
      <c r="D146" s="4">
        <f t="shared" si="20"/>
        <v>1.0867845429044232</v>
      </c>
      <c r="E146" s="2">
        <f t="shared" si="21"/>
        <v>-130.92735790728631</v>
      </c>
      <c r="F146" s="2">
        <f t="shared" si="22"/>
        <v>6963992865408.6514</v>
      </c>
      <c r="G146" s="3">
        <f t="shared" si="23"/>
        <v>1.0867845429044232</v>
      </c>
      <c r="H146" s="3">
        <f t="shared" si="24"/>
        <v>0.36143452915660568</v>
      </c>
      <c r="I146">
        <f t="shared" si="25"/>
        <v>0.16864966169014425</v>
      </c>
      <c r="O146" s="3">
        <f t="shared" si="26"/>
        <v>86.991966880000007</v>
      </c>
    </row>
    <row r="147" spans="1:15">
      <c r="A147" s="4">
        <v>141000</v>
      </c>
      <c r="B147" s="2">
        <f t="shared" si="18"/>
        <v>1.5926195809179899E-15</v>
      </c>
      <c r="C147" s="2">
        <f t="shared" si="19"/>
        <v>2.1500364342392863E-20</v>
      </c>
      <c r="D147" s="4">
        <f t="shared" si="20"/>
        <v>1.0714238237979326</v>
      </c>
      <c r="E147" s="2">
        <f t="shared" si="21"/>
        <v>-130.98917944682913</v>
      </c>
      <c r="F147" s="2">
        <f t="shared" si="22"/>
        <v>7063833783530.0713</v>
      </c>
      <c r="G147" s="3">
        <f t="shared" si="23"/>
        <v>1.0714238237979323</v>
      </c>
      <c r="H147" s="3">
        <f t="shared" si="24"/>
        <v>0.29961298961376781</v>
      </c>
      <c r="I147">
        <f t="shared" si="25"/>
        <v>0.17126024062495834</v>
      </c>
      <c r="O147" s="3">
        <f t="shared" si="26"/>
        <v>87.613338072000005</v>
      </c>
    </row>
    <row r="148" spans="1:15">
      <c r="A148" s="4">
        <v>142000</v>
      </c>
      <c r="B148" s="2">
        <f t="shared" si="18"/>
        <v>1.5702673025307753E-15</v>
      </c>
      <c r="C148" s="2">
        <f t="shared" si="19"/>
        <v>2.1198608584165466E-20</v>
      </c>
      <c r="D148" s="4">
        <f t="shared" si="20"/>
        <v>1.056386482886664</v>
      </c>
      <c r="E148" s="2">
        <f t="shared" si="21"/>
        <v>-131.05056408138265</v>
      </c>
      <c r="F148" s="2">
        <f t="shared" si="22"/>
        <v>7164385313168.3691</v>
      </c>
      <c r="G148" s="3">
        <f t="shared" si="23"/>
        <v>1.0563864828866643</v>
      </c>
      <c r="H148" s="3">
        <f t="shared" si="24"/>
        <v>0.23822835506023737</v>
      </c>
      <c r="I148">
        <f t="shared" si="25"/>
        <v>0.17385499949053113</v>
      </c>
      <c r="O148" s="3">
        <f t="shared" si="26"/>
        <v>88.234709264000003</v>
      </c>
    </row>
    <row r="149" spans="1:15">
      <c r="A149" s="4">
        <v>143000</v>
      </c>
      <c r="B149" s="2">
        <f t="shared" si="18"/>
        <v>1.5483823115179493E-15</v>
      </c>
      <c r="C149" s="2">
        <f t="shared" si="19"/>
        <v>2.0903161205492315E-20</v>
      </c>
      <c r="D149" s="4">
        <f t="shared" si="20"/>
        <v>1.041663506329243</v>
      </c>
      <c r="E149" s="2">
        <f t="shared" si="21"/>
        <v>-131.11151794302276</v>
      </c>
      <c r="F149" s="2">
        <f t="shared" si="22"/>
        <v>7265647454323.5488</v>
      </c>
      <c r="G149" s="3">
        <f t="shared" si="23"/>
        <v>1.041663506329243</v>
      </c>
      <c r="H149" s="3">
        <f t="shared" si="24"/>
        <v>0.1772744934201291</v>
      </c>
      <c r="I149">
        <f t="shared" si="25"/>
        <v>0.17643359831824693</v>
      </c>
      <c r="O149" s="3">
        <f t="shared" si="26"/>
        <v>88.856080456000001</v>
      </c>
    </row>
    <row r="150" spans="1:15">
      <c r="A150" s="4">
        <v>144000</v>
      </c>
      <c r="B150" s="2">
        <f t="shared" si="18"/>
        <v>1.5269516728506244E-15</v>
      </c>
      <c r="C150" s="2">
        <f t="shared" si="19"/>
        <v>2.0613847583483431E-20</v>
      </c>
      <c r="D150" s="4">
        <f t="shared" si="20"/>
        <v>1.0272461921743197</v>
      </c>
      <c r="E150" s="2">
        <f t="shared" si="21"/>
        <v>-131.17204703562652</v>
      </c>
      <c r="F150" s="2">
        <f t="shared" si="22"/>
        <v>7367620206995.6035</v>
      </c>
      <c r="G150" s="3">
        <f t="shared" si="23"/>
        <v>1.0272461921743195</v>
      </c>
      <c r="H150" s="3">
        <f t="shared" si="24"/>
        <v>0.11674540081637187</v>
      </c>
      <c r="I150">
        <f t="shared" si="25"/>
        <v>0.17899572202399514</v>
      </c>
      <c r="O150" s="3">
        <f t="shared" si="26"/>
        <v>89.477451647999999</v>
      </c>
    </row>
    <row r="151" spans="1:15">
      <c r="A151" s="4">
        <v>145000</v>
      </c>
      <c r="B151" s="2">
        <f t="shared" si="18"/>
        <v>1.5059628959919403E-15</v>
      </c>
      <c r="C151" s="2">
        <f t="shared" si="19"/>
        <v>2.0330499095891194E-20</v>
      </c>
      <c r="D151" s="4">
        <f t="shared" si="20"/>
        <v>1.0131261374994858</v>
      </c>
      <c r="E151" s="2">
        <f t="shared" si="21"/>
        <v>-131.23215723842105</v>
      </c>
      <c r="F151" s="2">
        <f t="shared" si="22"/>
        <v>7470303571184.5371</v>
      </c>
      <c r="G151" s="3">
        <f t="shared" si="23"/>
        <v>1.0131261374994858</v>
      </c>
      <c r="H151" s="3">
        <f t="shared" si="24"/>
        <v>5.6635198021867179E-2</v>
      </c>
      <c r="I151">
        <f t="shared" si="25"/>
        <v>0.18154107940813874</v>
      </c>
      <c r="O151" s="3">
        <f t="shared" si="26"/>
        <v>90.098822839999997</v>
      </c>
    </row>
    <row r="152" spans="1:15">
      <c r="A152" s="4">
        <v>146000</v>
      </c>
      <c r="B152" s="2">
        <f t="shared" si="18"/>
        <v>1.4854039166931203E-15</v>
      </c>
      <c r="C152" s="2">
        <f t="shared" si="19"/>
        <v>2.0052952875357124E-20</v>
      </c>
      <c r="D152" s="4">
        <f t="shared" si="20"/>
        <v>0.99929522616469757</v>
      </c>
      <c r="E152" s="2">
        <f t="shared" si="21"/>
        <v>-131.29185430941027</v>
      </c>
      <c r="F152" s="2">
        <f t="shared" si="22"/>
        <v>7573697546890.3496</v>
      </c>
      <c r="G152" s="3">
        <f t="shared" si="23"/>
        <v>0.99929522616469724</v>
      </c>
      <c r="H152" s="3">
        <f t="shared" si="24"/>
        <v>-3.0618729673773043E-3</v>
      </c>
      <c r="I152">
        <f t="shared" si="25"/>
        <v>0.18406940218079262</v>
      </c>
      <c r="O152" s="3">
        <f t="shared" si="26"/>
        <v>90.720194031999995</v>
      </c>
    </row>
    <row r="153" spans="1:15">
      <c r="A153" s="4">
        <v>147000</v>
      </c>
      <c r="B153" s="2">
        <f t="shared" si="18"/>
        <v>1.4652630796534105E-15</v>
      </c>
      <c r="C153" s="2">
        <f t="shared" si="19"/>
        <v>1.9781051575321041E-20</v>
      </c>
      <c r="D153" s="4">
        <f t="shared" si="20"/>
        <v>0.98574561714686881</v>
      </c>
      <c r="E153" s="2">
        <f t="shared" si="21"/>
        <v>-131.35114388868507</v>
      </c>
      <c r="F153" s="2">
        <f t="shared" si="22"/>
        <v>7677802134113.04</v>
      </c>
      <c r="G153" s="3">
        <f t="shared" si="23"/>
        <v>0.9857456171468687</v>
      </c>
      <c r="H153" s="3">
        <f t="shared" si="24"/>
        <v>-6.2351452242157449E-2</v>
      </c>
      <c r="I153">
        <f t="shared" si="25"/>
        <v>0.18658044401288548</v>
      </c>
      <c r="O153" s="3">
        <f t="shared" si="26"/>
        <v>91.341565224000007</v>
      </c>
    </row>
    <row r="154" spans="1:15">
      <c r="A154" s="4">
        <v>148000</v>
      </c>
      <c r="B154" s="2">
        <f t="shared" si="18"/>
        <v>1.4455291219973773E-15</v>
      </c>
      <c r="C154" s="2">
        <f t="shared" si="19"/>
        <v>1.9514643146964595E-20</v>
      </c>
      <c r="D154" s="4">
        <f t="shared" si="20"/>
        <v>0.97246973342433773</v>
      </c>
      <c r="E154" s="2">
        <f t="shared" si="21"/>
        <v>-131.41003150162069</v>
      </c>
      <c r="F154" s="2">
        <f t="shared" si="22"/>
        <v>7782617332852.6084</v>
      </c>
      <c r="G154" s="3">
        <f t="shared" si="23"/>
        <v>0.9724697334243374</v>
      </c>
      <c r="H154" s="3">
        <f t="shared" si="24"/>
        <v>-0.12123906517778309</v>
      </c>
      <c r="I154">
        <f t="shared" si="25"/>
        <v>0.18907397961333641</v>
      </c>
      <c r="O154" s="3">
        <f t="shared" si="26"/>
        <v>91.962936416000005</v>
      </c>
    </row>
    <row r="155" spans="1:15">
      <c r="A155" s="4">
        <v>149000</v>
      </c>
      <c r="B155" s="2">
        <f t="shared" si="18"/>
        <v>1.4261911575258119E-15</v>
      </c>
      <c r="C155" s="2">
        <f t="shared" si="19"/>
        <v>1.925358062659846E-20</v>
      </c>
      <c r="D155" s="4">
        <f t="shared" si="20"/>
        <v>0.95946025138177071</v>
      </c>
      <c r="E155" s="2">
        <f t="shared" si="21"/>
        <v>-131.46852256196701</v>
      </c>
      <c r="F155" s="2">
        <f t="shared" si="22"/>
        <v>7888143143109.0557</v>
      </c>
      <c r="G155" s="3">
        <f t="shared" si="23"/>
        <v>0.95946025138177071</v>
      </c>
      <c r="H155" s="3">
        <f t="shared" si="24"/>
        <v>-0.17973012552411505</v>
      </c>
      <c r="I155">
        <f t="shared" si="25"/>
        <v>0.19154980383255077</v>
      </c>
      <c r="O155" s="3">
        <f t="shared" si="26"/>
        <v>92.584307608000003</v>
      </c>
    </row>
    <row r="156" spans="1:15">
      <c r="A156" s="4">
        <v>150000</v>
      </c>
      <c r="B156" s="2">
        <f t="shared" si="18"/>
        <v>1.4072386616991356E-15</v>
      </c>
      <c r="C156" s="2">
        <f t="shared" si="19"/>
        <v>1.8997721932938331E-20</v>
      </c>
      <c r="D156" s="4">
        <f t="shared" si="20"/>
        <v>0.94671009070785306</v>
      </c>
      <c r="E156" s="2">
        <f t="shared" si="21"/>
        <v>-131.52662237483517</v>
      </c>
      <c r="F156" s="2">
        <f t="shared" si="22"/>
        <v>7994379564882.3818</v>
      </c>
      <c r="G156" s="3">
        <f t="shared" si="23"/>
        <v>0.94671009070785295</v>
      </c>
      <c r="H156" s="3">
        <f t="shared" si="24"/>
        <v>-0.23782993839225919</v>
      </c>
      <c r="I156">
        <f t="shared" si="25"/>
        <v>0.19400773079232586</v>
      </c>
      <c r="O156" s="3">
        <f t="shared" si="26"/>
        <v>93.205678800000001</v>
      </c>
    </row>
    <row r="157" spans="1:15">
      <c r="A157" s="4">
        <v>151000</v>
      </c>
      <c r="B157" s="2">
        <f t="shared" si="18"/>
        <v>1.3886614573146158E-15</v>
      </c>
      <c r="C157" s="2">
        <f t="shared" si="19"/>
        <v>1.8746929673747313E-20</v>
      </c>
      <c r="D157" s="4">
        <f t="shared" si="20"/>
        <v>0.93421240475973399</v>
      </c>
      <c r="E157" s="2">
        <f t="shared" si="21"/>
        <v>-131.58433613958491</v>
      </c>
      <c r="F157" s="2">
        <f t="shared" si="22"/>
        <v>8101326598172.5859</v>
      </c>
      <c r="G157" s="3">
        <f t="shared" si="23"/>
        <v>0.93421240475973399</v>
      </c>
      <c r="H157" s="3">
        <f t="shared" si="24"/>
        <v>-0.29554370314202238</v>
      </c>
      <c r="I157">
        <f t="shared" si="25"/>
        <v>0.19644759304215739</v>
      </c>
      <c r="O157" s="3">
        <f t="shared" si="26"/>
        <v>93.827049991999999</v>
      </c>
    </row>
    <row r="158" spans="1:15">
      <c r="A158" s="4">
        <v>152000</v>
      </c>
      <c r="B158" s="2">
        <f t="shared" si="18"/>
        <v>1.3704497008410037E-15</v>
      </c>
      <c r="C158" s="2">
        <f t="shared" si="19"/>
        <v>1.8501070961353551E-20</v>
      </c>
      <c r="D158" s="4">
        <f t="shared" si="20"/>
        <v>0.92196057136974952</v>
      </c>
      <c r="E158" s="2">
        <f t="shared" si="21"/>
        <v>-131.64166895261698</v>
      </c>
      <c r="F158" s="2">
        <f t="shared" si="22"/>
        <v>8208984242979.668</v>
      </c>
      <c r="G158" s="3">
        <f t="shared" si="23"/>
        <v>0.92196057136974963</v>
      </c>
      <c r="H158" s="3">
        <f t="shared" si="24"/>
        <v>-0.35287651617408444</v>
      </c>
      <c r="I158">
        <f t="shared" si="25"/>
        <v>0.19886924074184775</v>
      </c>
      <c r="O158" s="3">
        <f t="shared" si="26"/>
        <v>94.448421183999997</v>
      </c>
    </row>
    <row r="159" spans="1:15">
      <c r="A159" s="4">
        <v>153000</v>
      </c>
      <c r="B159" s="2">
        <f t="shared" si="18"/>
        <v>1.3525938693763319E-15</v>
      </c>
      <c r="C159" s="2">
        <f t="shared" si="19"/>
        <v>1.8260017236580482E-20</v>
      </c>
      <c r="D159" s="4">
        <f t="shared" si="20"/>
        <v>0.90994818407136979</v>
      </c>
      <c r="E159" s="2">
        <f t="shared" si="21"/>
        <v>-131.69862581007351</v>
      </c>
      <c r="F159" s="2">
        <f t="shared" si="22"/>
        <v>8317352499303.6299</v>
      </c>
      <c r="G159" s="3">
        <f t="shared" si="23"/>
        <v>0.90994818407136968</v>
      </c>
      <c r="H159" s="3">
        <f t="shared" si="24"/>
        <v>-0.40983337363061006</v>
      </c>
      <c r="I159">
        <f t="shared" si="25"/>
        <v>0.20127254087023827</v>
      </c>
      <c r="O159" s="3">
        <f t="shared" si="26"/>
        <v>95.069792375999995</v>
      </c>
    </row>
    <row r="160" spans="1:15">
      <c r="A160" s="4">
        <v>154000</v>
      </c>
      <c r="B160" s="2">
        <f t="shared" si="18"/>
        <v>1.3350847481965994E-15</v>
      </c>
      <c r="C160" s="2">
        <f t="shared" si="19"/>
        <v>1.8023644100654091E-20</v>
      </c>
      <c r="D160" s="4">
        <f t="shared" si="20"/>
        <v>0.89816904372266371</v>
      </c>
      <c r="E160" s="2">
        <f t="shared" si="21"/>
        <v>-131.7552116104508</v>
      </c>
      <c r="F160" s="2">
        <f t="shared" si="22"/>
        <v>8426431367144.4687</v>
      </c>
      <c r="G160" s="3">
        <f t="shared" si="23"/>
        <v>0.89816904372266393</v>
      </c>
      <c r="H160" s="3">
        <f t="shared" si="24"/>
        <v>-0.46641917400789434</v>
      </c>
      <c r="I160">
        <f t="shared" si="25"/>
        <v>0.20365737645981899</v>
      </c>
      <c r="O160" s="3">
        <f t="shared" si="26"/>
        <v>95.691163568000007</v>
      </c>
    </row>
    <row r="161" spans="1:15">
      <c r="A161" s="4">
        <v>155000</v>
      </c>
      <c r="B161" s="2">
        <f t="shared" si="18"/>
        <v>1.3179134188649555E-15</v>
      </c>
      <c r="C161" s="2">
        <f t="shared" si="19"/>
        <v>1.7791831154676899E-20</v>
      </c>
      <c r="D161" s="4">
        <f t="shared" si="20"/>
        <v>0.88661715050683432</v>
      </c>
      <c r="E161" s="2">
        <f t="shared" si="21"/>
        <v>-131.81143115712737</v>
      </c>
      <c r="F161" s="2">
        <f t="shared" si="22"/>
        <v>8536220846502.1865</v>
      </c>
      <c r="G161" s="3">
        <f t="shared" si="23"/>
        <v>0.88661715050683432</v>
      </c>
      <c r="H161" s="3">
        <f t="shared" si="24"/>
        <v>-0.52263872068446338</v>
      </c>
      <c r="I161">
        <f t="shared" si="25"/>
        <v>0.20602364585690935</v>
      </c>
      <c r="O161" s="3">
        <f t="shared" si="26"/>
        <v>96.312534760000005</v>
      </c>
    </row>
    <row r="162" spans="1:15">
      <c r="A162" s="4">
        <v>156000</v>
      </c>
      <c r="B162" s="2">
        <f t="shared" si="18"/>
        <v>1.3010712478727214E-15</v>
      </c>
      <c r="C162" s="2">
        <f t="shared" si="19"/>
        <v>1.756446184628174E-20</v>
      </c>
      <c r="D162" s="4">
        <f t="shared" si="20"/>
        <v>0.87528669629054445</v>
      </c>
      <c r="E162" s="2">
        <f t="shared" si="21"/>
        <v>-131.86728916081077</v>
      </c>
      <c r="F162" s="2">
        <f t="shared" si="22"/>
        <v>8646720937376.7832</v>
      </c>
      <c r="G162" s="3">
        <f t="shared" si="23"/>
        <v>0.87528669629054456</v>
      </c>
      <c r="H162" s="3">
        <f t="shared" si="24"/>
        <v>-0.57849672436786592</v>
      </c>
      <c r="I162">
        <f t="shared" si="25"/>
        <v>0.208371262007049</v>
      </c>
      <c r="O162" s="3">
        <f t="shared" si="26"/>
        <v>96.933905952000003</v>
      </c>
    </row>
    <row r="163" spans="1:15">
      <c r="A163" s="4">
        <v>157000</v>
      </c>
      <c r="B163" s="2">
        <f t="shared" si="18"/>
        <v>1.2845498757852469E-15</v>
      </c>
      <c r="C163" s="2">
        <f t="shared" si="19"/>
        <v>1.7341423323100833E-20</v>
      </c>
      <c r="D163" s="4">
        <f t="shared" si="20"/>
        <v>0.86417205732186664</v>
      </c>
      <c r="E163" s="2">
        <f t="shared" si="21"/>
        <v>-131.92279024190623</v>
      </c>
      <c r="F163" s="2">
        <f t="shared" si="22"/>
        <v>8757931639768.2578</v>
      </c>
      <c r="G163" s="3">
        <f t="shared" si="23"/>
        <v>0.86417205732186675</v>
      </c>
      <c r="H163" s="3">
        <f t="shared" si="24"/>
        <v>-0.63399780546330864</v>
      </c>
      <c r="I163">
        <f t="shared" si="25"/>
        <v>0.21070015176519594</v>
      </c>
      <c r="O163" s="3">
        <f t="shared" si="26"/>
        <v>97.555277144000001</v>
      </c>
    </row>
    <row r="164" spans="1:15">
      <c r="A164" s="4">
        <v>158000</v>
      </c>
      <c r="B164" s="2">
        <f t="shared" si="18"/>
        <v>1.2683412068671107E-15</v>
      </c>
      <c r="C164" s="2">
        <f t="shared" si="19"/>
        <v>1.7122606292705993E-20</v>
      </c>
      <c r="D164" s="4">
        <f t="shared" si="20"/>
        <v>0.85326778725070862</v>
      </c>
      <c r="E164" s="2">
        <f t="shared" si="21"/>
        <v>-131.97793893280999</v>
      </c>
      <c r="F164" s="2">
        <f t="shared" si="22"/>
        <v>8869852953676.6113</v>
      </c>
      <c r="G164" s="3">
        <f t="shared" si="23"/>
        <v>0.85326778725070862</v>
      </c>
      <c r="H164" s="3">
        <f t="shared" si="24"/>
        <v>-0.68914649636708691</v>
      </c>
      <c r="I164">
        <f t="shared" si="25"/>
        <v>0.21301025523028777</v>
      </c>
      <c r="O164" s="3">
        <f t="shared" si="26"/>
        <v>98.176648336</v>
      </c>
    </row>
    <row r="165" spans="1:15">
      <c r="A165" s="4">
        <v>159000</v>
      </c>
      <c r="B165" s="2">
        <f t="shared" si="18"/>
        <v>1.252437399162634E-15</v>
      </c>
      <c r="C165" s="2">
        <f t="shared" si="19"/>
        <v>1.690790488869556E-20</v>
      </c>
      <c r="D165" s="4">
        <f t="shared" si="20"/>
        <v>0.84256861045554732</v>
      </c>
      <c r="E165" s="2">
        <f t="shared" si="21"/>
        <v>-132.03273968013059</v>
      </c>
      <c r="F165" s="2">
        <f t="shared" si="22"/>
        <v>8982484879101.8418</v>
      </c>
      <c r="G165" s="3">
        <f t="shared" si="23"/>
        <v>0.84256861045554765</v>
      </c>
      <c r="H165" s="3">
        <f t="shared" si="24"/>
        <v>-0.74394724368766219</v>
      </c>
      <c r="I165">
        <f t="shared" si="25"/>
        <v>0.21530152510369074</v>
      </c>
      <c r="O165" s="3">
        <f t="shared" si="26"/>
        <v>98.798019527999998</v>
      </c>
    </row>
    <row r="166" spans="1:15">
      <c r="A166" s="4">
        <v>160000</v>
      </c>
      <c r="B166" s="2">
        <f t="shared" si="18"/>
        <v>1.2368308550090059E-15</v>
      </c>
      <c r="C166" s="2">
        <f t="shared" si="19"/>
        <v>1.6697216542621579E-20</v>
      </c>
      <c r="D166" s="4">
        <f t="shared" si="20"/>
        <v>0.83206941566119885</v>
      </c>
      <c r="E166" s="2">
        <f t="shared" si="21"/>
        <v>-132.08719684684004</v>
      </c>
      <c r="F166" s="2">
        <f t="shared" si="22"/>
        <v>9095827416043.9531</v>
      </c>
      <c r="G166" s="3">
        <f t="shared" si="23"/>
        <v>0.83206941566119885</v>
      </c>
      <c r="H166" s="3">
        <f t="shared" si="24"/>
        <v>-0.79840441039713006</v>
      </c>
      <c r="I166">
        <f t="shared" si="25"/>
        <v>0.21757392607103468</v>
      </c>
      <c r="O166" s="3">
        <f t="shared" si="26"/>
        <v>99.419390719999996</v>
      </c>
    </row>
    <row r="167" spans="1:15">
      <c r="A167" s="4">
        <v>161000</v>
      </c>
      <c r="B167" s="2">
        <f t="shared" si="18"/>
        <v>1.2215142119605939E-15</v>
      </c>
      <c r="C167" s="2">
        <f t="shared" si="19"/>
        <v>1.6490441861468019E-20</v>
      </c>
      <c r="D167" s="4">
        <f t="shared" si="20"/>
        <v>0.82176524983321231</v>
      </c>
      <c r="E167" s="2">
        <f t="shared" si="21"/>
        <v>-132.14131471435854</v>
      </c>
      <c r="F167" s="2">
        <f t="shared" si="22"/>
        <v>9209880564502.9414</v>
      </c>
      <c r="G167" s="3">
        <f t="shared" si="23"/>
        <v>0.8217652498332122</v>
      </c>
      <c r="H167" s="3">
        <f t="shared" si="24"/>
        <v>-0.85252227791562807</v>
      </c>
      <c r="I167">
        <f t="shared" si="25"/>
        <v>0.2198274342069067</v>
      </c>
      <c r="O167" s="3">
        <f t="shared" si="26"/>
        <v>100.04076191199999</v>
      </c>
    </row>
    <row r="168" spans="1:15">
      <c r="A168" s="4">
        <v>162000</v>
      </c>
      <c r="B168" s="2">
        <f t="shared" si="18"/>
        <v>1.2064803341041971E-15</v>
      </c>
      <c r="C168" s="2">
        <f t="shared" si="19"/>
        <v>1.6287484510406661E-20</v>
      </c>
      <c r="D168" s="4">
        <f t="shared" si="20"/>
        <v>0.81165131233526489</v>
      </c>
      <c r="E168" s="2">
        <f t="shared" si="21"/>
        <v>-132.19509748457415</v>
      </c>
      <c r="F168" s="2">
        <f t="shared" si="22"/>
        <v>9324644324478.8086</v>
      </c>
      <c r="G168" s="3">
        <f t="shared" si="23"/>
        <v>0.811651312335265</v>
      </c>
      <c r="H168" s="3">
        <f t="shared" si="24"/>
        <v>-0.90630504813125246</v>
      </c>
      <c r="I168">
        <f t="shared" si="25"/>
        <v>0.2220620364018642</v>
      </c>
      <c r="O168" s="3">
        <f t="shared" si="26"/>
        <v>100.66213310400001</v>
      </c>
    </row>
    <row r="169" spans="1:15">
      <c r="A169" s="4">
        <v>163000</v>
      </c>
      <c r="B169" s="2">
        <f t="shared" si="18"/>
        <v>1.1917223037461158E-15</v>
      </c>
      <c r="C169" s="2">
        <f t="shared" si="19"/>
        <v>1.6088251100572564E-20</v>
      </c>
      <c r="D169" s="4">
        <f t="shared" si="20"/>
        <v>0.80172294933669663</v>
      </c>
      <c r="E169" s="2">
        <f t="shared" si="21"/>
        <v>-132.24854928180068</v>
      </c>
      <c r="F169" s="2">
        <f t="shared" si="22"/>
        <v>9440118695971.5527</v>
      </c>
      <c r="G169" s="3">
        <f t="shared" si="23"/>
        <v>0.80172294933669697</v>
      </c>
      <c r="H169" s="3">
        <f t="shared" si="24"/>
        <v>-0.95975684535778827</v>
      </c>
      <c r="I169">
        <f t="shared" si="25"/>
        <v>0.22427772981120719</v>
      </c>
      <c r="O169" s="3">
        <f t="shared" si="26"/>
        <v>101.283504296</v>
      </c>
    </row>
    <row r="170" spans="1:15">
      <c r="A170" s="4">
        <v>164000</v>
      </c>
      <c r="B170" s="2">
        <f t="shared" si="18"/>
        <v>1.1772334134529503E-15</v>
      </c>
      <c r="C170" s="2">
        <f t="shared" si="19"/>
        <v>1.589265108161483E-20</v>
      </c>
      <c r="D170" s="4">
        <f t="shared" si="20"/>
        <v>0.79197564845801205</v>
      </c>
      <c r="E170" s="2">
        <f t="shared" si="21"/>
        <v>-132.30167415467551</v>
      </c>
      <c r="F170" s="2">
        <f t="shared" si="22"/>
        <v>9556303678981.1777</v>
      </c>
      <c r="G170" s="3">
        <f t="shared" si="23"/>
        <v>0.79197564845801216</v>
      </c>
      <c r="H170" s="3">
        <f t="shared" si="24"/>
        <v>-1.0128817182325911</v>
      </c>
      <c r="I170">
        <f t="shared" si="25"/>
        <v>0.22647452132494519</v>
      </c>
      <c r="O170" s="3">
        <f t="shared" si="26"/>
        <v>101.904875488</v>
      </c>
    </row>
    <row r="171" spans="1:15">
      <c r="A171" s="4">
        <v>165000</v>
      </c>
      <c r="B171" s="2">
        <f t="shared" si="18"/>
        <v>1.1630071584290378E-15</v>
      </c>
      <c r="C171" s="2">
        <f t="shared" si="19"/>
        <v>1.5700596638792011E-20</v>
      </c>
      <c r="D171" s="4">
        <f t="shared" si="20"/>
        <v>0.78240503364285385</v>
      </c>
      <c r="E171" s="2">
        <f t="shared" si="21"/>
        <v>-132.35447607799966</v>
      </c>
      <c r="F171" s="2">
        <f t="shared" si="22"/>
        <v>9673199273507.6797</v>
      </c>
      <c r="G171" s="3">
        <f t="shared" si="23"/>
        <v>0.78240503364285385</v>
      </c>
      <c r="H171" s="3">
        <f t="shared" si="24"/>
        <v>-1.065683641556759</v>
      </c>
      <c r="I171">
        <f t="shared" si="25"/>
        <v>0.22865242705838251</v>
      </c>
      <c r="O171" s="3">
        <f t="shared" si="26"/>
        <v>102.52624668</v>
      </c>
    </row>
    <row r="172" spans="1:15">
      <c r="A172" s="4">
        <v>166000</v>
      </c>
      <c r="B172" s="2">
        <f t="shared" si="18"/>
        <v>1.1490372292143473E-15</v>
      </c>
      <c r="C172" s="2">
        <f t="shared" si="19"/>
        <v>1.551200259439369E-20</v>
      </c>
      <c r="D172" s="4">
        <f t="shared" si="20"/>
        <v>0.77300686024556164</v>
      </c>
      <c r="E172" s="2">
        <f t="shared" si="21"/>
        <v>-132.40695895452265</v>
      </c>
      <c r="F172" s="2">
        <f t="shared" si="22"/>
        <v>9790805479551.0605</v>
      </c>
      <c r="G172" s="3">
        <f t="shared" si="23"/>
        <v>0.77300686024556153</v>
      </c>
      <c r="H172" s="3">
        <f t="shared" si="24"/>
        <v>-1.1181665180797358</v>
      </c>
      <c r="I172">
        <f t="shared" si="25"/>
        <v>0.23081147186274562</v>
      </c>
      <c r="O172" s="3">
        <f t="shared" si="26"/>
        <v>103.147617872</v>
      </c>
    </row>
    <row r="173" spans="1:15">
      <c r="A173" s="4">
        <v>167000</v>
      </c>
      <c r="B173" s="2">
        <f t="shared" si="18"/>
        <v>1.1353175046875311E-15</v>
      </c>
      <c r="C173" s="2">
        <f t="shared" si="19"/>
        <v>1.5326786313281672E-20</v>
      </c>
      <c r="D173" s="4">
        <f t="shared" si="20"/>
        <v>0.76377701032402368</v>
      </c>
      <c r="E173" s="2">
        <f t="shared" si="21"/>
        <v>-132.45912661667322</v>
      </c>
      <c r="F173" s="2">
        <f t="shared" si="22"/>
        <v>9909122297111.3184</v>
      </c>
      <c r="G173" s="3">
        <f t="shared" si="23"/>
        <v>0.76377701032402379</v>
      </c>
      <c r="H173" s="3">
        <f t="shared" si="24"/>
        <v>-1.1703341802302982</v>
      </c>
      <c r="I173">
        <f t="shared" si="25"/>
        <v>0.23295168885526957</v>
      </c>
      <c r="O173" s="3">
        <f t="shared" si="26"/>
        <v>103.768989064</v>
      </c>
    </row>
    <row r="174" spans="1:15">
      <c r="A174" s="4">
        <v>168000</v>
      </c>
      <c r="B174" s="2">
        <f t="shared" si="18"/>
        <v>1.1218420453596426E-15</v>
      </c>
      <c r="C174" s="2">
        <f t="shared" si="19"/>
        <v>1.5144867612355174E-20</v>
      </c>
      <c r="D174" s="4">
        <f t="shared" si="20"/>
        <v>0.75471148812807154</v>
      </c>
      <c r="E174" s="2">
        <f t="shared" si="21"/>
        <v>-132.51098282823881</v>
      </c>
      <c r="F174" s="2">
        <f t="shared" si="22"/>
        <v>10028149726188.457</v>
      </c>
      <c r="G174" s="3">
        <f t="shared" si="23"/>
        <v>0.75471148812807176</v>
      </c>
      <c r="H174" s="3">
        <f t="shared" si="24"/>
        <v>-1.2221903917958901</v>
      </c>
      <c r="I174">
        <f t="shared" si="25"/>
        <v>0.23507311896816588</v>
      </c>
      <c r="O174" s="3">
        <f t="shared" si="26"/>
        <v>104.39036025599999</v>
      </c>
    </row>
    <row r="175" spans="1:15">
      <c r="A175" s="4">
        <v>169000</v>
      </c>
      <c r="B175" s="2">
        <f t="shared" si="18"/>
        <v>1.1086050869448042E-15</v>
      </c>
      <c r="C175" s="2">
        <f t="shared" si="19"/>
        <v>1.4966168673754856E-20</v>
      </c>
      <c r="D175" s="4">
        <f t="shared" si="20"/>
        <v>0.74580641577419182</v>
      </c>
      <c r="E175" s="2">
        <f t="shared" si="21"/>
        <v>-132.56253128599499</v>
      </c>
      <c r="F175" s="2">
        <f t="shared" si="22"/>
        <v>10147887766782.473</v>
      </c>
      <c r="G175" s="3">
        <f t="shared" si="23"/>
        <v>0.74580641577419204</v>
      </c>
      <c r="H175" s="3">
        <f t="shared" si="24"/>
        <v>-1.2737388495521036</v>
      </c>
      <c r="I175">
        <f t="shared" si="25"/>
        <v>0.23717581051589151</v>
      </c>
      <c r="O175" s="3">
        <f t="shared" si="26"/>
        <v>105.01173144800001</v>
      </c>
    </row>
    <row r="176" spans="1:15">
      <c r="A176" s="4">
        <v>170000</v>
      </c>
      <c r="B176" s="2">
        <f t="shared" si="18"/>
        <v>1.0956010341948289E-15</v>
      </c>
      <c r="C176" s="2">
        <f t="shared" si="19"/>
        <v>1.479061396163019E-20</v>
      </c>
      <c r="D176" s="4">
        <f t="shared" si="20"/>
        <v>0.73705802909780949</v>
      </c>
      <c r="E176" s="2">
        <f t="shared" si="21"/>
        <v>-132.613775621287</v>
      </c>
      <c r="F176" s="2">
        <f t="shared" si="22"/>
        <v>10268336418893.367</v>
      </c>
      <c r="G176" s="3">
        <f t="shared" si="23"/>
        <v>0.7370580290978096</v>
      </c>
      <c r="H176" s="3">
        <f t="shared" si="24"/>
        <v>-1.3249831848441116</v>
      </c>
      <c r="I176">
        <f t="shared" si="25"/>
        <v>0.23925981878014799</v>
      </c>
      <c r="O176" s="3">
        <f t="shared" si="26"/>
        <v>105.63310264</v>
      </c>
    </row>
    <row r="177" spans="1:15">
      <c r="A177" s="4">
        <v>171000</v>
      </c>
      <c r="B177" s="2">
        <f t="shared" si="18"/>
        <v>1.0828244549854847E-15</v>
      </c>
      <c r="C177" s="2">
        <f t="shared" si="19"/>
        <v>1.4618130142304044E-20</v>
      </c>
      <c r="D177" s="4">
        <f t="shared" si="20"/>
        <v>0.72846267367486395</v>
      </c>
      <c r="E177" s="2">
        <f t="shared" si="21"/>
        <v>-132.66471940156461</v>
      </c>
      <c r="F177" s="2">
        <f t="shared" si="22"/>
        <v>10389495682521.139</v>
      </c>
      <c r="G177" s="3">
        <f t="shared" si="23"/>
        <v>0.72846267367486406</v>
      </c>
      <c r="H177" s="3">
        <f t="shared" si="24"/>
        <v>-1.375926965121709</v>
      </c>
      <c r="I177">
        <f t="shared" si="25"/>
        <v>0.24132520561204007</v>
      </c>
      <c r="O177" s="3">
        <f t="shared" si="26"/>
        <v>106.254473832</v>
      </c>
    </row>
    <row r="178" spans="1:15">
      <c r="A178" s="4">
        <v>172000</v>
      </c>
      <c r="B178" s="2">
        <f t="shared" si="18"/>
        <v>1.0702700746427311E-15</v>
      </c>
      <c r="C178" s="2">
        <f t="shared" si="19"/>
        <v>1.444864600767687E-20</v>
      </c>
      <c r="D178" s="4">
        <f t="shared" si="20"/>
        <v>0.72001680100482346</v>
      </c>
      <c r="E178" s="2">
        <f t="shared" si="21"/>
        <v>-132.71536613187251</v>
      </c>
      <c r="F178" s="2">
        <f t="shared" si="22"/>
        <v>10511365557665.791</v>
      </c>
      <c r="G178" s="3">
        <f t="shared" si="23"/>
        <v>0.72001680100482357</v>
      </c>
      <c r="H178" s="3">
        <f t="shared" si="24"/>
        <v>-1.4265736954296107</v>
      </c>
      <c r="I178">
        <f t="shared" si="25"/>
        <v>0.24337203905083485</v>
      </c>
      <c r="O178" s="3">
        <f t="shared" si="26"/>
        <v>106.875845024</v>
      </c>
    </row>
    <row r="179" spans="1:15">
      <c r="A179" s="4">
        <v>173000</v>
      </c>
      <c r="B179" s="2">
        <f t="shared" si="18"/>
        <v>1.0579327704978634E-15</v>
      </c>
      <c r="C179" s="2">
        <f t="shared" si="19"/>
        <v>1.4282092401721156E-20</v>
      </c>
      <c r="D179" s="4">
        <f t="shared" si="20"/>
        <v>0.71171696484769598</v>
      </c>
      <c r="E179" s="2">
        <f t="shared" si="21"/>
        <v>-132.76571925629744</v>
      </c>
      <c r="F179" s="2">
        <f t="shared" si="22"/>
        <v>10633946044327.32</v>
      </c>
      <c r="G179" s="3">
        <f t="shared" si="23"/>
        <v>0.71171696484769609</v>
      </c>
      <c r="H179" s="3">
        <f t="shared" si="24"/>
        <v>-1.4769268198545416</v>
      </c>
      <c r="I179">
        <f t="shared" si="25"/>
        <v>0.24540039295876642</v>
      </c>
      <c r="O179" s="3">
        <f t="shared" si="26"/>
        <v>107.497216216</v>
      </c>
    </row>
    <row r="180" spans="1:15">
      <c r="A180" s="4">
        <v>174000</v>
      </c>
      <c r="B180" s="2">
        <f t="shared" si="18"/>
        <v>1.0458075666610701E-15</v>
      </c>
      <c r="C180" s="2">
        <f t="shared" si="19"/>
        <v>1.4118402149924447E-20</v>
      </c>
      <c r="D180" s="4">
        <f t="shared" si="20"/>
        <v>0.7035598177079766</v>
      </c>
      <c r="E180" s="2">
        <f t="shared" si="21"/>
        <v>-132.81578215937353</v>
      </c>
      <c r="F180" s="2">
        <f t="shared" si="22"/>
        <v>10757237142505.729</v>
      </c>
      <c r="G180" s="3">
        <f t="shared" si="23"/>
        <v>0.70355981770797649</v>
      </c>
      <c r="H180" s="3">
        <f t="shared" si="24"/>
        <v>-1.5269897229306275</v>
      </c>
      <c r="I180">
        <f t="shared" si="25"/>
        <v>0.24741034667134307</v>
      </c>
      <c r="O180" s="3">
        <f t="shared" si="26"/>
        <v>108.118587408</v>
      </c>
    </row>
    <row r="181" spans="1:15">
      <c r="A181" s="4">
        <v>175000</v>
      </c>
      <c r="B181" s="2">
        <f t="shared" si="18"/>
        <v>1.0338896290034468E-15</v>
      </c>
      <c r="C181" s="2">
        <f t="shared" si="19"/>
        <v>1.3957509991546533E-20</v>
      </c>
      <c r="D181" s="4">
        <f t="shared" si="20"/>
        <v>0.69554210745883094</v>
      </c>
      <c r="E181" s="2">
        <f t="shared" si="21"/>
        <v>-132.8655581674474</v>
      </c>
      <c r="F181" s="2">
        <f t="shared" si="22"/>
        <v>10881238852201.016</v>
      </c>
      <c r="G181" s="3">
        <f t="shared" si="23"/>
        <v>0.69554210745883105</v>
      </c>
      <c r="H181" s="3">
        <f t="shared" si="24"/>
        <v>-1.5767657310045211</v>
      </c>
      <c r="I181">
        <f t="shared" si="25"/>
        <v>0.24940198466262239</v>
      </c>
      <c r="O181" s="3">
        <f t="shared" si="26"/>
        <v>108.73995859999999</v>
      </c>
    </row>
    <row r="182" spans="1:15">
      <c r="A182" s="4">
        <v>176000</v>
      </c>
      <c r="B182" s="2">
        <f t="shared" si="18"/>
        <v>1.0221742603380218E-15</v>
      </c>
      <c r="C182" s="2">
        <f t="shared" si="19"/>
        <v>1.3799352514563295E-20</v>
      </c>
      <c r="D182" s="4">
        <f t="shared" si="20"/>
        <v>0.68766067410016474</v>
      </c>
      <c r="E182" s="2">
        <f t="shared" si="21"/>
        <v>-132.91505055000454</v>
      </c>
      <c r="F182" s="2">
        <f t="shared" si="22"/>
        <v>11005951173413.18</v>
      </c>
      <c r="G182" s="3">
        <f t="shared" si="23"/>
        <v>0.68766067410016463</v>
      </c>
      <c r="H182" s="3">
        <f t="shared" si="24"/>
        <v>-1.6262581135616292</v>
      </c>
      <c r="I182">
        <f t="shared" si="25"/>
        <v>0.25137539622493016</v>
      </c>
      <c r="O182" s="3">
        <f t="shared" si="26"/>
        <v>109.36132979200001</v>
      </c>
    </row>
    <row r="183" spans="1:15">
      <c r="A183" s="4">
        <v>177000</v>
      </c>
      <c r="B183" s="2">
        <f t="shared" si="18"/>
        <v>1.0106568957908182E-15</v>
      </c>
      <c r="C183" s="2">
        <f t="shared" si="19"/>
        <v>1.3643868093176045E-20</v>
      </c>
      <c r="D183" s="4">
        <f t="shared" si="20"/>
        <v>0.67991244664453654</v>
      </c>
      <c r="E183" s="2">
        <f t="shared" si="21"/>
        <v>-132.96426252095767</v>
      </c>
      <c r="F183" s="2">
        <f t="shared" si="22"/>
        <v>11131374106142.229</v>
      </c>
      <c r="G183" s="3">
        <f t="shared" si="23"/>
        <v>0.67991244664453665</v>
      </c>
      <c r="H183" s="3">
        <f t="shared" si="24"/>
        <v>-1.6754700845147674</v>
      </c>
      <c r="I183">
        <f t="shared" si="25"/>
        <v>0.25333067516251084</v>
      </c>
      <c r="O183" s="3">
        <f t="shared" si="26"/>
        <v>109.982700984</v>
      </c>
    </row>
    <row r="184" spans="1:15">
      <c r="A184" s="4">
        <v>178000</v>
      </c>
      <c r="B184" s="2">
        <f t="shared" si="18"/>
        <v>9.9933309835344479E-16</v>
      </c>
      <c r="C184" s="2">
        <f t="shared" si="19"/>
        <v>1.3490996827771505E-20</v>
      </c>
      <c r="D184" s="4">
        <f t="shared" si="20"/>
        <v>0.67229444012519535</v>
      </c>
      <c r="E184" s="2">
        <f t="shared" si="21"/>
        <v>-133.0131972398994</v>
      </c>
      <c r="F184" s="2">
        <f t="shared" si="22"/>
        <v>11257507650388.15</v>
      </c>
      <c r="G184" s="3">
        <f t="shared" si="23"/>
        <v>0.67229444012519535</v>
      </c>
      <c r="H184" s="3">
        <f t="shared" si="24"/>
        <v>-1.724404803456514</v>
      </c>
      <c r="I184">
        <f t="shared" si="25"/>
        <v>0.25526791949860778</v>
      </c>
      <c r="O184" s="3">
        <f t="shared" si="26"/>
        <v>110.604072176</v>
      </c>
    </row>
    <row r="185" spans="1:15">
      <c r="A185" s="4">
        <v>179000</v>
      </c>
      <c r="B185" s="2">
        <f t="shared" si="18"/>
        <v>9.8819855460911176E-16</v>
      </c>
      <c r="C185" s="2">
        <f t="shared" si="19"/>
        <v>1.334068048722301E-20</v>
      </c>
      <c r="D185" s="4">
        <f t="shared" si="20"/>
        <v>0.66480375272078562</v>
      </c>
      <c r="E185" s="2">
        <f t="shared" si="21"/>
        <v>-133.06185781331942</v>
      </c>
      <c r="F185" s="2">
        <f t="shared" si="22"/>
        <v>11384351806150.951</v>
      </c>
      <c r="G185" s="3">
        <f t="shared" si="23"/>
        <v>0.66480375272078562</v>
      </c>
      <c r="H185" s="3">
        <f t="shared" si="24"/>
        <v>-1.7730653768764975</v>
      </c>
      <c r="I185">
        <f t="shared" si="25"/>
        <v>0.25718723119548553</v>
      </c>
      <c r="O185" s="3">
        <f t="shared" si="26"/>
        <v>111.225443368</v>
      </c>
    </row>
    <row r="186" spans="1:15">
      <c r="A186" s="4">
        <v>180000</v>
      </c>
      <c r="B186" s="2">
        <f t="shared" si="18"/>
        <v>9.772490706243996E-16</v>
      </c>
      <c r="C186" s="2">
        <f t="shared" si="19"/>
        <v>1.3192862453429394E-20</v>
      </c>
      <c r="D186" s="4">
        <f t="shared" si="20"/>
        <v>0.65743756299156453</v>
      </c>
      <c r="E186" s="2">
        <f t="shared" si="21"/>
        <v>-133.11024729578767</v>
      </c>
      <c r="F186" s="2">
        <f t="shared" si="22"/>
        <v>11511906573430.631</v>
      </c>
      <c r="G186" s="3">
        <f t="shared" si="23"/>
        <v>0.65743756299156453</v>
      </c>
      <c r="H186" s="3">
        <f t="shared" si="24"/>
        <v>-1.8214548593447557</v>
      </c>
      <c r="I186">
        <f t="shared" si="25"/>
        <v>0.25908871588691545</v>
      </c>
      <c r="O186" s="3">
        <f t="shared" si="26"/>
        <v>111.84681456</v>
      </c>
    </row>
    <row r="187" spans="1:15">
      <c r="A187" s="4">
        <v>181000</v>
      </c>
      <c r="B187" s="2">
        <f t="shared" si="18"/>
        <v>9.6648056799946726E-16</v>
      </c>
      <c r="C187" s="2">
        <f t="shared" si="19"/>
        <v>1.3047487667992808E-20</v>
      </c>
      <c r="D187" s="4">
        <f t="shared" si="20"/>
        <v>0.6501931272222059</v>
      </c>
      <c r="E187" s="2">
        <f t="shared" si="21"/>
        <v>-133.15836869110524</v>
      </c>
      <c r="F187" s="2">
        <f t="shared" si="22"/>
        <v>11640171952227.187</v>
      </c>
      <c r="G187" s="3">
        <f t="shared" si="23"/>
        <v>0.6501931272222059</v>
      </c>
      <c r="H187" s="3">
        <f t="shared" si="24"/>
        <v>-1.8695762546623251</v>
      </c>
      <c r="I187">
        <f t="shared" si="25"/>
        <v>0.26097248262266159</v>
      </c>
      <c r="O187" s="3">
        <f t="shared" si="26"/>
        <v>112.468185752</v>
      </c>
    </row>
    <row r="188" spans="1:15">
      <c r="A188" s="4">
        <v>182000</v>
      </c>
      <c r="B188" s="2">
        <f t="shared" si="18"/>
        <v>9.5588908006975464E-16</v>
      </c>
      <c r="C188" s="2">
        <f t="shared" si="19"/>
        <v>1.2904502580941688E-20</v>
      </c>
      <c r="D188" s="4">
        <f t="shared" si="20"/>
        <v>0.64306777686652261</v>
      </c>
      <c r="E188" s="2">
        <f t="shared" si="21"/>
        <v>-133.20622495342303</v>
      </c>
      <c r="F188" s="2">
        <f t="shared" si="22"/>
        <v>11769147942540.623</v>
      </c>
      <c r="G188" s="3">
        <f t="shared" si="23"/>
        <v>0.6430677768665225</v>
      </c>
      <c r="H188" s="3">
        <f t="shared" si="24"/>
        <v>-1.9174325169801301</v>
      </c>
      <c r="I188">
        <f t="shared" si="25"/>
        <v>0.26283864362451415</v>
      </c>
      <c r="O188" s="3">
        <f t="shared" si="26"/>
        <v>113.08955694399999</v>
      </c>
    </row>
    <row r="189" spans="1:15">
      <c r="A189" s="4">
        <v>183000</v>
      </c>
      <c r="B189" s="2">
        <f t="shared" si="18"/>
        <v>9.4547074825257687E-16</v>
      </c>
      <c r="C189" s="2">
        <f t="shared" si="19"/>
        <v>1.2763855101409788E-20</v>
      </c>
      <c r="D189" s="4">
        <f t="shared" si="20"/>
        <v>0.63605891608966192</v>
      </c>
      <c r="E189" s="2">
        <f t="shared" si="21"/>
        <v>-133.25381898833012</v>
      </c>
      <c r="F189" s="2">
        <f t="shared" si="22"/>
        <v>11898834544370.937</v>
      </c>
      <c r="G189" s="3">
        <f t="shared" si="23"/>
        <v>0.63605891608966203</v>
      </c>
      <c r="H189" s="3">
        <f t="shared" si="24"/>
        <v>-1.9650265518872236</v>
      </c>
      <c r="I189">
        <f t="shared" si="25"/>
        <v>0.26468731405343227</v>
      </c>
      <c r="O189" s="3">
        <f t="shared" si="26"/>
        <v>113.71092813600001</v>
      </c>
    </row>
    <row r="190" spans="1:15">
      <c r="A190" s="4">
        <v>184000</v>
      </c>
      <c r="B190" s="2">
        <f t="shared" si="18"/>
        <v>9.3522181853232952E-16</v>
      </c>
      <c r="C190" s="2">
        <f t="shared" si="19"/>
        <v>1.2625494550186449E-20</v>
      </c>
      <c r="D190" s="4">
        <f t="shared" si="20"/>
        <v>0.62916401940355304</v>
      </c>
      <c r="E190" s="2">
        <f t="shared" si="21"/>
        <v>-133.30115365391228</v>
      </c>
      <c r="F190" s="2">
        <f t="shared" si="22"/>
        <v>12029231757718.129</v>
      </c>
      <c r="G190" s="3">
        <f t="shared" si="23"/>
        <v>0.62916401940355304</v>
      </c>
      <c r="H190" s="3">
        <f t="shared" si="24"/>
        <v>-2.0123612174693633</v>
      </c>
      <c r="I190">
        <f t="shared" si="25"/>
        <v>0.26651861178736841</v>
      </c>
      <c r="O190" s="3">
        <f t="shared" si="26"/>
        <v>114.332299328</v>
      </c>
    </row>
    <row r="191" spans="1:15">
      <c r="A191" s="4">
        <v>185000</v>
      </c>
      <c r="B191" s="2">
        <f t="shared" si="18"/>
        <v>9.2513863807832135E-16</v>
      </c>
      <c r="C191" s="2">
        <f t="shared" si="19"/>
        <v>1.2489371614057339E-20</v>
      </c>
      <c r="D191" s="4">
        <f t="shared" si="20"/>
        <v>0.62238062939157601</v>
      </c>
      <c r="E191" s="2">
        <f t="shared" si="21"/>
        <v>-133.34823176178182</v>
      </c>
      <c r="F191" s="2">
        <f t="shared" si="22"/>
        <v>12160339582582.201</v>
      </c>
      <c r="G191" s="3">
        <f t="shared" si="23"/>
        <v>0.62238062939157612</v>
      </c>
      <c r="H191" s="3">
        <f t="shared" si="24"/>
        <v>-2.0594393253389098</v>
      </c>
      <c r="I191">
        <f t="shared" si="25"/>
        <v>0.26833265720936195</v>
      </c>
      <c r="O191" s="3">
        <f t="shared" si="26"/>
        <v>114.95367052</v>
      </c>
    </row>
    <row r="192" spans="1:15">
      <c r="A192" s="4">
        <v>186000</v>
      </c>
      <c r="B192" s="2">
        <f t="shared" si="18"/>
        <v>9.1521765198955211E-16</v>
      </c>
      <c r="C192" s="2">
        <f t="shared" si="19"/>
        <v>1.2355438301858954E-20</v>
      </c>
      <c r="D192" s="4">
        <f t="shared" si="20"/>
        <v>0.61570635451863476</v>
      </c>
      <c r="E192" s="2">
        <f t="shared" si="21"/>
        <v>-133.39505607807985</v>
      </c>
      <c r="F192" s="2">
        <f t="shared" si="22"/>
        <v>12292158018963.15</v>
      </c>
      <c r="G192" s="3">
        <f t="shared" si="23"/>
        <v>0.61570635451863476</v>
      </c>
      <c r="H192" s="3">
        <f t="shared" si="24"/>
        <v>-2.1062636416369611</v>
      </c>
      <c r="I192">
        <f t="shared" si="25"/>
        <v>0.27012957300549972</v>
      </c>
      <c r="O192" s="3">
        <f t="shared" si="26"/>
        <v>115.575041712</v>
      </c>
    </row>
    <row r="193" spans="1:15">
      <c r="A193" s="4">
        <v>187000</v>
      </c>
      <c r="B193" s="2">
        <f t="shared" si="18"/>
        <v>9.0545540016101535E-16</v>
      </c>
      <c r="C193" s="2">
        <f t="shared" si="19"/>
        <v>1.2223647902173707E-20</v>
      </c>
      <c r="D193" s="4">
        <f t="shared" si="20"/>
        <v>0.60913886702298292</v>
      </c>
      <c r="E193" s="2">
        <f t="shared" si="21"/>
        <v>-133.44162932445153</v>
      </c>
      <c r="F193" s="2">
        <f t="shared" si="22"/>
        <v>12424687066860.977</v>
      </c>
      <c r="G193" s="3">
        <f t="shared" si="23"/>
        <v>0.60913886702298292</v>
      </c>
      <c r="H193" s="3">
        <f t="shared" si="24"/>
        <v>-2.1528368880086139</v>
      </c>
      <c r="I193">
        <f t="shared" si="25"/>
        <v>0.27190948397235548</v>
      </c>
      <c r="O193" s="3">
        <f t="shared" si="26"/>
        <v>116.196412904</v>
      </c>
    </row>
    <row r="194" spans="1:15">
      <c r="A194" s="4">
        <v>188000</v>
      </c>
      <c r="B194" s="2">
        <f t="shared" si="18"/>
        <v>8.9584851426636905E-16</v>
      </c>
      <c r="C194" s="2">
        <f t="shared" si="19"/>
        <v>1.2093954942595982E-20</v>
      </c>
      <c r="D194" s="4">
        <f t="shared" si="20"/>
        <v>0.60267590088633682</v>
      </c>
      <c r="E194" s="2">
        <f t="shared" si="21"/>
        <v>-133.48795417899512</v>
      </c>
      <c r="F194" s="2">
        <f t="shared" si="22"/>
        <v>12557926726275.684</v>
      </c>
      <c r="G194" s="3">
        <f t="shared" si="23"/>
        <v>0.60267590088633705</v>
      </c>
      <c r="H194" s="3">
        <f t="shared" si="24"/>
        <v>-2.1991617425522301</v>
      </c>
      <c r="I194">
        <f t="shared" si="25"/>
        <v>0.27367251683353228</v>
      </c>
      <c r="O194" s="3">
        <f t="shared" si="26"/>
        <v>116.817784096</v>
      </c>
    </row>
    <row r="195" spans="1:15">
      <c r="A195" s="4">
        <v>189000</v>
      </c>
      <c r="B195" s="2">
        <f t="shared" si="18"/>
        <v>8.8639371485206335E-16</v>
      </c>
      <c r="C195" s="2">
        <f t="shared" si="19"/>
        <v>1.1966315150502855E-20</v>
      </c>
      <c r="D195" s="4">
        <f t="shared" si="20"/>
        <v>0.59631524987897022</v>
      </c>
      <c r="E195" s="2">
        <f t="shared" si="21"/>
        <v>-133.53403327718641</v>
      </c>
      <c r="F195" s="2">
        <f t="shared" si="22"/>
        <v>12691876997207.268</v>
      </c>
      <c r="G195" s="3">
        <f t="shared" si="23"/>
        <v>0.59631524987897011</v>
      </c>
      <c r="H195" s="3">
        <f t="shared" si="24"/>
        <v>-2.2452408407435169</v>
      </c>
      <c r="I195">
        <f t="shared" si="25"/>
        <v>0.27541880006494301</v>
      </c>
      <c r="O195" s="3">
        <f t="shared" si="26"/>
        <v>117.43915528799999</v>
      </c>
    </row>
    <row r="196" spans="1:15">
      <c r="A196" s="4">
        <v>190000</v>
      </c>
      <c r="B196" s="2">
        <f t="shared" si="18"/>
        <v>8.7708780853824244E-16</v>
      </c>
      <c r="C196" s="2">
        <f t="shared" si="19"/>
        <v>1.1840685415266273E-20</v>
      </c>
      <c r="D196" s="4">
        <f t="shared" si="20"/>
        <v>0.59005476567663973</v>
      </c>
      <c r="E196" s="2">
        <f t="shared" si="21"/>
        <v>-133.57986921277811</v>
      </c>
      <c r="F196" s="2">
        <f t="shared" si="22"/>
        <v>12826537879655.73</v>
      </c>
      <c r="G196" s="3">
        <f t="shared" si="23"/>
        <v>0.59005476567663973</v>
      </c>
      <c r="H196" s="3">
        <f t="shared" si="24"/>
        <v>-2.2910767763352129</v>
      </c>
      <c r="I196">
        <f t="shared" si="25"/>
        <v>0.27714846372847735</v>
      </c>
      <c r="O196" s="3">
        <f t="shared" si="26"/>
        <v>118.06052648000001</v>
      </c>
    </row>
    <row r="197" spans="1:15">
      <c r="A197" s="4">
        <v>191000</v>
      </c>
      <c r="B197" s="2">
        <f t="shared" si="18"/>
        <v>8.6792768532196353E-16</v>
      </c>
      <c r="C197" s="2">
        <f t="shared" si="19"/>
        <v>1.1717023751846509E-20</v>
      </c>
      <c r="D197" s="4">
        <f t="shared" si="20"/>
        <v>0.58389235604634449</v>
      </c>
      <c r="E197" s="2">
        <f t="shared" si="21"/>
        <v>-133.62546453867608</v>
      </c>
      <c r="F197" s="2">
        <f t="shared" si="22"/>
        <v>12961909373621.072</v>
      </c>
      <c r="G197" s="3">
        <f t="shared" si="23"/>
        <v>0.58389235604634449</v>
      </c>
      <c r="H197" s="3">
        <f t="shared" si="24"/>
        <v>-2.3366721022331847</v>
      </c>
      <c r="I197">
        <f t="shared" si="25"/>
        <v>0.27886163931371644</v>
      </c>
      <c r="O197" s="3">
        <f t="shared" si="26"/>
        <v>118.68189767200001</v>
      </c>
    </row>
    <row r="198" spans="1:15">
      <c r="A198" s="4">
        <v>192000</v>
      </c>
      <c r="B198" s="2">
        <f t="shared" si="18"/>
        <v>8.5891031597847637E-16</v>
      </c>
      <c r="C198" s="2">
        <f t="shared" si="19"/>
        <v>1.1595289265709431E-20</v>
      </c>
      <c r="D198" s="4">
        <f t="shared" si="20"/>
        <v>0.57782598309805489</v>
      </c>
      <c r="E198" s="2">
        <f t="shared" si="21"/>
        <v>-133.67082176779255</v>
      </c>
      <c r="F198" s="2">
        <f t="shared" si="22"/>
        <v>13097991479103.293</v>
      </c>
      <c r="G198" s="3">
        <f t="shared" si="23"/>
        <v>0.57782598309805489</v>
      </c>
      <c r="H198" s="3">
        <f t="shared" si="24"/>
        <v>-2.3820293313496252</v>
      </c>
      <c r="I198">
        <f t="shared" si="25"/>
        <v>0.28055845958736442</v>
      </c>
      <c r="O198" s="3">
        <f t="shared" si="26"/>
        <v>119.303268864</v>
      </c>
    </row>
    <row r="199" spans="1:15">
      <c r="A199" s="4">
        <v>193000</v>
      </c>
      <c r="B199" s="2">
        <f t="shared" si="18"/>
        <v>8.5003274955651298E-16</v>
      </c>
      <c r="C199" s="2">
        <f t="shared" si="19"/>
        <v>1.1475442119012925E-20</v>
      </c>
      <c r="D199" s="4">
        <f t="shared" si="20"/>
        <v>0.57185366159968565</v>
      </c>
      <c r="E199" s="2">
        <f t="shared" si="21"/>
        <v>-133.71594337387702</v>
      </c>
      <c r="F199" s="2">
        <f t="shared" si="22"/>
        <v>13234784196102.391</v>
      </c>
      <c r="G199" s="3">
        <f t="shared" si="23"/>
        <v>0.57185366159968587</v>
      </c>
      <c r="H199" s="3">
        <f t="shared" si="24"/>
        <v>-2.4271509374341078</v>
      </c>
      <c r="I199">
        <f t="shared" si="25"/>
        <v>0.28223905845008185</v>
      </c>
      <c r="O199" s="3">
        <f t="shared" si="26"/>
        <v>119.924640056</v>
      </c>
    </row>
    <row r="200" spans="1:15">
      <c r="A200" s="4">
        <v>194000</v>
      </c>
      <c r="B200" s="2">
        <f t="shared" ref="B200:B263" si="27">E$3^2*B$1*B$2*B$3/(4*H$3*A200)^2</f>
        <v>8.4129211096371964E-16</v>
      </c>
      <c r="C200" s="2">
        <f t="shared" ref="C200:C255" si="28">B200/K$1</f>
        <v>1.1357443498010215E-20</v>
      </c>
      <c r="D200" s="4">
        <f t="shared" ref="D200:D255" si="29">C200/K$3</f>
        <v>0.56597345735271265</v>
      </c>
      <c r="E200" s="2">
        <f t="shared" ref="E200:E263" si="30">10*LOG(B200/B$1,10)</f>
        <v>-133.76083179232606</v>
      </c>
      <c r="F200" s="2">
        <f t="shared" ref="F200:F263" si="31">(4*PI()*A200/E$3)^2</f>
        <v>13372287524618.367</v>
      </c>
      <c r="G200" s="3">
        <f t="shared" ref="G200:G263" si="32">B$1*B$2*B$3/(K$1*F200*K$2*N$3)</f>
        <v>0.56597345735271276</v>
      </c>
      <c r="H200" s="3">
        <f t="shared" ref="H200:H263" si="33">10*LOG(G200,10)</f>
        <v>-2.4720393558831537</v>
      </c>
      <c r="I200">
        <f t="shared" ref="I200:I263" si="34">0.5*EXP(-G200)</f>
        <v>0.28390357080041412</v>
      </c>
      <c r="O200" s="3">
        <f t="shared" ref="O200:O263" si="35">A200*0.000621371192</f>
        <v>120.546011248</v>
      </c>
    </row>
    <row r="201" spans="1:15">
      <c r="A201" s="4">
        <v>195000</v>
      </c>
      <c r="B201" s="2">
        <f t="shared" si="27"/>
        <v>8.3268559863854187E-16</v>
      </c>
      <c r="C201" s="2">
        <f t="shared" si="28"/>
        <v>1.1241255581620315E-20</v>
      </c>
      <c r="D201" s="4">
        <f t="shared" si="29"/>
        <v>0.56018348562594855</v>
      </c>
      <c r="E201" s="2">
        <f t="shared" si="30"/>
        <v>-133.8054894209719</v>
      </c>
      <c r="F201" s="2">
        <f t="shared" si="31"/>
        <v>13510501464651.223</v>
      </c>
      <c r="G201" s="3">
        <f t="shared" si="32"/>
        <v>0.56018348562594855</v>
      </c>
      <c r="H201" s="3">
        <f t="shared" si="33"/>
        <v>-2.5166969845289939</v>
      </c>
      <c r="I201">
        <f t="shared" si="34"/>
        <v>0.2855521324055198</v>
      </c>
      <c r="O201" s="3">
        <f t="shared" si="35"/>
        <v>121.16738244</v>
      </c>
    </row>
    <row r="202" spans="1:15">
      <c r="A202" s="4">
        <v>196000</v>
      </c>
      <c r="B202" s="2">
        <f t="shared" si="27"/>
        <v>8.2421048230504363E-16</v>
      </c>
      <c r="C202" s="2">
        <f t="shared" si="28"/>
        <v>1.1126841511118089E-20</v>
      </c>
      <c r="D202" s="4">
        <f t="shared" si="29"/>
        <v>0.5544819096451139</v>
      </c>
      <c r="E202" s="2">
        <f t="shared" si="30"/>
        <v>-133.84991862085104</v>
      </c>
      <c r="F202" s="2">
        <f t="shared" si="31"/>
        <v>13649426016200.957</v>
      </c>
      <c r="G202" s="3">
        <f t="shared" si="32"/>
        <v>0.5544819096451139</v>
      </c>
      <c r="H202" s="3">
        <f t="shared" si="33"/>
        <v>-2.5611261844081543</v>
      </c>
      <c r="I202">
        <f t="shared" si="34"/>
        <v>0.28718487977841534</v>
      </c>
      <c r="O202" s="3">
        <f t="shared" si="35"/>
        <v>121.788753632</v>
      </c>
    </row>
    <row r="203" spans="1:15">
      <c r="A203" s="4">
        <v>197000</v>
      </c>
      <c r="B203" s="2">
        <f t="shared" si="27"/>
        <v>8.1586410080730128E-16</v>
      </c>
      <c r="C203" s="2">
        <f t="shared" si="28"/>
        <v>1.1014165360898568E-20</v>
      </c>
      <c r="D203" s="4">
        <f t="shared" si="29"/>
        <v>0.54886693913593998</v>
      </c>
      <c r="E203" s="2">
        <f t="shared" si="30"/>
        <v>-133.89412171695338</v>
      </c>
      <c r="F203" s="2">
        <f t="shared" si="31"/>
        <v>13789061179267.568</v>
      </c>
      <c r="G203" s="3">
        <f t="shared" si="32"/>
        <v>0.54886693913593998</v>
      </c>
      <c r="H203" s="3">
        <f t="shared" si="33"/>
        <v>-2.6053292805104924</v>
      </c>
      <c r="I203">
        <f t="shared" si="34"/>
        <v>0.28880195006146092</v>
      </c>
      <c r="O203" s="3">
        <f t="shared" si="35"/>
        <v>122.41012482400001</v>
      </c>
    </row>
    <row r="204" spans="1:15">
      <c r="A204" s="4">
        <v>198000</v>
      </c>
      <c r="B204" s="2">
        <f t="shared" si="27"/>
        <v>8.076438600201652E-16</v>
      </c>
      <c r="C204" s="2">
        <f t="shared" si="28"/>
        <v>1.090319211027223E-20</v>
      </c>
      <c r="D204" s="4">
        <f t="shared" si="29"/>
        <v>0.54333682891864854</v>
      </c>
      <c r="E204" s="2">
        <f t="shared" si="30"/>
        <v>-133.93810099895217</v>
      </c>
      <c r="F204" s="2">
        <f t="shared" si="31"/>
        <v>13929406953851.059</v>
      </c>
      <c r="G204" s="3">
        <f t="shared" si="32"/>
        <v>0.54333682891864854</v>
      </c>
      <c r="H204" s="3">
        <f t="shared" si="33"/>
        <v>-2.6493085625092547</v>
      </c>
      <c r="I204">
        <f t="shared" si="34"/>
        <v>0.29040348091582485</v>
      </c>
      <c r="O204" s="3">
        <f t="shared" si="35"/>
        <v>123.03149601600001</v>
      </c>
    </row>
    <row r="205" spans="1:15">
      <c r="A205" s="4">
        <v>199000</v>
      </c>
      <c r="B205" s="2">
        <f t="shared" si="27"/>
        <v>7.9954723083332628E-16</v>
      </c>
      <c r="C205" s="2">
        <f t="shared" si="28"/>
        <v>1.0793887616249905E-20</v>
      </c>
      <c r="D205" s="4">
        <f t="shared" si="29"/>
        <v>0.537889877551746</v>
      </c>
      <c r="E205" s="2">
        <f t="shared" si="30"/>
        <v>-133.98185872191567</v>
      </c>
      <c r="F205" s="2">
        <f t="shared" si="31"/>
        <v>14070463339951.428</v>
      </c>
      <c r="G205" s="3">
        <f t="shared" si="32"/>
        <v>0.53788987755174611</v>
      </c>
      <c r="H205" s="3">
        <f t="shared" si="33"/>
        <v>-2.6930662854727663</v>
      </c>
      <c r="I205">
        <f t="shared" si="34"/>
        <v>0.29198961041667088</v>
      </c>
      <c r="O205" s="3">
        <f t="shared" si="35"/>
        <v>123.652867208</v>
      </c>
    </row>
    <row r="206" spans="1:15">
      <c r="A206" s="4">
        <v>200000</v>
      </c>
      <c r="B206" s="2">
        <f t="shared" si="27"/>
        <v>7.915717472057639E-16</v>
      </c>
      <c r="C206" s="2">
        <f t="shared" si="28"/>
        <v>1.0686218587277813E-20</v>
      </c>
      <c r="D206" s="4">
        <f t="shared" si="29"/>
        <v>0.53252442602316741</v>
      </c>
      <c r="E206" s="2">
        <f t="shared" si="30"/>
        <v>-134.02539710700114</v>
      </c>
      <c r="F206" s="2">
        <f t="shared" si="31"/>
        <v>14212230337568.676</v>
      </c>
      <c r="G206" s="3">
        <f t="shared" si="32"/>
        <v>0.5325244260231673</v>
      </c>
      <c r="H206" s="3">
        <f t="shared" si="33"/>
        <v>-2.7366046705582576</v>
      </c>
      <c r="I206">
        <f t="shared" si="34"/>
        <v>0.29356047695382548</v>
      </c>
      <c r="O206" s="3">
        <f t="shared" si="35"/>
        <v>124.2742384</v>
      </c>
    </row>
    <row r="207" spans="1:15">
      <c r="A207" s="4">
        <v>201000</v>
      </c>
      <c r="B207" s="2">
        <f t="shared" si="27"/>
        <v>7.8371500428777896E-16</v>
      </c>
      <c r="C207" s="2">
        <f t="shared" si="28"/>
        <v>1.0580152557885017E-20</v>
      </c>
      <c r="D207" s="4">
        <f t="shared" si="29"/>
        <v>0.5272388564868864</v>
      </c>
      <c r="E207" s="2">
        <f t="shared" si="30"/>
        <v>-134.06871834213132</v>
      </c>
      <c r="F207" s="2">
        <f t="shared" si="31"/>
        <v>14354707946702.801</v>
      </c>
      <c r="G207" s="3">
        <f t="shared" si="32"/>
        <v>0.5272388564868864</v>
      </c>
      <c r="H207" s="3">
        <f t="shared" si="33"/>
        <v>-2.77992590568841</v>
      </c>
      <c r="I207">
        <f t="shared" si="34"/>
        <v>0.29511621913768776</v>
      </c>
      <c r="O207" s="3">
        <f t="shared" si="35"/>
        <v>124.895609592</v>
      </c>
    </row>
    <row r="208" spans="1:15">
      <c r="A208" s="4">
        <v>202000</v>
      </c>
      <c r="B208" s="2">
        <f t="shared" si="27"/>
        <v>7.7597465660794417E-16</v>
      </c>
      <c r="C208" s="2">
        <f t="shared" si="28"/>
        <v>1.0475657864207246E-20</v>
      </c>
      <c r="D208" s="4">
        <f t="shared" si="29"/>
        <v>0.52203159104319907</v>
      </c>
      <c r="E208" s="2">
        <f t="shared" si="30"/>
        <v>-134.11182458265401</v>
      </c>
      <c r="F208" s="2">
        <f t="shared" si="31"/>
        <v>14497896167353.805</v>
      </c>
      <c r="G208" s="3">
        <f t="shared" si="32"/>
        <v>0.52203159104319907</v>
      </c>
      <c r="H208" s="3">
        <f t="shared" si="33"/>
        <v>-2.823032146211109</v>
      </c>
      <c r="I208">
        <f t="shared" si="34"/>
        <v>0.29665697571015853</v>
      </c>
      <c r="O208" s="3">
        <f t="shared" si="35"/>
        <v>125.516980784</v>
      </c>
    </row>
    <row r="209" spans="1:15">
      <c r="A209" s="4">
        <v>203000</v>
      </c>
      <c r="B209" s="2">
        <f t="shared" si="27"/>
        <v>7.6834841632241885E-16</v>
      </c>
      <c r="C209" s="2">
        <f t="shared" si="28"/>
        <v>1.0372703620352655E-20</v>
      </c>
      <c r="D209" s="4">
        <f t="shared" si="29"/>
        <v>0.51690109056096234</v>
      </c>
      <c r="E209" s="2">
        <f t="shared" si="30"/>
        <v>-134.15471795198579</v>
      </c>
      <c r="F209" s="2">
        <f t="shared" si="31"/>
        <v>14641794999521.687</v>
      </c>
      <c r="G209" s="3">
        <f t="shared" si="32"/>
        <v>0.51690109056096234</v>
      </c>
      <c r="H209" s="3">
        <f t="shared" si="33"/>
        <v>-2.8659255155428913</v>
      </c>
      <c r="I209">
        <f t="shared" si="34"/>
        <v>0.29818288546036698</v>
      </c>
      <c r="O209" s="3">
        <f t="shared" si="35"/>
        <v>126.138351976</v>
      </c>
    </row>
    <row r="210" spans="1:15">
      <c r="A210" s="4">
        <v>204000</v>
      </c>
      <c r="B210" s="2">
        <f t="shared" si="27"/>
        <v>7.6083405152418649E-16</v>
      </c>
      <c r="C210" s="2">
        <f t="shared" si="28"/>
        <v>1.0271259695576518E-20</v>
      </c>
      <c r="D210" s="4">
        <f t="shared" si="29"/>
        <v>0.51184585354014533</v>
      </c>
      <c r="E210" s="2">
        <f t="shared" si="30"/>
        <v>-134.19740054223951</v>
      </c>
      <c r="F210" s="2">
        <f t="shared" si="31"/>
        <v>14786404443206.453</v>
      </c>
      <c r="G210" s="3">
        <f t="shared" si="32"/>
        <v>0.51184585354014545</v>
      </c>
      <c r="H210" s="3">
        <f t="shared" si="33"/>
        <v>-2.9086081057966089</v>
      </c>
      <c r="I210">
        <f t="shared" si="34"/>
        <v>0.29969408714498963</v>
      </c>
      <c r="O210" s="3">
        <f t="shared" si="35"/>
        <v>126.75972316799999</v>
      </c>
    </row>
    <row r="211" spans="1:15">
      <c r="A211" s="4">
        <v>205000</v>
      </c>
      <c r="B211" s="2">
        <f t="shared" si="27"/>
        <v>7.5342938460988808E-16</v>
      </c>
      <c r="C211" s="2">
        <f t="shared" si="28"/>
        <v>1.017129669223349E-20</v>
      </c>
      <c r="D211" s="4">
        <f t="shared" si="29"/>
        <v>0.50686441501312762</v>
      </c>
      <c r="E211" s="2">
        <f t="shared" si="30"/>
        <v>-134.23987441483663</v>
      </c>
      <c r="F211" s="2">
        <f t="shared" si="31"/>
        <v>14931724498408.092</v>
      </c>
      <c r="G211" s="3">
        <f t="shared" si="32"/>
        <v>0.50686441501312762</v>
      </c>
      <c r="H211" s="3">
        <f t="shared" si="33"/>
        <v>-2.9510819783937201</v>
      </c>
      <c r="I211">
        <f t="shared" si="34"/>
        <v>0.30119071941295755</v>
      </c>
      <c r="O211" s="3">
        <f t="shared" si="35"/>
        <v>127.38109436000001</v>
      </c>
    </row>
    <row r="212" spans="1:15">
      <c r="A212" s="4">
        <v>206000</v>
      </c>
      <c r="B212" s="2">
        <f t="shared" si="27"/>
        <v>7.461322907020112E-16</v>
      </c>
      <c r="C212" s="2">
        <f t="shared" si="28"/>
        <v>1.0072785924477151E-20</v>
      </c>
      <c r="D212" s="4">
        <f t="shared" si="29"/>
        <v>0.50195534548323806</v>
      </c>
      <c r="E212" s="2">
        <f t="shared" si="30"/>
        <v>-134.2821416011046</v>
      </c>
      <c r="F212" s="2">
        <f t="shared" si="31"/>
        <v>15077755165126.609</v>
      </c>
      <c r="G212" s="3">
        <f t="shared" si="32"/>
        <v>0.50195534548323817</v>
      </c>
      <c r="H212" s="3">
        <f t="shared" si="33"/>
        <v>-2.993349164661701</v>
      </c>
      <c r="I212">
        <f t="shared" si="34"/>
        <v>0.30267292073436008</v>
      </c>
      <c r="O212" s="3">
        <f t="shared" si="35"/>
        <v>128.00246555199999</v>
      </c>
    </row>
    <row r="213" spans="1:15">
      <c r="A213" s="4">
        <v>207000</v>
      </c>
      <c r="B213" s="2">
        <f t="shared" si="27"/>
        <v>7.3894069612430971E-16</v>
      </c>
      <c r="C213" s="2">
        <f t="shared" si="28"/>
        <v>9.9756993976781818E-21</v>
      </c>
      <c r="D213" s="4">
        <f t="shared" si="29"/>
        <v>0.49711724989910361</v>
      </c>
      <c r="E213" s="2">
        <f t="shared" si="30"/>
        <v>-134.32420410285988</v>
      </c>
      <c r="F213" s="2">
        <f t="shared" si="31"/>
        <v>15224496443362.006</v>
      </c>
      <c r="G213" s="3">
        <f t="shared" si="32"/>
        <v>0.49711724989910372</v>
      </c>
      <c r="H213" s="3">
        <f t="shared" si="33"/>
        <v>-3.0354116664169881</v>
      </c>
      <c r="I213">
        <f t="shared" si="34"/>
        <v>0.30414082933335984</v>
      </c>
      <c r="O213" s="3">
        <f t="shared" si="35"/>
        <v>128.62383674399999</v>
      </c>
    </row>
    <row r="214" spans="1:15">
      <c r="A214" s="4">
        <v>208000</v>
      </c>
      <c r="B214" s="2">
        <f t="shared" si="27"/>
        <v>7.3185257692840576E-16</v>
      </c>
      <c r="C214" s="2">
        <f t="shared" si="28"/>
        <v>9.8800097885334784E-21</v>
      </c>
      <c r="D214" s="4">
        <f t="shared" si="29"/>
        <v>0.49234876666343125</v>
      </c>
      <c r="E214" s="2">
        <f t="shared" si="30"/>
        <v>-134.36606389297677</v>
      </c>
      <c r="F214" s="2">
        <f t="shared" si="31"/>
        <v>15371948333114.281</v>
      </c>
      <c r="G214" s="3">
        <f t="shared" si="32"/>
        <v>0.4923487666634313</v>
      </c>
      <c r="H214" s="3">
        <f t="shared" si="33"/>
        <v>-3.077271456533865</v>
      </c>
      <c r="I214">
        <f t="shared" si="34"/>
        <v>0.30559458312493898</v>
      </c>
      <c r="O214" s="3">
        <f t="shared" si="35"/>
        <v>129.24520793600001</v>
      </c>
    </row>
    <row r="215" spans="1:15">
      <c r="A215" s="4">
        <v>209000</v>
      </c>
      <c r="B215" s="2">
        <f t="shared" si="27"/>
        <v>7.2486595746962168E-16</v>
      </c>
      <c r="C215" s="2">
        <f t="shared" si="28"/>
        <v>9.7856904258398923E-21</v>
      </c>
      <c r="D215" s="4">
        <f t="shared" si="29"/>
        <v>0.48764856667490869</v>
      </c>
      <c r="E215" s="2">
        <f t="shared" si="30"/>
        <v>-134.40772291594263</v>
      </c>
      <c r="F215" s="2">
        <f t="shared" si="31"/>
        <v>15520110834383.434</v>
      </c>
      <c r="G215" s="3">
        <f t="shared" si="32"/>
        <v>0.48764856667490891</v>
      </c>
      <c r="H215" s="3">
        <f t="shared" si="33"/>
        <v>-3.118930479499713</v>
      </c>
      <c r="I215">
        <f t="shared" si="34"/>
        <v>0.30703431965530747</v>
      </c>
      <c r="O215" s="3">
        <f t="shared" si="35"/>
        <v>129.86657912800001</v>
      </c>
    </row>
    <row r="216" spans="1:15">
      <c r="A216" s="4">
        <v>210000</v>
      </c>
      <c r="B216" s="2">
        <f t="shared" si="27"/>
        <v>7.1797890903017113E-16</v>
      </c>
      <c r="C216" s="2">
        <f t="shared" si="28"/>
        <v>9.6927152719073103E-21</v>
      </c>
      <c r="D216" s="4">
        <f t="shared" si="29"/>
        <v>0.48301535240196575</v>
      </c>
      <c r="E216" s="2">
        <f t="shared" si="30"/>
        <v>-134.44918308839991</v>
      </c>
      <c r="F216" s="2">
        <f t="shared" si="31"/>
        <v>15668983947169.467</v>
      </c>
      <c r="G216" s="3">
        <f t="shared" si="32"/>
        <v>0.4830153524019658</v>
      </c>
      <c r="H216" s="3">
        <f t="shared" si="33"/>
        <v>-3.1603906519570191</v>
      </c>
      <c r="I216">
        <f t="shared" si="34"/>
        <v>0.308460176045809</v>
      </c>
      <c r="O216" s="3">
        <f t="shared" si="35"/>
        <v>130.48795032000001</v>
      </c>
    </row>
    <row r="217" spans="1:15">
      <c r="A217" s="4">
        <v>211000</v>
      </c>
      <c r="B217" s="2">
        <f t="shared" si="27"/>
        <v>7.1118954848791685E-16</v>
      </c>
      <c r="C217" s="2">
        <f t="shared" si="28"/>
        <v>9.6010589045868782E-21</v>
      </c>
      <c r="D217" s="4">
        <f t="shared" si="29"/>
        <v>0.47844785698719011</v>
      </c>
      <c r="E217" s="2">
        <f t="shared" si="30"/>
        <v>-134.4904462996754</v>
      </c>
      <c r="F217" s="2">
        <f t="shared" si="31"/>
        <v>15818567671472.377</v>
      </c>
      <c r="G217" s="3">
        <f t="shared" si="32"/>
        <v>0.47844785698719022</v>
      </c>
      <c r="H217" s="3">
        <f t="shared" si="33"/>
        <v>-3.2016538632324867</v>
      </c>
      <c r="I217">
        <f t="shared" si="34"/>
        <v>0.30987228894016505</v>
      </c>
      <c r="O217" s="3">
        <f t="shared" si="35"/>
        <v>131.10932151200001</v>
      </c>
    </row>
    <row r="218" spans="1:15">
      <c r="A218" s="4">
        <v>212000</v>
      </c>
      <c r="B218" s="2">
        <f t="shared" si="27"/>
        <v>7.0449603702898164E-16</v>
      </c>
      <c r="C218" s="2">
        <f t="shared" si="28"/>
        <v>9.5106964998912526E-21</v>
      </c>
      <c r="D218" s="4">
        <f t="shared" si="29"/>
        <v>0.47394484338124537</v>
      </c>
      <c r="E218" s="2">
        <f t="shared" si="30"/>
        <v>-134.53151441229656</v>
      </c>
      <c r="F218" s="2">
        <f t="shared" si="31"/>
        <v>15968862007292.164</v>
      </c>
      <c r="G218" s="3">
        <f t="shared" si="32"/>
        <v>0.47394484338124548</v>
      </c>
      <c r="H218" s="3">
        <f t="shared" si="33"/>
        <v>-3.2427219758536618</v>
      </c>
      <c r="I218">
        <f t="shared" si="34"/>
        <v>0.31127079445490907</v>
      </c>
      <c r="O218" s="3">
        <f t="shared" si="35"/>
        <v>131.73069270400001</v>
      </c>
    </row>
    <row r="219" spans="1:15">
      <c r="A219" s="4">
        <v>213000</v>
      </c>
      <c r="B219" s="2">
        <f t="shared" si="27"/>
        <v>6.9789657890256677E-16</v>
      </c>
      <c r="C219" s="2">
        <f t="shared" si="28"/>
        <v>9.4216038151846521E-21</v>
      </c>
      <c r="D219" s="4">
        <f t="shared" si="29"/>
        <v>0.46950510350518404</v>
      </c>
      <c r="E219" s="2">
        <f t="shared" si="30"/>
        <v>-134.57238926249627</v>
      </c>
      <c r="F219" s="2">
        <f t="shared" si="31"/>
        <v>16119866954628.832</v>
      </c>
      <c r="G219" s="3">
        <f t="shared" si="32"/>
        <v>0.46950510350518404</v>
      </c>
      <c r="H219" s="3">
        <f t="shared" si="33"/>
        <v>-3.2835968260533877</v>
      </c>
      <c r="I219">
        <f t="shared" si="34"/>
        <v>0.31265582813286269</v>
      </c>
      <c r="O219" s="3">
        <f t="shared" si="35"/>
        <v>132.352063896</v>
      </c>
    </row>
    <row r="220" spans="1:15">
      <c r="A220" s="4">
        <v>214000</v>
      </c>
      <c r="B220" s="2">
        <f t="shared" si="27"/>
        <v>6.9138942021640642E-16</v>
      </c>
      <c r="C220" s="2">
        <f t="shared" si="28"/>
        <v>9.3337571729214865E-21</v>
      </c>
      <c r="D220" s="4">
        <f t="shared" si="29"/>
        <v>0.46512745744009715</v>
      </c>
      <c r="E220" s="2">
        <f t="shared" si="30"/>
        <v>-134.61307266070534</v>
      </c>
      <c r="F220" s="2">
        <f t="shared" si="31"/>
        <v>16271582513482.377</v>
      </c>
      <c r="G220" s="3">
        <f t="shared" si="32"/>
        <v>0.46512745744009731</v>
      </c>
      <c r="H220" s="3">
        <f t="shared" si="33"/>
        <v>-3.3242802242624498</v>
      </c>
      <c r="I220">
        <f t="shared" si="34"/>
        <v>0.31402752489951702</v>
      </c>
      <c r="O220" s="3">
        <f t="shared" si="35"/>
        <v>132.973435088</v>
      </c>
    </row>
    <row r="221" spans="1:15">
      <c r="A221" s="4">
        <v>215000</v>
      </c>
      <c r="B221" s="2">
        <f t="shared" si="27"/>
        <v>6.8497284777134778E-16</v>
      </c>
      <c r="C221" s="2">
        <f t="shared" si="28"/>
        <v>9.2471334449131958E-21</v>
      </c>
      <c r="D221" s="4">
        <f t="shared" si="29"/>
        <v>0.46081075264308696</v>
      </c>
      <c r="E221" s="2">
        <f t="shared" si="30"/>
        <v>-134.65356639203364</v>
      </c>
      <c r="F221" s="2">
        <f t="shared" si="31"/>
        <v>16424008683852.801</v>
      </c>
      <c r="G221" s="3">
        <f t="shared" si="32"/>
        <v>0.46081075264308702</v>
      </c>
      <c r="H221" s="3">
        <f t="shared" si="33"/>
        <v>-3.3647739555907394</v>
      </c>
      <c r="I221">
        <f t="shared" si="34"/>
        <v>0.31538601902218449</v>
      </c>
      <c r="O221" s="3">
        <f t="shared" si="35"/>
        <v>133.59480628</v>
      </c>
    </row>
    <row r="222" spans="1:15">
      <c r="A222" s="4">
        <v>216000</v>
      </c>
      <c r="B222" s="2">
        <f t="shared" si="27"/>
        <v>6.7864518793361088E-16</v>
      </c>
      <c r="C222" s="2">
        <f t="shared" si="28"/>
        <v>9.1617100371037464E-21</v>
      </c>
      <c r="D222" s="4">
        <f t="shared" si="29"/>
        <v>0.45655386318858643</v>
      </c>
      <c r="E222" s="2">
        <f t="shared" si="30"/>
        <v>-134.69387221674017</v>
      </c>
      <c r="F222" s="2">
        <f t="shared" si="31"/>
        <v>16577145465740.104</v>
      </c>
      <c r="G222" s="3">
        <f t="shared" si="32"/>
        <v>0.45655386318858654</v>
      </c>
      <c r="H222" s="3">
        <f t="shared" si="33"/>
        <v>-3.4050797802972514</v>
      </c>
      <c r="I222">
        <f t="shared" si="34"/>
        <v>0.31673144407179427</v>
      </c>
      <c r="O222" s="3">
        <f t="shared" si="35"/>
        <v>134.216177472</v>
      </c>
    </row>
    <row r="223" spans="1:15">
      <c r="A223" s="4">
        <v>217000</v>
      </c>
      <c r="B223" s="2">
        <f t="shared" si="27"/>
        <v>6.7240480554334448E-16</v>
      </c>
      <c r="C223" s="2">
        <f t="shared" si="28"/>
        <v>9.077464874835151E-21</v>
      </c>
      <c r="D223" s="4">
        <f t="shared" si="29"/>
        <v>0.45235568903409906</v>
      </c>
      <c r="E223" s="2">
        <f t="shared" si="30"/>
        <v>-134.73399187069214</v>
      </c>
      <c r="F223" s="2">
        <f t="shared" si="31"/>
        <v>16730992859144.283</v>
      </c>
      <c r="G223" s="3">
        <f t="shared" si="32"/>
        <v>0.45235568903409912</v>
      </c>
      <c r="H223" s="3">
        <f t="shared" si="33"/>
        <v>-3.4451994342492238</v>
      </c>
      <c r="I223">
        <f t="shared" si="34"/>
        <v>0.31806393288720763</v>
      </c>
      <c r="O223" s="3">
        <f t="shared" si="35"/>
        <v>134.837548664</v>
      </c>
    </row>
    <row r="224" spans="1:15">
      <c r="A224" s="4">
        <v>218000</v>
      </c>
      <c r="B224" s="2">
        <f t="shared" si="27"/>
        <v>6.6625010285814641E-16</v>
      </c>
      <c r="C224" s="2">
        <f t="shared" si="28"/>
        <v>8.9943763885849765E-21</v>
      </c>
      <c r="D224" s="4">
        <f t="shared" si="29"/>
        <v>0.44821515530945821</v>
      </c>
      <c r="E224" s="2">
        <f t="shared" si="30"/>
        <v>-134.77392706581364</v>
      </c>
      <c r="F224" s="2">
        <f t="shared" si="31"/>
        <v>16885550864065.344</v>
      </c>
      <c r="G224" s="3">
        <f t="shared" si="32"/>
        <v>0.44821515530945827</v>
      </c>
      <c r="H224" s="3">
        <f t="shared" si="33"/>
        <v>-3.4851346293707297</v>
      </c>
      <c r="I224">
        <f t="shared" si="34"/>
        <v>0.31938361754193734</v>
      </c>
      <c r="O224" s="3">
        <f t="shared" si="35"/>
        <v>135.45891985599999</v>
      </c>
    </row>
    <row r="225" spans="1:15">
      <c r="A225" s="4">
        <v>219000</v>
      </c>
      <c r="B225" s="2">
        <f t="shared" si="27"/>
        <v>6.6017951853027571E-16</v>
      </c>
      <c r="C225" s="2">
        <f t="shared" si="28"/>
        <v>8.9124235001587228E-21</v>
      </c>
      <c r="D225" s="4">
        <f t="shared" si="29"/>
        <v>0.44413121162875452</v>
      </c>
      <c r="E225" s="2">
        <f t="shared" si="30"/>
        <v>-134.8136794905239</v>
      </c>
      <c r="F225" s="2">
        <f t="shared" si="31"/>
        <v>17040819480503.281</v>
      </c>
      <c r="G225" s="3">
        <f t="shared" si="32"/>
        <v>0.44413121162875457</v>
      </c>
      <c r="H225" s="3">
        <f t="shared" si="33"/>
        <v>-3.5248870540809998</v>
      </c>
      <c r="I225">
        <f t="shared" si="34"/>
        <v>0.32069062931315695</v>
      </c>
      <c r="O225" s="3">
        <f t="shared" si="35"/>
        <v>136.08029104799999</v>
      </c>
    </row>
    <row r="226" spans="1:15">
      <c r="A226" s="4">
        <v>220000</v>
      </c>
      <c r="B226" s="2">
        <f t="shared" si="27"/>
        <v>6.541915266163337E-16</v>
      </c>
      <c r="C226" s="2">
        <f t="shared" si="28"/>
        <v>8.8315856093205051E-21</v>
      </c>
      <c r="D226" s="4">
        <f t="shared" si="29"/>
        <v>0.44010283142410522</v>
      </c>
      <c r="E226" s="2">
        <f t="shared" si="30"/>
        <v>-134.85325081016566</v>
      </c>
      <c r="F226" s="2">
        <f t="shared" si="31"/>
        <v>17196798708458.096</v>
      </c>
      <c r="G226" s="3">
        <f t="shared" si="32"/>
        <v>0.44010283142410533</v>
      </c>
      <c r="H226" s="3">
        <f t="shared" si="33"/>
        <v>-3.5644583737227569</v>
      </c>
      <c r="I226">
        <f t="shared" si="34"/>
        <v>0.32198509865289338</v>
      </c>
      <c r="O226" s="3">
        <f t="shared" si="35"/>
        <v>136.70166223999999</v>
      </c>
    </row>
    <row r="227" spans="1:15">
      <c r="A227" s="4">
        <v>221000</v>
      </c>
      <c r="B227" s="2">
        <f t="shared" si="27"/>
        <v>6.4828463561824194E-16</v>
      </c>
      <c r="C227" s="2">
        <f t="shared" si="28"/>
        <v>8.7518425808462662E-21</v>
      </c>
      <c r="D227" s="4">
        <f t="shared" si="29"/>
        <v>0.43612901130047899</v>
      </c>
      <c r="E227" s="2">
        <f t="shared" si="30"/>
        <v>-134.89264266742373</v>
      </c>
      <c r="F227" s="2">
        <f t="shared" si="31"/>
        <v>17353488547929.791</v>
      </c>
      <c r="G227" s="3">
        <f t="shared" si="32"/>
        <v>0.43612901130047899</v>
      </c>
      <c r="H227" s="3">
        <f t="shared" si="33"/>
        <v>-3.6038502309808473</v>
      </c>
      <c r="I227">
        <f t="shared" si="34"/>
        <v>0.323267155161299</v>
      </c>
      <c r="O227" s="3">
        <f t="shared" si="35"/>
        <v>137.32303343199999</v>
      </c>
    </row>
    <row r="228" spans="1:15">
      <c r="A228" s="4">
        <v>222000</v>
      </c>
      <c r="B228" s="2">
        <f t="shared" si="27"/>
        <v>6.4245738755438986E-16</v>
      </c>
      <c r="C228" s="2">
        <f t="shared" si="28"/>
        <v>8.6731747319842639E-21</v>
      </c>
      <c r="D228" s="4">
        <f t="shared" si="29"/>
        <v>0.43220877041081673</v>
      </c>
      <c r="E228" s="2">
        <f t="shared" si="30"/>
        <v>-134.93185668273429</v>
      </c>
      <c r="F228" s="2">
        <f t="shared" si="31"/>
        <v>17510888998918.363</v>
      </c>
      <c r="G228" s="3">
        <f t="shared" si="32"/>
        <v>0.43220877041081684</v>
      </c>
      <c r="H228" s="3">
        <f t="shared" si="33"/>
        <v>-3.6430642462914054</v>
      </c>
      <c r="I228">
        <f t="shared" si="34"/>
        <v>0.32453692756190444</v>
      </c>
      <c r="O228" s="3">
        <f t="shared" si="35"/>
        <v>137.94440462400001</v>
      </c>
    </row>
    <row r="229" spans="1:15">
      <c r="A229" s="4">
        <v>223000</v>
      </c>
      <c r="B229" s="2">
        <f t="shared" si="27"/>
        <v>6.3670835705987561E-16</v>
      </c>
      <c r="C229" s="2">
        <f t="shared" si="28"/>
        <v>8.5955628203083206E-21</v>
      </c>
      <c r="D229" s="4">
        <f t="shared" si="29"/>
        <v>0.4283411498507248</v>
      </c>
      <c r="E229" s="2">
        <f t="shared" si="30"/>
        <v>-134.97089445468475</v>
      </c>
      <c r="F229" s="2">
        <f t="shared" si="31"/>
        <v>17669000061423.816</v>
      </c>
      <c r="G229" s="3">
        <f t="shared" si="32"/>
        <v>0.42834114985072491</v>
      </c>
      <c r="H229" s="3">
        <f t="shared" si="33"/>
        <v>-3.6821020182418458</v>
      </c>
      <c r="I229">
        <f t="shared" si="34"/>
        <v>0.32579454367875776</v>
      </c>
      <c r="O229" s="3">
        <f t="shared" si="35"/>
        <v>138.56577581600001</v>
      </c>
    </row>
    <row r="230" spans="1:15">
      <c r="A230" s="4">
        <v>224000</v>
      </c>
      <c r="B230" s="2">
        <f t="shared" si="27"/>
        <v>6.3103615051479899E-16</v>
      </c>
      <c r="C230" s="2">
        <f t="shared" si="28"/>
        <v>8.5189880319497868E-21</v>
      </c>
      <c r="D230" s="4">
        <f t="shared" si="29"/>
        <v>0.4245252120720403</v>
      </c>
      <c r="E230" s="2">
        <f t="shared" si="30"/>
        <v>-135.00975756040478</v>
      </c>
      <c r="F230" s="2">
        <f t="shared" si="31"/>
        <v>17827821735446.145</v>
      </c>
      <c r="G230" s="3">
        <f t="shared" si="32"/>
        <v>0.42452521207204036</v>
      </c>
      <c r="H230" s="3">
        <f t="shared" si="33"/>
        <v>-3.7209651239618893</v>
      </c>
      <c r="I230">
        <f t="shared" si="34"/>
        <v>0.32704013041535834</v>
      </c>
      <c r="O230" s="3">
        <f t="shared" si="35"/>
        <v>139.18714700800001</v>
      </c>
    </row>
    <row r="231" spans="1:15">
      <c r="A231" s="4">
        <v>225000</v>
      </c>
      <c r="B231" s="2">
        <f t="shared" si="27"/>
        <v>6.254394051996159E-16</v>
      </c>
      <c r="C231" s="2">
        <f t="shared" si="28"/>
        <v>8.4434319701948154E-21</v>
      </c>
      <c r="D231" s="4">
        <f t="shared" si="29"/>
        <v>0.4207600403146014</v>
      </c>
      <c r="E231" s="2">
        <f t="shared" si="30"/>
        <v>-135.04844755594877</v>
      </c>
      <c r="F231" s="2">
        <f t="shared" si="31"/>
        <v>17987354020985.352</v>
      </c>
      <c r="G231" s="3">
        <f t="shared" si="32"/>
        <v>0.42076004031460151</v>
      </c>
      <c r="H231" s="3">
        <f t="shared" si="33"/>
        <v>-3.759655119505882</v>
      </c>
      <c r="I231">
        <f t="shared" si="34"/>
        <v>0.32827381373530012</v>
      </c>
      <c r="O231" s="3">
        <f t="shared" si="35"/>
        <v>139.80851820000001</v>
      </c>
    </row>
    <row r="232" spans="1:15">
      <c r="A232" s="4">
        <v>226000</v>
      </c>
      <c r="B232" s="2">
        <f t="shared" si="27"/>
        <v>6.1991678847659482E-16</v>
      </c>
      <c r="C232" s="2">
        <f t="shared" si="28"/>
        <v>8.3688766444340302E-21</v>
      </c>
      <c r="D232" s="4">
        <f t="shared" si="29"/>
        <v>0.4170447380555779</v>
      </c>
      <c r="E232" s="2">
        <f t="shared" si="30"/>
        <v>-135.08696597666955</v>
      </c>
      <c r="F232" s="2">
        <f t="shared" si="31"/>
        <v>18147596918041.441</v>
      </c>
      <c r="G232" s="3">
        <f t="shared" si="32"/>
        <v>0.41704473805557796</v>
      </c>
      <c r="H232" s="3">
        <f t="shared" si="33"/>
        <v>-3.7981735402266503</v>
      </c>
      <c r="I232">
        <f t="shared" si="34"/>
        <v>0.32949571864454019</v>
      </c>
      <c r="O232" s="3">
        <f t="shared" si="35"/>
        <v>140.42988939200001</v>
      </c>
    </row>
    <row r="233" spans="1:15">
      <c r="A233" s="4">
        <v>227000</v>
      </c>
      <c r="B233" s="2">
        <f t="shared" si="27"/>
        <v>6.1446699699645939E-16</v>
      </c>
      <c r="C233" s="2">
        <f t="shared" si="28"/>
        <v>8.2953044594522024E-21</v>
      </c>
      <c r="D233" s="4">
        <f t="shared" si="29"/>
        <v>0.41337842847574563</v>
      </c>
      <c r="E233" s="2">
        <f t="shared" si="30"/>
        <v>-135.125314337584</v>
      </c>
      <c r="F233" s="2">
        <f t="shared" si="31"/>
        <v>18308550426614.406</v>
      </c>
      <c r="G233" s="3">
        <f t="shared" si="32"/>
        <v>0.41337842847574563</v>
      </c>
      <c r="H233" s="3">
        <f t="shared" si="33"/>
        <v>-3.8365219011410874</v>
      </c>
      <c r="I233">
        <f t="shared" si="34"/>
        <v>0.33070596917521328</v>
      </c>
      <c r="O233" s="3">
        <f t="shared" si="35"/>
        <v>141.051260584</v>
      </c>
    </row>
    <row r="234" spans="1:15">
      <c r="A234" s="4">
        <v>228000</v>
      </c>
      <c r="B234" s="2">
        <f t="shared" si="27"/>
        <v>6.0908875592933507E-16</v>
      </c>
      <c r="C234" s="2">
        <f t="shared" si="28"/>
        <v>8.2226982050460242E-21</v>
      </c>
      <c r="D234" s="4">
        <f t="shared" si="29"/>
        <v>0.40976025394211096</v>
      </c>
      <c r="E234" s="2">
        <f t="shared" si="30"/>
        <v>-135.16349413373061</v>
      </c>
      <c r="F234" s="2">
        <f t="shared" si="31"/>
        <v>18470214546704.246</v>
      </c>
      <c r="G234" s="3">
        <f t="shared" si="32"/>
        <v>0.40976025394211102</v>
      </c>
      <c r="H234" s="3">
        <f t="shared" si="33"/>
        <v>-3.874701697287708</v>
      </c>
      <c r="I234">
        <f t="shared" si="34"/>
        <v>0.3319046883709163</v>
      </c>
      <c r="O234" s="3">
        <f t="shared" si="35"/>
        <v>141.672631776</v>
      </c>
    </row>
    <row r="235" spans="1:15">
      <c r="A235" s="4">
        <v>229000</v>
      </c>
      <c r="B235" s="2">
        <f t="shared" si="27"/>
        <v>6.037808182191521E-16</v>
      </c>
      <c r="C235" s="2">
        <f t="shared" si="28"/>
        <v>8.1510410459585532E-21</v>
      </c>
      <c r="D235" s="4">
        <f t="shared" si="29"/>
        <v>0.40618937550631556</v>
      </c>
      <c r="E235" s="2">
        <f t="shared" si="30"/>
        <v>-135.2015068405193</v>
      </c>
      <c r="F235" s="2">
        <f t="shared" si="31"/>
        <v>18632589278310.969</v>
      </c>
      <c r="G235" s="3">
        <f t="shared" si="32"/>
        <v>0.40618937550631562</v>
      </c>
      <c r="H235" s="3">
        <f t="shared" si="33"/>
        <v>-3.912714404076393</v>
      </c>
      <c r="I235">
        <f t="shared" si="34"/>
        <v>0.33309199827339053</v>
      </c>
      <c r="O235" s="3">
        <f t="shared" si="35"/>
        <v>142.294002968</v>
      </c>
    </row>
    <row r="236" spans="1:15">
      <c r="A236" s="4">
        <v>230000</v>
      </c>
      <c r="B236" s="2">
        <f t="shared" si="27"/>
        <v>5.9854196386069099E-16</v>
      </c>
      <c r="C236" s="2">
        <f t="shared" si="28"/>
        <v>8.0803165121193278E-21</v>
      </c>
      <c r="D236" s="4">
        <f t="shared" si="29"/>
        <v>0.40266497241827393</v>
      </c>
      <c r="E236" s="2">
        <f t="shared" si="30"/>
        <v>-135.2393539140734</v>
      </c>
      <c r="F236" s="2">
        <f t="shared" si="31"/>
        <v>18795674621434.57</v>
      </c>
      <c r="G236" s="3">
        <f t="shared" si="32"/>
        <v>0.40266497241827415</v>
      </c>
      <c r="H236" s="3">
        <f t="shared" si="33"/>
        <v>-3.9505614776304894</v>
      </c>
      <c r="I236">
        <f t="shared" si="34"/>
        <v>0.3342680199105309</v>
      </c>
      <c r="O236" s="3">
        <f t="shared" si="35"/>
        <v>142.91537416</v>
      </c>
    </row>
    <row r="237" spans="1:15">
      <c r="A237" s="4">
        <v>231000</v>
      </c>
      <c r="B237" s="2">
        <f t="shared" si="27"/>
        <v>5.9337099919848856E-16</v>
      </c>
      <c r="C237" s="2">
        <f t="shared" si="28"/>
        <v>8.0105084891795954E-21</v>
      </c>
      <c r="D237" s="4">
        <f t="shared" si="29"/>
        <v>0.39918624165451716</v>
      </c>
      <c r="E237" s="2">
        <f t="shared" si="30"/>
        <v>-135.27703679156443</v>
      </c>
      <c r="F237" s="2">
        <f t="shared" si="31"/>
        <v>18959470576075.059</v>
      </c>
      <c r="G237" s="3">
        <f t="shared" si="32"/>
        <v>0.39918624165451716</v>
      </c>
      <c r="H237" s="3">
        <f t="shared" si="33"/>
        <v>-3.9882443551215201</v>
      </c>
      <c r="I237">
        <f t="shared" si="34"/>
        <v>0.33543287328565702</v>
      </c>
      <c r="O237" s="3">
        <f t="shared" si="35"/>
        <v>143.536745352</v>
      </c>
    </row>
    <row r="238" spans="1:15">
      <c r="A238" s="4">
        <v>232000</v>
      </c>
      <c r="B238" s="2">
        <f t="shared" si="27"/>
        <v>5.8826675624685174E-16</v>
      </c>
      <c r="C238" s="2">
        <f t="shared" si="28"/>
        <v>7.9416012093324992E-21</v>
      </c>
      <c r="D238" s="4">
        <f t="shared" si="29"/>
        <v>0.3957523974607367</v>
      </c>
      <c r="E238" s="2">
        <f t="shared" si="30"/>
        <v>-135.31455689153952</v>
      </c>
      <c r="F238" s="2">
        <f t="shared" si="31"/>
        <v>19123977142232.414</v>
      </c>
      <c r="G238" s="3">
        <f t="shared" si="32"/>
        <v>0.39575239746073659</v>
      </c>
      <c r="H238" s="3">
        <f t="shared" si="33"/>
        <v>-4.0257644550966285</v>
      </c>
      <c r="I238">
        <f t="shared" si="34"/>
        <v>0.33658667736798059</v>
      </c>
      <c r="O238" s="3">
        <f t="shared" si="35"/>
        <v>144.15811654399999</v>
      </c>
    </row>
    <row r="239" spans="1:15">
      <c r="A239" s="4">
        <v>233000</v>
      </c>
      <c r="B239" s="2">
        <f t="shared" si="27"/>
        <v>5.8322809203025558E-16</v>
      </c>
      <c r="C239" s="2">
        <f t="shared" si="28"/>
        <v>7.8735792424084498E-21</v>
      </c>
      <c r="D239" s="4">
        <f t="shared" si="29"/>
        <v>0.39236267090804189</v>
      </c>
      <c r="E239" s="2">
        <f t="shared" si="30"/>
        <v>-135.35191561424193</v>
      </c>
      <c r="F239" s="2">
        <f t="shared" si="31"/>
        <v>19289194319906.648</v>
      </c>
      <c r="G239" s="3">
        <f t="shared" si="32"/>
        <v>0.392362670908042</v>
      </c>
      <c r="H239" s="3">
        <f t="shared" si="33"/>
        <v>-4.0631231777990138</v>
      </c>
      <c r="I239">
        <f t="shared" si="34"/>
        <v>0.33772955008421052</v>
      </c>
      <c r="O239" s="3">
        <f t="shared" si="35"/>
        <v>144.77948773599999</v>
      </c>
    </row>
    <row r="240" spans="1:15">
      <c r="A240" s="4">
        <v>234000</v>
      </c>
      <c r="B240" s="2">
        <f t="shared" si="27"/>
        <v>5.782538879434317E-16</v>
      </c>
      <c r="C240" s="2">
        <f t="shared" si="28"/>
        <v>7.8064274872363286E-21</v>
      </c>
      <c r="D240" s="4">
        <f t="shared" si="29"/>
        <v>0.38901630946246424</v>
      </c>
      <c r="E240" s="2">
        <f t="shared" si="30"/>
        <v>-135.3891143419244</v>
      </c>
      <c r="F240" s="2">
        <f t="shared" si="31"/>
        <v>19455122109097.766</v>
      </c>
      <c r="G240" s="3">
        <f t="shared" si="32"/>
        <v>0.38901630946246424</v>
      </c>
      <c r="H240" s="3">
        <f t="shared" si="33"/>
        <v>-4.1003219054814908</v>
      </c>
      <c r="I240">
        <f t="shared" si="34"/>
        <v>0.33886160831123563</v>
      </c>
      <c r="O240" s="3">
        <f t="shared" si="35"/>
        <v>145.40085892799999</v>
      </c>
    </row>
    <row r="241" spans="1:15">
      <c r="A241" s="4">
        <v>235000</v>
      </c>
      <c r="B241" s="2">
        <f t="shared" si="27"/>
        <v>5.733430491304762E-16</v>
      </c>
      <c r="C241" s="2">
        <f t="shared" si="28"/>
        <v>7.7401311632614284E-21</v>
      </c>
      <c r="D241" s="4">
        <f t="shared" si="29"/>
        <v>0.38571257656725561</v>
      </c>
      <c r="E241" s="2">
        <f t="shared" si="30"/>
        <v>-135.42615443915628</v>
      </c>
      <c r="F241" s="2">
        <f t="shared" si="31"/>
        <v>19621760509805.758</v>
      </c>
      <c r="G241" s="3">
        <f t="shared" si="32"/>
        <v>0.38571257656725555</v>
      </c>
      <c r="H241" s="3">
        <f t="shared" si="33"/>
        <v>-4.1373620027133597</v>
      </c>
      <c r="I241">
        <f t="shared" si="34"/>
        <v>0.33998296786983018</v>
      </c>
      <c r="O241" s="3">
        <f t="shared" si="35"/>
        <v>146.02223011999999</v>
      </c>
    </row>
    <row r="242" spans="1:15">
      <c r="A242" s="4">
        <v>236000</v>
      </c>
      <c r="B242" s="2">
        <f t="shared" si="27"/>
        <v>5.6849450388233533E-16</v>
      </c>
      <c r="C242" s="2">
        <f t="shared" si="28"/>
        <v>7.6746758024115277E-21</v>
      </c>
      <c r="D242" s="4">
        <f t="shared" si="29"/>
        <v>0.38245075123755196</v>
      </c>
      <c r="E242" s="2">
        <f t="shared" si="30"/>
        <v>-135.46303725312367</v>
      </c>
      <c r="F242" s="2">
        <f t="shared" si="31"/>
        <v>19789109522030.629</v>
      </c>
      <c r="G242" s="3">
        <f t="shared" si="32"/>
        <v>0.38245075123755196</v>
      </c>
      <c r="H242" s="3">
        <f t="shared" si="33"/>
        <v>-4.1742448166807646</v>
      </c>
      <c r="I242">
        <f t="shared" si="34"/>
        <v>0.34109374351932864</v>
      </c>
      <c r="O242" s="3">
        <f t="shared" si="35"/>
        <v>146.64360131199999</v>
      </c>
    </row>
    <row r="243" spans="1:15">
      <c r="A243" s="4">
        <v>237000</v>
      </c>
      <c r="B243" s="2">
        <f t="shared" si="27"/>
        <v>5.6370720305204915E-16</v>
      </c>
      <c r="C243" s="2">
        <f t="shared" si="28"/>
        <v>7.610047241202663E-21</v>
      </c>
      <c r="D243" s="4">
        <f t="shared" si="29"/>
        <v>0.37923012766698161</v>
      </c>
      <c r="E243" s="2">
        <f t="shared" si="30"/>
        <v>-135.49976411392362</v>
      </c>
      <c r="F243" s="2">
        <f t="shared" si="31"/>
        <v>19957169145772.375</v>
      </c>
      <c r="G243" s="3">
        <f t="shared" si="32"/>
        <v>0.37923012766698166</v>
      </c>
      <c r="H243" s="3">
        <f t="shared" si="33"/>
        <v>-4.2109716774807113</v>
      </c>
      <c r="I243">
        <f t="shared" si="34"/>
        <v>0.34219404895322003</v>
      </c>
      <c r="O243" s="3">
        <f t="shared" si="35"/>
        <v>147.26497250400001</v>
      </c>
    </row>
    <row r="244" spans="1:15">
      <c r="A244" s="4">
        <v>238000</v>
      </c>
      <c r="B244" s="2">
        <f t="shared" si="27"/>
        <v>5.5898011948715742E-16</v>
      </c>
      <c r="C244" s="2">
        <f t="shared" si="28"/>
        <v>7.5462316130766257E-21</v>
      </c>
      <c r="D244" s="4">
        <f t="shared" si="29"/>
        <v>0.37605001484582107</v>
      </c>
      <c r="E244" s="2">
        <f t="shared" si="30"/>
        <v>-135.53633633485177</v>
      </c>
      <c r="F244" s="2">
        <f t="shared" si="31"/>
        <v>20125939381031.004</v>
      </c>
      <c r="G244" s="3">
        <f t="shared" si="32"/>
        <v>0.37605001484582112</v>
      </c>
      <c r="H244" s="3">
        <f t="shared" si="33"/>
        <v>-4.2475438984088729</v>
      </c>
      <c r="I244">
        <f t="shared" si="34"/>
        <v>0.34328399679561095</v>
      </c>
      <c r="O244" s="3">
        <f t="shared" si="35"/>
        <v>147.88634369600001</v>
      </c>
    </row>
    <row r="245" spans="1:15">
      <c r="A245" s="4">
        <v>239000</v>
      </c>
      <c r="B245" s="2">
        <f t="shared" si="27"/>
        <v>5.5431224747869525E-16</v>
      </c>
      <c r="C245" s="2">
        <f t="shared" si="28"/>
        <v>7.4832153409623858E-21</v>
      </c>
      <c r="D245" s="4">
        <f t="shared" si="29"/>
        <v>0.37290973619030993</v>
      </c>
      <c r="E245" s="2">
        <f t="shared" si="30"/>
        <v>-135.57275521268429</v>
      </c>
      <c r="F245" s="2">
        <f t="shared" si="31"/>
        <v>20295420227806.512</v>
      </c>
      <c r="G245" s="3">
        <f t="shared" si="32"/>
        <v>0.37290973619030987</v>
      </c>
      <c r="H245" s="3">
        <f t="shared" si="33"/>
        <v>-4.2839627762413883</v>
      </c>
      <c r="I245">
        <f t="shared" si="34"/>
        <v>0.34436369859851346</v>
      </c>
      <c r="O245" s="3">
        <f t="shared" si="35"/>
        <v>148.50771488800001</v>
      </c>
    </row>
    <row r="246" spans="1:15">
      <c r="A246" s="4">
        <v>240000</v>
      </c>
      <c r="B246" s="2">
        <f t="shared" si="27"/>
        <v>5.497026022262248E-16</v>
      </c>
      <c r="C246" s="2">
        <f t="shared" si="28"/>
        <v>7.4209851300540348E-21</v>
      </c>
      <c r="D246" s="4">
        <f t="shared" si="29"/>
        <v>0.36980862918275503</v>
      </c>
      <c r="E246" s="2">
        <f t="shared" si="30"/>
        <v>-135.60902202795364</v>
      </c>
      <c r="F246" s="2">
        <f t="shared" si="31"/>
        <v>20465611686098.895</v>
      </c>
      <c r="G246" s="3">
        <f t="shared" si="32"/>
        <v>0.36980862918275509</v>
      </c>
      <c r="H246" s="3">
        <f t="shared" si="33"/>
        <v>-4.3202295915107545</v>
      </c>
      <c r="I246">
        <f t="shared" si="34"/>
        <v>0.34543326483991188</v>
      </c>
      <c r="O246" s="3">
        <f t="shared" si="35"/>
        <v>149.12908608000001</v>
      </c>
    </row>
    <row r="247" spans="1:15">
      <c r="A247" s="4">
        <v>241000</v>
      </c>
      <c r="B247" s="2">
        <f t="shared" si="27"/>
        <v>5.4515021931837522E-16</v>
      </c>
      <c r="C247" s="2">
        <f t="shared" si="28"/>
        <v>7.3595279607980659E-21</v>
      </c>
      <c r="D247" s="4">
        <f t="shared" si="29"/>
        <v>0.36674604502206731</v>
      </c>
      <c r="E247" s="2">
        <f t="shared" si="30"/>
        <v>-135.64513804521891</v>
      </c>
      <c r="F247" s="2">
        <f t="shared" si="31"/>
        <v>20636513755908.16</v>
      </c>
      <c r="G247" s="3">
        <f t="shared" si="32"/>
        <v>0.36674604502206731</v>
      </c>
      <c r="H247" s="3">
        <f t="shared" si="33"/>
        <v>-4.3563456087760013</v>
      </c>
      <c r="I247">
        <f t="shared" si="34"/>
        <v>0.34649280492256668</v>
      </c>
      <c r="O247" s="3">
        <f t="shared" si="35"/>
        <v>149.75045727200001</v>
      </c>
    </row>
    <row r="248" spans="1:15">
      <c r="A248" s="4">
        <v>242000</v>
      </c>
      <c r="B248" s="2">
        <f t="shared" si="27"/>
        <v>5.4065415422837488E-16</v>
      </c>
      <c r="C248" s="2">
        <f t="shared" si="28"/>
        <v>7.298831082083061E-21</v>
      </c>
      <c r="D248" s="4">
        <f t="shared" si="29"/>
        <v>0.3637213482843844</v>
      </c>
      <c r="E248" s="2">
        <f t="shared" si="30"/>
        <v>-135.68110451333015</v>
      </c>
      <c r="F248" s="2">
        <f t="shared" si="31"/>
        <v>20808126437234.301</v>
      </c>
      <c r="G248" s="3">
        <f t="shared" si="32"/>
        <v>0.36372134828438452</v>
      </c>
      <c r="H248" s="3">
        <f t="shared" si="33"/>
        <v>-4.3923120768872597</v>
      </c>
      <c r="I248">
        <f t="shared" si="34"/>
        <v>0.34754242717351458</v>
      </c>
      <c r="O248" s="3">
        <f t="shared" si="35"/>
        <v>150.371828464</v>
      </c>
    </row>
    <row r="249" spans="1:15">
      <c r="A249" s="4">
        <v>243000</v>
      </c>
      <c r="B249" s="2">
        <f t="shared" si="27"/>
        <v>5.3621348182408756E-16</v>
      </c>
      <c r="C249" s="2">
        <f t="shared" si="28"/>
        <v>7.2388820046251829E-21</v>
      </c>
      <c r="D249" s="4">
        <f t="shared" si="29"/>
        <v>0.36073391659345105</v>
      </c>
      <c r="E249" s="2">
        <f t="shared" si="30"/>
        <v>-135.71692266568778</v>
      </c>
      <c r="F249" s="2">
        <f t="shared" si="31"/>
        <v>20980449730077.32</v>
      </c>
      <c r="G249" s="3">
        <f t="shared" si="32"/>
        <v>0.36073391659345111</v>
      </c>
      <c r="H249" s="3">
        <f t="shared" si="33"/>
        <v>-4.4281302292448768</v>
      </c>
      <c r="I249">
        <f t="shared" si="34"/>
        <v>0.34858223884422751</v>
      </c>
      <c r="O249" s="3">
        <f t="shared" si="35"/>
        <v>150.993199656</v>
      </c>
    </row>
    <row r="250" spans="1:15">
      <c r="A250" s="4">
        <v>244000</v>
      </c>
      <c r="B250" s="2">
        <f t="shared" si="27"/>
        <v>5.3182729589207458E-16</v>
      </c>
      <c r="C250" s="2">
        <f t="shared" si="28"/>
        <v>7.1796684945430075E-21</v>
      </c>
      <c r="D250" s="4">
        <f t="shared" si="29"/>
        <v>0.35778314030043495</v>
      </c>
      <c r="E250" s="2">
        <f t="shared" si="30"/>
        <v>-135.75259372049612</v>
      </c>
      <c r="F250" s="2">
        <f t="shared" si="31"/>
        <v>21153483634437.219</v>
      </c>
      <c r="G250" s="3">
        <f t="shared" si="32"/>
        <v>0.35778314030043495</v>
      </c>
      <c r="H250" s="3">
        <f t="shared" si="33"/>
        <v>-4.463801284053222</v>
      </c>
      <c r="I250">
        <f t="shared" si="34"/>
        <v>0.34961234611139169</v>
      </c>
      <c r="O250" s="3">
        <f t="shared" si="35"/>
        <v>151.614570848</v>
      </c>
    </row>
    <row r="251" spans="1:15">
      <c r="A251" s="4">
        <v>245000</v>
      </c>
      <c r="B251" s="2">
        <f t="shared" si="27"/>
        <v>5.2749470867522788E-16</v>
      </c>
      <c r="C251" s="2">
        <f t="shared" si="28"/>
        <v>7.1211785671155759E-21</v>
      </c>
      <c r="D251" s="4">
        <f t="shared" si="29"/>
        <v>0.35486842217287284</v>
      </c>
      <c r="E251" s="2">
        <f t="shared" si="30"/>
        <v>-135.7881188810122</v>
      </c>
      <c r="F251" s="2">
        <f t="shared" si="31"/>
        <v>21327228150313.996</v>
      </c>
      <c r="G251" s="3">
        <f t="shared" si="32"/>
        <v>0.35486842217287279</v>
      </c>
      <c r="H251" s="3">
        <f t="shared" si="33"/>
        <v>-4.4993264445692835</v>
      </c>
      <c r="I251">
        <f t="shared" si="34"/>
        <v>0.35063285407827333</v>
      </c>
      <c r="O251" s="3">
        <f t="shared" si="35"/>
        <v>152.23594204</v>
      </c>
    </row>
    <row r="252" spans="1:15">
      <c r="A252" s="4">
        <v>246000</v>
      </c>
      <c r="B252" s="2">
        <f t="shared" si="27"/>
        <v>5.232148504235334E-16</v>
      </c>
      <c r="C252" s="2">
        <f t="shared" si="28"/>
        <v>7.0634004807177002E-21</v>
      </c>
      <c r="D252" s="4">
        <f t="shared" si="29"/>
        <v>0.3519891770924497</v>
      </c>
      <c r="E252" s="2">
        <f t="shared" si="30"/>
        <v>-135.82349933578911</v>
      </c>
      <c r="F252" s="2">
        <f t="shared" si="31"/>
        <v>21501683277707.652</v>
      </c>
      <c r="G252" s="3">
        <f t="shared" si="32"/>
        <v>0.35198917709244987</v>
      </c>
      <c r="H252" s="3">
        <f t="shared" si="33"/>
        <v>-4.5347068993462161</v>
      </c>
      <c r="I252">
        <f t="shared" si="34"/>
        <v>0.35164386677663628</v>
      </c>
      <c r="O252" s="3">
        <f t="shared" si="35"/>
        <v>152.857313232</v>
      </c>
    </row>
    <row r="253" spans="1:15">
      <c r="A253" s="4">
        <v>247000</v>
      </c>
      <c r="B253" s="2">
        <f t="shared" si="27"/>
        <v>5.1898686895753989E-16</v>
      </c>
      <c r="C253" s="2">
        <f t="shared" si="28"/>
        <v>7.0063227309267889E-21</v>
      </c>
      <c r="D253" s="4">
        <f t="shared" si="29"/>
        <v>0.34914483176132527</v>
      </c>
      <c r="E253" s="2">
        <f t="shared" si="30"/>
        <v>-135.85873625891486</v>
      </c>
      <c r="F253" s="2">
        <f t="shared" si="31"/>
        <v>21676849016618.184</v>
      </c>
      <c r="G253" s="3">
        <f t="shared" si="32"/>
        <v>0.34914483176132527</v>
      </c>
      <c r="H253" s="3">
        <f t="shared" si="33"/>
        <v>-4.5699438224719486</v>
      </c>
      <c r="I253">
        <f t="shared" si="34"/>
        <v>0.35264548716918048</v>
      </c>
      <c r="O253" s="3">
        <f t="shared" si="35"/>
        <v>153.47868442399999</v>
      </c>
    </row>
    <row r="254" spans="1:15">
      <c r="A254" s="4">
        <v>248000</v>
      </c>
      <c r="B254" s="2">
        <f t="shared" si="27"/>
        <v>5.1480992924412313E-16</v>
      </c>
      <c r="C254" s="2">
        <f t="shared" si="28"/>
        <v>6.9499340447956624E-21</v>
      </c>
      <c r="D254" s="4">
        <f t="shared" si="29"/>
        <v>0.34633482441673208</v>
      </c>
      <c r="E254" s="2">
        <f t="shared" si="30"/>
        <v>-135.89383081024584</v>
      </c>
      <c r="F254" s="2">
        <f t="shared" si="31"/>
        <v>21852725367045.598</v>
      </c>
      <c r="G254" s="3">
        <f t="shared" si="32"/>
        <v>0.34633482441673213</v>
      </c>
      <c r="H254" s="3">
        <f t="shared" si="33"/>
        <v>-4.6050383738029579</v>
      </c>
      <c r="I254">
        <f t="shared" si="34"/>
        <v>0.35363781715246945</v>
      </c>
      <c r="O254" s="3">
        <f t="shared" si="35"/>
        <v>154.10005561599999</v>
      </c>
    </row>
    <row r="255" spans="1:15">
      <c r="A255" s="4">
        <v>249000</v>
      </c>
      <c r="B255" s="2">
        <f t="shared" si="27"/>
        <v>5.1068321298415427E-16</v>
      </c>
      <c r="C255" s="2">
        <f t="shared" si="28"/>
        <v>6.894223375286083E-21</v>
      </c>
      <c r="D255" s="4">
        <f t="shared" si="29"/>
        <v>0.34355860455358289</v>
      </c>
      <c r="E255" s="2">
        <f t="shared" si="30"/>
        <v>-135.92878413563628</v>
      </c>
      <c r="F255" s="2">
        <f t="shared" si="31"/>
        <v>22029312328989.887</v>
      </c>
      <c r="G255" s="3">
        <f t="shared" si="32"/>
        <v>0.343558604553583</v>
      </c>
      <c r="H255" s="3">
        <f t="shared" si="33"/>
        <v>-4.6399916991933594</v>
      </c>
      <c r="I255">
        <f t="shared" si="34"/>
        <v>0.35462095756031875</v>
      </c>
      <c r="O255" s="3">
        <f t="shared" si="35"/>
        <v>154.72142680799999</v>
      </c>
    </row>
    <row r="256" spans="1:15">
      <c r="A256" s="4">
        <v>250000</v>
      </c>
      <c r="B256" s="2">
        <f t="shared" si="27"/>
        <v>5.0660591821168882E-16</v>
      </c>
      <c r="C256">
        <f>A256/1000*0.61</f>
        <v>152.5</v>
      </c>
      <c r="D256" s="4"/>
      <c r="E256" s="2">
        <f t="shared" si="30"/>
        <v>-135.96359736716229</v>
      </c>
      <c r="F256" s="2">
        <f t="shared" si="31"/>
        <v>22206609902451.055</v>
      </c>
      <c r="G256" s="3">
        <f t="shared" si="32"/>
        <v>0.34081563265482712</v>
      </c>
      <c r="H256" s="3">
        <f t="shared" si="33"/>
        <v>-4.6748049307193851</v>
      </c>
      <c r="I256">
        <f t="shared" si="34"/>
        <v>0.35559500816761735</v>
      </c>
      <c r="O256" s="3">
        <f t="shared" si="35"/>
        <v>155.34279799999999</v>
      </c>
    </row>
    <row r="257" spans="1:15">
      <c r="A257" s="4">
        <v>251000</v>
      </c>
      <c r="B257" s="2">
        <f t="shared" si="27"/>
        <v>5.0257725890431182E-16</v>
      </c>
      <c r="C257">
        <f t="shared" ref="C257:C320" si="36">A257/1000*0.61</f>
        <v>153.10999999999999</v>
      </c>
      <c r="E257" s="2">
        <f t="shared" si="30"/>
        <v>-135.9982716233423</v>
      </c>
      <c r="F257" s="2">
        <f t="shared" si="31"/>
        <v>22384618087429.102</v>
      </c>
      <c r="G257" s="3">
        <f t="shared" si="32"/>
        <v>0.33810537992931372</v>
      </c>
      <c r="H257" s="3">
        <f t="shared" si="33"/>
        <v>-4.7094791868993973</v>
      </c>
      <c r="I257">
        <f t="shared" si="34"/>
        <v>0.35656006769455462</v>
      </c>
      <c r="O257" s="3">
        <f t="shared" si="35"/>
        <v>155.96416919200001</v>
      </c>
    </row>
    <row r="258" spans="1:15">
      <c r="A258" s="4">
        <v>252000</v>
      </c>
      <c r="B258" s="2">
        <f t="shared" si="27"/>
        <v>4.9859646460428558E-16</v>
      </c>
      <c r="C258">
        <f t="shared" si="36"/>
        <v>153.72</v>
      </c>
      <c r="E258" s="2">
        <f t="shared" si="30"/>
        <v>-136.03280800935241</v>
      </c>
      <c r="F258" s="2">
        <f t="shared" si="31"/>
        <v>22563336883924.027</v>
      </c>
      <c r="G258" s="3">
        <f t="shared" si="32"/>
        <v>0.33542732805692071</v>
      </c>
      <c r="H258" s="3">
        <f t="shared" si="33"/>
        <v>-4.7440155729095155</v>
      </c>
      <c r="I258">
        <f t="shared" si="34"/>
        <v>0.35751623381122866</v>
      </c>
      <c r="O258" s="3">
        <f t="shared" si="35"/>
        <v>156.58554038400001</v>
      </c>
    </row>
    <row r="259" spans="1:15">
      <c r="A259" s="4">
        <v>253000</v>
      </c>
      <c r="B259" s="2">
        <f t="shared" si="27"/>
        <v>4.9466278005015787E-16</v>
      </c>
      <c r="C259">
        <f t="shared" si="36"/>
        <v>154.32999999999998</v>
      </c>
      <c r="E259" s="2">
        <f t="shared" si="30"/>
        <v>-136.0672076172379</v>
      </c>
      <c r="F259" s="2">
        <f t="shared" si="31"/>
        <v>22742766291935.832</v>
      </c>
      <c r="G259" s="3">
        <f t="shared" si="32"/>
        <v>0.33278096894072234</v>
      </c>
      <c r="H259" s="3">
        <f t="shared" si="33"/>
        <v>-4.7784151807949913</v>
      </c>
      <c r="I259">
        <f t="shared" si="34"/>
        <v>0.35846360314261116</v>
      </c>
      <c r="O259" s="3">
        <f t="shared" si="35"/>
        <v>157.20691157600001</v>
      </c>
    </row>
    <row r="260" spans="1:15">
      <c r="A260" s="4">
        <v>254000</v>
      </c>
      <c r="B260" s="2">
        <f t="shared" si="27"/>
        <v>4.9077546481850331E-16</v>
      </c>
      <c r="C260">
        <f t="shared" si="36"/>
        <v>154.94</v>
      </c>
      <c r="E260" s="2">
        <f t="shared" si="30"/>
        <v>-136.10147152612032</v>
      </c>
      <c r="F260" s="2">
        <f t="shared" si="31"/>
        <v>22922906311464.516</v>
      </c>
      <c r="G260" s="3">
        <f t="shared" si="32"/>
        <v>0.33016580446597277</v>
      </c>
      <c r="H260" s="3">
        <f t="shared" si="33"/>
        <v>-4.8126790896773937</v>
      </c>
      <c r="I260">
        <f t="shared" si="34"/>
        <v>0.35940227127384644</v>
      </c>
      <c r="O260" s="3">
        <f t="shared" si="35"/>
        <v>157.82828276800001</v>
      </c>
    </row>
    <row r="261" spans="1:15">
      <c r="A261" s="4">
        <v>255000</v>
      </c>
      <c r="B261" s="2">
        <f t="shared" si="27"/>
        <v>4.8693379297547951E-16</v>
      </c>
      <c r="C261">
        <f t="shared" si="36"/>
        <v>155.54999999999998</v>
      </c>
      <c r="E261" s="2">
        <f t="shared" si="30"/>
        <v>-136.13560080240066</v>
      </c>
      <c r="F261" s="2">
        <f t="shared" si="31"/>
        <v>23103756942510.078</v>
      </c>
      <c r="G261" s="3">
        <f t="shared" si="32"/>
        <v>0.32758134626569313</v>
      </c>
      <c r="H261" s="3">
        <f t="shared" si="33"/>
        <v>-4.8468083659577363</v>
      </c>
      <c r="I261">
        <f t="shared" si="34"/>
        <v>0.36033233275586168</v>
      </c>
      <c r="O261" s="3">
        <f t="shared" si="35"/>
        <v>158.44965396000001</v>
      </c>
    </row>
    <row r="262" spans="1:15">
      <c r="A262" s="4">
        <v>256000</v>
      </c>
      <c r="B262" s="2">
        <f t="shared" si="27"/>
        <v>4.8313705273789297E-16</v>
      </c>
      <c r="C262">
        <f t="shared" si="36"/>
        <v>156.16</v>
      </c>
      <c r="E262" s="2">
        <f t="shared" si="30"/>
        <v>-136.16959649995852</v>
      </c>
      <c r="F262" s="2">
        <f t="shared" si="31"/>
        <v>23285318185072.516</v>
      </c>
      <c r="G262" s="3">
        <f t="shared" si="32"/>
        <v>0.32502711549265595</v>
      </c>
      <c r="H262" s="3">
        <f t="shared" si="33"/>
        <v>-4.8808040635156233</v>
      </c>
      <c r="I262">
        <f t="shared" si="34"/>
        <v>0.36125388111126872</v>
      </c>
      <c r="O262" s="3">
        <f t="shared" si="35"/>
        <v>159.071025152</v>
      </c>
    </row>
    <row r="263" spans="1:15">
      <c r="A263" s="4">
        <v>257000</v>
      </c>
      <c r="B263" s="2">
        <f t="shared" si="27"/>
        <v>4.7938454614347763E-16</v>
      </c>
      <c r="C263">
        <f t="shared" si="36"/>
        <v>156.77000000000001</v>
      </c>
      <c r="E263" s="2">
        <f t="shared" si="30"/>
        <v>-136.20345966034742</v>
      </c>
      <c r="F263" s="2">
        <f t="shared" si="31"/>
        <v>23467590039151.836</v>
      </c>
      <c r="G263" s="3">
        <f t="shared" si="32"/>
        <v>0.32250264259756695</v>
      </c>
      <c r="H263" s="3">
        <f t="shared" si="33"/>
        <v>-4.914667223904523</v>
      </c>
      <c r="I263">
        <f t="shared" si="34"/>
        <v>0.36216700884053693</v>
      </c>
      <c r="O263" s="3">
        <f t="shared" si="35"/>
        <v>159.692396344</v>
      </c>
    </row>
    <row r="264" spans="1:15">
      <c r="A264" s="4">
        <v>258000</v>
      </c>
      <c r="B264" s="2">
        <f t="shared" ref="B264:B327" si="37">E$3^2*B$1*B$2*B$3/(4*H$3*A264)^2</f>
        <v>4.7567558873010264E-16</v>
      </c>
      <c r="C264">
        <f t="shared" si="36"/>
        <v>157.38</v>
      </c>
      <c r="E264" s="2">
        <f t="shared" ref="E264:E327" si="38">10*LOG(B264/B$1,10)</f>
        <v>-136.23719131298614</v>
      </c>
      <c r="F264" s="2">
        <f t="shared" ref="F264:F327" si="39">(4*PI()*A264/E$3)^2</f>
        <v>23650572504748.039</v>
      </c>
      <c r="G264" s="3">
        <f t="shared" ref="G264:G327" si="40">B$1*B$2*B$3/(K$1*F264*K$2*N$3)</f>
        <v>0.32000746711325484</v>
      </c>
      <c r="H264" s="3">
        <f t="shared" ref="H264:H327" si="41">10*LOG(G264,10)</f>
        <v>-4.9483988765432354</v>
      </c>
      <c r="I264">
        <f t="shared" ref="I264:I305" si="42">0.5*EXP(-G264)</f>
        <v>0.36307180742841771</v>
      </c>
      <c r="O264" s="3">
        <f t="shared" ref="O264:O327" si="43">A264*0.000621371192</f>
        <v>160.313767536</v>
      </c>
    </row>
    <row r="265" spans="1:15">
      <c r="A265" s="4">
        <v>259000</v>
      </c>
      <c r="B265" s="2">
        <f t="shared" si="37"/>
        <v>4.7200950922363331E-16</v>
      </c>
      <c r="C265">
        <f t="shared" si="36"/>
        <v>157.99</v>
      </c>
      <c r="E265" s="2">
        <f t="shared" si="38"/>
        <v>-136.27079247534658</v>
      </c>
      <c r="F265" s="2">
        <f t="shared" si="39"/>
        <v>23834265581861.117</v>
      </c>
      <c r="G265" s="3">
        <f t="shared" si="40"/>
        <v>0.31754113744468171</v>
      </c>
      <c r="H265" s="3">
        <f t="shared" si="41"/>
        <v>-4.9820000389036707</v>
      </c>
      <c r="I265">
        <f t="shared" si="42"/>
        <v>0.36396836735060389</v>
      </c>
      <c r="O265" s="3">
        <f t="shared" si="43"/>
        <v>160.935138728</v>
      </c>
    </row>
    <row r="266" spans="1:15">
      <c r="A266" s="4">
        <v>260000</v>
      </c>
      <c r="B266" s="2">
        <f t="shared" si="37"/>
        <v>4.6838564923417975E-16</v>
      </c>
      <c r="C266">
        <f t="shared" si="36"/>
        <v>158.6</v>
      </c>
      <c r="E266" s="2">
        <f t="shared" si="38"/>
        <v>-136.30426415313789</v>
      </c>
      <c r="F266" s="2">
        <f t="shared" si="39"/>
        <v>24018669270491.07</v>
      </c>
      <c r="G266" s="3">
        <f t="shared" si="40"/>
        <v>0.31510321066459596</v>
      </c>
      <c r="H266" s="3">
        <f t="shared" si="41"/>
        <v>-5.0154717166949947</v>
      </c>
      <c r="I266">
        <f t="shared" si="42"/>
        <v>0.36485677808060579</v>
      </c>
      <c r="O266" s="3">
        <f t="shared" si="43"/>
        <v>161.55650992</v>
      </c>
    </row>
    <row r="267" spans="1:15">
      <c r="A267" s="4">
        <v>261000</v>
      </c>
      <c r="B267" s="2">
        <f t="shared" si="37"/>
        <v>4.6480336296047543E-16</v>
      </c>
      <c r="C267">
        <f t="shared" si="36"/>
        <v>159.21</v>
      </c>
      <c r="E267" s="2">
        <f t="shared" si="38"/>
        <v>-136.33760734048715</v>
      </c>
      <c r="F267" s="2">
        <f t="shared" si="39"/>
        <v>24203783570637.902</v>
      </c>
      <c r="G267" s="3">
        <f t="shared" si="40"/>
        <v>0.31269325231465611</v>
      </c>
      <c r="H267" s="3">
        <f t="shared" si="41"/>
        <v>-5.0488149040442529</v>
      </c>
      <c r="I267">
        <f t="shared" si="42"/>
        <v>0.36573712809682757</v>
      </c>
      <c r="O267" s="3">
        <f t="shared" si="43"/>
        <v>162.17788111199999</v>
      </c>
    </row>
    <row r="268" spans="1:15">
      <c r="A268" s="4">
        <v>262000</v>
      </c>
      <c r="B268" s="2">
        <f t="shared" si="37"/>
        <v>4.6126201690214072E-16</v>
      </c>
      <c r="C268">
        <f t="shared" si="36"/>
        <v>159.82</v>
      </c>
      <c r="E268" s="2">
        <f t="shared" si="38"/>
        <v>-136.37082302011646</v>
      </c>
      <c r="F268" s="2">
        <f t="shared" si="39"/>
        <v>24389608482301.609</v>
      </c>
      <c r="G268" s="3">
        <f t="shared" si="40"/>
        <v>0.31031083621185673</v>
      </c>
      <c r="H268" s="3">
        <f t="shared" si="41"/>
        <v>-5.0820305836735438</v>
      </c>
      <c r="I268">
        <f t="shared" si="42"/>
        <v>0.36660950488982935</v>
      </c>
      <c r="O268" s="3">
        <f t="shared" si="43"/>
        <v>162.79925230399999</v>
      </c>
    </row>
    <row r="269" spans="1:15">
      <c r="A269" s="4">
        <v>263000</v>
      </c>
      <c r="B269" s="2">
        <f t="shared" si="37"/>
        <v>4.577609895795884E-16</v>
      </c>
      <c r="C269">
        <f t="shared" si="36"/>
        <v>160.43</v>
      </c>
      <c r="E269" s="2">
        <f t="shared" si="38"/>
        <v>-136.40391216351671</v>
      </c>
      <c r="F269" s="2">
        <f t="shared" si="39"/>
        <v>24576144005482.199</v>
      </c>
      <c r="G269" s="3">
        <f t="shared" si="40"/>
        <v>0.30795554426009764</v>
      </c>
      <c r="H269" s="3">
        <f t="shared" si="41"/>
        <v>-5.1151197270737905</v>
      </c>
      <c r="I269">
        <f t="shared" si="42"/>
        <v>0.36747399496975924</v>
      </c>
      <c r="O269" s="3">
        <f t="shared" si="43"/>
        <v>163.42062349599999</v>
      </c>
    </row>
    <row r="270" spans="1:15">
      <c r="A270" s="4">
        <v>264000</v>
      </c>
      <c r="B270" s="2">
        <f t="shared" si="37"/>
        <v>4.542996712613428E-16</v>
      </c>
      <c r="C270">
        <f t="shared" si="36"/>
        <v>161.04</v>
      </c>
      <c r="E270" s="2">
        <f t="shared" si="38"/>
        <v>-136.43687573111816</v>
      </c>
      <c r="F270" s="2">
        <f t="shared" si="39"/>
        <v>24763390140179.668</v>
      </c>
      <c r="G270" s="3">
        <f t="shared" si="40"/>
        <v>0.30562696626673969</v>
      </c>
      <c r="H270" s="3">
        <f t="shared" si="41"/>
        <v>-5.1480832946752564</v>
      </c>
      <c r="I270">
        <f t="shared" si="42"/>
        <v>0.36833068387394163</v>
      </c>
      <c r="O270" s="3">
        <f t="shared" si="43"/>
        <v>164.04199468799999</v>
      </c>
    </row>
    <row r="271" spans="1:15">
      <c r="A271" s="4">
        <v>265000</v>
      </c>
      <c r="B271" s="2">
        <f t="shared" si="37"/>
        <v>4.5087746369854823E-16</v>
      </c>
      <c r="C271">
        <f t="shared" si="36"/>
        <v>161.65</v>
      </c>
      <c r="E271" s="2">
        <f t="shared" si="38"/>
        <v>-136.46971467245771</v>
      </c>
      <c r="F271" s="2">
        <f t="shared" si="39"/>
        <v>24951346886394.012</v>
      </c>
      <c r="G271" s="3">
        <f t="shared" si="40"/>
        <v>0.30332469976399706</v>
      </c>
      <c r="H271" s="3">
        <f t="shared" si="41"/>
        <v>-5.1809222360147906</v>
      </c>
      <c r="I271">
        <f t="shared" si="42"/>
        <v>0.36917965617460846</v>
      </c>
      <c r="O271" s="3">
        <f t="shared" si="43"/>
        <v>164.66336588000001</v>
      </c>
    </row>
    <row r="272" spans="1:15">
      <c r="A272" s="4">
        <v>266000</v>
      </c>
      <c r="B272" s="2">
        <f t="shared" si="37"/>
        <v>4.474937798664502E-16</v>
      </c>
      <c r="C272">
        <f t="shared" si="36"/>
        <v>162.26</v>
      </c>
      <c r="E272" s="2">
        <f t="shared" si="38"/>
        <v>-136.50242992634287</v>
      </c>
      <c r="F272" s="2">
        <f t="shared" si="39"/>
        <v>25140014244125.234</v>
      </c>
      <c r="G272" s="3">
        <f t="shared" si="40"/>
        <v>0.30104834983502027</v>
      </c>
      <c r="H272" s="3">
        <f t="shared" si="41"/>
        <v>-5.2136374898999733</v>
      </c>
      <c r="I272">
        <f t="shared" si="42"/>
        <v>0.37002099548676076</v>
      </c>
      <c r="O272" s="3">
        <f t="shared" si="43"/>
        <v>165.28473707200001</v>
      </c>
    </row>
    <row r="273" spans="1:15">
      <c r="A273" s="4">
        <v>267000</v>
      </c>
      <c r="B273" s="2">
        <f t="shared" si="37"/>
        <v>4.441480437126422E-16</v>
      </c>
      <c r="C273">
        <f t="shared" si="36"/>
        <v>162.87</v>
      </c>
      <c r="E273" s="2">
        <f t="shared" si="38"/>
        <v>-136.53502242101302</v>
      </c>
      <c r="F273" s="2">
        <f t="shared" si="39"/>
        <v>25329392213373.34</v>
      </c>
      <c r="G273" s="3">
        <f t="shared" si="40"/>
        <v>0.29879752894453132</v>
      </c>
      <c r="H273" s="3">
        <f t="shared" si="41"/>
        <v>-5.2462299845701379</v>
      </c>
      <c r="I273">
        <f t="shared" si="42"/>
        <v>0.37085478447614828</v>
      </c>
      <c r="O273" s="3">
        <f t="shared" si="43"/>
        <v>165.90610826400001</v>
      </c>
    </row>
    <row r="274" spans="1:15">
      <c r="A274" s="4">
        <v>268000</v>
      </c>
      <c r="B274" s="2">
        <f t="shared" si="37"/>
        <v>4.408396899118756E-16</v>
      </c>
      <c r="C274">
        <f t="shared" si="36"/>
        <v>163.47999999999999</v>
      </c>
      <c r="E274" s="2">
        <f t="shared" si="38"/>
        <v>-136.56749307429732</v>
      </c>
      <c r="F274" s="2">
        <f t="shared" si="39"/>
        <v>25519480794138.32</v>
      </c>
      <c r="G274" s="3">
        <f t="shared" si="40"/>
        <v>0.29657185677387349</v>
      </c>
      <c r="H274" s="3">
        <f t="shared" si="41"/>
        <v>-5.2787006378544099</v>
      </c>
      <c r="I274">
        <f t="shared" si="42"/>
        <v>0.37168110486735534</v>
      </c>
      <c r="O274" s="3">
        <f t="shared" si="43"/>
        <v>166.52747945600001</v>
      </c>
    </row>
    <row r="275" spans="1:15">
      <c r="A275" s="4">
        <v>269000</v>
      </c>
      <c r="B275" s="2">
        <f t="shared" si="37"/>
        <v>4.3756816362723773E-16</v>
      </c>
      <c r="C275">
        <f t="shared" si="36"/>
        <v>164.09</v>
      </c>
      <c r="E275" s="2">
        <f t="shared" si="38"/>
        <v>-136.59984279376968</v>
      </c>
      <c r="F275" s="2">
        <f t="shared" si="39"/>
        <v>25710279986420.18</v>
      </c>
      <c r="G275" s="3">
        <f t="shared" si="40"/>
        <v>0.29437096006034597</v>
      </c>
      <c r="H275" s="3">
        <f t="shared" si="41"/>
        <v>-5.3110503573267929</v>
      </c>
      <c r="I275">
        <f t="shared" si="42"/>
        <v>0.37250003745198312</v>
      </c>
      <c r="O275" s="3">
        <f t="shared" si="43"/>
        <v>167.14885064800001</v>
      </c>
    </row>
    <row r="276" spans="1:15">
      <c r="A276" s="4">
        <v>270000</v>
      </c>
      <c r="B276" s="2">
        <f t="shared" si="37"/>
        <v>4.3433292027751098E-16</v>
      </c>
      <c r="C276">
        <f t="shared" si="36"/>
        <v>164.7</v>
      </c>
      <c r="E276" s="2">
        <f t="shared" si="38"/>
        <v>-136.63207247690127</v>
      </c>
      <c r="F276" s="2">
        <f t="shared" si="39"/>
        <v>25901789790218.914</v>
      </c>
      <c r="G276" s="3">
        <f t="shared" si="40"/>
        <v>0.29219447244069541</v>
      </c>
      <c r="H276" s="3">
        <f t="shared" si="41"/>
        <v>-5.3432800404583789</v>
      </c>
      <c r="I276">
        <f t="shared" si="42"/>
        <v>0.37331166209691707</v>
      </c>
      <c r="O276" s="3">
        <f t="shared" si="43"/>
        <v>167.77022184</v>
      </c>
    </row>
    <row r="277" spans="1:15">
      <c r="A277" s="4">
        <v>271000</v>
      </c>
      <c r="B277" s="2">
        <f t="shared" si="37"/>
        <v>4.3113342531052887E-16</v>
      </c>
      <c r="C277">
        <f t="shared" si="36"/>
        <v>165.31</v>
      </c>
      <c r="E277" s="2">
        <f t="shared" si="38"/>
        <v>-136.66418301120967</v>
      </c>
      <c r="F277" s="2">
        <f t="shared" si="39"/>
        <v>26094010205534.531</v>
      </c>
      <c r="G277" s="3">
        <f t="shared" si="40"/>
        <v>0.29004203429864372</v>
      </c>
      <c r="H277" s="3">
        <f t="shared" si="41"/>
        <v>-5.3753905747667483</v>
      </c>
      <c r="I277">
        <f t="shared" si="42"/>
        <v>0.37411605775266948</v>
      </c>
      <c r="O277" s="3">
        <f t="shared" si="43"/>
        <v>168.391593032</v>
      </c>
    </row>
    <row r="278" spans="1:15">
      <c r="A278" s="4">
        <v>272000</v>
      </c>
      <c r="B278" s="2">
        <f t="shared" si="37"/>
        <v>4.2796915398235497E-16</v>
      </c>
      <c r="C278">
        <f t="shared" si="36"/>
        <v>165.92</v>
      </c>
      <c r="E278" s="2">
        <f t="shared" si="38"/>
        <v>-136.6961752744055</v>
      </c>
      <c r="F278" s="2">
        <f t="shared" si="39"/>
        <v>26286941232367.027</v>
      </c>
      <c r="G278" s="3">
        <f t="shared" si="40"/>
        <v>0.28791329261633181</v>
      </c>
      <c r="H278" s="3">
        <f t="shared" si="41"/>
        <v>-5.4073828379626079</v>
      </c>
      <c r="I278">
        <f t="shared" si="42"/>
        <v>0.37491330246178922</v>
      </c>
      <c r="O278" s="3">
        <f t="shared" si="43"/>
        <v>169.012964224</v>
      </c>
    </row>
    <row r="279" spans="1:15">
      <c r="A279" s="4">
        <v>273000</v>
      </c>
      <c r="B279" s="2">
        <f t="shared" si="37"/>
        <v>4.248395911421132E-16</v>
      </c>
      <c r="C279">
        <f t="shared" si="36"/>
        <v>166.53</v>
      </c>
      <c r="E279" s="2">
        <f t="shared" si="38"/>
        <v>-136.72805013453666</v>
      </c>
      <c r="F279" s="2">
        <f t="shared" si="39"/>
        <v>26480582870716.398</v>
      </c>
      <c r="G279" s="3">
        <f t="shared" si="40"/>
        <v>0.28580790082956559</v>
      </c>
      <c r="H279" s="3">
        <f t="shared" si="41"/>
        <v>-5.4392576980937548</v>
      </c>
      <c r="I279">
        <f t="shared" si="42"/>
        <v>0.37570347336732812</v>
      </c>
      <c r="O279" s="3">
        <f t="shared" si="43"/>
        <v>169.634335416</v>
      </c>
    </row>
    <row r="280" spans="1:15">
      <c r="A280" s="4">
        <v>274000</v>
      </c>
      <c r="B280" s="2">
        <f t="shared" si="37"/>
        <v>4.2174423102230477E-16</v>
      </c>
      <c r="C280">
        <f t="shared" si="36"/>
        <v>167.14</v>
      </c>
      <c r="E280" s="2">
        <f t="shared" si="38"/>
        <v>-136.7598084501293</v>
      </c>
      <c r="F280" s="2">
        <f t="shared" si="39"/>
        <v>26674935120582.652</v>
      </c>
      <c r="G280" s="3">
        <f t="shared" si="40"/>
        <v>0.28372551868675333</v>
      </c>
      <c r="H280" s="3">
        <f t="shared" si="41"/>
        <v>-5.471016013686393</v>
      </c>
      <c r="I280">
        <f t="shared" si="42"/>
        <v>0.37648664672135718</v>
      </c>
      <c r="O280" s="3">
        <f t="shared" si="43"/>
        <v>170.255706608</v>
      </c>
    </row>
    <row r="281" spans="1:15">
      <c r="A281" s="4">
        <v>275000</v>
      </c>
      <c r="B281" s="2">
        <f t="shared" si="37"/>
        <v>4.1868257703445355E-16</v>
      </c>
      <c r="C281">
        <f t="shared" si="36"/>
        <v>167.75</v>
      </c>
      <c r="E281" s="2">
        <f t="shared" si="38"/>
        <v>-136.79145107032679</v>
      </c>
      <c r="F281" s="2">
        <f t="shared" si="39"/>
        <v>26869997981965.781</v>
      </c>
      <c r="G281" s="3">
        <f t="shared" si="40"/>
        <v>0.28166581211142733</v>
      </c>
      <c r="H281" s="3">
        <f t="shared" si="41"/>
        <v>-5.502658633883887</v>
      </c>
      <c r="I281">
        <f t="shared" si="42"/>
        <v>0.37726289789352324</v>
      </c>
      <c r="O281" s="3">
        <f t="shared" si="43"/>
        <v>170.8770778</v>
      </c>
    </row>
    <row r="282" spans="1:15">
      <c r="A282" s="4">
        <v>276000</v>
      </c>
      <c r="B282" s="2">
        <f t="shared" si="37"/>
        <v>4.1565414156992427E-16</v>
      </c>
      <c r="C282">
        <f t="shared" si="36"/>
        <v>168.35999999999999</v>
      </c>
      <c r="E282" s="2">
        <f t="shared" si="38"/>
        <v>-136.82297883502588</v>
      </c>
      <c r="F282" s="2">
        <f t="shared" si="39"/>
        <v>27065771454865.789</v>
      </c>
      <c r="G282" s="3">
        <f t="shared" si="40"/>
        <v>0.27962845306824585</v>
      </c>
      <c r="H282" s="3">
        <f t="shared" si="41"/>
        <v>-5.5341863985829862</v>
      </c>
      <c r="I282">
        <f t="shared" si="42"/>
        <v>0.37803230137963989</v>
      </c>
      <c r="O282" s="3">
        <f t="shared" si="43"/>
        <v>171.49844899199999</v>
      </c>
    </row>
    <row r="283" spans="1:15">
      <c r="A283" s="4">
        <v>277000</v>
      </c>
      <c r="B283" s="2">
        <f t="shared" si="37"/>
        <v>4.1265844580576513E-16</v>
      </c>
      <c r="C283">
        <f t="shared" si="36"/>
        <v>168.97</v>
      </c>
      <c r="E283" s="2">
        <f t="shared" si="38"/>
        <v>-136.85439257501051</v>
      </c>
      <c r="F283" s="2">
        <f t="shared" si="39"/>
        <v>27262255539282.676</v>
      </c>
      <c r="G283" s="3">
        <f t="shared" si="40"/>
        <v>0.27761311943237493</v>
      </c>
      <c r="H283" s="3">
        <f t="shared" si="41"/>
        <v>-5.5656001385676035</v>
      </c>
      <c r="I283">
        <f t="shared" si="42"/>
        <v>0.37879493081030496</v>
      </c>
      <c r="O283" s="3">
        <f t="shared" si="43"/>
        <v>172.11982018399999</v>
      </c>
    </row>
    <row r="284" spans="1:15">
      <c r="A284" s="4">
        <v>278000</v>
      </c>
      <c r="B284" s="2">
        <f t="shared" si="37"/>
        <v>4.0969501951543079E-16</v>
      </c>
      <c r="C284">
        <f t="shared" si="36"/>
        <v>169.57999999999998</v>
      </c>
      <c r="E284" s="2">
        <f t="shared" si="38"/>
        <v>-136.88569311208306</v>
      </c>
      <c r="F284" s="2">
        <f t="shared" si="39"/>
        <v>27459450235216.441</v>
      </c>
      <c r="G284" s="3">
        <f t="shared" si="40"/>
        <v>0.27561949486215381</v>
      </c>
      <c r="H284" s="3">
        <f t="shared" si="41"/>
        <v>-5.5969006756401587</v>
      </c>
      <c r="I284">
        <f t="shared" si="42"/>
        <v>0.37955085895953727</v>
      </c>
      <c r="O284" s="3">
        <f t="shared" si="43"/>
        <v>172.74119137599999</v>
      </c>
    </row>
    <row r="285" spans="1:15">
      <c r="A285" s="4">
        <v>279000</v>
      </c>
      <c r="B285" s="2">
        <f t="shared" si="37"/>
        <v>4.0676340088424549E-16</v>
      </c>
      <c r="C285">
        <f t="shared" si="36"/>
        <v>170.19</v>
      </c>
      <c r="E285" s="2">
        <f t="shared" si="38"/>
        <v>-136.91688125919347</v>
      </c>
      <c r="F285" s="2">
        <f t="shared" si="39"/>
        <v>27657355542667.086</v>
      </c>
      <c r="G285" s="3">
        <f t="shared" si="40"/>
        <v>0.27364726867494887</v>
      </c>
      <c r="H285" s="3">
        <f t="shared" si="41"/>
        <v>-5.6280888227505841</v>
      </c>
      <c r="I285">
        <f t="shared" si="42"/>
        <v>0.38030015775342763</v>
      </c>
      <c r="O285" s="3">
        <f t="shared" si="43"/>
        <v>173.36256256799999</v>
      </c>
    </row>
    <row r="286" spans="1:15">
      <c r="A286" s="4">
        <v>280000</v>
      </c>
      <c r="B286" s="2">
        <f t="shared" si="37"/>
        <v>4.0386313632947132E-16</v>
      </c>
      <c r="C286">
        <f t="shared" si="36"/>
        <v>170.79999999999998</v>
      </c>
      <c r="E286" s="2">
        <f t="shared" si="38"/>
        <v>-136.94795782056593</v>
      </c>
      <c r="F286" s="2">
        <f t="shared" si="39"/>
        <v>27855971461634.605</v>
      </c>
      <c r="G286" s="3">
        <f t="shared" si="40"/>
        <v>0.27169613572610579</v>
      </c>
      <c r="H286" s="3">
        <f t="shared" si="41"/>
        <v>-5.6591653841230176</v>
      </c>
      <c r="I286">
        <f t="shared" si="42"/>
        <v>0.38104289827879684</v>
      </c>
      <c r="O286" s="3">
        <f t="shared" si="43"/>
        <v>173.98393376000001</v>
      </c>
    </row>
    <row r="287" spans="1:15">
      <c r="A287" s="4">
        <v>281000</v>
      </c>
      <c r="B287" s="2">
        <f t="shared" si="37"/>
        <v>4.0099378032485089E-16</v>
      </c>
      <c r="C287">
        <f t="shared" si="36"/>
        <v>171.41</v>
      </c>
      <c r="E287" s="2">
        <f t="shared" si="38"/>
        <v>-136.97892359182313</v>
      </c>
      <c r="F287" s="2">
        <f t="shared" si="39"/>
        <v>28055297992119.008</v>
      </c>
      <c r="G287" s="3">
        <f t="shared" si="40"/>
        <v>0.26976579629091185</v>
      </c>
      <c r="H287" s="3">
        <f t="shared" si="41"/>
        <v>-5.6901311553802314</v>
      </c>
      <c r="I287">
        <f t="shared" si="42"/>
        <v>0.38177915079185581</v>
      </c>
      <c r="O287" s="3">
        <f t="shared" si="43"/>
        <v>174.60530495200001</v>
      </c>
    </row>
    <row r="288" spans="1:15">
      <c r="A288" s="4">
        <v>282000</v>
      </c>
      <c r="B288" s="2">
        <f t="shared" si="37"/>
        <v>3.9815489522949746E-16</v>
      </c>
      <c r="C288">
        <f t="shared" si="36"/>
        <v>172.02</v>
      </c>
      <c r="E288" s="2">
        <f t="shared" si="38"/>
        <v>-137.00977936010875</v>
      </c>
      <c r="F288" s="2">
        <f t="shared" si="39"/>
        <v>28255335134120.285</v>
      </c>
      <c r="G288" s="3">
        <f t="shared" si="40"/>
        <v>0.26785595594948308</v>
      </c>
      <c r="H288" s="3">
        <f t="shared" si="41"/>
        <v>-5.7209869236658548</v>
      </c>
      <c r="I288">
        <f t="shared" si="42"/>
        <v>0.38250898472686184</v>
      </c>
      <c r="O288" s="3">
        <f t="shared" si="43"/>
        <v>175.22667614400001</v>
      </c>
    </row>
    <row r="289" spans="1:15">
      <c r="A289" s="4">
        <v>283000</v>
      </c>
      <c r="B289" s="2">
        <f t="shared" si="37"/>
        <v>3.9534605112100983E-16</v>
      </c>
      <c r="C289">
        <f t="shared" si="36"/>
        <v>172.63</v>
      </c>
      <c r="E289" s="2">
        <f t="shared" si="38"/>
        <v>-137.04052590420736</v>
      </c>
      <c r="F289" s="2">
        <f t="shared" si="39"/>
        <v>28456082887638.441</v>
      </c>
      <c r="G289" s="3">
        <f t="shared" si="40"/>
        <v>0.26596632547449334</v>
      </c>
      <c r="H289" s="3">
        <f t="shared" si="41"/>
        <v>-5.7517334677644385</v>
      </c>
      <c r="I289">
        <f t="shared" si="42"/>
        <v>0.38323246870476663</v>
      </c>
      <c r="O289" s="3">
        <f t="shared" si="43"/>
        <v>175.84804733600001</v>
      </c>
    </row>
    <row r="290" spans="1:15">
      <c r="A290" s="4">
        <v>284000</v>
      </c>
      <c r="B290" s="2">
        <f t="shared" si="37"/>
        <v>3.9256682563269383E-16</v>
      </c>
      <c r="C290">
        <f t="shared" si="36"/>
        <v>173.24</v>
      </c>
      <c r="E290" s="2">
        <f t="shared" si="38"/>
        <v>-137.07116399466227</v>
      </c>
      <c r="F290" s="2">
        <f t="shared" si="39"/>
        <v>28657541252673.477</v>
      </c>
      <c r="G290" s="3">
        <f t="shared" si="40"/>
        <v>0.26409662072166606</v>
      </c>
      <c r="H290" s="3">
        <f t="shared" si="41"/>
        <v>-5.7823715582193858</v>
      </c>
      <c r="I290">
        <f t="shared" si="42"/>
        <v>0.38394967054185081</v>
      </c>
      <c r="O290" s="3">
        <f t="shared" si="43"/>
        <v>176.46941852800001</v>
      </c>
    </row>
    <row r="291" spans="1:15">
      <c r="A291" s="4">
        <v>285000</v>
      </c>
      <c r="B291" s="2">
        <f t="shared" si="37"/>
        <v>3.8981680379477439E-16</v>
      </c>
      <c r="C291">
        <f t="shared" si="36"/>
        <v>173.85</v>
      </c>
      <c r="E291" s="2">
        <f t="shared" si="38"/>
        <v>-137.10169439389173</v>
      </c>
      <c r="F291" s="2">
        <f t="shared" si="39"/>
        <v>28859710229225.402</v>
      </c>
      <c r="G291" s="3">
        <f t="shared" si="40"/>
        <v>0.26224656252295092</v>
      </c>
      <c r="H291" s="3">
        <f t="shared" si="41"/>
        <v>-5.8129019574488385</v>
      </c>
      <c r="I291">
        <f t="shared" si="42"/>
        <v>0.3846606572583407</v>
      </c>
      <c r="O291" s="3">
        <f t="shared" si="43"/>
        <v>177.09078972</v>
      </c>
    </row>
    <row r="292" spans="1:15">
      <c r="A292" s="4">
        <v>286000</v>
      </c>
      <c r="B292" s="2">
        <f t="shared" si="37"/>
        <v>3.8709557787948733E-16</v>
      </c>
      <c r="C292">
        <f t="shared" si="36"/>
        <v>174.46</v>
      </c>
      <c r="E292" s="2">
        <f t="shared" si="38"/>
        <v>-137.13211785630239</v>
      </c>
      <c r="F292" s="2">
        <f t="shared" si="39"/>
        <v>29062589817294.195</v>
      </c>
      <c r="G292" s="3">
        <f t="shared" si="40"/>
        <v>0.26041587658231075</v>
      </c>
      <c r="H292" s="3">
        <f t="shared" si="41"/>
        <v>-5.8433254198594939</v>
      </c>
      <c r="I292">
        <f t="shared" si="42"/>
        <v>0.38536549508700252</v>
      </c>
      <c r="O292" s="3">
        <f t="shared" si="43"/>
        <v>177.712160912</v>
      </c>
    </row>
    <row r="293" spans="1:15">
      <c r="A293" s="4">
        <v>287000</v>
      </c>
      <c r="B293" s="2">
        <f t="shared" si="37"/>
        <v>3.8440274724994292E-16</v>
      </c>
      <c r="C293">
        <f t="shared" si="36"/>
        <v>175.07</v>
      </c>
      <c r="E293" s="2">
        <f t="shared" si="38"/>
        <v>-137.1624351284014</v>
      </c>
      <c r="F293" s="2">
        <f t="shared" si="39"/>
        <v>29266180016879.867</v>
      </c>
      <c r="G293" s="3">
        <f t="shared" si="40"/>
        <v>0.25860429337404472</v>
      </c>
      <c r="H293" s="3">
        <f t="shared" si="41"/>
        <v>-5.8736426919584801</v>
      </c>
      <c r="I293">
        <f t="shared" si="42"/>
        <v>0.3860642494817117</v>
      </c>
      <c r="O293" s="3">
        <f t="shared" si="43"/>
        <v>178.333532104</v>
      </c>
    </row>
    <row r="294" spans="1:15">
      <c r="A294" s="4">
        <v>288000</v>
      </c>
      <c r="B294" s="2">
        <f t="shared" si="37"/>
        <v>3.817379182126561E-16</v>
      </c>
      <c r="C294">
        <f t="shared" si="36"/>
        <v>175.68</v>
      </c>
      <c r="E294" s="2">
        <f t="shared" si="38"/>
        <v>-137.19264694890614</v>
      </c>
      <c r="F294" s="2">
        <f t="shared" si="39"/>
        <v>29470480827982.414</v>
      </c>
      <c r="G294" s="3">
        <f t="shared" si="40"/>
        <v>0.25681154804357986</v>
      </c>
      <c r="H294" s="3">
        <f t="shared" si="41"/>
        <v>-5.9038545124632513</v>
      </c>
      <c r="I294">
        <f t="shared" si="42"/>
        <v>0.38675698512599127</v>
      </c>
      <c r="O294" s="3">
        <f t="shared" si="43"/>
        <v>178.954903296</v>
      </c>
    </row>
    <row r="295" spans="1:15">
      <c r="A295" s="4">
        <v>289000</v>
      </c>
      <c r="B295" s="2">
        <f t="shared" si="37"/>
        <v>3.7910070387364316E-16</v>
      </c>
      <c r="C295">
        <f t="shared" si="36"/>
        <v>176.29</v>
      </c>
      <c r="E295" s="2">
        <f t="shared" si="38"/>
        <v>-137.22275404885249</v>
      </c>
      <c r="F295" s="2">
        <f t="shared" si="39"/>
        <v>29675492250601.844</v>
      </c>
      <c r="G295" s="3">
        <f t="shared" si="40"/>
        <v>0.25503738031066064</v>
      </c>
      <c r="H295" s="3">
        <f t="shared" si="41"/>
        <v>-5.9339616124095915</v>
      </c>
      <c r="I295">
        <f t="shared" si="42"/>
        <v>0.38744376594151747</v>
      </c>
      <c r="O295" s="3">
        <f t="shared" si="43"/>
        <v>179.576274488</v>
      </c>
    </row>
    <row r="296" spans="1:15">
      <c r="A296" s="4">
        <v>290000</v>
      </c>
      <c r="B296" s="2">
        <f t="shared" si="37"/>
        <v>3.7649072399798508E-16</v>
      </c>
      <c r="C296">
        <f t="shared" si="36"/>
        <v>176.9</v>
      </c>
      <c r="E296" s="2">
        <f t="shared" si="38"/>
        <v>-137.25275715170068</v>
      </c>
      <c r="F296" s="2">
        <f t="shared" si="39"/>
        <v>29881214284738.148</v>
      </c>
      <c r="G296" s="3">
        <f t="shared" si="40"/>
        <v>0.25328153437487144</v>
      </c>
      <c r="H296" s="3">
        <f t="shared" si="41"/>
        <v>-5.963964715257756</v>
      </c>
      <c r="I296">
        <f t="shared" si="42"/>
        <v>0.38812465509658911</v>
      </c>
      <c r="O296" s="3">
        <f t="shared" si="43"/>
        <v>180.19764567999999</v>
      </c>
    </row>
    <row r="297" spans="1:15">
      <c r="A297" s="4">
        <v>291000</v>
      </c>
      <c r="B297" s="2">
        <f t="shared" si="37"/>
        <v>3.7390760487276426E-16</v>
      </c>
      <c r="C297">
        <f t="shared" si="36"/>
        <v>177.51</v>
      </c>
      <c r="E297" s="2">
        <f t="shared" si="38"/>
        <v>-137.28265697343969</v>
      </c>
      <c r="F297" s="2">
        <f t="shared" si="39"/>
        <v>30087646930391.336</v>
      </c>
      <c r="G297" s="3">
        <f t="shared" si="40"/>
        <v>0.25154375882342778</v>
      </c>
      <c r="H297" s="3">
        <f t="shared" si="41"/>
        <v>-5.9938645369967798</v>
      </c>
      <c r="I297">
        <f t="shared" si="42"/>
        <v>0.38879971501455668</v>
      </c>
      <c r="O297" s="3">
        <f t="shared" si="43"/>
        <v>180.81901687199999</v>
      </c>
    </row>
    <row r="298" spans="1:15">
      <c r="A298" s="4">
        <v>292000</v>
      </c>
      <c r="B298" s="2">
        <f t="shared" si="37"/>
        <v>3.7135097917328006E-16</v>
      </c>
      <c r="C298">
        <f t="shared" si="36"/>
        <v>178.12</v>
      </c>
      <c r="E298" s="2">
        <f t="shared" si="38"/>
        <v>-137.31245422268989</v>
      </c>
      <c r="F298" s="2">
        <f t="shared" si="39"/>
        <v>30294790187561.398</v>
      </c>
      <c r="G298" s="3">
        <f t="shared" si="40"/>
        <v>0.24982380654117431</v>
      </c>
      <c r="H298" s="3">
        <f t="shared" si="41"/>
        <v>-6.0236617862470005</v>
      </c>
      <c r="I298">
        <f t="shared" si="42"/>
        <v>0.38946900738220935</v>
      </c>
      <c r="O298" s="3">
        <f t="shared" si="43"/>
        <v>181.44038806399999</v>
      </c>
    </row>
    <row r="299" spans="1:15">
      <c r="A299" s="4">
        <v>293000</v>
      </c>
      <c r="B299" s="2">
        <f t="shared" si="37"/>
        <v>3.6882048583245637E-16</v>
      </c>
      <c r="C299">
        <f t="shared" si="36"/>
        <v>178.73</v>
      </c>
      <c r="E299" s="2">
        <f t="shared" si="38"/>
        <v>-137.34214960080374</v>
      </c>
      <c r="F299" s="2">
        <f t="shared" si="39"/>
        <v>30502644056248.34</v>
      </c>
      <c r="G299" s="3">
        <f t="shared" si="40"/>
        <v>0.24812143462272929</v>
      </c>
      <c r="H299" s="3">
        <f t="shared" si="41"/>
        <v>-6.0533571643608237</v>
      </c>
      <c r="I299">
        <f t="shared" si="42"/>
        <v>0.39013259315811682</v>
      </c>
      <c r="O299" s="3">
        <f t="shared" si="43"/>
        <v>182.06175925599999</v>
      </c>
    </row>
    <row r="300" spans="1:15">
      <c r="A300" s="4">
        <v>294000</v>
      </c>
      <c r="B300" s="2">
        <f t="shared" si="37"/>
        <v>3.6631576991335263E-16</v>
      </c>
      <c r="C300">
        <f t="shared" si="36"/>
        <v>179.34</v>
      </c>
      <c r="E300" s="2">
        <f t="shared" si="38"/>
        <v>-137.3717438019647</v>
      </c>
      <c r="F300" s="2">
        <f t="shared" si="39"/>
        <v>30711208536452.16</v>
      </c>
      <c r="G300" s="3">
        <f t="shared" si="40"/>
        <v>0.24643640428671718</v>
      </c>
      <c r="H300" s="3">
        <f t="shared" si="41"/>
        <v>-6.0829513655217804</v>
      </c>
      <c r="I300">
        <f t="shared" si="42"/>
        <v>0.39079053258092322</v>
      </c>
      <c r="O300" s="3">
        <f t="shared" si="43"/>
        <v>182.68313044800001</v>
      </c>
    </row>
    <row r="301" spans="1:15">
      <c r="A301" s="4">
        <v>295000</v>
      </c>
      <c r="B301" s="2">
        <f t="shared" si="37"/>
        <v>3.6383648248469462E-16</v>
      </c>
      <c r="C301">
        <f t="shared" si="36"/>
        <v>179.95</v>
      </c>
      <c r="E301" s="2">
        <f t="shared" si="38"/>
        <v>-137.4012375132848</v>
      </c>
      <c r="F301" s="2">
        <f t="shared" si="39"/>
        <v>30920483628172.859</v>
      </c>
      <c r="G301" s="3">
        <f t="shared" si="40"/>
        <v>0.24476848079203317</v>
      </c>
      <c r="H301" s="3">
        <f t="shared" si="41"/>
        <v>-6.1124450768418948</v>
      </c>
      <c r="I301">
        <f t="shared" si="42"/>
        <v>0.39144288517759107</v>
      </c>
      <c r="O301" s="3">
        <f t="shared" si="43"/>
        <v>183.30450164000001</v>
      </c>
    </row>
    <row r="302" spans="1:15">
      <c r="A302" s="4">
        <v>296000</v>
      </c>
      <c r="B302" s="2">
        <f t="shared" si="37"/>
        <v>3.6138228049934432E-16</v>
      </c>
      <c r="C302">
        <f t="shared" si="36"/>
        <v>180.56</v>
      </c>
      <c r="E302" s="2">
        <f t="shared" si="38"/>
        <v>-137.43063141490032</v>
      </c>
      <c r="F302" s="2">
        <f t="shared" si="39"/>
        <v>31130469331410.434</v>
      </c>
      <c r="G302" s="3">
        <f t="shared" si="40"/>
        <v>0.24311743335608435</v>
      </c>
      <c r="H302" s="3">
        <f t="shared" si="41"/>
        <v>-6.1418389784574066</v>
      </c>
      <c r="I302">
        <f t="shared" si="42"/>
        <v>0.39208970977159296</v>
      </c>
      <c r="O302" s="3">
        <f t="shared" si="43"/>
        <v>183.92587283200001</v>
      </c>
    </row>
    <row r="303" spans="1:15">
      <c r="A303" s="4">
        <v>297000</v>
      </c>
      <c r="B303" s="2">
        <f t="shared" si="37"/>
        <v>3.5895282667562894E-16</v>
      </c>
      <c r="C303">
        <f t="shared" si="36"/>
        <v>181.17</v>
      </c>
      <c r="E303" s="2">
        <f t="shared" si="38"/>
        <v>-137.45992618006579</v>
      </c>
      <c r="F303" s="2">
        <f t="shared" si="39"/>
        <v>31341165646164.891</v>
      </c>
      <c r="G303" s="3">
        <f t="shared" si="40"/>
        <v>0.2414830350749548</v>
      </c>
      <c r="H303" s="3">
        <f t="shared" si="41"/>
        <v>-6.1711337436228817</v>
      </c>
      <c r="I303">
        <f t="shared" si="42"/>
        <v>0.39273106449104911</v>
      </c>
      <c r="O303" s="3">
        <f t="shared" si="43"/>
        <v>184.54724402400001</v>
      </c>
    </row>
    <row r="304" spans="1:15">
      <c r="A304" s="4">
        <v>298000</v>
      </c>
      <c r="B304" s="2">
        <f t="shared" si="37"/>
        <v>3.5654778938145298E-16</v>
      </c>
      <c r="C304">
        <f t="shared" si="36"/>
        <v>181.78</v>
      </c>
      <c r="E304" s="2">
        <f t="shared" si="38"/>
        <v>-137.48912247524663</v>
      </c>
      <c r="F304" s="2">
        <f t="shared" si="39"/>
        <v>31552572572436.223</v>
      </c>
      <c r="G304" s="3">
        <f t="shared" si="40"/>
        <v>0.23986506284544268</v>
      </c>
      <c r="H304" s="3">
        <f t="shared" si="41"/>
        <v>-6.2003300388037381</v>
      </c>
      <c r="I304">
        <f t="shared" si="42"/>
        <v>0.39336700677680875</v>
      </c>
      <c r="O304" s="3">
        <f t="shared" si="43"/>
        <v>185.16861521600001</v>
      </c>
    </row>
    <row r="305" spans="1:15">
      <c r="A305" s="4">
        <v>299000</v>
      </c>
      <c r="B305" s="2">
        <f t="shared" si="37"/>
        <v>3.5416684252111891E-16</v>
      </c>
      <c r="C305">
        <f t="shared" si="36"/>
        <v>182.39</v>
      </c>
      <c r="E305" s="2">
        <f t="shared" si="38"/>
        <v>-137.51822096021013</v>
      </c>
      <c r="F305" s="2">
        <f t="shared" si="39"/>
        <v>31764690110224.437</v>
      </c>
      <c r="G305" s="3">
        <f t="shared" si="40"/>
        <v>0.23826329728891954</v>
      </c>
      <c r="H305" s="3">
        <f t="shared" si="41"/>
        <v>-6.2294285237672264</v>
      </c>
      <c r="I305">
        <f t="shared" si="42"/>
        <v>0.3939975933904733</v>
      </c>
      <c r="O305" s="3">
        <f t="shared" si="43"/>
        <v>185.789986408</v>
      </c>
    </row>
    <row r="306" spans="1:15">
      <c r="A306" s="4">
        <v>300000</v>
      </c>
      <c r="B306" s="2">
        <f t="shared" si="37"/>
        <v>3.518096654247839E-16</v>
      </c>
      <c r="C306">
        <f t="shared" si="36"/>
        <v>183</v>
      </c>
      <c r="E306" s="2">
        <f t="shared" si="38"/>
        <v>-137.5472222881148</v>
      </c>
      <c r="F306" s="2">
        <f t="shared" si="39"/>
        <v>31977518259529.527</v>
      </c>
      <c r="G306" s="3">
        <f t="shared" si="40"/>
        <v>0.23667752267696324</v>
      </c>
      <c r="H306" s="3">
        <f t="shared" si="41"/>
        <v>-6.2584298516718828</v>
      </c>
      <c r="I306">
        <f t="shared" ref="I306:I337" si="44">0.5*EXP(-G306)</f>
        <v>0.39462288042236088</v>
      </c>
      <c r="O306" s="3">
        <f t="shared" si="43"/>
        <v>186.4113576</v>
      </c>
    </row>
    <row r="307" spans="1:15">
      <c r="A307" s="4">
        <v>301000</v>
      </c>
      <c r="B307" s="2">
        <f t="shared" si="37"/>
        <v>3.4947594274048356E-16</v>
      </c>
      <c r="C307">
        <f t="shared" si="36"/>
        <v>183.60999999999999</v>
      </c>
      <c r="E307" s="2">
        <f t="shared" si="38"/>
        <v>-137.5761271055984</v>
      </c>
      <c r="F307" s="2">
        <f t="shared" si="39"/>
        <v>32191057020351.496</v>
      </c>
      <c r="G307" s="3">
        <f t="shared" si="40"/>
        <v>0.23510752685871777</v>
      </c>
      <c r="H307" s="3">
        <f t="shared" si="41"/>
        <v>-6.2873346691555012</v>
      </c>
      <c r="I307">
        <f t="shared" si="44"/>
        <v>0.39524292329940869</v>
      </c>
      <c r="O307" s="3">
        <f t="shared" si="43"/>
        <v>187.032728792</v>
      </c>
    </row>
    <row r="308" spans="1:15">
      <c r="A308" s="4">
        <v>302000</v>
      </c>
      <c r="B308" s="2">
        <f t="shared" si="37"/>
        <v>3.4716536432865395E-16</v>
      </c>
      <c r="C308">
        <f t="shared" si="36"/>
        <v>184.22</v>
      </c>
      <c r="E308" s="2">
        <f t="shared" si="38"/>
        <v>-137.60493605286453</v>
      </c>
      <c r="F308" s="2">
        <f t="shared" si="39"/>
        <v>32405306392690.344</v>
      </c>
      <c r="G308" s="3">
        <f t="shared" si="40"/>
        <v>0.2335531011899335</v>
      </c>
      <c r="H308" s="3">
        <f t="shared" si="41"/>
        <v>-6.3161436164216456</v>
      </c>
      <c r="I308">
        <f t="shared" si="44"/>
        <v>0.39585777679301437</v>
      </c>
      <c r="O308" s="3">
        <f t="shared" si="43"/>
        <v>187.654099984</v>
      </c>
    </row>
    <row r="309" spans="1:15">
      <c r="A309" s="4">
        <v>303000</v>
      </c>
      <c r="B309" s="2">
        <f t="shared" si="37"/>
        <v>3.448776251590863E-16</v>
      </c>
      <c r="C309">
        <f t="shared" si="36"/>
        <v>184.82999999999998</v>
      </c>
      <c r="E309" s="2">
        <f t="shared" si="38"/>
        <v>-137.63364976376764</v>
      </c>
      <c r="F309" s="2">
        <f t="shared" si="39"/>
        <v>32620266376546.07</v>
      </c>
      <c r="G309" s="3">
        <f t="shared" si="40"/>
        <v>0.23201404046364402</v>
      </c>
      <c r="H309" s="3">
        <f t="shared" si="41"/>
        <v>-6.3448573273247337</v>
      </c>
      <c r="I309">
        <f t="shared" si="44"/>
        <v>0.39646749502681294</v>
      </c>
      <c r="O309" s="3">
        <f t="shared" si="43"/>
        <v>188.275471176</v>
      </c>
    </row>
    <row r="310" spans="1:15">
      <c r="A310" s="4">
        <v>304000</v>
      </c>
      <c r="B310" s="2">
        <f t="shared" si="37"/>
        <v>3.4261242521025092E-16</v>
      </c>
      <c r="C310">
        <f t="shared" si="36"/>
        <v>185.44</v>
      </c>
      <c r="E310" s="2">
        <f t="shared" si="38"/>
        <v>-137.66226886589661</v>
      </c>
      <c r="F310" s="2">
        <f t="shared" si="39"/>
        <v>32835936971918.672</v>
      </c>
      <c r="G310" s="3">
        <f t="shared" si="40"/>
        <v>0.23049014284243741</v>
      </c>
      <c r="H310" s="3">
        <f t="shared" si="41"/>
        <v>-6.3734764294537074</v>
      </c>
      <c r="I310">
        <f t="shared" si="44"/>
        <v>0.3970721314843893</v>
      </c>
      <c r="O310" s="3">
        <f t="shared" si="43"/>
        <v>188.89684236799999</v>
      </c>
    </row>
    <row r="311" spans="1:15">
      <c r="A311" s="4">
        <v>305000</v>
      </c>
      <c r="B311" s="2">
        <f t="shared" si="37"/>
        <v>3.4036946937092775E-16</v>
      </c>
      <c r="C311">
        <f t="shared" si="36"/>
        <v>186.04999999999998</v>
      </c>
      <c r="E311" s="2">
        <f t="shared" si="38"/>
        <v>-137.69079398065725</v>
      </c>
      <c r="F311" s="2">
        <f t="shared" si="39"/>
        <v>33052318178808.156</v>
      </c>
      <c r="G311" s="3">
        <f t="shared" si="40"/>
        <v>0.22898120979227832</v>
      </c>
      <c r="H311" s="3">
        <f t="shared" si="41"/>
        <v>-6.4020015442143503</v>
      </c>
      <c r="I311">
        <f t="shared" si="44"/>
        <v>0.39767173901692526</v>
      </c>
      <c r="O311" s="3">
        <f t="shared" si="43"/>
        <v>189.51821355999999</v>
      </c>
    </row>
    <row r="312" spans="1:15">
      <c r="A312" s="4">
        <v>306000</v>
      </c>
      <c r="B312" s="2">
        <f t="shared" si="37"/>
        <v>3.3814846734408299E-16</v>
      </c>
      <c r="C312">
        <f t="shared" si="36"/>
        <v>186.66</v>
      </c>
      <c r="E312" s="2">
        <f t="shared" si="38"/>
        <v>-137.71922572335313</v>
      </c>
      <c r="F312" s="2">
        <f t="shared" si="39"/>
        <v>33269409997214.52</v>
      </c>
      <c r="G312" s="3">
        <f t="shared" si="40"/>
        <v>0.22748704601784242</v>
      </c>
      <c r="H312" s="3">
        <f t="shared" si="41"/>
        <v>-6.4304332869102332</v>
      </c>
      <c r="I312">
        <f t="shared" si="44"/>
        <v>0.39826636985077946</v>
      </c>
      <c r="O312" s="3">
        <f t="shared" si="43"/>
        <v>190.13958475199999</v>
      </c>
    </row>
    <row r="313" spans="1:15">
      <c r="A313" s="4">
        <v>307000</v>
      </c>
      <c r="B313" s="2">
        <f t="shared" si="37"/>
        <v>3.3594913355293478E-16</v>
      </c>
      <c r="C313">
        <f t="shared" si="36"/>
        <v>187.26999999999998</v>
      </c>
      <c r="E313" s="2">
        <f t="shared" si="38"/>
        <v>-137.74756470326525</v>
      </c>
      <c r="F313" s="2">
        <f t="shared" si="39"/>
        <v>33487212427137.758</v>
      </c>
      <c r="G313" s="3">
        <f t="shared" si="40"/>
        <v>0.22600745939932193</v>
      </c>
      <c r="H313" s="3">
        <f t="shared" si="41"/>
        <v>-6.4587722668223631</v>
      </c>
      <c r="I313">
        <f t="shared" si="44"/>
        <v>0.39885607559500058</v>
      </c>
      <c r="O313" s="3">
        <f t="shared" si="43"/>
        <v>190.76095594399999</v>
      </c>
    </row>
    <row r="314" spans="1:15">
      <c r="A314" s="4">
        <v>308000</v>
      </c>
      <c r="B314" s="2">
        <f t="shared" si="37"/>
        <v>3.3377118704914985E-16</v>
      </c>
      <c r="C314">
        <f t="shared" si="36"/>
        <v>187.88</v>
      </c>
      <c r="E314" s="2">
        <f t="shared" si="38"/>
        <v>-137.77581152373043</v>
      </c>
      <c r="F314" s="2">
        <f t="shared" si="39"/>
        <v>33705725468577.875</v>
      </c>
      <c r="G314" s="3">
        <f t="shared" si="40"/>
        <v>0.22454226093066598</v>
      </c>
      <c r="H314" s="3">
        <f t="shared" si="41"/>
        <v>-6.4870190872875177</v>
      </c>
      <c r="I314">
        <f t="shared" si="44"/>
        <v>0.39944090724877157</v>
      </c>
      <c r="O314" s="3">
        <f t="shared" si="43"/>
        <v>191.38232713600001</v>
      </c>
    </row>
    <row r="315" spans="1:15">
      <c r="A315" s="4">
        <v>309000</v>
      </c>
      <c r="B315" s="2">
        <f t="shared" si="37"/>
        <v>3.316143514231162E-16</v>
      </c>
      <c r="C315">
        <f t="shared" si="36"/>
        <v>188.49</v>
      </c>
      <c r="E315" s="2">
        <f t="shared" si="38"/>
        <v>-137.80396678221823</v>
      </c>
      <c r="F315" s="2">
        <f t="shared" si="39"/>
        <v>33924949121534.871</v>
      </c>
      <c r="G315" s="3">
        <f t="shared" si="40"/>
        <v>0.22309126465921697</v>
      </c>
      <c r="H315" s="3">
        <f t="shared" si="41"/>
        <v>-6.5151743457753248</v>
      </c>
      <c r="I315">
        <f t="shared" si="44"/>
        <v>0.40002091520878552</v>
      </c>
      <c r="O315" s="3">
        <f t="shared" si="43"/>
        <v>192.00369832800001</v>
      </c>
    </row>
    <row r="316" spans="1:15">
      <c r="A316" s="4">
        <v>310000</v>
      </c>
      <c r="B316" s="2">
        <f t="shared" si="37"/>
        <v>3.2947835471623888E-16</v>
      </c>
      <c r="C316">
        <f t="shared" si="36"/>
        <v>189.1</v>
      </c>
      <c r="E316" s="2">
        <f t="shared" si="38"/>
        <v>-137.83203107040697</v>
      </c>
      <c r="F316" s="2">
        <f t="shared" si="39"/>
        <v>34144883386008.746</v>
      </c>
      <c r="G316" s="3">
        <f t="shared" si="40"/>
        <v>0.22165428762670858</v>
      </c>
      <c r="H316" s="3">
        <f t="shared" si="41"/>
        <v>-6.5432386339640871</v>
      </c>
      <c r="I316">
        <f t="shared" si="44"/>
        <v>0.40059614927655179</v>
      </c>
      <c r="O316" s="3">
        <f t="shared" si="43"/>
        <v>192.62506952000001</v>
      </c>
    </row>
    <row r="317" spans="1:15">
      <c r="A317" s="4">
        <v>311000</v>
      </c>
      <c r="B317" s="2">
        <f t="shared" si="37"/>
        <v>3.2736292933520697E-16</v>
      </c>
      <c r="C317">
        <f t="shared" si="36"/>
        <v>189.71</v>
      </c>
      <c r="E317" s="2">
        <f t="shared" si="38"/>
        <v>-137.86000497425829</v>
      </c>
      <c r="F317" s="2">
        <f t="shared" si="39"/>
        <v>34365528261999.5</v>
      </c>
      <c r="G317" s="3">
        <f t="shared" si="40"/>
        <v>0.22023114981158889</v>
      </c>
      <c r="H317" s="3">
        <f t="shared" si="41"/>
        <v>-6.5712125378153843</v>
      </c>
      <c r="I317">
        <f t="shared" si="44"/>
        <v>0.40116665866563261</v>
      </c>
      <c r="O317" s="3">
        <f t="shared" si="43"/>
        <v>193.24644071200001</v>
      </c>
    </row>
    <row r="318" spans="1:15">
      <c r="A318" s="4">
        <v>312000</v>
      </c>
      <c r="B318" s="2">
        <f t="shared" si="37"/>
        <v>3.2526781196818036E-16</v>
      </c>
      <c r="C318">
        <f t="shared" si="36"/>
        <v>190.32</v>
      </c>
      <c r="E318" s="2">
        <f t="shared" si="38"/>
        <v>-137.8878890740904</v>
      </c>
      <c r="F318" s="2">
        <f t="shared" si="39"/>
        <v>34586883749507.133</v>
      </c>
      <c r="G318" s="3">
        <f t="shared" si="40"/>
        <v>0.21882167407263614</v>
      </c>
      <c r="H318" s="3">
        <f t="shared" si="41"/>
        <v>-6.5990966376474889</v>
      </c>
      <c r="I318">
        <f t="shared" si="44"/>
        <v>0.40173249200880856</v>
      </c>
      <c r="O318" s="3">
        <f t="shared" si="43"/>
        <v>193.86781190400001</v>
      </c>
    </row>
    <row r="319" spans="1:15">
      <c r="A319" s="4">
        <v>313000</v>
      </c>
      <c r="B319" s="2">
        <f t="shared" si="37"/>
        <v>3.2319274350284833E-16</v>
      </c>
      <c r="C319">
        <f t="shared" si="36"/>
        <v>190.93</v>
      </c>
      <c r="E319" s="2">
        <f t="shared" si="38"/>
        <v>-137.91568394465051</v>
      </c>
      <c r="F319" s="2">
        <f t="shared" si="39"/>
        <v>34808949848531.641</v>
      </c>
      <c r="G319" s="3">
        <f t="shared" si="40"/>
        <v>0.21742568609383273</v>
      </c>
      <c r="H319" s="3">
        <f t="shared" si="41"/>
        <v>-6.6268915082076019</v>
      </c>
      <c r="I319">
        <f t="shared" si="44"/>
        <v>0.40229369736517423</v>
      </c>
      <c r="O319" s="3">
        <f t="shared" si="43"/>
        <v>194.489183096</v>
      </c>
    </row>
    <row r="320" spans="1:15">
      <c r="A320" s="4">
        <v>314000</v>
      </c>
      <c r="B320" s="2">
        <f t="shared" si="37"/>
        <v>3.2113746894631172E-16</v>
      </c>
      <c r="C320">
        <f t="shared" si="36"/>
        <v>191.54</v>
      </c>
      <c r="E320" s="2">
        <f t="shared" si="38"/>
        <v>-137.94339015518585</v>
      </c>
      <c r="F320" s="2">
        <f t="shared" si="39"/>
        <v>35031726559073.031</v>
      </c>
      <c r="G320" s="3">
        <f t="shared" si="40"/>
        <v>0.21604301433046669</v>
      </c>
      <c r="H320" s="3">
        <f t="shared" si="41"/>
        <v>-6.6545977187429317</v>
      </c>
      <c r="I320">
        <f t="shared" si="44"/>
        <v>0.40285032222716222</v>
      </c>
      <c r="O320" s="3">
        <f t="shared" si="43"/>
        <v>195.110554288</v>
      </c>
    </row>
    <row r="321" spans="1:15">
      <c r="A321" s="4">
        <v>315000</v>
      </c>
      <c r="B321" s="2">
        <f t="shared" si="37"/>
        <v>3.191017373467427E-16</v>
      </c>
      <c r="C321">
        <f t="shared" ref="C321:C384" si="45">A321/1000*0.61</f>
        <v>192.15</v>
      </c>
      <c r="E321" s="2">
        <f t="shared" si="38"/>
        <v>-137.97100826951356</v>
      </c>
      <c r="F321" s="2">
        <f t="shared" si="39"/>
        <v>35255213881131.297</v>
      </c>
      <c r="G321" s="3">
        <f t="shared" si="40"/>
        <v>0.21467348995642926</v>
      </c>
      <c r="H321" s="3">
        <f t="shared" si="41"/>
        <v>-6.6822158330706438</v>
      </c>
      <c r="I321">
        <f t="shared" si="44"/>
        <v>0.40340241352749562</v>
      </c>
      <c r="O321" s="3">
        <f t="shared" si="43"/>
        <v>195.73192548</v>
      </c>
    </row>
    <row r="322" spans="1:15">
      <c r="A322" s="4">
        <v>316000</v>
      </c>
      <c r="B322" s="2">
        <f t="shared" si="37"/>
        <v>3.1708530171677767E-16</v>
      </c>
      <c r="C322">
        <f t="shared" si="45"/>
        <v>192.76</v>
      </c>
      <c r="E322" s="2">
        <f t="shared" si="38"/>
        <v>-137.99853884608962</v>
      </c>
      <c r="F322" s="2">
        <f t="shared" si="39"/>
        <v>35479411814706.445</v>
      </c>
      <c r="G322" s="3">
        <f t="shared" si="40"/>
        <v>0.21331694681267716</v>
      </c>
      <c r="H322" s="3">
        <f t="shared" si="41"/>
        <v>-6.7097464096467103</v>
      </c>
      <c r="I322">
        <f t="shared" si="44"/>
        <v>0.40395001764607019</v>
      </c>
      <c r="O322" s="3">
        <f t="shared" si="43"/>
        <v>196.353296672</v>
      </c>
    </row>
    <row r="323" spans="1:15">
      <c r="A323" s="4">
        <v>317000</v>
      </c>
      <c r="B323" s="2">
        <f t="shared" si="37"/>
        <v>3.1508791895859794E-16</v>
      </c>
      <c r="C323">
        <f t="shared" si="45"/>
        <v>193.37</v>
      </c>
      <c r="E323" s="2">
        <f t="shared" si="38"/>
        <v>-138.02598243807657</v>
      </c>
      <c r="F323" s="2">
        <f t="shared" si="39"/>
        <v>35704320359798.469</v>
      </c>
      <c r="G323" s="3">
        <f t="shared" si="40"/>
        <v>0.21197322135683205</v>
      </c>
      <c r="H323" s="3">
        <f t="shared" si="41"/>
        <v>-6.737190001633663</v>
      </c>
      <c r="I323">
        <f t="shared" si="44"/>
        <v>0.4044931804167633</v>
      </c>
      <c r="O323" s="3">
        <f t="shared" si="43"/>
        <v>196.974667864</v>
      </c>
    </row>
    <row r="324" spans="1:15">
      <c r="A324" s="4">
        <v>318000</v>
      </c>
      <c r="B324" s="2">
        <f t="shared" si="37"/>
        <v>3.1310934979065849E-16</v>
      </c>
      <c r="C324">
        <f t="shared" si="45"/>
        <v>193.98</v>
      </c>
      <c r="E324" s="2">
        <f t="shared" si="38"/>
        <v>-138.05333959341021</v>
      </c>
      <c r="F324" s="2">
        <f t="shared" si="39"/>
        <v>35929939516407.367</v>
      </c>
      <c r="G324" s="3">
        <f t="shared" si="40"/>
        <v>0.21064215261388691</v>
      </c>
      <c r="H324" s="3">
        <f t="shared" si="41"/>
        <v>-6.7645471569672857</v>
      </c>
      <c r="I324">
        <f t="shared" si="44"/>
        <v>0.40503194713417279</v>
      </c>
      <c r="O324" s="3">
        <f t="shared" si="43"/>
        <v>197.596039056</v>
      </c>
    </row>
    <row r="325" spans="1:15">
      <c r="A325" s="4">
        <v>319000</v>
      </c>
      <c r="B325" s="2">
        <f t="shared" si="37"/>
        <v>3.1114935867602078E-16</v>
      </c>
      <c r="C325">
        <f t="shared" si="45"/>
        <v>194.59</v>
      </c>
      <c r="E325" s="2">
        <f t="shared" si="38"/>
        <v>-138.08061085486517</v>
      </c>
      <c r="F325" s="2">
        <f t="shared" si="39"/>
        <v>36156269284533.148</v>
      </c>
      <c r="G325" s="3">
        <f t="shared" si="40"/>
        <v>0.20932358212799304</v>
      </c>
      <c r="H325" s="3">
        <f t="shared" si="41"/>
        <v>-6.7918184184222552</v>
      </c>
      <c r="I325">
        <f t="shared" si="44"/>
        <v>0.40556636256028294</v>
      </c>
      <c r="O325" s="3">
        <f t="shared" si="43"/>
        <v>198.21741024799999</v>
      </c>
    </row>
    <row r="326" spans="1:15">
      <c r="A326" s="4">
        <v>320000</v>
      </c>
      <c r="B326" s="2">
        <f t="shared" si="37"/>
        <v>3.0920771375225147E-16</v>
      </c>
      <c r="C326">
        <f t="shared" si="45"/>
        <v>195.2</v>
      </c>
      <c r="E326" s="2">
        <f t="shared" si="38"/>
        <v>-138.10779676011967</v>
      </c>
      <c r="F326" s="2">
        <f t="shared" si="39"/>
        <v>36383309664175.812</v>
      </c>
      <c r="G326" s="3">
        <f t="shared" si="40"/>
        <v>0.20801735391529971</v>
      </c>
      <c r="H326" s="3">
        <f t="shared" si="41"/>
        <v>-6.8190043236767544</v>
      </c>
      <c r="I326">
        <f t="shared" si="44"/>
        <v>0.40609647093105944</v>
      </c>
      <c r="O326" s="3">
        <f t="shared" si="43"/>
        <v>198.83878143999999</v>
      </c>
    </row>
    <row r="327" spans="1:15">
      <c r="A327" s="4">
        <v>321000</v>
      </c>
      <c r="B327" s="2">
        <f t="shared" si="37"/>
        <v>3.0728418676284732E-16</v>
      </c>
      <c r="C327">
        <f t="shared" si="45"/>
        <v>195.81</v>
      </c>
      <c r="E327" s="2">
        <f t="shared" si="38"/>
        <v>-138.134897841819</v>
      </c>
      <c r="F327" s="2">
        <f t="shared" si="39"/>
        <v>36611060655335.352</v>
      </c>
      <c r="G327" s="3">
        <f t="shared" si="40"/>
        <v>0.20672331441782102</v>
      </c>
      <c r="H327" s="3">
        <f t="shared" si="41"/>
        <v>-6.8461054053760737</v>
      </c>
      <c r="I327">
        <f t="shared" si="44"/>
        <v>0.40662231596297238</v>
      </c>
      <c r="O327" s="3">
        <f t="shared" si="43"/>
        <v>199.46015263199999</v>
      </c>
    </row>
    <row r="328" spans="1:15">
      <c r="A328" s="4">
        <v>322000</v>
      </c>
      <c r="B328" s="2">
        <f t="shared" ref="B328:B391" si="46">E$3^2*B$1*B$2*B$3/(4*H$3*A328)^2</f>
        <v>3.0537855299014848E-16</v>
      </c>
      <c r="C328">
        <f t="shared" si="45"/>
        <v>196.42</v>
      </c>
      <c r="E328" s="2">
        <f t="shared" ref="E328:E391" si="47">10*LOG(B328/B$1,10)</f>
        <v>-138.16191462763817</v>
      </c>
      <c r="F328" s="2">
        <f t="shared" ref="F328:F391" si="48">(4*PI()*A328/E$3)^2</f>
        <v>36839522258011.766</v>
      </c>
      <c r="G328" s="3">
        <f t="shared" ref="G328:G391" si="49">B$1*B$2*B$3/(K$1*F328*K$2*N$3)</f>
        <v>0.20544131245830305</v>
      </c>
      <c r="H328" s="3">
        <f t="shared" ref="H328:H391" si="50">10*LOG(G328,10)</f>
        <v>-6.8731221911952511</v>
      </c>
      <c r="I328">
        <f t="shared" si="44"/>
        <v>0.40714394085944822</v>
      </c>
      <c r="O328" s="3">
        <f t="shared" ref="O328:O391" si="51">A328*0.000621371192</f>
        <v>200.08152382399999</v>
      </c>
    </row>
    <row r="329" spans="1:15">
      <c r="A329" s="4">
        <v>323000</v>
      </c>
      <c r="B329" s="2">
        <f t="shared" si="46"/>
        <v>3.0349059118970329E-16</v>
      </c>
      <c r="C329">
        <f t="shared" si="45"/>
        <v>197.03</v>
      </c>
      <c r="E329" s="2">
        <f t="shared" si="47"/>
        <v>-138.1888476403436</v>
      </c>
      <c r="F329" s="2">
        <f t="shared" si="48"/>
        <v>37068694472205.062</v>
      </c>
      <c r="G329" s="3">
        <f t="shared" si="49"/>
        <v>0.2041711991960691</v>
      </c>
      <c r="H329" s="3">
        <f t="shared" si="50"/>
        <v>-6.900055203900691</v>
      </c>
      <c r="I329">
        <f t="shared" si="44"/>
        <v>0.40766138831724968</v>
      </c>
      <c r="O329" s="3">
        <f t="shared" si="51"/>
        <v>200.70289501600001</v>
      </c>
    </row>
    <row r="330" spans="1:15">
      <c r="A330" s="4">
        <v>324000</v>
      </c>
      <c r="B330" s="2">
        <f t="shared" si="46"/>
        <v>3.0162008352604928E-16</v>
      </c>
      <c r="C330">
        <f t="shared" si="45"/>
        <v>197.64</v>
      </c>
      <c r="E330" s="2">
        <f t="shared" si="47"/>
        <v>-138.21569739785377</v>
      </c>
      <c r="F330" s="2">
        <f t="shared" si="48"/>
        <v>37298577297915.234</v>
      </c>
      <c r="G330" s="3">
        <f t="shared" si="49"/>
        <v>0.20291282808381625</v>
      </c>
      <c r="H330" s="3">
        <f t="shared" si="50"/>
        <v>-6.9269049614108757</v>
      </c>
      <c r="I330">
        <f t="shared" si="44"/>
        <v>0.40817470053278504</v>
      </c>
      <c r="O330" s="3">
        <f t="shared" si="51"/>
        <v>201.32426620800001</v>
      </c>
    </row>
    <row r="331" spans="1:15">
      <c r="A331" s="4">
        <v>325000</v>
      </c>
      <c r="B331" s="2">
        <f t="shared" si="46"/>
        <v>2.9976681550987504E-16</v>
      </c>
      <c r="C331">
        <f t="shared" si="45"/>
        <v>198.25</v>
      </c>
      <c r="E331" s="2">
        <f t="shared" si="47"/>
        <v>-138.24246441329902</v>
      </c>
      <c r="F331" s="2">
        <f t="shared" si="48"/>
        <v>37529170735142.281</v>
      </c>
      <c r="G331" s="3">
        <f t="shared" si="49"/>
        <v>0.2016660548253415</v>
      </c>
      <c r="H331" s="3">
        <f t="shared" si="50"/>
        <v>-6.9536719768561204</v>
      </c>
      <c r="I331">
        <f t="shared" si="44"/>
        <v>0.40868391920834635</v>
      </c>
      <c r="O331" s="3">
        <f t="shared" si="51"/>
        <v>201.94563740000001</v>
      </c>
    </row>
    <row r="332" spans="1:15">
      <c r="A332" s="4">
        <v>326000</v>
      </c>
      <c r="B332" s="2">
        <f t="shared" si="46"/>
        <v>2.9793057593652895E-16</v>
      </c>
      <c r="C332">
        <f t="shared" si="45"/>
        <v>198.85999999999999</v>
      </c>
      <c r="E332" s="2">
        <f t="shared" si="47"/>
        <v>-138.2691491950803</v>
      </c>
      <c r="F332" s="2">
        <f t="shared" si="48"/>
        <v>37760474783886.211</v>
      </c>
      <c r="G332" s="3">
        <f t="shared" si="49"/>
        <v>0.20043073733417424</v>
      </c>
      <c r="H332" s="3">
        <f t="shared" si="50"/>
        <v>-6.9803567586374111</v>
      </c>
      <c r="I332">
        <f t="shared" si="44"/>
        <v>0.40918908555827649</v>
      </c>
      <c r="O332" s="3">
        <f t="shared" si="51"/>
        <v>202.56700859200001</v>
      </c>
    </row>
    <row r="333" spans="1:15">
      <c r="A333" s="4">
        <v>327000</v>
      </c>
      <c r="B333" s="2">
        <f t="shared" si="46"/>
        <v>2.9611115682584285E-16</v>
      </c>
      <c r="C333">
        <f t="shared" si="45"/>
        <v>199.47</v>
      </c>
      <c r="E333" s="2">
        <f t="shared" si="47"/>
        <v>-138.29575224692724</v>
      </c>
      <c r="F333" s="2">
        <f t="shared" si="48"/>
        <v>37992489444147.023</v>
      </c>
      <c r="G333" s="3">
        <f t="shared" si="49"/>
        <v>0.19920673569309258</v>
      </c>
      <c r="H333" s="3">
        <f t="shared" si="50"/>
        <v>-7.0069598104843545</v>
      </c>
      <c r="I333">
        <f t="shared" si="44"/>
        <v>0.40969024031506657</v>
      </c>
      <c r="O333" s="3">
        <f t="shared" si="51"/>
        <v>203.18837978400001</v>
      </c>
    </row>
    <row r="334" spans="1:15">
      <c r="A334" s="4">
        <v>328000</v>
      </c>
      <c r="B334" s="2">
        <f t="shared" si="46"/>
        <v>2.9430835336323757E-16</v>
      </c>
      <c r="C334">
        <f t="shared" si="45"/>
        <v>200.07999999999998</v>
      </c>
      <c r="E334" s="2">
        <f t="shared" si="47"/>
        <v>-138.32227406795514</v>
      </c>
      <c r="F334" s="2">
        <f t="shared" si="48"/>
        <v>38225214715924.711</v>
      </c>
      <c r="G334" s="3">
        <f t="shared" si="49"/>
        <v>0.19799391211450304</v>
      </c>
      <c r="H334" s="3">
        <f t="shared" si="50"/>
        <v>-7.0334816315122151</v>
      </c>
      <c r="I334">
        <f t="shared" si="44"/>
        <v>0.41018742373538225</v>
      </c>
      <c r="O334" s="3">
        <f t="shared" si="51"/>
        <v>203.809750976</v>
      </c>
    </row>
    <row r="335" spans="1:15">
      <c r="A335" s="4">
        <v>329000</v>
      </c>
      <c r="B335" s="2">
        <f t="shared" si="46"/>
        <v>2.9252196384207975E-16</v>
      </c>
      <c r="C335">
        <f t="shared" si="45"/>
        <v>200.69</v>
      </c>
      <c r="E335" s="2">
        <f t="shared" si="47"/>
        <v>-138.34871515272101</v>
      </c>
      <c r="F335" s="2">
        <f t="shared" si="48"/>
        <v>38458650599219.273</v>
      </c>
      <c r="G335" s="3">
        <f t="shared" si="49"/>
        <v>0.19679213090166109</v>
      </c>
      <c r="H335" s="3">
        <f t="shared" si="50"/>
        <v>-7.0599227162781188</v>
      </c>
      <c r="I335">
        <f t="shared" si="44"/>
        <v>0.41068067560602106</v>
      </c>
      <c r="O335" s="3">
        <f t="shared" si="51"/>
        <v>204.431122168</v>
      </c>
    </row>
    <row r="336" spans="1:15">
      <c r="A336" s="4">
        <v>330000</v>
      </c>
      <c r="B336" s="2">
        <f t="shared" si="46"/>
        <v>2.9075178960725945E-16</v>
      </c>
      <c r="C336">
        <f t="shared" si="45"/>
        <v>201.29999999999998</v>
      </c>
      <c r="E336" s="2">
        <f t="shared" si="47"/>
        <v>-138.37507599127929</v>
      </c>
      <c r="F336" s="2">
        <f t="shared" si="48"/>
        <v>38692797094030.719</v>
      </c>
      <c r="G336" s="3">
        <f t="shared" si="49"/>
        <v>0.19560125841071346</v>
      </c>
      <c r="H336" s="3">
        <f t="shared" si="50"/>
        <v>-7.0862835548363821</v>
      </c>
      <c r="I336">
        <f t="shared" si="44"/>
        <v>0.41117003524979984</v>
      </c>
      <c r="O336" s="3">
        <f t="shared" si="51"/>
        <v>205.05249336</v>
      </c>
    </row>
    <row r="337" spans="1:15">
      <c r="A337" s="4">
        <v>331000</v>
      </c>
      <c r="B337" s="2">
        <f t="shared" si="46"/>
        <v>2.8899763499995942E-16</v>
      </c>
      <c r="C337">
        <f t="shared" si="45"/>
        <v>201.91</v>
      </c>
      <c r="E337" s="2">
        <f t="shared" si="47"/>
        <v>-138.40135706923593</v>
      </c>
      <c r="F337" s="2">
        <f t="shared" si="48"/>
        <v>38927654200359.039</v>
      </c>
      <c r="G337" s="3">
        <f t="shared" si="49"/>
        <v>0.1944211630135422</v>
      </c>
      <c r="H337" s="3">
        <f t="shared" si="50"/>
        <v>-7.1125646327930072</v>
      </c>
      <c r="I337">
        <f t="shared" si="44"/>
        <v>0.41165554153137296</v>
      </c>
      <c r="O337" s="3">
        <f t="shared" si="51"/>
        <v>205.673864552</v>
      </c>
    </row>
    <row r="338" spans="1:15">
      <c r="A338" s="4">
        <v>332000</v>
      </c>
      <c r="B338" s="2">
        <f t="shared" si="46"/>
        <v>2.8725930730358683E-16</v>
      </c>
      <c r="C338">
        <f t="shared" si="45"/>
        <v>202.51999999999998</v>
      </c>
      <c r="E338" s="2">
        <f t="shared" si="47"/>
        <v>-138.42755886780228</v>
      </c>
      <c r="F338" s="2">
        <f t="shared" si="48"/>
        <v>39163221918204.242</v>
      </c>
      <c r="G338" s="3">
        <f t="shared" si="49"/>
        <v>0.19325171506139038</v>
      </c>
      <c r="H338" s="3">
        <f t="shared" si="50"/>
        <v>-7.1387664313593593</v>
      </c>
      <c r="I338">
        <f t="shared" ref="I338:I369" si="52">0.5*EXP(-G338)</f>
        <v>0.41213723286298232</v>
      </c>
      <c r="O338" s="3">
        <f t="shared" si="51"/>
        <v>206.295235744</v>
      </c>
    </row>
    <row r="339" spans="1:15">
      <c r="A339" s="4">
        <v>333000</v>
      </c>
      <c r="B339" s="2">
        <f t="shared" si="46"/>
        <v>2.8553661669084E-16</v>
      </c>
      <c r="C339">
        <f t="shared" si="45"/>
        <v>203.13</v>
      </c>
      <c r="E339" s="2">
        <f t="shared" si="47"/>
        <v>-138.45368186384795</v>
      </c>
      <c r="F339" s="2">
        <f t="shared" si="48"/>
        <v>39399500247566.32</v>
      </c>
      <c r="G339" s="3">
        <f t="shared" si="49"/>
        <v>0.19209278684925193</v>
      </c>
      <c r="H339" s="3">
        <f t="shared" si="50"/>
        <v>-7.1648894274050292</v>
      </c>
      <c r="I339">
        <f t="shared" si="52"/>
        <v>0.4126151472101387</v>
      </c>
      <c r="O339" s="3">
        <f t="shared" si="51"/>
        <v>206.91660693599999</v>
      </c>
    </row>
    <row r="340" spans="1:15">
      <c r="A340" s="4">
        <v>334000</v>
      </c>
      <c r="B340" s="2">
        <f t="shared" si="46"/>
        <v>2.8382937617188279E-16</v>
      </c>
      <c r="C340">
        <f t="shared" si="45"/>
        <v>203.74</v>
      </c>
      <c r="E340" s="2">
        <f t="shared" si="47"/>
        <v>-138.47972652995284</v>
      </c>
      <c r="F340" s="2">
        <f t="shared" si="48"/>
        <v>39636489188445.273</v>
      </c>
      <c r="G340" s="3">
        <f t="shared" si="49"/>
        <v>0.19094425258100595</v>
      </c>
      <c r="H340" s="3">
        <f t="shared" si="50"/>
        <v>-7.190934093509922</v>
      </c>
      <c r="I340">
        <f t="shared" si="52"/>
        <v>0.41308932209723548</v>
      </c>
      <c r="O340" s="3">
        <f t="shared" si="51"/>
        <v>207.53797812799999</v>
      </c>
    </row>
    <row r="341" spans="1:15">
      <c r="A341" s="4">
        <v>335000</v>
      </c>
      <c r="B341" s="2">
        <f t="shared" si="46"/>
        <v>2.8213740154360038E-16</v>
      </c>
      <c r="C341">
        <f t="shared" si="45"/>
        <v>204.35</v>
      </c>
      <c r="E341" s="2">
        <f t="shared" si="47"/>
        <v>-138.50569333445844</v>
      </c>
      <c r="F341" s="2">
        <f t="shared" si="48"/>
        <v>39874188740841.109</v>
      </c>
      <c r="G341" s="3">
        <f t="shared" si="49"/>
        <v>0.18980598833527909</v>
      </c>
      <c r="H341" s="3">
        <f t="shared" si="50"/>
        <v>-7.2169008980155365</v>
      </c>
      <c r="I341">
        <f t="shared" si="52"/>
        <v>0.41355979461309489</v>
      </c>
      <c r="O341" s="3">
        <f t="shared" si="51"/>
        <v>208.15934931999999</v>
      </c>
    </row>
    <row r="342" spans="1:15">
      <c r="A342" s="4">
        <v>336000</v>
      </c>
      <c r="B342" s="2">
        <f t="shared" si="46"/>
        <v>2.8046051133991065E-16</v>
      </c>
      <c r="C342">
        <f t="shared" si="45"/>
        <v>204.96</v>
      </c>
      <c r="E342" s="2">
        <f t="shared" si="47"/>
        <v>-138.53158274151841</v>
      </c>
      <c r="F342" s="2">
        <f t="shared" si="48"/>
        <v>40112598904753.828</v>
      </c>
      <c r="G342" s="3">
        <f t="shared" si="49"/>
        <v>0.18867787203201794</v>
      </c>
      <c r="H342" s="3">
        <f t="shared" si="50"/>
        <v>-7.2427903050755136</v>
      </c>
      <c r="I342">
        <f t="shared" si="52"/>
        <v>0.41402660141644726</v>
      </c>
      <c r="O342" s="3">
        <f t="shared" si="51"/>
        <v>208.78072051199999</v>
      </c>
    </row>
    <row r="343" spans="1:15">
      <c r="A343" s="4">
        <v>337000</v>
      </c>
      <c r="B343" s="2">
        <f t="shared" si="46"/>
        <v>2.7879852678310592E-16</v>
      </c>
      <c r="C343">
        <f t="shared" si="45"/>
        <v>205.57</v>
      </c>
      <c r="E343" s="2">
        <f t="shared" si="47"/>
        <v>-138.5573952111483</v>
      </c>
      <c r="F343" s="2">
        <f t="shared" si="48"/>
        <v>40351719680183.422</v>
      </c>
      <c r="G343" s="3">
        <f t="shared" si="49"/>
        <v>0.18755978339975432</v>
      </c>
      <c r="H343" s="3">
        <f t="shared" si="50"/>
        <v>-7.2686027747054052</v>
      </c>
      <c r="I343">
        <f t="shared" si="52"/>
        <v>0.41448977874134424</v>
      </c>
      <c r="O343" s="3">
        <f t="shared" si="51"/>
        <v>209.40209170400001</v>
      </c>
    </row>
    <row r="344" spans="1:15">
      <c r="A344" s="4">
        <v>338000</v>
      </c>
      <c r="B344" s="2">
        <f t="shared" si="46"/>
        <v>2.7715127173620105E-16</v>
      </c>
      <c r="C344">
        <f t="shared" si="45"/>
        <v>206.18</v>
      </c>
      <c r="E344" s="2">
        <f t="shared" si="47"/>
        <v>-138.58313119927462</v>
      </c>
      <c r="F344" s="2">
        <f t="shared" si="48"/>
        <v>40591551067129.891</v>
      </c>
      <c r="G344" s="3">
        <f t="shared" si="49"/>
        <v>0.18645160394354801</v>
      </c>
      <c r="H344" s="3">
        <f t="shared" si="50"/>
        <v>-7.2943387628317264</v>
      </c>
      <c r="I344">
        <f t="shared" si="52"/>
        <v>0.41494936240250563</v>
      </c>
      <c r="O344" s="3">
        <f t="shared" si="51"/>
        <v>210.02346289600001</v>
      </c>
    </row>
    <row r="345" spans="1:15">
      <c r="A345" s="4">
        <v>339000</v>
      </c>
      <c r="B345" s="2">
        <f t="shared" si="46"/>
        <v>2.7551857265626432E-16</v>
      </c>
      <c r="C345">
        <f t="shared" si="45"/>
        <v>206.79</v>
      </c>
      <c r="E345" s="2">
        <f t="shared" si="47"/>
        <v>-138.60879115778317</v>
      </c>
      <c r="F345" s="2">
        <f t="shared" si="48"/>
        <v>40832093065593.242</v>
      </c>
      <c r="G345" s="3">
        <f t="shared" si="49"/>
        <v>0.18535321691359016</v>
      </c>
      <c r="H345" s="3">
        <f t="shared" si="50"/>
        <v>-7.3199987213402764</v>
      </c>
      <c r="I345">
        <f t="shared" si="52"/>
        <v>0.41540538780060132</v>
      </c>
      <c r="O345" s="3">
        <f t="shared" si="51"/>
        <v>210.64483408800001</v>
      </c>
    </row>
    <row r="346" spans="1:15">
      <c r="A346" s="4">
        <v>340000</v>
      </c>
      <c r="B346" s="2">
        <f t="shared" si="46"/>
        <v>2.7390025854870723E-16</v>
      </c>
      <c r="C346">
        <f t="shared" si="45"/>
        <v>207.4</v>
      </c>
      <c r="E346" s="2">
        <f t="shared" si="47"/>
        <v>-138.63437553456663</v>
      </c>
      <c r="F346" s="2">
        <f t="shared" si="48"/>
        <v>41073345675573.469</v>
      </c>
      <c r="G346" s="3">
        <f t="shared" si="49"/>
        <v>0.1842645072744524</v>
      </c>
      <c r="H346" s="3">
        <f t="shared" si="50"/>
        <v>-7.3455830981237344</v>
      </c>
      <c r="I346">
        <f t="shared" si="52"/>
        <v>0.41585788992746775</v>
      </c>
      <c r="O346" s="3">
        <f t="shared" si="51"/>
        <v>211.26620528000001</v>
      </c>
    </row>
    <row r="347" spans="1:15">
      <c r="A347" s="4">
        <v>341000</v>
      </c>
      <c r="B347" s="2">
        <f t="shared" si="46"/>
        <v>2.7229616092251145E-16</v>
      </c>
      <c r="C347">
        <f t="shared" si="45"/>
        <v>208.01</v>
      </c>
      <c r="E347" s="2">
        <f t="shared" si="47"/>
        <v>-138.65988477357149</v>
      </c>
      <c r="F347" s="2">
        <f t="shared" si="48"/>
        <v>41315308897070.57</v>
      </c>
      <c r="G347" s="3">
        <f t="shared" si="49"/>
        <v>0.1831853616749658</v>
      </c>
      <c r="H347" s="3">
        <f t="shared" si="50"/>
        <v>-7.3710923371285872</v>
      </c>
      <c r="I347">
        <f t="shared" si="52"/>
        <v>0.41630690337126069</v>
      </c>
      <c r="O347" s="3">
        <f t="shared" si="51"/>
        <v>211.88757647200001</v>
      </c>
    </row>
    <row r="348" spans="1:15">
      <c r="A348" s="4">
        <v>342000</v>
      </c>
      <c r="B348" s="2">
        <f t="shared" si="46"/>
        <v>2.7070611374637117E-16</v>
      </c>
      <c r="C348">
        <f t="shared" si="45"/>
        <v>208.62</v>
      </c>
      <c r="E348" s="2">
        <f t="shared" si="47"/>
        <v>-138.68531931484424</v>
      </c>
      <c r="F348" s="2">
        <f t="shared" si="48"/>
        <v>41557982730084.555</v>
      </c>
      <c r="G348" s="3">
        <f t="shared" si="49"/>
        <v>0.18211566841871601</v>
      </c>
      <c r="H348" s="3">
        <f t="shared" si="50"/>
        <v>-7.3965268784013327</v>
      </c>
      <c r="I348">
        <f t="shared" si="52"/>
        <v>0.41675246232154367</v>
      </c>
      <c r="O348" s="3">
        <f t="shared" si="51"/>
        <v>212.508947664</v>
      </c>
    </row>
    <row r="349" spans="1:15">
      <c r="A349" s="4">
        <v>343000</v>
      </c>
      <c r="B349" s="2">
        <f t="shared" si="46"/>
        <v>2.6912995340572853E-16</v>
      </c>
      <c r="C349">
        <f t="shared" si="45"/>
        <v>209.23</v>
      </c>
      <c r="E349" s="2">
        <f t="shared" si="47"/>
        <v>-138.71067959457693</v>
      </c>
      <c r="F349" s="2">
        <f t="shared" si="48"/>
        <v>41801367174615.422</v>
      </c>
      <c r="G349" s="3">
        <f t="shared" si="49"/>
        <v>0.18105531743513928</v>
      </c>
      <c r="H349" s="3">
        <f t="shared" si="50"/>
        <v>-7.4218871581340409</v>
      </c>
      <c r="I349">
        <f t="shared" si="52"/>
        <v>0.41719460057431368</v>
      </c>
      <c r="O349" s="3">
        <f t="shared" si="51"/>
        <v>213.130318856</v>
      </c>
    </row>
    <row r="350" spans="1:15">
      <c r="A350" s="4">
        <v>344000</v>
      </c>
      <c r="B350" s="2">
        <f t="shared" si="46"/>
        <v>2.6756751866068278E-16</v>
      </c>
      <c r="C350">
        <f t="shared" si="45"/>
        <v>209.84</v>
      </c>
      <c r="E350" s="2">
        <f t="shared" si="47"/>
        <v>-138.73596604515214</v>
      </c>
      <c r="F350" s="2">
        <f t="shared" si="48"/>
        <v>42045462230663.164</v>
      </c>
      <c r="G350" s="3">
        <f t="shared" si="49"/>
        <v>0.18000420025120589</v>
      </c>
      <c r="H350" s="3">
        <f t="shared" si="50"/>
        <v>-7.4471736087092344</v>
      </c>
      <c r="I350">
        <f t="shared" si="52"/>
        <v>0.41763335153696363</v>
      </c>
      <c r="O350" s="3">
        <f t="shared" si="51"/>
        <v>213.751690048</v>
      </c>
    </row>
    <row r="351" spans="1:15">
      <c r="A351" s="4">
        <v>345000</v>
      </c>
      <c r="B351" s="2">
        <f t="shared" si="46"/>
        <v>2.660186506047516E-16</v>
      </c>
      <c r="C351">
        <f t="shared" si="45"/>
        <v>210.45</v>
      </c>
      <c r="E351" s="2">
        <f t="shared" si="47"/>
        <v>-138.761179095187</v>
      </c>
      <c r="F351" s="2">
        <f t="shared" si="48"/>
        <v>42290267898227.781</v>
      </c>
      <c r="G351" s="3">
        <f t="shared" si="49"/>
        <v>0.1789622099636774</v>
      </c>
      <c r="H351" s="3">
        <f t="shared" si="50"/>
        <v>-7.4723866587441137</v>
      </c>
      <c r="I351">
        <f t="shared" si="52"/>
        <v>0.41806874823318335</v>
      </c>
      <c r="O351" s="3">
        <f t="shared" si="51"/>
        <v>214.37306124</v>
      </c>
    </row>
    <row r="352" spans="1:15">
      <c r="A352" s="4">
        <v>346000</v>
      </c>
      <c r="B352" s="2">
        <f t="shared" si="46"/>
        <v>2.6448319262446586E-16</v>
      </c>
      <c r="C352">
        <f t="shared" si="45"/>
        <v>211.06</v>
      </c>
      <c r="E352" s="2">
        <f t="shared" si="47"/>
        <v>-138.78631916957707</v>
      </c>
      <c r="F352" s="2">
        <f t="shared" si="48"/>
        <v>42535784177309.281</v>
      </c>
      <c r="G352" s="3">
        <f t="shared" si="49"/>
        <v>0.17792924121192402</v>
      </c>
      <c r="H352" s="3">
        <f t="shared" si="50"/>
        <v>-7.4975267331341655</v>
      </c>
      <c r="I352">
        <f t="shared" si="52"/>
        <v>0.41850082330779859</v>
      </c>
      <c r="O352" s="3">
        <f t="shared" si="51"/>
        <v>214.994432432</v>
      </c>
    </row>
    <row r="353" spans="1:15">
      <c r="A353" s="4">
        <v>347000</v>
      </c>
      <c r="B353" s="2">
        <f t="shared" si="46"/>
        <v>2.6296099035977841E-16</v>
      </c>
      <c r="C353">
        <f t="shared" si="45"/>
        <v>211.67</v>
      </c>
      <c r="E353" s="2">
        <f t="shared" si="47"/>
        <v>-138.81138668953901</v>
      </c>
      <c r="F353" s="2">
        <f t="shared" si="48"/>
        <v>42782011067907.656</v>
      </c>
      <c r="G353" s="3">
        <f t="shared" si="49"/>
        <v>0.17690519015129022</v>
      </c>
      <c r="H353" s="3">
        <f t="shared" si="50"/>
        <v>-7.5225942530961056</v>
      </c>
      <c r="I353">
        <f t="shared" si="52"/>
        <v>0.41892960903154902</v>
      </c>
      <c r="O353" s="3">
        <f t="shared" si="51"/>
        <v>215.61580362399999</v>
      </c>
    </row>
    <row r="354" spans="1:15">
      <c r="A354" s="4">
        <v>348000</v>
      </c>
      <c r="B354" s="2">
        <f t="shared" si="46"/>
        <v>2.6145189166526752E-16</v>
      </c>
      <c r="C354">
        <f t="shared" si="45"/>
        <v>212.28</v>
      </c>
      <c r="E354" s="2">
        <f t="shared" si="47"/>
        <v>-138.83638207265315</v>
      </c>
      <c r="F354" s="2">
        <f t="shared" si="48"/>
        <v>43028948570022.914</v>
      </c>
      <c r="G354" s="3">
        <f t="shared" si="49"/>
        <v>0.17588995442699412</v>
      </c>
      <c r="H354" s="3">
        <f t="shared" si="50"/>
        <v>-7.547589636210251</v>
      </c>
      <c r="I354">
        <f t="shared" si="52"/>
        <v>0.41935513730580665</v>
      </c>
      <c r="O354" s="3">
        <f t="shared" si="51"/>
        <v>216.23717481599999</v>
      </c>
    </row>
    <row r="355" spans="1:15">
      <c r="A355" s="4">
        <v>349000</v>
      </c>
      <c r="B355" s="2">
        <f t="shared" si="46"/>
        <v>2.599557465721181E-16</v>
      </c>
      <c r="C355">
        <f t="shared" si="45"/>
        <v>212.89</v>
      </c>
      <c r="E355" s="2">
        <f t="shared" si="47"/>
        <v>-138.86130573290512</v>
      </c>
      <c r="F355" s="2">
        <f t="shared" si="48"/>
        <v>43276596683655.047</v>
      </c>
      <c r="G355" s="3">
        <f t="shared" si="49"/>
        <v>0.17488343314855131</v>
      </c>
      <c r="H355" s="3">
        <f t="shared" si="50"/>
        <v>-7.5725132964622297</v>
      </c>
      <c r="I355">
        <f t="shared" si="52"/>
        <v>0.41977743966723324</v>
      </c>
      <c r="O355" s="3">
        <f t="shared" si="51"/>
        <v>216.85854600799999</v>
      </c>
    </row>
    <row r="356" spans="1:15">
      <c r="A356" s="4">
        <v>350000</v>
      </c>
      <c r="B356" s="2">
        <f t="shared" si="46"/>
        <v>2.584724072508617E-16</v>
      </c>
      <c r="C356">
        <f t="shared" si="45"/>
        <v>213.5</v>
      </c>
      <c r="E356" s="2">
        <f t="shared" si="47"/>
        <v>-138.88615808072703</v>
      </c>
      <c r="F356" s="2">
        <f t="shared" si="48"/>
        <v>43524955408804.062</v>
      </c>
      <c r="G356" s="3">
        <f t="shared" si="49"/>
        <v>0.17388552686470776</v>
      </c>
      <c r="H356" s="3">
        <f t="shared" si="50"/>
        <v>-7.5973656442841442</v>
      </c>
      <c r="I356">
        <f t="shared" si="52"/>
        <v>0.42019654729237976</v>
      </c>
      <c r="O356" s="3">
        <f t="shared" si="51"/>
        <v>217.47991719999999</v>
      </c>
    </row>
    <row r="357" spans="1:15">
      <c r="A357" s="4">
        <v>351000</v>
      </c>
      <c r="B357" s="2">
        <f t="shared" si="46"/>
        <v>2.5700172797485864E-16</v>
      </c>
      <c r="C357">
        <f t="shared" si="45"/>
        <v>214.10999999999999</v>
      </c>
      <c r="E357" s="2">
        <f t="shared" si="47"/>
        <v>-138.91093952303802</v>
      </c>
      <c r="F357" s="2">
        <f t="shared" si="48"/>
        <v>43774024745469.953</v>
      </c>
      <c r="G357" s="3">
        <f t="shared" si="49"/>
        <v>0.17289613753887306</v>
      </c>
      <c r="H357" s="3">
        <f t="shared" si="50"/>
        <v>-7.6221470865951133</v>
      </c>
      <c r="I357">
        <f t="shared" si="52"/>
        <v>0.42061249100222647</v>
      </c>
      <c r="O357" s="3">
        <f t="shared" si="51"/>
        <v>218.10128839200001</v>
      </c>
    </row>
    <row r="358" spans="1:15">
      <c r="A358" s="4">
        <v>352000</v>
      </c>
      <c r="B358" s="2">
        <f t="shared" si="46"/>
        <v>2.5554356508450545E-16</v>
      </c>
      <c r="C358">
        <f t="shared" si="45"/>
        <v>214.72</v>
      </c>
      <c r="E358" s="2">
        <f t="shared" si="47"/>
        <v>-138.93565046328416</v>
      </c>
      <c r="F358" s="2">
        <f t="shared" si="48"/>
        <v>44023804693652.719</v>
      </c>
      <c r="G358" s="3">
        <f t="shared" si="49"/>
        <v>0.17191516852504116</v>
      </c>
      <c r="H358" s="3">
        <f t="shared" si="50"/>
        <v>-7.6468580268412527</v>
      </c>
      <c r="I358">
        <f t="shared" si="52"/>
        <v>0.42102530126666537</v>
      </c>
      <c r="O358" s="3">
        <f t="shared" si="51"/>
        <v>218.72265958400001</v>
      </c>
    </row>
    <row r="359" spans="1:15">
      <c r="A359" s="4">
        <v>353000</v>
      </c>
      <c r="B359" s="2">
        <f t="shared" si="46"/>
        <v>2.5409777695215068E-16</v>
      </c>
      <c r="C359">
        <f t="shared" si="45"/>
        <v>215.32999999999998</v>
      </c>
      <c r="E359" s="2">
        <f t="shared" si="47"/>
        <v>-138.96029130147798</v>
      </c>
      <c r="F359" s="2">
        <f t="shared" si="48"/>
        <v>44274295253352.391</v>
      </c>
      <c r="G359" s="3">
        <f t="shared" si="49"/>
        <v>0.17094252454418774</v>
      </c>
      <c r="H359" s="3">
        <f t="shared" si="50"/>
        <v>-7.6714988650350859</v>
      </c>
      <c r="I359">
        <f t="shared" si="52"/>
        <v>0.42143500820892527</v>
      </c>
      <c r="O359" s="3">
        <f t="shared" si="51"/>
        <v>219.34403077600001</v>
      </c>
    </row>
    <row r="360" spans="1:15">
      <c r="A360" s="4">
        <v>354000</v>
      </c>
      <c r="B360" s="2">
        <f t="shared" si="46"/>
        <v>2.5266422394770454E-16</v>
      </c>
      <c r="C360">
        <f t="shared" si="45"/>
        <v>215.94</v>
      </c>
      <c r="E360" s="2">
        <f t="shared" si="47"/>
        <v>-138.9848624342373</v>
      </c>
      <c r="F360" s="2">
        <f t="shared" si="48"/>
        <v>44525496424568.914</v>
      </c>
      <c r="G360" s="3">
        <f t="shared" si="49"/>
        <v>0.16997811166113416</v>
      </c>
      <c r="H360" s="3">
        <f t="shared" si="50"/>
        <v>-7.6960699977943907</v>
      </c>
      <c r="I360">
        <f t="shared" si="52"/>
        <v>0.42184164160993981</v>
      </c>
      <c r="O360" s="3">
        <f t="shared" si="51"/>
        <v>219.96540196800001</v>
      </c>
    </row>
    <row r="361" spans="1:15">
      <c r="A361" s="4">
        <v>355000</v>
      </c>
      <c r="B361" s="2">
        <f t="shared" si="46"/>
        <v>2.5124276840492395E-16</v>
      </c>
      <c r="C361">
        <f t="shared" si="45"/>
        <v>216.54999999999998</v>
      </c>
      <c r="E361" s="2">
        <f t="shared" si="47"/>
        <v>-139.00936425482342</v>
      </c>
      <c r="F361" s="2">
        <f t="shared" si="48"/>
        <v>44777408207302.32</v>
      </c>
      <c r="G361" s="3">
        <f t="shared" si="49"/>
        <v>0.1690218372618662</v>
      </c>
      <c r="H361" s="3">
        <f t="shared" si="50"/>
        <v>-7.7205718183805159</v>
      </c>
      <c r="I361">
        <f t="shared" si="52"/>
        <v>0.42224523091266003</v>
      </c>
      <c r="O361" s="3">
        <f t="shared" si="51"/>
        <v>220.58677316000001</v>
      </c>
    </row>
    <row r="362" spans="1:15">
      <c r="A362" s="4">
        <v>356000</v>
      </c>
      <c r="B362" s="2">
        <f t="shared" si="46"/>
        <v>2.498332745883612E-16</v>
      </c>
      <c r="C362">
        <f t="shared" si="45"/>
        <v>217.16</v>
      </c>
      <c r="E362" s="2">
        <f t="shared" si="47"/>
        <v>-139.03379715317902</v>
      </c>
      <c r="F362" s="2">
        <f t="shared" si="48"/>
        <v>45030030601552.602</v>
      </c>
      <c r="G362" s="3">
        <f t="shared" si="49"/>
        <v>0.16807361003129884</v>
      </c>
      <c r="H362" s="3">
        <f t="shared" si="50"/>
        <v>-7.7450047167361378</v>
      </c>
      <c r="I362">
        <f t="shared" si="52"/>
        <v>0.42264580522631046</v>
      </c>
      <c r="O362" s="3">
        <f t="shared" si="51"/>
        <v>221.20814435200001</v>
      </c>
    </row>
    <row r="363" spans="1:15">
      <c r="A363" s="4">
        <v>357000</v>
      </c>
      <c r="B363" s="2">
        <f t="shared" si="46"/>
        <v>2.4843560866095886E-16</v>
      </c>
      <c r="C363">
        <f t="shared" si="45"/>
        <v>217.76999999999998</v>
      </c>
      <c r="E363" s="2">
        <f t="shared" si="47"/>
        <v>-139.05816151596542</v>
      </c>
      <c r="F363" s="2">
        <f t="shared" si="48"/>
        <v>45283363607319.766</v>
      </c>
      <c r="G363" s="3">
        <f t="shared" si="49"/>
        <v>0.16713333993147605</v>
      </c>
      <c r="H363" s="3">
        <f t="shared" si="50"/>
        <v>-7.7693690795224963</v>
      </c>
      <c r="I363">
        <f t="shared" si="52"/>
        <v>0.42304339333059099</v>
      </c>
      <c r="O363" s="3">
        <f t="shared" si="51"/>
        <v>221.829515544</v>
      </c>
    </row>
    <row r="364" spans="1:15">
      <c r="A364" s="4">
        <v>358000</v>
      </c>
      <c r="B364" s="2">
        <f t="shared" si="46"/>
        <v>2.4704963865227794E-16</v>
      </c>
      <c r="C364">
        <f t="shared" si="45"/>
        <v>218.38</v>
      </c>
      <c r="E364" s="2">
        <f t="shared" si="47"/>
        <v>-139.08245772659905</v>
      </c>
      <c r="F364" s="2">
        <f t="shared" si="48"/>
        <v>45537407224603.805</v>
      </c>
      <c r="G364" s="3">
        <f t="shared" si="49"/>
        <v>0.16620093818019641</v>
      </c>
      <c r="H364" s="3">
        <f t="shared" si="50"/>
        <v>-7.7936652901561212</v>
      </c>
      <c r="I364">
        <f t="shared" si="52"/>
        <v>0.42343802367982397</v>
      </c>
      <c r="O364" s="3">
        <f t="shared" si="51"/>
        <v>222.450886736</v>
      </c>
    </row>
    <row r="365" spans="1:15">
      <c r="A365" s="4">
        <v>359000</v>
      </c>
      <c r="B365" s="2">
        <f t="shared" si="46"/>
        <v>2.4567523442734418E-16</v>
      </c>
      <c r="C365">
        <f t="shared" si="45"/>
        <v>218.99</v>
      </c>
      <c r="E365" s="2">
        <f t="shared" si="47"/>
        <v>-139.10668616528793</v>
      </c>
      <c r="F365" s="2">
        <f t="shared" si="48"/>
        <v>45792161453404.727</v>
      </c>
      <c r="G365" s="3">
        <f t="shared" si="49"/>
        <v>0.16527631723005476</v>
      </c>
      <c r="H365" s="3">
        <f t="shared" si="50"/>
        <v>-7.8178937288450179</v>
      </c>
      <c r="I365">
        <f t="shared" si="52"/>
        <v>0.42382972440704803</v>
      </c>
      <c r="O365" s="3">
        <f t="shared" si="51"/>
        <v>223.072257928</v>
      </c>
    </row>
    <row r="366" spans="1:15">
      <c r="A366" s="4">
        <v>360000</v>
      </c>
      <c r="B366" s="2">
        <f t="shared" si="46"/>
        <v>2.443122676560999E-16</v>
      </c>
      <c r="C366">
        <f t="shared" si="45"/>
        <v>219.6</v>
      </c>
      <c r="E366" s="2">
        <f t="shared" si="47"/>
        <v>-139.13084720906727</v>
      </c>
      <c r="F366" s="2">
        <f t="shared" si="48"/>
        <v>46047626293722.523</v>
      </c>
      <c r="G366" s="3">
        <f t="shared" si="49"/>
        <v>0.16435939074789113</v>
      </c>
      <c r="H366" s="3">
        <f t="shared" si="50"/>
        <v>-7.8420547726243779</v>
      </c>
      <c r="I366">
        <f t="shared" si="52"/>
        <v>0.42421852332805804</v>
      </c>
      <c r="O366" s="3">
        <f t="shared" si="51"/>
        <v>223.69362912</v>
      </c>
    </row>
    <row r="367" spans="1:15">
      <c r="A367" s="4">
        <v>361000</v>
      </c>
      <c r="B367" s="2">
        <f t="shared" si="46"/>
        <v>2.4296061178344662E-16</v>
      </c>
      <c r="C367">
        <f t="shared" si="45"/>
        <v>220.21</v>
      </c>
      <c r="E367" s="2">
        <f t="shared" si="47"/>
        <v>-139.15494123183467</v>
      </c>
      <c r="F367" s="2">
        <f t="shared" si="48"/>
        <v>46303801745557.195</v>
      </c>
      <c r="G367" s="3">
        <f t="shared" si="49"/>
        <v>0.16345007359463701</v>
      </c>
      <c r="H367" s="3">
        <f t="shared" si="50"/>
        <v>-7.8661487953917923</v>
      </c>
      <c r="I367">
        <f t="shared" si="52"/>
        <v>0.42460444794539354</v>
      </c>
      <c r="O367" s="3">
        <f t="shared" si="51"/>
        <v>224.315000312</v>
      </c>
    </row>
    <row r="368" spans="1:15">
      <c r="A368" s="4">
        <v>362000</v>
      </c>
      <c r="B368" s="2">
        <f t="shared" si="46"/>
        <v>2.4162014199986681E-16</v>
      </c>
      <c r="C368">
        <f t="shared" si="45"/>
        <v>220.82</v>
      </c>
      <c r="E368" s="2">
        <f t="shared" si="47"/>
        <v>-139.17896860438483</v>
      </c>
      <c r="F368" s="2">
        <f t="shared" si="48"/>
        <v>46560687808908.75</v>
      </c>
      <c r="G368" s="3">
        <f t="shared" si="49"/>
        <v>0.16254828180555148</v>
      </c>
      <c r="H368" s="3">
        <f t="shared" si="50"/>
        <v>-7.8901761679419486</v>
      </c>
      <c r="I368">
        <f t="shared" si="52"/>
        <v>0.42498752545227425</v>
      </c>
      <c r="O368" s="3">
        <f t="shared" si="51"/>
        <v>224.93637150399999</v>
      </c>
    </row>
    <row r="369" spans="1:15">
      <c r="A369" s="4">
        <v>363000</v>
      </c>
      <c r="B369" s="2">
        <f t="shared" si="46"/>
        <v>2.4029073521261105E-16</v>
      </c>
      <c r="C369">
        <f t="shared" si="45"/>
        <v>221.43</v>
      </c>
      <c r="E369" s="2">
        <f t="shared" si="47"/>
        <v>-139.20292969444378</v>
      </c>
      <c r="F369" s="2">
        <f t="shared" si="48"/>
        <v>46818284483777.18</v>
      </c>
      <c r="G369" s="3">
        <f t="shared" si="49"/>
        <v>0.16165393257083754</v>
      </c>
      <c r="H369" s="3">
        <f t="shared" si="50"/>
        <v>-7.914137258000884</v>
      </c>
      <c r="I369">
        <f t="shared" si="52"/>
        <v>0.42536778273648496</v>
      </c>
      <c r="O369" s="3">
        <f t="shared" si="51"/>
        <v>225.55774269599999</v>
      </c>
    </row>
    <row r="370" spans="1:15">
      <c r="A370" s="4">
        <v>364000</v>
      </c>
      <c r="B370" s="2">
        <f t="shared" si="46"/>
        <v>2.3897227001743866E-16</v>
      </c>
      <c r="C370">
        <f t="shared" si="45"/>
        <v>222.04</v>
      </c>
      <c r="E370" s="2">
        <f t="shared" si="47"/>
        <v>-139.22682486670266</v>
      </c>
      <c r="F370" s="2">
        <f t="shared" si="48"/>
        <v>47076591770162.492</v>
      </c>
      <c r="G370" s="3">
        <f t="shared" si="49"/>
        <v>0.16076694421663063</v>
      </c>
      <c r="H370" s="3">
        <f t="shared" si="50"/>
        <v>-7.9380324302597538</v>
      </c>
      <c r="I370">
        <f t="shared" ref="I370:I406" si="53">0.5*EXP(-G370)</f>
        <v>0.42574524638420946</v>
      </c>
      <c r="O370" s="3">
        <f t="shared" si="51"/>
        <v>226.17911388799999</v>
      </c>
    </row>
    <row r="371" spans="1:15">
      <c r="A371" s="4">
        <v>365000</v>
      </c>
      <c r="B371" s="2">
        <f t="shared" si="46"/>
        <v>2.3766462667089921E-16</v>
      </c>
      <c r="C371">
        <f t="shared" si="45"/>
        <v>222.65</v>
      </c>
      <c r="E371" s="2">
        <f t="shared" si="47"/>
        <v>-139.25065448285102</v>
      </c>
      <c r="F371" s="2">
        <f t="shared" si="48"/>
        <v>47335609668064.68</v>
      </c>
      <c r="G371" s="3">
        <f t="shared" si="49"/>
        <v>0.15988723618635162</v>
      </c>
      <c r="H371" s="3">
        <f t="shared" si="50"/>
        <v>-7.9618620464081271</v>
      </c>
      <c r="I371">
        <f t="shared" si="53"/>
        <v>0.42611994268381426</v>
      </c>
      <c r="O371" s="3">
        <f t="shared" si="51"/>
        <v>226.80048507999999</v>
      </c>
    </row>
    <row r="372" spans="1:15">
      <c r="A372" s="4">
        <v>366000</v>
      </c>
      <c r="B372" s="2">
        <f t="shared" si="46"/>
        <v>2.3636768706314422E-16</v>
      </c>
      <c r="C372">
        <f t="shared" si="45"/>
        <v>223.26</v>
      </c>
      <c r="E372" s="2">
        <f t="shared" si="47"/>
        <v>-139.27441890160975</v>
      </c>
      <c r="F372" s="2">
        <f t="shared" si="48"/>
        <v>47595338177483.75</v>
      </c>
      <c r="G372" s="3">
        <f t="shared" si="49"/>
        <v>0.15901472902241551</v>
      </c>
      <c r="H372" s="3">
        <f t="shared" si="50"/>
        <v>-7.9856264651668472</v>
      </c>
      <c r="I372">
        <f t="shared" si="53"/>
        <v>0.42649189762958284</v>
      </c>
      <c r="O372" s="3">
        <f t="shared" si="51"/>
        <v>227.42185627200001</v>
      </c>
    </row>
    <row r="373" spans="1:15">
      <c r="A373" s="4">
        <v>367000</v>
      </c>
      <c r="B373" s="2">
        <f t="shared" si="46"/>
        <v>2.3508133469125574E-16</v>
      </c>
      <c r="C373">
        <f t="shared" si="45"/>
        <v>223.87</v>
      </c>
      <c r="E373" s="2">
        <f t="shared" si="47"/>
        <v>-139.29811847876331</v>
      </c>
      <c r="F373" s="2">
        <f t="shared" si="48"/>
        <v>47855777298419.695</v>
      </c>
      <c r="G373" s="3">
        <f t="shared" si="49"/>
        <v>0.15814934434828895</v>
      </c>
      <c r="H373" s="3">
        <f t="shared" si="50"/>
        <v>-8.0093260423204207</v>
      </c>
      <c r="I373">
        <f t="shared" si="53"/>
        <v>0.42686113692540117</v>
      </c>
      <c r="O373" s="3">
        <f t="shared" si="51"/>
        <v>228.04322746400001</v>
      </c>
    </row>
    <row r="374" spans="1:15">
      <c r="A374" s="4">
        <v>368000</v>
      </c>
      <c r="B374" s="2">
        <f t="shared" si="46"/>
        <v>2.3380545463308238E-16</v>
      </c>
      <c r="C374">
        <f t="shared" si="45"/>
        <v>224.48</v>
      </c>
      <c r="E374" s="2">
        <f t="shared" si="47"/>
        <v>-139.32175356719188</v>
      </c>
      <c r="F374" s="2">
        <f t="shared" si="48"/>
        <v>48116927030872.516</v>
      </c>
      <c r="G374" s="3">
        <f t="shared" si="49"/>
        <v>0.15729100485088826</v>
      </c>
      <c r="H374" s="3">
        <f t="shared" si="50"/>
        <v>-8.032961130748987</v>
      </c>
      <c r="I374">
        <f t="shared" si="53"/>
        <v>0.42722768598839439</v>
      </c>
      <c r="O374" s="3">
        <f t="shared" si="51"/>
        <v>228.66459865600001</v>
      </c>
    </row>
    <row r="375" spans="1:15">
      <c r="A375" s="4">
        <v>369000</v>
      </c>
      <c r="B375" s="2">
        <f t="shared" si="46"/>
        <v>2.3253993352157038E-16</v>
      </c>
      <c r="C375">
        <f t="shared" si="45"/>
        <v>225.09</v>
      </c>
      <c r="E375" s="2">
        <f t="shared" si="47"/>
        <v>-139.34532451690274</v>
      </c>
      <c r="F375" s="2">
        <f t="shared" si="48"/>
        <v>48378787374842.219</v>
      </c>
      <c r="G375" s="3">
        <f t="shared" si="49"/>
        <v>0.15643963426331103</v>
      </c>
      <c r="H375" s="3">
        <f t="shared" si="50"/>
        <v>-8.0565320804598404</v>
      </c>
      <c r="I375">
        <f t="shared" si="53"/>
        <v>0.42759156995251618</v>
      </c>
      <c r="O375" s="3">
        <f t="shared" si="51"/>
        <v>229.28596984800001</v>
      </c>
    </row>
    <row r="376" spans="1:15">
      <c r="A376" s="4">
        <v>370000</v>
      </c>
      <c r="B376" s="2">
        <f t="shared" si="46"/>
        <v>2.3128465951958034E-16</v>
      </c>
      <c r="C376">
        <f t="shared" si="45"/>
        <v>225.7</v>
      </c>
      <c r="E376" s="2">
        <f t="shared" si="47"/>
        <v>-139.36883167506144</v>
      </c>
      <c r="F376" s="2">
        <f t="shared" si="48"/>
        <v>48641358330328.805</v>
      </c>
      <c r="G376" s="3">
        <f t="shared" si="49"/>
        <v>0.15559515734789403</v>
      </c>
      <c r="H376" s="3">
        <f t="shared" si="50"/>
        <v>-8.0800392386185322</v>
      </c>
      <c r="I376">
        <f t="shared" si="53"/>
        <v>0.42795281367209087</v>
      </c>
      <c r="O376" s="3">
        <f t="shared" si="51"/>
        <v>229.90734104000001</v>
      </c>
    </row>
    <row r="377" spans="1:15">
      <c r="A377" s="4">
        <v>371000</v>
      </c>
      <c r="B377" s="2">
        <f t="shared" si="46"/>
        <v>2.3003952229517766E-16</v>
      </c>
      <c r="C377">
        <f t="shared" si="45"/>
        <v>226.31</v>
      </c>
      <c r="E377" s="2">
        <f t="shared" si="47"/>
        <v>-139.39227538602245</v>
      </c>
      <c r="F377" s="2">
        <f t="shared" si="48"/>
        <v>48904639897332.258</v>
      </c>
      <c r="G377" s="3">
        <f t="shared" si="49"/>
        <v>0.15475749987959031</v>
      </c>
      <c r="H377" s="3">
        <f t="shared" si="50"/>
        <v>-8.1034829495795506</v>
      </c>
      <c r="I377">
        <f t="shared" si="53"/>
        <v>0.42831144172530855</v>
      </c>
      <c r="O377" s="3">
        <f t="shared" si="51"/>
        <v>230.528712232</v>
      </c>
    </row>
    <row r="378" spans="1:15">
      <c r="A378" s="4">
        <v>372000</v>
      </c>
      <c r="B378" s="2">
        <f t="shared" si="46"/>
        <v>2.2880441299738803E-16</v>
      </c>
      <c r="C378">
        <f t="shared" si="45"/>
        <v>226.92</v>
      </c>
      <c r="E378" s="2">
        <f t="shared" si="47"/>
        <v>-139.41565599135947</v>
      </c>
      <c r="F378" s="2">
        <f t="shared" si="48"/>
        <v>49168632075852.602</v>
      </c>
      <c r="G378" s="3">
        <f t="shared" si="49"/>
        <v>0.15392658862965869</v>
      </c>
      <c r="H378" s="3">
        <f t="shared" si="50"/>
        <v>-8.126863554916584</v>
      </c>
      <c r="I378">
        <f t="shared" si="53"/>
        <v>0.42866747841767472</v>
      </c>
      <c r="O378" s="3">
        <f t="shared" si="51"/>
        <v>231.150083424</v>
      </c>
    </row>
    <row r="379" spans="1:15">
      <c r="A379" s="4">
        <v>373000</v>
      </c>
      <c r="B379" s="2">
        <f t="shared" si="46"/>
        <v>2.2757922423240697E-16</v>
      </c>
      <c r="C379">
        <f t="shared" si="45"/>
        <v>227.53</v>
      </c>
      <c r="E379" s="2">
        <f t="shared" si="47"/>
        <v>-139.43897382989528</v>
      </c>
      <c r="F379" s="2">
        <f t="shared" si="48"/>
        <v>49433334865889.812</v>
      </c>
      <c r="G379" s="3">
        <f t="shared" si="49"/>
        <v>0.15310235134965891</v>
      </c>
      <c r="H379" s="3">
        <f t="shared" si="50"/>
        <v>-8.1501813934523852</v>
      </c>
      <c r="I379">
        <f t="shared" si="53"/>
        <v>0.42902094778541389</v>
      </c>
      <c r="O379" s="3">
        <f t="shared" si="51"/>
        <v>231.771454616</v>
      </c>
    </row>
    <row r="380" spans="1:15">
      <c r="A380" s="4">
        <v>374000</v>
      </c>
      <c r="B380" s="2">
        <f t="shared" si="46"/>
        <v>2.2636385004025384E-16</v>
      </c>
      <c r="C380">
        <f t="shared" si="45"/>
        <v>228.14</v>
      </c>
      <c r="E380" s="2">
        <f t="shared" si="47"/>
        <v>-139.46222923773115</v>
      </c>
      <c r="F380" s="2">
        <f t="shared" si="48"/>
        <v>49698748267443.906</v>
      </c>
      <c r="G380" s="3">
        <f t="shared" si="49"/>
        <v>0.15228471675574573</v>
      </c>
      <c r="H380" s="3">
        <f t="shared" si="50"/>
        <v>-8.1734368012882381</v>
      </c>
      <c r="I380">
        <f t="shared" si="53"/>
        <v>0.42937187359882889</v>
      </c>
      <c r="O380" s="3">
        <f t="shared" si="51"/>
        <v>232.392825808</v>
      </c>
    </row>
    <row r="381" spans="1:15">
      <c r="A381" s="4">
        <v>375000</v>
      </c>
      <c r="B381" s="2">
        <f t="shared" si="46"/>
        <v>2.2515818587186172E-16</v>
      </c>
      <c r="C381">
        <f t="shared" si="45"/>
        <v>228.75</v>
      </c>
      <c r="E381" s="2">
        <f t="shared" si="47"/>
        <v>-139.48542254827592</v>
      </c>
      <c r="F381" s="2">
        <f t="shared" si="48"/>
        <v>49964872280514.883</v>
      </c>
      <c r="G381" s="3">
        <f t="shared" si="49"/>
        <v>0.15147361451325647</v>
      </c>
      <c r="H381" s="3">
        <f t="shared" si="50"/>
        <v>-8.1966301118330112</v>
      </c>
      <c r="I381">
        <f t="shared" si="53"/>
        <v>0.42972027936561508</v>
      </c>
      <c r="O381" s="3">
        <f t="shared" si="51"/>
        <v>233.014197</v>
      </c>
    </row>
    <row r="382" spans="1:15">
      <c r="A382" s="4">
        <v>376000</v>
      </c>
      <c r="B382" s="2">
        <f t="shared" si="46"/>
        <v>2.2396212856659226E-16</v>
      </c>
      <c r="C382">
        <f t="shared" si="45"/>
        <v>229.35999999999999</v>
      </c>
      <c r="E382" s="2">
        <f t="shared" si="47"/>
        <v>-139.50855409227478</v>
      </c>
      <c r="F382" s="2">
        <f t="shared" si="48"/>
        <v>50231706905102.734</v>
      </c>
      <c r="G382" s="3">
        <f t="shared" si="49"/>
        <v>0.15066897522158426</v>
      </c>
      <c r="H382" s="3">
        <f t="shared" si="50"/>
        <v>-8.2197616558318529</v>
      </c>
      <c r="I382">
        <f t="shared" si="53"/>
        <v>0.43006618833413168</v>
      </c>
      <c r="O382" s="3">
        <f t="shared" si="51"/>
        <v>233.63556819199999</v>
      </c>
    </row>
    <row r="383" spans="1:15">
      <c r="A383" s="4">
        <v>377000</v>
      </c>
      <c r="B383" s="2">
        <f t="shared" si="46"/>
        <v>2.2277557633016873E-16</v>
      </c>
      <c r="C383">
        <f t="shared" si="45"/>
        <v>229.97</v>
      </c>
      <c r="E383" s="2">
        <f t="shared" si="47"/>
        <v>-139.5316241978374</v>
      </c>
      <c r="F383" s="2">
        <f t="shared" si="48"/>
        <v>50499252141207.461</v>
      </c>
      <c r="G383" s="3">
        <f t="shared" si="49"/>
        <v>0.14987073039933224</v>
      </c>
      <c r="H383" s="3">
        <f t="shared" si="50"/>
        <v>-8.2428317613944895</v>
      </c>
      <c r="I383">
        <f t="shared" si="53"/>
        <v>0.43040962349662892</v>
      </c>
      <c r="O383" s="3">
        <f t="shared" si="51"/>
        <v>234.25693938399999</v>
      </c>
    </row>
    <row r="384" spans="1:15">
      <c r="A384" s="4">
        <v>378000</v>
      </c>
      <c r="B384" s="2">
        <f t="shared" si="46"/>
        <v>2.2159842871301584E-16</v>
      </c>
      <c r="C384">
        <f t="shared" si="45"/>
        <v>230.57999999999998</v>
      </c>
      <c r="E384" s="2">
        <f t="shared" si="47"/>
        <v>-139.55463319046603</v>
      </c>
      <c r="F384" s="2">
        <f t="shared" si="48"/>
        <v>50767507988829.07</v>
      </c>
      <c r="G384" s="3">
        <f t="shared" si="49"/>
        <v>0.14907881246974253</v>
      </c>
      <c r="H384" s="3">
        <f t="shared" si="50"/>
        <v>-8.2658407540231398</v>
      </c>
      <c r="I384">
        <f t="shared" si="53"/>
        <v>0.43075060759243322</v>
      </c>
      <c r="O384" s="3">
        <f t="shared" si="51"/>
        <v>234.87831057599999</v>
      </c>
    </row>
    <row r="385" spans="1:15">
      <c r="A385" s="4">
        <v>379000</v>
      </c>
      <c r="B385" s="2">
        <f t="shared" si="46"/>
        <v>2.2043058658900001E-16</v>
      </c>
      <c r="C385">
        <f t="shared" ref="C385:C406" si="54">A385/1000*0.61</f>
        <v>231.19</v>
      </c>
      <c r="E385" s="2">
        <f t="shared" si="47"/>
        <v>-139.57758139308299</v>
      </c>
      <c r="F385" s="2">
        <f t="shared" si="48"/>
        <v>51036474447967.562</v>
      </c>
      <c r="G385" s="3">
        <f t="shared" si="49"/>
        <v>0.1482931547463934</v>
      </c>
      <c r="H385" s="3">
        <f t="shared" si="50"/>
        <v>-8.2887889566400794</v>
      </c>
      <c r="I385">
        <f t="shared" si="53"/>
        <v>0.43108916311108986</v>
      </c>
      <c r="O385" s="3">
        <f t="shared" si="51"/>
        <v>235.49968176799999</v>
      </c>
    </row>
    <row r="386" spans="1:15">
      <c r="A386" s="4">
        <v>380000</v>
      </c>
      <c r="B386" s="2">
        <f t="shared" si="46"/>
        <v>2.1927195213456061E-16</v>
      </c>
      <c r="C386">
        <f t="shared" si="54"/>
        <v>231.79999999999998</v>
      </c>
      <c r="E386" s="2">
        <f t="shared" si="47"/>
        <v>-139.60046912605773</v>
      </c>
      <c r="F386" s="2">
        <f t="shared" si="48"/>
        <v>51306151518622.922</v>
      </c>
      <c r="G386" s="3">
        <f t="shared" si="49"/>
        <v>0.14751369141915993</v>
      </c>
      <c r="H386" s="3">
        <f t="shared" si="50"/>
        <v>-8.3116766896148366</v>
      </c>
      <c r="I386">
        <f t="shared" si="53"/>
        <v>0.43142531229546427</v>
      </c>
      <c r="O386" s="3">
        <f t="shared" si="51"/>
        <v>236.12105296000001</v>
      </c>
    </row>
    <row r="387" spans="1:15">
      <c r="A387" s="4">
        <v>381000</v>
      </c>
      <c r="B387" s="2">
        <f t="shared" si="46"/>
        <v>2.1812242880822364E-16</v>
      </c>
      <c r="C387">
        <f t="shared" si="54"/>
        <v>232.41</v>
      </c>
      <c r="E387" s="2">
        <f t="shared" si="47"/>
        <v>-139.62329670723395</v>
      </c>
      <c r="F387" s="2">
        <f t="shared" si="48"/>
        <v>51576539200795.172</v>
      </c>
      <c r="G387" s="3">
        <f t="shared" si="49"/>
        <v>0.14674035754043227</v>
      </c>
      <c r="H387" s="3">
        <f t="shared" si="50"/>
        <v>-8.3345042707910206</v>
      </c>
      <c r="I387">
        <f t="shared" si="53"/>
        <v>0.43175907714480188</v>
      </c>
      <c r="O387" s="3">
        <f t="shared" si="51"/>
        <v>236.74242415200001</v>
      </c>
    </row>
    <row r="388" spans="1:15">
      <c r="A388" s="4">
        <v>382000</v>
      </c>
      <c r="B388" s="2">
        <f t="shared" si="46"/>
        <v>2.1698192133049088E-16</v>
      </c>
      <c r="C388">
        <f t="shared" si="54"/>
        <v>233.01999999999998</v>
      </c>
      <c r="E388" s="2">
        <f t="shared" si="47"/>
        <v>-139.64606445195571</v>
      </c>
      <c r="F388" s="2">
        <f t="shared" si="48"/>
        <v>51847637494484.289</v>
      </c>
      <c r="G388" s="3">
        <f t="shared" si="49"/>
        <v>0.14597308901158612</v>
      </c>
      <c r="H388" s="3">
        <f t="shared" si="50"/>
        <v>-8.3572720155128071</v>
      </c>
      <c r="I388">
        <f t="shared" si="53"/>
        <v>0.43209047941774792</v>
      </c>
      <c r="O388" s="3">
        <f t="shared" si="51"/>
        <v>237.36379534400001</v>
      </c>
    </row>
    <row r="389" spans="1:15">
      <c r="A389" s="4">
        <v>383000</v>
      </c>
      <c r="B389" s="2">
        <f t="shared" si="46"/>
        <v>2.1585033566409583E-16</v>
      </c>
      <c r="C389">
        <f t="shared" si="54"/>
        <v>233.63</v>
      </c>
      <c r="E389" s="2">
        <f t="shared" si="47"/>
        <v>-139.668772673094</v>
      </c>
      <c r="F389" s="2">
        <f t="shared" si="48"/>
        <v>52119446399690.289</v>
      </c>
      <c r="G389" s="3">
        <f t="shared" si="49"/>
        <v>0.14521182256969981</v>
      </c>
      <c r="H389" s="3">
        <f t="shared" si="50"/>
        <v>-8.3799802366510878</v>
      </c>
      <c r="I389">
        <f t="shared" si="53"/>
        <v>0.43241954063532667</v>
      </c>
      <c r="O389" s="3">
        <f t="shared" si="51"/>
        <v>237.98516653600001</v>
      </c>
    </row>
    <row r="390" spans="1:15">
      <c r="A390" s="4">
        <v>384000</v>
      </c>
      <c r="B390" s="2">
        <f t="shared" si="46"/>
        <v>2.1472757899461909E-16</v>
      </c>
      <c r="C390">
        <f t="shared" si="54"/>
        <v>234.24</v>
      </c>
      <c r="E390" s="2">
        <f t="shared" si="47"/>
        <v>-139.69142168107214</v>
      </c>
      <c r="F390" s="2">
        <f t="shared" si="48"/>
        <v>52391965916413.172</v>
      </c>
      <c r="G390" s="3">
        <f t="shared" si="49"/>
        <v>0.14445649577451372</v>
      </c>
      <c r="H390" s="3">
        <f t="shared" si="50"/>
        <v>-8.4026292446292477</v>
      </c>
      <c r="I390">
        <f t="shared" si="53"/>
        <v>0.43274628208388188</v>
      </c>
      <c r="O390" s="3">
        <f t="shared" si="51"/>
        <v>238.60653772800001</v>
      </c>
    </row>
    <row r="391" spans="1:15">
      <c r="A391" s="4">
        <v>385000</v>
      </c>
      <c r="B391" s="2">
        <f t="shared" si="46"/>
        <v>2.1361355971145592E-16</v>
      </c>
      <c r="C391">
        <f t="shared" si="54"/>
        <v>234.85</v>
      </c>
      <c r="E391" s="2">
        <f t="shared" si="47"/>
        <v>-139.71401178389155</v>
      </c>
      <c r="F391" s="2">
        <f t="shared" si="48"/>
        <v>52665196044652.93</v>
      </c>
      <c r="G391" s="3">
        <f t="shared" si="49"/>
        <v>0.1437070469956262</v>
      </c>
      <c r="H391" s="3">
        <f t="shared" si="50"/>
        <v>-8.4252193474486461</v>
      </c>
      <c r="I391">
        <f t="shared" si="53"/>
        <v>0.43307072481797726</v>
      </c>
      <c r="O391" s="3">
        <f t="shared" si="51"/>
        <v>239.22790892</v>
      </c>
    </row>
    <row r="392" spans="1:15">
      <c r="A392" s="4">
        <v>386000</v>
      </c>
      <c r="B392" s="2">
        <f t="shared" ref="B392:B406" si="55">E$3^2*B$1*B$2*B$3/(4*H$3*A392)^2</f>
        <v>2.1250818738912824E-16</v>
      </c>
      <c r="C392">
        <f t="shared" si="54"/>
        <v>235.46</v>
      </c>
      <c r="E392" s="2">
        <f t="shared" ref="E392:E406" si="56">10*LOG(B392/B$1,10)</f>
        <v>-139.73654328715662</v>
      </c>
      <c r="F392" s="2">
        <f t="shared" ref="F392:F406" si="57">(4*PI()*A392/E$3)^2</f>
        <v>52939136784409.562</v>
      </c>
      <c r="G392" s="3">
        <f t="shared" ref="G392:G406" si="58">B$1*B$2*B$3/(K$1*F392*K$2*N$3)</f>
        <v>0.14296341539992147</v>
      </c>
      <c r="H392" s="3">
        <f t="shared" ref="H392:H406" si="59">10*LOG(G392,10)</f>
        <v>-8.4477508507137316</v>
      </c>
      <c r="I392">
        <f t="shared" si="53"/>
        <v>0.43339288966325956</v>
      </c>
      <c r="O392" s="3">
        <f t="shared" ref="O392:O406" si="60">A392*0.000621371192</f>
        <v>239.849280112</v>
      </c>
    </row>
    <row r="393" spans="1:15">
      <c r="A393" s="4">
        <v>387000</v>
      </c>
      <c r="B393" s="2">
        <f t="shared" si="55"/>
        <v>2.1141137276893451E-16</v>
      </c>
      <c r="C393">
        <f t="shared" si="54"/>
        <v>236.07</v>
      </c>
      <c r="E393" s="2">
        <f t="shared" si="56"/>
        <v>-139.75901649409977</v>
      </c>
      <c r="F393" s="2">
        <f t="shared" si="57"/>
        <v>53213788135683.078</v>
      </c>
      <c r="G393" s="3">
        <f t="shared" si="58"/>
        <v>0.14222554093922435</v>
      </c>
      <c r="H393" s="3">
        <f t="shared" si="59"/>
        <v>-8.4702240576568606</v>
      </c>
      <c r="I393">
        <f t="shared" si="53"/>
        <v>0.4337127972192828</v>
      </c>
      <c r="O393" s="3">
        <f t="shared" si="60"/>
        <v>240.470651304</v>
      </c>
    </row>
    <row r="394" spans="1:15">
      <c r="A394" s="4">
        <v>388000</v>
      </c>
      <c r="B394" s="2">
        <f t="shared" si="55"/>
        <v>2.1032302774092991E-16</v>
      </c>
      <c r="C394">
        <f t="shared" si="54"/>
        <v>236.68</v>
      </c>
      <c r="E394" s="2">
        <f t="shared" si="56"/>
        <v>-139.78143170560568</v>
      </c>
      <c r="F394" s="2">
        <f t="shared" si="57"/>
        <v>53489150098473.469</v>
      </c>
      <c r="G394" s="3">
        <f t="shared" si="58"/>
        <v>0.14149336433817819</v>
      </c>
      <c r="H394" s="3">
        <f t="shared" si="59"/>
        <v>-8.4926392691627779</v>
      </c>
      <c r="I394">
        <f t="shared" si="53"/>
        <v>0.43403046786229538</v>
      </c>
      <c r="O394" s="3">
        <f t="shared" si="60"/>
        <v>241.092022496</v>
      </c>
    </row>
    <row r="395" spans="1:15">
      <c r="A395" s="4">
        <v>389000</v>
      </c>
      <c r="B395" s="2">
        <f t="shared" si="55"/>
        <v>2.0924306532623068E-16</v>
      </c>
      <c r="C395">
        <f t="shared" si="54"/>
        <v>237.29</v>
      </c>
      <c r="E395" s="2">
        <f t="shared" si="56"/>
        <v>-139.8037892202357</v>
      </c>
      <c r="F395" s="2">
        <f t="shared" si="57"/>
        <v>53765222672780.742</v>
      </c>
      <c r="G395" s="3">
        <f t="shared" si="58"/>
        <v>0.14076682708233951</v>
      </c>
      <c r="H395" s="3">
        <f t="shared" si="59"/>
        <v>-8.5149967837927871</v>
      </c>
      <c r="I395">
        <f t="shared" si="53"/>
        <v>0.43434592174799047</v>
      </c>
      <c r="O395" s="3">
        <f t="shared" si="60"/>
        <v>241.713393688</v>
      </c>
    </row>
    <row r="396" spans="1:15">
      <c r="A396" s="4">
        <v>390000</v>
      </c>
      <c r="B396" s="2">
        <f t="shared" si="55"/>
        <v>2.0817139965963547E-16</v>
      </c>
      <c r="C396">
        <f t="shared" si="54"/>
        <v>237.9</v>
      </c>
      <c r="E396" s="2">
        <f t="shared" si="56"/>
        <v>-139.82608933425152</v>
      </c>
      <c r="F396" s="2">
        <f t="shared" si="57"/>
        <v>54042005858604.891</v>
      </c>
      <c r="G396" s="3">
        <f t="shared" si="58"/>
        <v>0.14004587140648714</v>
      </c>
      <c r="H396" s="3">
        <f t="shared" si="59"/>
        <v>-8.5372968978086163</v>
      </c>
      <c r="I396">
        <f t="shared" si="53"/>
        <v>0.43465917881421928</v>
      </c>
      <c r="O396" s="3">
        <f t="shared" si="60"/>
        <v>242.33476487999999</v>
      </c>
    </row>
    <row r="397" spans="1:15">
      <c r="A397" s="4">
        <v>391000</v>
      </c>
      <c r="B397" s="2">
        <f t="shared" si="55"/>
        <v>2.0710794597255745E-16</v>
      </c>
      <c r="C397">
        <f t="shared" si="54"/>
        <v>238.51</v>
      </c>
      <c r="E397" s="2">
        <f t="shared" si="56"/>
        <v>-139.84833234163889</v>
      </c>
      <c r="F397" s="2">
        <f t="shared" si="57"/>
        <v>54319499655945.922</v>
      </c>
      <c r="G397" s="3">
        <f t="shared" si="58"/>
        <v>0.13933044028313979</v>
      </c>
      <c r="H397" s="3">
        <f t="shared" si="59"/>
        <v>-8.5595399051959689</v>
      </c>
      <c r="I397">
        <f t="shared" si="53"/>
        <v>0.43497025878366896</v>
      </c>
      <c r="O397" s="3">
        <f t="shared" si="60"/>
        <v>242.95613607199999</v>
      </c>
    </row>
    <row r="398" spans="1:15">
      <c r="A398" s="4">
        <v>392000</v>
      </c>
      <c r="B398" s="2">
        <f t="shared" si="55"/>
        <v>2.0605262057626091E-16</v>
      </c>
      <c r="C398">
        <f t="shared" si="54"/>
        <v>239.12</v>
      </c>
      <c r="E398" s="2">
        <f t="shared" si="56"/>
        <v>-139.8705185341307</v>
      </c>
      <c r="F398" s="2">
        <f t="shared" si="57"/>
        <v>54597704064803.828</v>
      </c>
      <c r="G398" s="3">
        <f t="shared" si="58"/>
        <v>0.13862047741127848</v>
      </c>
      <c r="H398" s="3">
        <f t="shared" si="59"/>
        <v>-8.5817260976877776</v>
      </c>
      <c r="I398">
        <f t="shared" si="53"/>
        <v>0.43527918116650438</v>
      </c>
      <c r="O398" s="3">
        <f t="shared" si="60"/>
        <v>243.57750726399999</v>
      </c>
    </row>
    <row r="399" spans="1:15">
      <c r="A399" s="4">
        <v>393000</v>
      </c>
      <c r="B399" s="2">
        <f t="shared" si="55"/>
        <v>2.0500534084539591E-16</v>
      </c>
      <c r="C399">
        <f t="shared" si="54"/>
        <v>239.73</v>
      </c>
      <c r="E399" s="2">
        <f t="shared" si="56"/>
        <v>-139.89264820123009</v>
      </c>
      <c r="F399" s="2">
        <f t="shared" si="57"/>
        <v>54876619085178.609</v>
      </c>
      <c r="G399" s="3">
        <f t="shared" si="58"/>
        <v>0.13791592720526968</v>
      </c>
      <c r="H399" s="3">
        <f t="shared" si="59"/>
        <v>-8.6038557647871663</v>
      </c>
      <c r="I399">
        <f t="shared" si="53"/>
        <v>0.43558596526297533</v>
      </c>
      <c r="O399" s="3">
        <f t="shared" si="60"/>
        <v>244.19887845599999</v>
      </c>
    </row>
    <row r="400" spans="1:15">
      <c r="A400" s="4">
        <v>394000</v>
      </c>
      <c r="B400" s="2">
        <f t="shared" si="55"/>
        <v>2.0396602520182532E-16</v>
      </c>
      <c r="C400">
        <f t="shared" si="54"/>
        <v>240.34</v>
      </c>
      <c r="E400" s="2">
        <f t="shared" si="56"/>
        <v>-139.914721630233</v>
      </c>
      <c r="F400" s="2">
        <f t="shared" si="57"/>
        <v>55156244717070.273</v>
      </c>
      <c r="G400" s="3">
        <f t="shared" si="58"/>
        <v>0.13721673478398499</v>
      </c>
      <c r="H400" s="3">
        <f t="shared" si="59"/>
        <v>-8.6259291937901157</v>
      </c>
      <c r="I400">
        <f t="shared" si="53"/>
        <v>0.435890630165989</v>
      </c>
      <c r="O400" s="3">
        <f t="shared" si="60"/>
        <v>244.82024964800001</v>
      </c>
    </row>
    <row r="401" spans="1:15">
      <c r="A401" s="4">
        <v>395000</v>
      </c>
      <c r="B401" s="2">
        <f t="shared" si="55"/>
        <v>2.0293459309873775E-16</v>
      </c>
      <c r="C401">
        <f t="shared" si="54"/>
        <v>240.95</v>
      </c>
      <c r="E401" s="2">
        <f t="shared" si="56"/>
        <v>-139.93673910625074</v>
      </c>
      <c r="F401" s="2">
        <f t="shared" si="57"/>
        <v>55436580960478.812</v>
      </c>
      <c r="G401" s="3">
        <f t="shared" si="58"/>
        <v>0.13652284596011344</v>
      </c>
      <c r="H401" s="3">
        <f t="shared" si="59"/>
        <v>-8.6479466698078369</v>
      </c>
      <c r="I401">
        <f t="shared" si="53"/>
        <v>0.43619319476364798</v>
      </c>
      <c r="O401" s="3">
        <f t="shared" si="60"/>
        <v>245.44162084000001</v>
      </c>
    </row>
    <row r="402" spans="1:15">
      <c r="A402" s="4">
        <v>396000</v>
      </c>
      <c r="B402" s="2">
        <f t="shared" si="55"/>
        <v>2.019109650050413E-16</v>
      </c>
      <c r="C402">
        <f t="shared" si="54"/>
        <v>241.56</v>
      </c>
      <c r="E402" s="2">
        <f t="shared" si="56"/>
        <v>-139.95870091223179</v>
      </c>
      <c r="F402" s="2">
        <f t="shared" si="57"/>
        <v>55717627815404.234</v>
      </c>
      <c r="G402" s="3">
        <f t="shared" si="58"/>
        <v>0.13583420722966214</v>
      </c>
      <c r="H402" s="3">
        <f t="shared" si="59"/>
        <v>-8.6699084757888798</v>
      </c>
      <c r="I402">
        <f t="shared" si="53"/>
        <v>0.43649367774175513</v>
      </c>
      <c r="O402" s="3">
        <f t="shared" si="60"/>
        <v>246.06299203200001</v>
      </c>
    </row>
    <row r="403" spans="1:15">
      <c r="A403" s="4">
        <v>397000</v>
      </c>
      <c r="B403" s="2">
        <f t="shared" si="55"/>
        <v>2.00895062390032E-16</v>
      </c>
      <c r="C403">
        <f t="shared" si="54"/>
        <v>242.17</v>
      </c>
      <c r="E403" s="2">
        <f t="shared" si="56"/>
        <v>-139.98060732898384</v>
      </c>
      <c r="F403" s="2">
        <f t="shared" si="57"/>
        <v>55999385281846.531</v>
      </c>
      <c r="G403" s="3">
        <f t="shared" si="58"/>
        <v>0.13515076576164242</v>
      </c>
      <c r="H403" s="3">
        <f t="shared" si="59"/>
        <v>-8.6918148925409326</v>
      </c>
      <c r="I403">
        <f t="shared" si="53"/>
        <v>0.43679209758628479</v>
      </c>
      <c r="O403" s="3">
        <f t="shared" si="60"/>
        <v>246.68436322400001</v>
      </c>
    </row>
    <row r="404" spans="1:15">
      <c r="A404" s="4">
        <v>398000</v>
      </c>
      <c r="B404" s="2">
        <f t="shared" si="55"/>
        <v>1.9988680770833157E-16</v>
      </c>
      <c r="C404">
        <f t="shared" si="54"/>
        <v>242.78</v>
      </c>
      <c r="E404" s="2">
        <f t="shared" si="56"/>
        <v>-140.00245863519527</v>
      </c>
      <c r="F404" s="2">
        <f t="shared" si="57"/>
        <v>56281853359805.711</v>
      </c>
      <c r="G404" s="3">
        <f t="shared" si="58"/>
        <v>0.13447246938793653</v>
      </c>
      <c r="H404" s="3">
        <f t="shared" si="59"/>
        <v>-8.7136661987523905</v>
      </c>
      <c r="I404">
        <f t="shared" si="53"/>
        <v>0.43708847258582151</v>
      </c>
      <c r="O404" s="3">
        <f t="shared" si="60"/>
        <v>247.30573441600001</v>
      </c>
    </row>
    <row r="405" spans="1:15">
      <c r="A405" s="4">
        <v>399000</v>
      </c>
      <c r="B405" s="2">
        <f t="shared" si="55"/>
        <v>1.9888612438508901E-16</v>
      </c>
      <c r="C405">
        <f t="shared" si="54"/>
        <v>243.39</v>
      </c>
      <c r="E405" s="2">
        <f t="shared" si="56"/>
        <v>-140.0242551074565</v>
      </c>
      <c r="F405" s="2">
        <f t="shared" si="57"/>
        <v>56565032049281.766</v>
      </c>
      <c r="G405" s="3">
        <f t="shared" si="58"/>
        <v>0.13379926659334235</v>
      </c>
      <c r="H405" s="3">
        <f t="shared" si="59"/>
        <v>-8.7354626710135985</v>
      </c>
      <c r="I405">
        <f t="shared" si="53"/>
        <v>0.43738282083396618</v>
      </c>
      <c r="O405" s="3">
        <f t="shared" si="60"/>
        <v>247.92710560800001</v>
      </c>
    </row>
    <row r="406" spans="1:15">
      <c r="A406" s="4">
        <v>400000</v>
      </c>
      <c r="B406" s="2">
        <f t="shared" si="55"/>
        <v>1.9789293680144097E-16</v>
      </c>
      <c r="C406">
        <f t="shared" si="54"/>
        <v>244</v>
      </c>
      <c r="E406" s="2">
        <f t="shared" si="56"/>
        <v>-140.04599702028079</v>
      </c>
      <c r="F406" s="2">
        <f t="shared" si="57"/>
        <v>56848921350274.703</v>
      </c>
      <c r="G406" s="3">
        <f t="shared" si="58"/>
        <v>0.13313110650579182</v>
      </c>
      <c r="H406" s="3">
        <f t="shared" si="59"/>
        <v>-8.7572045838378809</v>
      </c>
      <c r="I406">
        <f t="shared" si="53"/>
        <v>0.43767516023171055</v>
      </c>
      <c r="O406" s="3">
        <f t="shared" si="60"/>
        <v>248.5484768</v>
      </c>
    </row>
  </sheetData>
  <mergeCells count="10">
    <mergeCell ref="J21:J22"/>
    <mergeCell ref="K21:K22"/>
    <mergeCell ref="J16:J17"/>
    <mergeCell ref="K16:K17"/>
    <mergeCell ref="K8:K9"/>
    <mergeCell ref="L8:M8"/>
    <mergeCell ref="L9:M9"/>
    <mergeCell ref="L11:M11"/>
    <mergeCell ref="J13:J14"/>
    <mergeCell ref="K13:K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E10" sqref="E10"/>
    </sheetView>
  </sheetViews>
  <sheetFormatPr defaultRowHeight="15"/>
  <cols>
    <col min="5" max="5" width="10" bestFit="1" customWidth="1"/>
  </cols>
  <sheetData>
    <row r="1" spans="1:5">
      <c r="A1" t="s">
        <v>31</v>
      </c>
      <c r="B1" t="s">
        <v>32</v>
      </c>
      <c r="C1" t="s">
        <v>13</v>
      </c>
    </row>
    <row r="3" spans="1:5">
      <c r="A3">
        <v>1.1000000000000001</v>
      </c>
      <c r="B3">
        <f t="shared" ref="B2:B57" si="0">10*LOG(A3,10)</f>
        <v>0.41392685158225073</v>
      </c>
      <c r="C3">
        <f t="shared" ref="C2:C57" si="1">0.5*EXP(-A3)</f>
        <v>0.16643554184903978</v>
      </c>
    </row>
    <row r="4" spans="1:5">
      <c r="A4">
        <v>1.2</v>
      </c>
      <c r="B4">
        <f t="shared" si="0"/>
        <v>0.79181246047624798</v>
      </c>
      <c r="C4">
        <f t="shared" si="1"/>
        <v>0.15059710595610107</v>
      </c>
    </row>
    <row r="5" spans="1:5">
      <c r="A5">
        <v>1.3</v>
      </c>
      <c r="B5">
        <f t="shared" si="0"/>
        <v>1.1394335230683676</v>
      </c>
      <c r="C5">
        <f t="shared" si="1"/>
        <v>0.1362658965170063</v>
      </c>
    </row>
    <row r="6" spans="1:5">
      <c r="A6">
        <v>1.4</v>
      </c>
      <c r="B6">
        <f t="shared" si="0"/>
        <v>1.4612803567823798</v>
      </c>
      <c r="C6">
        <f t="shared" si="1"/>
        <v>0.12329848197080324</v>
      </c>
    </row>
    <row r="7" spans="1:5">
      <c r="A7">
        <v>1.5</v>
      </c>
      <c r="B7">
        <f t="shared" si="0"/>
        <v>1.7609125905568124</v>
      </c>
      <c r="C7">
        <f t="shared" si="1"/>
        <v>0.11156508007421491</v>
      </c>
    </row>
    <row r="8" spans="1:5">
      <c r="A8">
        <v>1.6</v>
      </c>
      <c r="B8">
        <f t="shared" si="0"/>
        <v>2.0411998265592479</v>
      </c>
      <c r="C8">
        <f t="shared" si="1"/>
        <v>0.10094825899732769</v>
      </c>
    </row>
    <row r="9" spans="1:5">
      <c r="A9">
        <v>1.7</v>
      </c>
      <c r="B9">
        <f t="shared" si="0"/>
        <v>2.3044892137827389</v>
      </c>
      <c r="C9">
        <f t="shared" si="1"/>
        <v>9.1341762026367332E-2</v>
      </c>
      <c r="E9" s="2">
        <f>1/400000</f>
        <v>2.5000000000000002E-6</v>
      </c>
    </row>
    <row r="10" spans="1:5">
      <c r="A10">
        <v>1.8</v>
      </c>
      <c r="B10">
        <f t="shared" si="0"/>
        <v>2.5527250510330606</v>
      </c>
      <c r="C10">
        <f t="shared" si="1"/>
        <v>8.2649444110793266E-2</v>
      </c>
    </row>
    <row r="11" spans="1:5">
      <c r="A11">
        <v>1.9</v>
      </c>
      <c r="B11">
        <f t="shared" si="0"/>
        <v>2.7875360095282891</v>
      </c>
      <c r="C11">
        <f t="shared" si="1"/>
        <v>7.4784309611317532E-2</v>
      </c>
    </row>
    <row r="12" spans="1:5">
      <c r="A12">
        <v>2</v>
      </c>
      <c r="B12">
        <f t="shared" si="0"/>
        <v>3.0102999566398116</v>
      </c>
      <c r="C12">
        <f t="shared" si="1"/>
        <v>6.7667641618306351E-2</v>
      </c>
    </row>
    <row r="13" spans="1:5">
      <c r="A13">
        <v>2.1</v>
      </c>
      <c r="B13">
        <f t="shared" si="0"/>
        <v>3.2221929473391926</v>
      </c>
      <c r="C13">
        <f t="shared" si="1"/>
        <v>6.1228214126490953E-2</v>
      </c>
    </row>
    <row r="14" spans="1:5">
      <c r="A14">
        <v>2.2000000000000002</v>
      </c>
      <c r="B14">
        <f t="shared" si="0"/>
        <v>3.4242268082220622</v>
      </c>
      <c r="C14">
        <f t="shared" si="1"/>
        <v>5.5401579181166935E-2</v>
      </c>
    </row>
    <row r="15" spans="1:5">
      <c r="A15">
        <v>2.2999999999999998</v>
      </c>
      <c r="B15">
        <f t="shared" si="0"/>
        <v>3.617278360175928</v>
      </c>
      <c r="C15">
        <f t="shared" si="1"/>
        <v>5.0129421861401874E-2</v>
      </c>
    </row>
    <row r="16" spans="1:5">
      <c r="A16">
        <v>2.4</v>
      </c>
      <c r="B16">
        <f t="shared" si="0"/>
        <v>3.8021124171160596</v>
      </c>
      <c r="C16">
        <f t="shared" si="1"/>
        <v>4.5358976644706256E-2</v>
      </c>
    </row>
    <row r="17" spans="1:3">
      <c r="A17">
        <v>2.5</v>
      </c>
      <c r="B17">
        <f t="shared" si="0"/>
        <v>3.9794000867203758</v>
      </c>
      <c r="C17">
        <f t="shared" si="1"/>
        <v>4.10424993119494E-2</v>
      </c>
    </row>
    <row r="18" spans="1:3">
      <c r="A18">
        <v>2.6</v>
      </c>
      <c r="B18">
        <f t="shared" si="0"/>
        <v>4.1497334797081793</v>
      </c>
      <c r="C18">
        <f t="shared" si="1"/>
        <v>3.7136789107166938E-2</v>
      </c>
    </row>
    <row r="19" spans="1:3">
      <c r="A19">
        <v>2.7</v>
      </c>
      <c r="B19">
        <f t="shared" si="0"/>
        <v>4.3136376415898727</v>
      </c>
      <c r="C19">
        <f t="shared" si="1"/>
        <v>3.3602756369874878E-2</v>
      </c>
    </row>
    <row r="20" spans="1:3">
      <c r="A20">
        <v>2.8</v>
      </c>
      <c r="B20">
        <f t="shared" si="0"/>
        <v>4.4715803134221916</v>
      </c>
      <c r="C20">
        <f t="shared" si="1"/>
        <v>3.0405031312608986E-2</v>
      </c>
    </row>
    <row r="21" spans="1:3">
      <c r="A21">
        <v>2.9</v>
      </c>
      <c r="B21">
        <f t="shared" si="0"/>
        <v>4.6239799789895599</v>
      </c>
      <c r="C21">
        <f t="shared" si="1"/>
        <v>2.7511610028203615E-2</v>
      </c>
    </row>
    <row r="22" spans="1:3">
      <c r="A22">
        <v>3</v>
      </c>
      <c r="B22">
        <f t="shared" si="0"/>
        <v>4.7712125471966242</v>
      </c>
      <c r="C22">
        <f t="shared" si="1"/>
        <v>2.4893534183931972E-2</v>
      </c>
    </row>
    <row r="23" spans="1:3">
      <c r="A23">
        <v>3.1</v>
      </c>
      <c r="B23">
        <f t="shared" si="0"/>
        <v>4.9136169383427264</v>
      </c>
      <c r="C23">
        <f t="shared" si="1"/>
        <v>2.25246011967789E-2</v>
      </c>
    </row>
    <row r="24" spans="1:3">
      <c r="A24">
        <v>3.2</v>
      </c>
      <c r="B24">
        <f t="shared" si="0"/>
        <v>5.0514997831990591</v>
      </c>
      <c r="C24">
        <f t="shared" si="1"/>
        <v>2.0381101989183106E-2</v>
      </c>
    </row>
    <row r="25" spans="1:3">
      <c r="A25">
        <v>3.3</v>
      </c>
      <c r="B25">
        <f t="shared" si="0"/>
        <v>5.1851393987788743</v>
      </c>
      <c r="C25">
        <f t="shared" si="1"/>
        <v>1.8441583700620007E-2</v>
      </c>
    </row>
    <row r="26" spans="1:3">
      <c r="A26">
        <v>3.4</v>
      </c>
      <c r="B26">
        <f t="shared" si="0"/>
        <v>5.3147891704225501</v>
      </c>
      <c r="C26">
        <f t="shared" si="1"/>
        <v>1.668663498016304E-2</v>
      </c>
    </row>
    <row r="27" spans="1:3">
      <c r="A27">
        <v>3.5</v>
      </c>
      <c r="B27">
        <f t="shared" si="0"/>
        <v>5.4406804435027558</v>
      </c>
      <c r="C27">
        <f t="shared" si="1"/>
        <v>1.509869171115925E-2</v>
      </c>
    </row>
    <row r="28" spans="1:3">
      <c r="A28">
        <v>3.6</v>
      </c>
      <c r="B28">
        <f t="shared" si="0"/>
        <v>5.5630250076728718</v>
      </c>
      <c r="C28">
        <f t="shared" si="1"/>
        <v>1.3661861223646279E-2</v>
      </c>
    </row>
    <row r="29" spans="1:3">
      <c r="A29">
        <v>3.7</v>
      </c>
      <c r="B29">
        <f t="shared" si="0"/>
        <v>5.6820172406699498</v>
      </c>
      <c r="C29">
        <f t="shared" si="1"/>
        <v>1.2361763235169694E-2</v>
      </c>
    </row>
    <row r="30" spans="1:3">
      <c r="A30">
        <v>3.8</v>
      </c>
      <c r="B30">
        <f t="shared" si="0"/>
        <v>5.7978359661681003</v>
      </c>
      <c r="C30">
        <f t="shared" si="1"/>
        <v>1.1185385928082801E-2</v>
      </c>
    </row>
    <row r="31" spans="1:3">
      <c r="A31">
        <v>3.9</v>
      </c>
      <c r="B31">
        <f t="shared" si="0"/>
        <v>5.910646070264991</v>
      </c>
      <c r="C31">
        <f t="shared" si="1"/>
        <v>1.0120955722902196E-2</v>
      </c>
    </row>
    <row r="32" spans="1:3">
      <c r="A32">
        <v>4</v>
      </c>
      <c r="B32">
        <f t="shared" si="0"/>
        <v>6.0205999132796233</v>
      </c>
      <c r="C32">
        <f t="shared" si="1"/>
        <v>9.1578194443670893E-3</v>
      </c>
    </row>
    <row r="33" spans="1:3">
      <c r="A33">
        <v>4.0999999999999996</v>
      </c>
      <c r="B33">
        <f t="shared" si="0"/>
        <v>6.1278385671973545</v>
      </c>
      <c r="C33">
        <f t="shared" si="1"/>
        <v>8.2863377008806274E-3</v>
      </c>
    </row>
    <row r="34" spans="1:3">
      <c r="A34">
        <v>4.2</v>
      </c>
      <c r="B34">
        <f t="shared" si="0"/>
        <v>6.2324929039790042</v>
      </c>
      <c r="C34">
        <f t="shared" si="1"/>
        <v>7.4977884102388516E-3</v>
      </c>
    </row>
    <row r="35" spans="1:3">
      <c r="A35">
        <v>4.3</v>
      </c>
      <c r="B35">
        <f t="shared" si="0"/>
        <v>6.3346845557958638</v>
      </c>
      <c r="C35">
        <f t="shared" si="1"/>
        <v>6.7842795061004669E-3</v>
      </c>
    </row>
    <row r="36" spans="1:3">
      <c r="A36">
        <v>4.4000000000000004</v>
      </c>
      <c r="B36">
        <f t="shared" si="0"/>
        <v>6.4345267648618742</v>
      </c>
      <c r="C36">
        <f t="shared" si="1"/>
        <v>6.138669951534218E-3</v>
      </c>
    </row>
    <row r="37" spans="1:3">
      <c r="A37">
        <v>4.5</v>
      </c>
      <c r="B37">
        <f t="shared" si="0"/>
        <v>6.532125137753436</v>
      </c>
      <c r="C37">
        <f t="shared" si="1"/>
        <v>5.554498269121153E-3</v>
      </c>
    </row>
    <row r="38" spans="1:3">
      <c r="A38">
        <v>4.5999999999999996</v>
      </c>
      <c r="B38">
        <f t="shared" si="0"/>
        <v>6.6275783168157396</v>
      </c>
      <c r="C38">
        <f t="shared" si="1"/>
        <v>5.025917872316793E-3</v>
      </c>
    </row>
    <row r="39" spans="1:3">
      <c r="A39">
        <v>4.7</v>
      </c>
      <c r="B39">
        <f t="shared" si="0"/>
        <v>6.7209785793571744</v>
      </c>
      <c r="C39">
        <f t="shared" si="1"/>
        <v>4.5476385508479078E-3</v>
      </c>
    </row>
    <row r="40" spans="1:3">
      <c r="A40">
        <v>4.8</v>
      </c>
      <c r="B40">
        <f t="shared" si="0"/>
        <v>6.8124123737558717</v>
      </c>
      <c r="C40">
        <f t="shared" si="1"/>
        <v>4.1148735245100151E-3</v>
      </c>
    </row>
    <row r="41" spans="1:3">
      <c r="A41">
        <v>4.9000000000000004</v>
      </c>
      <c r="B41">
        <f t="shared" si="0"/>
        <v>6.9019608002851367</v>
      </c>
      <c r="C41">
        <f t="shared" si="1"/>
        <v>3.7232915354621691E-3</v>
      </c>
    </row>
    <row r="42" spans="1:3">
      <c r="A42">
        <v>5</v>
      </c>
      <c r="B42">
        <f t="shared" si="0"/>
        <v>6.9897000433601875</v>
      </c>
      <c r="C42">
        <f t="shared" si="1"/>
        <v>3.3689734995427335E-3</v>
      </c>
    </row>
    <row r="43" spans="1:3">
      <c r="A43">
        <v>5.0999999999999996</v>
      </c>
      <c r="B43">
        <f t="shared" si="0"/>
        <v>7.0757017609793627</v>
      </c>
      <c r="C43">
        <f t="shared" si="1"/>
        <v>3.048373282757819E-3</v>
      </c>
    </row>
    <row r="44" spans="1:3">
      <c r="A44">
        <v>5.2</v>
      </c>
      <c r="B44">
        <f t="shared" si="0"/>
        <v>7.1600334363479909</v>
      </c>
      <c r="C44">
        <f t="shared" si="1"/>
        <v>2.7582822103803858E-3</v>
      </c>
    </row>
    <row r="45" spans="1:3">
      <c r="A45">
        <v>5.3</v>
      </c>
      <c r="B45">
        <f t="shared" si="0"/>
        <v>7.2427586960078898</v>
      </c>
      <c r="C45">
        <f t="shared" si="1"/>
        <v>2.4957969534551085E-3</v>
      </c>
    </row>
    <row r="46" spans="1:3">
      <c r="A46">
        <v>5.4</v>
      </c>
      <c r="B46">
        <f t="shared" si="0"/>
        <v>7.3239375982296853</v>
      </c>
      <c r="C46">
        <f t="shared" si="1"/>
        <v>2.258290471306333E-3</v>
      </c>
    </row>
    <row r="47" spans="1:3">
      <c r="A47">
        <v>5.5</v>
      </c>
      <c r="B47">
        <f t="shared" si="0"/>
        <v>7.4036268949424375</v>
      </c>
      <c r="C47">
        <f t="shared" si="1"/>
        <v>2.0433857192320333E-3</v>
      </c>
    </row>
    <row r="48" spans="1:3">
      <c r="A48">
        <v>5.6</v>
      </c>
      <c r="B48">
        <f t="shared" si="0"/>
        <v>7.4818802700620033</v>
      </c>
      <c r="C48">
        <f t="shared" si="1"/>
        <v>1.848931858241466E-3</v>
      </c>
    </row>
    <row r="49" spans="1:3">
      <c r="A49">
        <v>5.7</v>
      </c>
      <c r="B49">
        <f t="shared" si="0"/>
        <v>7.5587485567249137</v>
      </c>
      <c r="C49">
        <f t="shared" si="1"/>
        <v>1.672982728735636E-3</v>
      </c>
    </row>
    <row r="50" spans="1:3">
      <c r="A50">
        <v>5.8</v>
      </c>
      <c r="B50">
        <f t="shared" si="0"/>
        <v>7.6342799356293725</v>
      </c>
      <c r="C50">
        <f t="shared" si="1"/>
        <v>1.5137773726879077E-3</v>
      </c>
    </row>
    <row r="51" spans="1:3">
      <c r="A51">
        <v>5.9</v>
      </c>
      <c r="B51">
        <f t="shared" si="0"/>
        <v>7.7085201164214414</v>
      </c>
      <c r="C51">
        <f t="shared" si="1"/>
        <v>1.3697224093841842E-3</v>
      </c>
    </row>
    <row r="52" spans="1:3">
      <c r="A52">
        <v>6</v>
      </c>
      <c r="B52">
        <f t="shared" si="0"/>
        <v>7.781512503836435</v>
      </c>
      <c r="C52">
        <f t="shared" si="1"/>
        <v>1.2393760883331792E-3</v>
      </c>
    </row>
    <row r="53" spans="1:3">
      <c r="A53">
        <v>6.1</v>
      </c>
      <c r="B53">
        <f t="shared" si="0"/>
        <v>7.8532983501076696</v>
      </c>
      <c r="C53">
        <f t="shared" si="1"/>
        <v>1.1214338597429017E-3</v>
      </c>
    </row>
    <row r="54" spans="1:3">
      <c r="A54">
        <v>6.2</v>
      </c>
      <c r="B54">
        <f t="shared" si="0"/>
        <v>7.9239168949825389</v>
      </c>
      <c r="C54">
        <f t="shared" si="1"/>
        <v>1.014715318147867E-3</v>
      </c>
    </row>
    <row r="55" spans="1:3">
      <c r="A55">
        <v>6.3</v>
      </c>
      <c r="B55">
        <f t="shared" si="0"/>
        <v>7.9934054945358159</v>
      </c>
      <c r="C55">
        <f t="shared" si="1"/>
        <v>9.1815238851445356E-4</v>
      </c>
    </row>
    <row r="56" spans="1:3">
      <c r="A56">
        <v>6.4</v>
      </c>
      <c r="B56">
        <f t="shared" si="0"/>
        <v>8.0617997398388717</v>
      </c>
      <c r="C56">
        <f t="shared" si="1"/>
        <v>8.3077863658696696E-4</v>
      </c>
    </row>
    <row r="57" spans="1:3">
      <c r="A57">
        <v>6.5</v>
      </c>
      <c r="B57">
        <f t="shared" si="0"/>
        <v>8.1291335664285551</v>
      </c>
      <c r="C57">
        <f t="shared" si="1"/>
        <v>7.5171959648878618E-4</v>
      </c>
    </row>
    <row r="58" spans="1:3">
      <c r="A58">
        <v>6.6</v>
      </c>
      <c r="B58">
        <f t="shared" ref="B58:B102" si="2">10*LOG(A58,10)</f>
        <v>8.1954393554186851</v>
      </c>
      <c r="C58">
        <f t="shared" ref="C58:C102" si="3">0.5*EXP(-A58)</f>
        <v>6.8018401877394693E-4</v>
      </c>
    </row>
    <row r="59" spans="1:3">
      <c r="A59">
        <v>6.7</v>
      </c>
      <c r="B59">
        <f t="shared" si="2"/>
        <v>8.2607480270082654</v>
      </c>
      <c r="C59">
        <f t="shared" si="3"/>
        <v>6.154559513367405E-4</v>
      </c>
    </row>
    <row r="60" spans="1:3">
      <c r="A60">
        <v>6.8</v>
      </c>
      <c r="B60">
        <f t="shared" si="2"/>
        <v>8.3250891270623626</v>
      </c>
      <c r="C60">
        <f t="shared" si="3"/>
        <v>5.5688757392240162E-4</v>
      </c>
    </row>
    <row r="61" spans="1:3">
      <c r="A61">
        <v>6.9</v>
      </c>
      <c r="B61">
        <f t="shared" si="2"/>
        <v>8.3884909073725531</v>
      </c>
      <c r="C61">
        <f t="shared" si="3"/>
        <v>5.0389271452425523E-4</v>
      </c>
    </row>
    <row r="62" spans="1:3">
      <c r="A62">
        <v>7</v>
      </c>
      <c r="B62">
        <f t="shared" si="2"/>
        <v>8.4509804001425675</v>
      </c>
      <c r="C62">
        <f t="shared" si="3"/>
        <v>4.5594098277725812E-4</v>
      </c>
    </row>
    <row r="63" spans="1:3">
      <c r="A63">
        <v>7.1</v>
      </c>
      <c r="B63">
        <f t="shared" si="2"/>
        <v>8.5125834871907529</v>
      </c>
      <c r="C63">
        <f t="shared" si="3"/>
        <v>4.125524616329523E-4</v>
      </c>
    </row>
    <row r="64" spans="1:3">
      <c r="A64">
        <v>7.2</v>
      </c>
      <c r="B64">
        <f t="shared" si="2"/>
        <v>8.5733249643126843</v>
      </c>
      <c r="C64">
        <f t="shared" si="3"/>
        <v>3.732929041883396E-4</v>
      </c>
    </row>
    <row r="65" spans="1:3">
      <c r="A65">
        <v>7.3</v>
      </c>
      <c r="B65">
        <f t="shared" si="2"/>
        <v>8.6332286012045589</v>
      </c>
      <c r="C65">
        <f t="shared" si="3"/>
        <v>3.3776938759692219E-4</v>
      </c>
    </row>
    <row r="66" spans="1:3">
      <c r="A66">
        <v>7.4</v>
      </c>
      <c r="B66">
        <f t="shared" si="2"/>
        <v>8.6923171973097624</v>
      </c>
      <c r="C66">
        <f t="shared" si="3"/>
        <v>3.0562638056478615E-4</v>
      </c>
    </row>
    <row r="67" spans="1:3">
      <c r="A67">
        <v>7.5</v>
      </c>
      <c r="B67">
        <f t="shared" si="2"/>
        <v>8.7506126339169992</v>
      </c>
      <c r="C67">
        <f t="shared" si="3"/>
        <v>2.7654218507391681E-4</v>
      </c>
    </row>
    <row r="68" spans="1:3">
      <c r="A68">
        <v>7.6</v>
      </c>
      <c r="B68">
        <f t="shared" si="2"/>
        <v>8.8081359228079119</v>
      </c>
      <c r="C68">
        <f t="shared" si="3"/>
        <v>2.5022571672030542E-4</v>
      </c>
    </row>
    <row r="69" spans="1:3">
      <c r="A69">
        <v>7.7</v>
      </c>
      <c r="B69">
        <f t="shared" si="2"/>
        <v>8.8649072517248193</v>
      </c>
      <c r="C69">
        <f t="shared" si="3"/>
        <v>2.2641359144339848E-4</v>
      </c>
    </row>
    <row r="70" spans="1:3">
      <c r="A70">
        <v>7.8</v>
      </c>
      <c r="B70">
        <f t="shared" si="2"/>
        <v>8.9209460269048044</v>
      </c>
      <c r="C70">
        <f t="shared" si="3"/>
        <v>2.048674894898934E-4</v>
      </c>
    </row>
    <row r="71" spans="1:3">
      <c r="A71">
        <v>7.9</v>
      </c>
      <c r="B71">
        <f t="shared" si="2"/>
        <v>8.9762709129044147</v>
      </c>
      <c r="C71">
        <f t="shared" si="3"/>
        <v>1.8537177022954411E-4</v>
      </c>
    </row>
    <row r="72" spans="1:3">
      <c r="A72">
        <v>8</v>
      </c>
      <c r="B72">
        <f t="shared" si="2"/>
        <v>9.0308998699194341</v>
      </c>
      <c r="C72">
        <f t="shared" si="3"/>
        <v>1.6773131395125593E-4</v>
      </c>
    </row>
    <row r="73" spans="1:3">
      <c r="A73">
        <v>8.1</v>
      </c>
      <c r="B73">
        <f t="shared" si="2"/>
        <v>9.084850188786497</v>
      </c>
      <c r="C73">
        <f t="shared" si="3"/>
        <v>1.5176956903943339E-4</v>
      </c>
    </row>
    <row r="74" spans="1:3">
      <c r="A74">
        <v>8.1999999999999993</v>
      </c>
      <c r="B74">
        <f t="shared" si="2"/>
        <v>9.1381385238371653</v>
      </c>
      <c r="C74">
        <f t="shared" si="3"/>
        <v>1.3732678498607127E-4</v>
      </c>
    </row>
    <row r="75" spans="1:3">
      <c r="A75">
        <v>8.3000000000000007</v>
      </c>
      <c r="B75">
        <f t="shared" si="2"/>
        <v>9.1907809237607392</v>
      </c>
      <c r="C75">
        <f t="shared" si="3"/>
        <v>1.2425841355397592E-4</v>
      </c>
    </row>
    <row r="76" spans="1:3">
      <c r="A76">
        <v>8.4</v>
      </c>
      <c r="B76">
        <f t="shared" si="2"/>
        <v>9.2427928606188168</v>
      </c>
      <c r="C76">
        <f t="shared" si="3"/>
        <v>1.124336620894241E-4</v>
      </c>
    </row>
    <row r="77" spans="1:3">
      <c r="A77">
        <v>8.5</v>
      </c>
      <c r="B77">
        <f t="shared" si="2"/>
        <v>9.2941892571429268</v>
      </c>
      <c r="C77">
        <f t="shared" si="3"/>
        <v>1.0173418450532208E-4</v>
      </c>
    </row>
    <row r="78" spans="1:3">
      <c r="A78">
        <v>8.6</v>
      </c>
      <c r="B78">
        <f t="shared" si="2"/>
        <v>9.3449845124356763</v>
      </c>
      <c r="C78">
        <f t="shared" si="3"/>
        <v>9.2052896833789597E-5</v>
      </c>
    </row>
    <row r="79" spans="1:3">
      <c r="A79">
        <v>8.6999999999999993</v>
      </c>
      <c r="B79">
        <f t="shared" si="2"/>
        <v>9.3951925261861842</v>
      </c>
      <c r="C79">
        <f t="shared" si="3"/>
        <v>8.329290549381677E-5</v>
      </c>
    </row>
    <row r="80" spans="1:3">
      <c r="A80">
        <v>8.8000000000000007</v>
      </c>
      <c r="B80">
        <f t="shared" si="2"/>
        <v>9.4448267215016859</v>
      </c>
      <c r="C80">
        <f t="shared" si="3"/>
        <v>7.5366537547738252E-5</v>
      </c>
    </row>
    <row r="81" spans="1:3">
      <c r="A81">
        <v>8.9</v>
      </c>
      <c r="B81">
        <f t="shared" si="2"/>
        <v>9.4939000664491271</v>
      </c>
      <c r="C81">
        <f t="shared" si="3"/>
        <v>6.81944632410057E-5</v>
      </c>
    </row>
    <row r="82" spans="1:3">
      <c r="A82">
        <v>9</v>
      </c>
      <c r="B82">
        <f t="shared" si="2"/>
        <v>9.5424250943932485</v>
      </c>
      <c r="C82">
        <f t="shared" si="3"/>
        <v>6.1704902043339781E-5</v>
      </c>
    </row>
    <row r="83" spans="1:3">
      <c r="A83">
        <v>9.1</v>
      </c>
      <c r="B83">
        <f t="shared" si="2"/>
        <v>9.5904139232109351</v>
      </c>
      <c r="C83">
        <f t="shared" si="3"/>
        <v>5.5832904245057389E-5</v>
      </c>
    </row>
    <row r="84" spans="1:3">
      <c r="A84">
        <v>9.1999999999999993</v>
      </c>
      <c r="B84">
        <f t="shared" si="2"/>
        <v>9.6378782734555521</v>
      </c>
      <c r="C84">
        <f t="shared" si="3"/>
        <v>5.0519700918546709E-5</v>
      </c>
    </row>
    <row r="85" spans="1:3">
      <c r="A85">
        <v>9.3000000000000007</v>
      </c>
      <c r="B85">
        <f t="shared" si="2"/>
        <v>9.6848294855393515</v>
      </c>
      <c r="C85">
        <f t="shared" si="3"/>
        <v>4.5712115739086635E-5</v>
      </c>
    </row>
    <row r="86" spans="1:3">
      <c r="A86">
        <v>9.4</v>
      </c>
      <c r="B86">
        <f t="shared" si="2"/>
        <v>9.7312785359969869</v>
      </c>
      <c r="C86">
        <f t="shared" si="3"/>
        <v>4.1362032778316114E-5</v>
      </c>
    </row>
    <row r="87" spans="1:3">
      <c r="A87">
        <v>9.5</v>
      </c>
      <c r="B87">
        <f t="shared" si="2"/>
        <v>9.7772360528884779</v>
      </c>
      <c r="C87">
        <f t="shared" si="3"/>
        <v>3.7425914943850299E-5</v>
      </c>
    </row>
    <row r="88" spans="1:3">
      <c r="A88">
        <v>9.6</v>
      </c>
      <c r="B88">
        <f t="shared" si="2"/>
        <v>9.8227123303956834</v>
      </c>
      <c r="C88">
        <f t="shared" si="3"/>
        <v>3.3864368245426949E-5</v>
      </c>
    </row>
    <row r="89" spans="1:3">
      <c r="A89">
        <v>9.6999999999999993</v>
      </c>
      <c r="B89">
        <f t="shared" si="2"/>
        <v>9.8677173426624467</v>
      </c>
      <c r="C89">
        <f t="shared" si="3"/>
        <v>3.0641747526611066E-5</v>
      </c>
    </row>
    <row r="90" spans="1:3">
      <c r="A90">
        <v>9.8000000000000007</v>
      </c>
      <c r="B90">
        <f t="shared" si="2"/>
        <v>9.9122607569249492</v>
      </c>
      <c r="C90">
        <f t="shared" si="3"/>
        <v>2.7725799716088473E-5</v>
      </c>
    </row>
    <row r="91" spans="1:3">
      <c r="A91">
        <v>9.9</v>
      </c>
      <c r="B91">
        <f t="shared" si="2"/>
        <v>9.9563519459754986</v>
      </c>
      <c r="C91">
        <f t="shared" si="3"/>
        <v>2.5087341028087641E-5</v>
      </c>
    </row>
    <row r="92" spans="1:3">
      <c r="A92">
        <v>10</v>
      </c>
      <c r="B92">
        <f t="shared" si="2"/>
        <v>10</v>
      </c>
      <c r="C92">
        <f t="shared" si="3"/>
        <v>2.2699964881242427E-5</v>
      </c>
    </row>
    <row r="93" spans="1:3">
      <c r="A93">
        <v>10.1</v>
      </c>
      <c r="B93">
        <f t="shared" si="2"/>
        <v>10.043213737826424</v>
      </c>
      <c r="C93">
        <f t="shared" si="3"/>
        <v>2.0539777612650362E-5</v>
      </c>
    </row>
    <row r="94" spans="1:3">
      <c r="A94">
        <v>10.199999999999999</v>
      </c>
      <c r="B94">
        <f t="shared" si="2"/>
        <v>10.086001717619173</v>
      </c>
      <c r="C94">
        <f t="shared" si="3"/>
        <v>1.8585159342063367E-5</v>
      </c>
    </row>
    <row r="95" spans="1:3">
      <c r="A95">
        <v>10.3</v>
      </c>
      <c r="B95">
        <f t="shared" si="2"/>
        <v>10.12837224705172</v>
      </c>
      <c r="C95">
        <f t="shared" si="3"/>
        <v>1.6816547592859484E-5</v>
      </c>
    </row>
    <row r="96" spans="1:3">
      <c r="A96">
        <v>10.4</v>
      </c>
      <c r="B96">
        <f t="shared" si="2"/>
        <v>10.170333392987803</v>
      </c>
      <c r="C96">
        <f t="shared" si="3"/>
        <v>1.5216241504201812E-5</v>
      </c>
    </row>
    <row r="97" spans="1:3">
      <c r="A97">
        <v>10.5</v>
      </c>
      <c r="B97">
        <f t="shared" si="2"/>
        <v>10.211892990699381</v>
      </c>
      <c r="C97">
        <f t="shared" si="3"/>
        <v>1.3768224674873579E-5</v>
      </c>
    </row>
    <row r="98" spans="1:3">
      <c r="A98">
        <v>10.6</v>
      </c>
      <c r="B98">
        <f t="shared" si="2"/>
        <v>10.253058652647702</v>
      </c>
      <c r="C98">
        <f t="shared" si="3"/>
        <v>1.2458004865751602E-5</v>
      </c>
    </row>
    <row r="99" spans="1:3">
      <c r="A99">
        <v>10.7</v>
      </c>
      <c r="B99">
        <f t="shared" si="2"/>
        <v>10.293837776852095</v>
      </c>
      <c r="C99">
        <f t="shared" si="3"/>
        <v>1.1272468956606105E-5</v>
      </c>
    </row>
    <row r="100" spans="1:3">
      <c r="A100">
        <v>10.8</v>
      </c>
      <c r="B100">
        <f t="shared" si="2"/>
        <v>10.334237554869496</v>
      </c>
      <c r="C100">
        <f t="shared" si="3"/>
        <v>1.0199751705585961E-5</v>
      </c>
    </row>
    <row r="101" spans="1:3">
      <c r="A101">
        <v>10.9</v>
      </c>
      <c r="B101">
        <f t="shared" si="2"/>
        <v>10.374264979406236</v>
      </c>
      <c r="C101">
        <f t="shared" si="3"/>
        <v>9.2291169978902791E-6</v>
      </c>
    </row>
    <row r="102" spans="1:3">
      <c r="A102">
        <v>11</v>
      </c>
      <c r="B102">
        <f t="shared" si="2"/>
        <v>10.41392685158225</v>
      </c>
      <c r="C102">
        <f t="shared" si="3"/>
        <v>8.3508503951228296E-6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21" sqref="C21"/>
    </sheetView>
  </sheetViews>
  <sheetFormatPr defaultRowHeight="15"/>
  <sheetData>
    <row r="1" spans="1:2">
      <c r="A1">
        <v>0.36</v>
      </c>
      <c r="B1">
        <v>0.188</v>
      </c>
    </row>
    <row r="2" spans="1:2">
      <c r="A2">
        <v>0</v>
      </c>
      <c r="B2">
        <v>20</v>
      </c>
    </row>
    <row r="5" spans="1:2">
      <c r="A5" t="s">
        <v>33</v>
      </c>
      <c r="B5">
        <f>B2/(B1-A1)</f>
        <v>-116.27906976744187</v>
      </c>
    </row>
    <row r="7" spans="1:2">
      <c r="A7" t="s">
        <v>34</v>
      </c>
    </row>
    <row r="8" spans="1:2">
      <c r="A8">
        <f>0.188*-0.0086+0.36</f>
        <v>0.35838320000000001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" sqref="E2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1"/>
  <sheetViews>
    <sheetView tabSelected="1" workbookViewId="0">
      <selection activeCell="D103" sqref="D103"/>
    </sheetView>
  </sheetViews>
  <sheetFormatPr defaultRowHeight="15"/>
  <sheetData>
    <row r="1" spans="1:3">
      <c r="A1" t="s">
        <v>38</v>
      </c>
      <c r="B1" t="s">
        <v>13</v>
      </c>
      <c r="C1" t="s">
        <v>39</v>
      </c>
    </row>
    <row r="2" spans="1:3">
      <c r="A2" s="3"/>
      <c r="C2" s="3"/>
    </row>
    <row r="3" spans="1:3">
      <c r="A3" s="3"/>
      <c r="B3" s="1"/>
      <c r="C3" s="3"/>
    </row>
    <row r="4" spans="1:3">
      <c r="A4" s="3"/>
      <c r="B4" s="1"/>
      <c r="C4" s="3"/>
    </row>
    <row r="5" spans="1:3">
      <c r="A5" s="3"/>
      <c r="B5" s="1"/>
      <c r="C5" s="3"/>
    </row>
    <row r="6" spans="1:3">
      <c r="A6" s="3"/>
      <c r="B6" s="1"/>
      <c r="C6" s="3"/>
    </row>
    <row r="7" spans="1:3">
      <c r="A7" s="3"/>
      <c r="B7" s="1"/>
      <c r="C7" s="3"/>
    </row>
    <row r="8" spans="1:3">
      <c r="A8" s="3"/>
      <c r="B8" s="1"/>
      <c r="C8" s="3"/>
    </row>
    <row r="9" spans="1:3">
      <c r="A9" s="3"/>
      <c r="B9" s="1"/>
      <c r="C9" s="3"/>
    </row>
    <row r="10" spans="1:3">
      <c r="A10" s="3"/>
      <c r="B10" s="1"/>
      <c r="C10" s="3"/>
    </row>
    <row r="11" spans="1:3">
      <c r="A11" s="3"/>
      <c r="B11" s="1"/>
      <c r="C11" s="3"/>
    </row>
    <row r="12" spans="1:3">
      <c r="A12" s="3"/>
      <c r="B12" s="1"/>
      <c r="C12" s="3"/>
    </row>
    <row r="13" spans="1:3">
      <c r="A13" s="3"/>
      <c r="B13" s="1"/>
      <c r="C13" s="3"/>
    </row>
    <row r="14" spans="1:3">
      <c r="A14" s="3"/>
      <c r="B14" s="1"/>
      <c r="C14" s="3"/>
    </row>
    <row r="15" spans="1:3">
      <c r="A15" s="3"/>
      <c r="B15" s="1"/>
      <c r="C15" s="3"/>
    </row>
    <row r="16" spans="1:3">
      <c r="A16" s="3"/>
      <c r="B16" s="1"/>
      <c r="C16" s="3"/>
    </row>
    <row r="17" spans="1:3">
      <c r="A17" s="3"/>
      <c r="B17" s="1"/>
      <c r="C17" s="3"/>
    </row>
    <row r="18" spans="1:3">
      <c r="A18" s="3"/>
      <c r="B18" s="1"/>
      <c r="C18" s="3"/>
    </row>
    <row r="19" spans="1:3">
      <c r="A19" s="3"/>
      <c r="B19" s="1"/>
      <c r="C19" s="3"/>
    </row>
    <row r="20" spans="1:3">
      <c r="A20" s="3"/>
      <c r="B20" s="1"/>
      <c r="C20" s="3"/>
    </row>
    <row r="21" spans="1:3">
      <c r="A21" s="3"/>
      <c r="B21" s="1"/>
      <c r="C21" s="3"/>
    </row>
    <row r="22" spans="1:3">
      <c r="A22" s="3"/>
      <c r="B22" s="1"/>
      <c r="C22" s="3"/>
    </row>
    <row r="23" spans="1:3">
      <c r="A23" s="3"/>
      <c r="B23" s="1"/>
      <c r="C23" s="3"/>
    </row>
    <row r="24" spans="1:3">
      <c r="A24" s="3"/>
      <c r="B24" s="1"/>
      <c r="C24" s="3"/>
    </row>
    <row r="25" spans="1:3">
      <c r="A25" s="3"/>
      <c r="B25" s="1"/>
      <c r="C25" s="3"/>
    </row>
    <row r="26" spans="1:3">
      <c r="A26" s="3"/>
      <c r="B26" s="1"/>
      <c r="C26" s="3"/>
    </row>
    <row r="27" spans="1:3">
      <c r="A27" s="3"/>
      <c r="B27" s="1"/>
      <c r="C27" s="3"/>
    </row>
    <row r="28" spans="1:3">
      <c r="A28" s="3"/>
      <c r="B28" s="1"/>
      <c r="C28" s="3"/>
    </row>
    <row r="29" spans="1:3">
      <c r="A29" s="3"/>
      <c r="B29" s="1"/>
      <c r="C29" s="3"/>
    </row>
    <row r="30" spans="1:3">
      <c r="A30" s="3"/>
      <c r="B30" s="1"/>
      <c r="C30" s="3"/>
    </row>
    <row r="31" spans="1:3">
      <c r="A31" s="3"/>
      <c r="B31" s="1"/>
      <c r="C31" s="3"/>
    </row>
    <row r="32" spans="1:3">
      <c r="A32" s="3"/>
      <c r="B32" s="1"/>
      <c r="C32" s="3"/>
    </row>
    <row r="33" spans="1:3">
      <c r="A33" s="3"/>
      <c r="B33" s="1"/>
      <c r="C33" s="3"/>
    </row>
    <row r="34" spans="1:3">
      <c r="A34" s="3"/>
      <c r="B34" s="1"/>
      <c r="C34" s="3"/>
    </row>
    <row r="35" spans="1:3">
      <c r="A35" s="3"/>
      <c r="B35" s="1"/>
      <c r="C35" s="3"/>
    </row>
    <row r="36" spans="1:3">
      <c r="A36" s="3"/>
      <c r="B36" s="1"/>
      <c r="C36" s="3"/>
    </row>
    <row r="37" spans="1:3">
      <c r="A37" s="3"/>
      <c r="B37" s="1"/>
      <c r="C37" s="3"/>
    </row>
    <row r="38" spans="1:3">
      <c r="A38" s="3"/>
      <c r="B38" s="1"/>
      <c r="C38" s="3"/>
    </row>
    <row r="39" spans="1:3">
      <c r="A39" s="3"/>
      <c r="B39" s="1"/>
      <c r="C39" s="3"/>
    </row>
    <row r="40" spans="1:3">
      <c r="A40" s="3"/>
      <c r="B40" s="1"/>
      <c r="C40" s="3"/>
    </row>
    <row r="41" spans="1:3">
      <c r="A41" s="3"/>
      <c r="B41" s="1"/>
      <c r="C41" s="3"/>
    </row>
    <row r="42" spans="1:3">
      <c r="A42" s="3"/>
      <c r="B42" s="1"/>
      <c r="C42" s="3"/>
    </row>
    <row r="43" spans="1:3">
      <c r="A43" s="3"/>
      <c r="B43" s="1"/>
      <c r="C43" s="3"/>
    </row>
    <row r="44" spans="1:3">
      <c r="A44" s="3"/>
      <c r="B44" s="1"/>
      <c r="C44" s="3"/>
    </row>
    <row r="45" spans="1:3">
      <c r="A45" s="3"/>
      <c r="B45" s="1"/>
      <c r="C45" s="3"/>
    </row>
    <row r="46" spans="1:3">
      <c r="A46" s="3"/>
      <c r="B46" s="1"/>
      <c r="C46" s="3"/>
    </row>
    <row r="47" spans="1:3">
      <c r="A47" s="3"/>
      <c r="B47" s="1"/>
      <c r="C47" s="3"/>
    </row>
    <row r="48" spans="1:3">
      <c r="A48" s="3"/>
      <c r="B48" s="1"/>
      <c r="C48" s="3"/>
    </row>
    <row r="49" spans="1:3">
      <c r="A49" s="3"/>
      <c r="B49" s="1"/>
      <c r="C49" s="3"/>
    </row>
    <row r="50" spans="1:3">
      <c r="A50" s="3"/>
      <c r="B50" s="1"/>
      <c r="C50" s="3"/>
    </row>
    <row r="51" spans="1:3">
      <c r="A51" s="3"/>
      <c r="B51" s="1"/>
      <c r="C51" s="3"/>
    </row>
    <row r="52" spans="1:3">
      <c r="A52" s="3"/>
      <c r="B52" s="1"/>
      <c r="C52" s="3"/>
    </row>
    <row r="53" spans="1:3">
      <c r="A53" s="3"/>
      <c r="B53" s="1"/>
      <c r="C53" s="3"/>
    </row>
    <row r="54" spans="1:3">
      <c r="A54" s="3"/>
      <c r="B54" s="1"/>
      <c r="C54" s="3"/>
    </row>
    <row r="55" spans="1:3">
      <c r="A55" s="3"/>
      <c r="B55" s="1"/>
      <c r="C55" s="3"/>
    </row>
    <row r="56" spans="1:3">
      <c r="A56" s="3"/>
      <c r="B56" s="1"/>
      <c r="C56" s="3"/>
    </row>
    <row r="57" spans="1:3">
      <c r="A57" s="3"/>
      <c r="B57" s="1"/>
      <c r="C57" s="3"/>
    </row>
    <row r="58" spans="1:3">
      <c r="A58" s="3"/>
      <c r="B58" s="1"/>
      <c r="C58" s="3"/>
    </row>
    <row r="59" spans="1:3">
      <c r="A59" s="3"/>
      <c r="B59" s="1"/>
      <c r="C59" s="3"/>
    </row>
    <row r="60" spans="1:3">
      <c r="A60" s="3"/>
      <c r="B60" s="1"/>
      <c r="C60" s="3"/>
    </row>
    <row r="61" spans="1:3">
      <c r="A61" s="3"/>
      <c r="B61" s="1"/>
      <c r="C61" s="3"/>
    </row>
    <row r="62" spans="1:3">
      <c r="A62" s="3"/>
      <c r="B62" s="1"/>
      <c r="C62" s="3"/>
    </row>
    <row r="63" spans="1:3">
      <c r="A63" s="3"/>
      <c r="B63" s="1"/>
      <c r="C63" s="3"/>
    </row>
    <row r="64" spans="1:3">
      <c r="A64" s="3"/>
      <c r="B64" s="1"/>
      <c r="C64" s="3"/>
    </row>
    <row r="65" spans="1:3">
      <c r="A65" s="3"/>
      <c r="B65" s="1"/>
      <c r="C65" s="3"/>
    </row>
    <row r="66" spans="1:3">
      <c r="A66" s="3"/>
      <c r="B66" s="1"/>
      <c r="C66" s="3"/>
    </row>
    <row r="67" spans="1:3">
      <c r="A67" s="3"/>
      <c r="B67" s="1"/>
      <c r="C67" s="3"/>
    </row>
    <row r="68" spans="1:3">
      <c r="A68" s="3"/>
      <c r="B68" s="1"/>
      <c r="C68" s="3"/>
    </row>
    <row r="69" spans="1:3">
      <c r="A69" s="3"/>
      <c r="B69" s="1"/>
      <c r="C69" s="3"/>
    </row>
    <row r="70" spans="1:3">
      <c r="A70" s="3"/>
      <c r="B70" s="1"/>
      <c r="C70" s="3"/>
    </row>
    <row r="71" spans="1:3">
      <c r="A71" s="3"/>
      <c r="B71" s="1"/>
      <c r="C71" s="3"/>
    </row>
    <row r="72" spans="1:3">
      <c r="A72" s="3"/>
      <c r="B72" s="1"/>
      <c r="C72" s="3"/>
    </row>
    <row r="73" spans="1:3">
      <c r="A73" s="3"/>
      <c r="B73" s="1"/>
      <c r="C73" s="3"/>
    </row>
    <row r="74" spans="1:3">
      <c r="A74" s="3"/>
      <c r="B74" s="1"/>
      <c r="C74" s="3"/>
    </row>
    <row r="75" spans="1:3">
      <c r="A75" s="3"/>
      <c r="B75" s="1"/>
      <c r="C75" s="3"/>
    </row>
    <row r="76" spans="1:3">
      <c r="A76" s="3"/>
      <c r="B76" s="1"/>
      <c r="C76" s="3"/>
    </row>
    <row r="77" spans="1:3">
      <c r="A77" s="3"/>
      <c r="B77" s="1"/>
      <c r="C77" s="3"/>
    </row>
    <row r="78" spans="1:3">
      <c r="A78" s="3"/>
      <c r="B78" s="1"/>
      <c r="C78" s="3"/>
    </row>
    <row r="79" spans="1:3">
      <c r="A79" s="3"/>
      <c r="B79" s="1"/>
      <c r="C79" s="3"/>
    </row>
    <row r="80" spans="1:3">
      <c r="A80" s="3"/>
      <c r="B80" s="1"/>
      <c r="C80" s="3"/>
    </row>
    <row r="81" spans="1:3">
      <c r="A81" s="3"/>
      <c r="B81" s="1"/>
      <c r="C81" s="3"/>
    </row>
    <row r="82" spans="1:3">
      <c r="A82" s="3"/>
      <c r="B82" s="1"/>
      <c r="C82" s="3"/>
    </row>
    <row r="83" spans="1:3">
      <c r="A83" s="3"/>
      <c r="B83" s="1"/>
      <c r="C83" s="3"/>
    </row>
    <row r="84" spans="1:3">
      <c r="A84" s="3"/>
      <c r="B84" s="1"/>
      <c r="C84" s="3"/>
    </row>
    <row r="85" spans="1:3">
      <c r="A85" s="3"/>
      <c r="B85" s="1"/>
      <c r="C85" s="3"/>
    </row>
    <row r="86" spans="1:3">
      <c r="A86" s="3"/>
      <c r="B86" s="1"/>
      <c r="C86" s="3"/>
    </row>
    <row r="87" spans="1:3">
      <c r="A87" s="3"/>
      <c r="B87" s="1"/>
      <c r="C87" s="3"/>
    </row>
    <row r="88" spans="1:3">
      <c r="A88" s="3"/>
      <c r="B88" s="1"/>
      <c r="C88" s="3"/>
    </row>
    <row r="89" spans="1:3">
      <c r="A89" s="3"/>
      <c r="B89" s="1"/>
      <c r="C89" s="3"/>
    </row>
    <row r="90" spans="1:3">
      <c r="A90" s="3">
        <f>Sheet1!H64</f>
        <v>8.015435371462619</v>
      </c>
      <c r="B90" s="1">
        <f>Sheet1!I64</f>
        <v>8.8920252172364829E-4</v>
      </c>
      <c r="C90" s="3">
        <f>Sheet1!O64</f>
        <v>36.039529135999999</v>
      </c>
    </row>
    <row r="91" spans="1:3">
      <c r="A91" s="3">
        <f>Sheet1!H63</f>
        <v>8.1664981292715382</v>
      </c>
      <c r="B91" s="1">
        <f>Sheet1!I63</f>
        <v>7.1066369446086874E-4</v>
      </c>
      <c r="C91" s="3">
        <f>Sheet1!O63</f>
        <v>35.418157944000001</v>
      </c>
    </row>
    <row r="92" spans="1:3">
      <c r="A92" s="3">
        <f>Sheet1!H62</f>
        <v>8.3202347025973573</v>
      </c>
      <c r="B92" s="1">
        <f>Sheet1!I62</f>
        <v>5.6113413920123748E-4</v>
      </c>
      <c r="C92" s="3">
        <f>Sheet1!O62</f>
        <v>34.796786752000003</v>
      </c>
    </row>
    <row r="93" spans="1:3">
      <c r="A93" s="3">
        <f>Sheet1!H61</f>
        <v>8.4767414528364888</v>
      </c>
      <c r="B93" s="1">
        <f>Sheet1!I61</f>
        <v>4.3734312699063381E-4</v>
      </c>
      <c r="C93" s="3">
        <f>Sheet1!O61</f>
        <v>34.175415559999998</v>
      </c>
    </row>
    <row r="94" spans="1:3">
      <c r="A94" s="3">
        <f>Sheet1!H60</f>
        <v>8.6361200462619951</v>
      </c>
      <c r="B94" s="1">
        <f>Sheet1!I60</f>
        <v>3.361312021677947E-4</v>
      </c>
      <c r="C94" s="3">
        <f>Sheet1!O60</f>
        <v>33.554044368</v>
      </c>
    </row>
    <row r="95" spans="1:3">
      <c r="A95" s="3">
        <f>Sheet1!H59</f>
        <v>8.7984778507055843</v>
      </c>
      <c r="B95" s="1">
        <f>Sheet1!I59</f>
        <v>2.5448601492563034E-4</v>
      </c>
      <c r="C95" s="3">
        <f>Sheet1!O59</f>
        <v>32.932673176000002</v>
      </c>
    </row>
    <row r="96" spans="1:3">
      <c r="A96" s="3">
        <f>Sheet1!H58</f>
        <v>8.963928370025382</v>
      </c>
      <c r="B96" s="1">
        <f>Sheet1!I58</f>
        <v>1.8957469406457228E-4</v>
      </c>
      <c r="C96" s="3">
        <f>Sheet1!O58</f>
        <v>32.311301984000004</v>
      </c>
    </row>
    <row r="97" spans="1:3">
      <c r="A97" s="3">
        <f>Sheet1!H57</f>
        <v>9.1325917207626386</v>
      </c>
      <c r="B97" s="1">
        <f>Sheet1!I57</f>
        <v>1.3877164226650286E-4</v>
      </c>
      <c r="C97" s="3">
        <f>Sheet1!O57</f>
        <v>31.689930791999998</v>
      </c>
    </row>
    <row r="98" spans="1:3">
      <c r="A98" s="3">
        <f>Sheet1!H56</f>
        <v>9.3045951560009872</v>
      </c>
      <c r="B98" s="1">
        <f>Sheet1!I56</f>
        <v>9.9680748200340653E-5</v>
      </c>
      <c r="C98" s="3">
        <f>Sheet1!O56</f>
        <v>31.0685596</v>
      </c>
    </row>
    <row r="99" spans="1:3">
      <c r="A99" s="3">
        <f>Sheet1!H55</f>
        <v>9.480073642151094</v>
      </c>
      <c r="B99" s="1">
        <f>Sheet1!I55</f>
        <v>7.0151193720019111E-5</v>
      </c>
      <c r="C99" s="3">
        <f>Sheet1!O55</f>
        <v>30.447188407999999</v>
      </c>
    </row>
    <row r="100" spans="1:3">
      <c r="A100" s="3">
        <f>Sheet1!H54</f>
        <v>9.6591704952096222</v>
      </c>
      <c r="B100" s="1">
        <f>Sheet1!I54</f>
        <v>4.8286288957107961E-5</v>
      </c>
      <c r="C100" s="3">
        <f>Sheet1!O54</f>
        <v>29.825817216000001</v>
      </c>
    </row>
    <row r="101" spans="1:3">
      <c r="A101" s="3">
        <f>Sheet1!H53</f>
        <v>9.842038084007017</v>
      </c>
      <c r="B101" s="1">
        <f>Sheet1!I53</f>
        <v>3.2445084848646343E-5</v>
      </c>
      <c r="C101" s="3">
        <f>Sheet1!O53</f>
        <v>29.204446023999999</v>
      </c>
    </row>
    <row r="102" spans="1:3">
      <c r="A102" s="3">
        <f>Sheet1!H52</f>
        <v>10.028838609089883</v>
      </c>
      <c r="B102" s="1">
        <f>Sheet1!I52</f>
        <v>2.1236875200866868E-5</v>
      </c>
      <c r="C102" s="3">
        <f>Sheet1!O52</f>
        <v>28.583074832000001</v>
      </c>
    </row>
    <row r="103" spans="1:3">
      <c r="A103" s="3">
        <f>Sheet1!H51</f>
        <v>10.21974496721449</v>
      </c>
      <c r="B103" s="1">
        <f>Sheet1!I51</f>
        <v>1.3509084290367586E-5</v>
      </c>
      <c r="C103" s="3">
        <f>Sheet1!O51</f>
        <v>27.96170364</v>
      </c>
    </row>
    <row r="104" spans="1:3">
      <c r="A104" s="3">
        <f>Sheet1!H50</f>
        <v>10.414941712997619</v>
      </c>
      <c r="B104" s="1">
        <f>Sheet1!I50</f>
        <v>8.3294097206542558E-6</v>
      </c>
      <c r="C104" s="3">
        <f>Sheet1!O50</f>
        <v>27.340332448000002</v>
      </c>
    </row>
    <row r="105" spans="1:3">
      <c r="A105" s="3">
        <f>Sheet1!H49</f>
        <v>10.614626131129636</v>
      </c>
      <c r="B105" s="1">
        <f>Sheet1!I49</f>
        <v>4.9634177270932272E-6</v>
      </c>
      <c r="C105" s="3">
        <f>Sheet1!O49</f>
        <v>26.718961256</v>
      </c>
    </row>
    <row r="106" spans="1:3">
      <c r="A106" s="3">
        <f>Sheet1!H48</f>
        <v>10.819009434763355</v>
      </c>
      <c r="B106" s="1">
        <f>Sheet1!I48</f>
        <v>2.8490327974192563E-6</v>
      </c>
      <c r="C106" s="3">
        <f>Sheet1!O48</f>
        <v>26.097590063999998</v>
      </c>
    </row>
    <row r="107" spans="1:3">
      <c r="A107" s="3">
        <f>Sheet1!H47</f>
        <v>11.028318108326655</v>
      </c>
      <c r="B107" s="1">
        <f>Sheet1!I47</f>
        <v>1.5694935725595056E-6</v>
      </c>
      <c r="C107" s="3">
        <f>Sheet1!O47</f>
        <v>25.476218872</v>
      </c>
    </row>
    <row r="108" spans="1:3">
      <c r="A108" s="3">
        <f>Sheet1!H46</f>
        <v>11.242795416162117</v>
      </c>
      <c r="B108" s="1">
        <f>Sheet1!I46</f>
        <v>8.2634140040246513E-7</v>
      </c>
      <c r="C108" s="3">
        <f>Sheet1!O46</f>
        <v>24.854847679999999</v>
      </c>
    </row>
    <row r="109" spans="1:3">
      <c r="A109" s="3">
        <f>Sheet1!H45</f>
        <v>11.46270310219138</v>
      </c>
      <c r="B109" s="1">
        <f>Sheet1!I45</f>
        <v>4.1386155750464615E-7</v>
      </c>
      <c r="C109" s="3">
        <f>Sheet1!O45</f>
        <v>24.233476488000001</v>
      </c>
    </row>
    <row r="110" spans="1:3">
      <c r="A110" s="3">
        <f>Sheet1!H44</f>
        <v>11.688323310385162</v>
      </c>
      <c r="B110" s="1">
        <f>Sheet1!I44</f>
        <v>1.9612447113342617E-7</v>
      </c>
      <c r="C110" s="3">
        <f>Sheet1!O44</f>
        <v>23.612105295999999</v>
      </c>
    </row>
    <row r="111" spans="1:3">
      <c r="A111" s="3">
        <f>Sheet1!H43</f>
        <v>11.919960761381462</v>
      </c>
      <c r="B111" s="1">
        <f>Sheet1!I43</f>
        <v>8.7409408149301994E-8</v>
      </c>
      <c r="C111" s="3">
        <f>Sheet1!O43</f>
        <v>22.990734104000001</v>
      </c>
    </row>
    <row r="112" spans="1:3">
      <c r="A112" s="3">
        <f>Sheet1!H42</f>
        <v>12.15794522737562</v>
      </c>
      <c r="B112" s="1">
        <f>Sheet1!I42</f>
        <v>3.6385836129568333E-8</v>
      </c>
      <c r="C112" s="3">
        <f>Sheet1!O42</f>
        <v>22.369362912</v>
      </c>
    </row>
    <row r="113" spans="1:3">
      <c r="A113" s="3">
        <f>Sheet1!H41</f>
        <v>12.40263435571585</v>
      </c>
      <c r="B113" s="1">
        <f>Sheet1!I41</f>
        <v>1.4035165053999979E-8</v>
      </c>
      <c r="C113" s="3">
        <f>Sheet1!O41</f>
        <v>21.747991720000002</v>
      </c>
    </row>
    <row r="114" spans="1:3">
      <c r="A114" s="3">
        <f>Sheet1!H40</f>
        <v>12.654416901876262</v>
      </c>
      <c r="B114" s="1">
        <f>Sheet1!I40</f>
        <v>4.9712331544580835E-9</v>
      </c>
      <c r="C114" s="3">
        <f>Sheet1!O40</f>
        <v>21.126620528</v>
      </c>
    </row>
    <row r="115" spans="1:3">
      <c r="A115" s="3">
        <f>Sheet1!H39</f>
        <v>12.913716445163615</v>
      </c>
      <c r="B115" s="1">
        <f>Sheet1!I39</f>
        <v>1.5999826978045772E-9</v>
      </c>
      <c r="C115" s="3">
        <f>Sheet1!O39</f>
        <v>20.505249335999999</v>
      </c>
    </row>
    <row r="116" spans="1:3">
      <c r="A116" s="3">
        <f>Sheet1!H38</f>
        <v>13.180995676323249</v>
      </c>
      <c r="B116" s="1">
        <f>Sheet1!I38</f>
        <v>4.6226510360511707E-10</v>
      </c>
      <c r="C116" s="3">
        <f>Sheet1!O38</f>
        <v>19.883878144000001</v>
      </c>
    </row>
    <row r="117" spans="1:3">
      <c r="A117" s="3">
        <f>Sheet1!H37</f>
        <v>13.456761366035913</v>
      </c>
      <c r="B117" s="1">
        <f>Sheet1!I37</f>
        <v>1.1820792767102592E-10</v>
      </c>
      <c r="C117" s="3">
        <f>Sheet1!O37</f>
        <v>19.262506951999999</v>
      </c>
    </row>
    <row r="118" spans="1:3">
      <c r="A118" s="3">
        <f>Sheet1!H36</f>
        <v>13.741570148328115</v>
      </c>
      <c r="B118" s="1">
        <f>Sheet1!I36</f>
        <v>2.6314540777429855E-11</v>
      </c>
      <c r="C118" s="3">
        <f>Sheet1!O36</f>
        <v>18.641135760000001</v>
      </c>
    </row>
    <row r="119" spans="1:3">
      <c r="A119" s="3">
        <f>Sheet1!H35</f>
        <v>14.03603528474224</v>
      </c>
      <c r="B119" s="1">
        <f>Sheet1!I35</f>
        <v>5.0014131268919466E-12</v>
      </c>
      <c r="C119" s="3">
        <f>Sheet1!O35</f>
        <v>18.019764567999999</v>
      </c>
    </row>
    <row r="120" spans="1:3">
      <c r="A120" s="3">
        <f>Sheet1!H34</f>
        <v>14.340834615876981</v>
      </c>
      <c r="B120" s="1">
        <f>Sheet1!I34</f>
        <v>7.9315260382506127E-13</v>
      </c>
      <c r="C120" s="3">
        <f>Sheet1!O34</f>
        <v>17.398393376000001</v>
      </c>
    </row>
    <row r="121" spans="1:3">
      <c r="A121" s="3">
        <f>Sheet1!H33</f>
        <v>14.656719959541618</v>
      </c>
      <c r="B121" s="1">
        <f>Sheet1!I33</f>
        <v>1.0212340860884242E-13</v>
      </c>
      <c r="C121" s="3">
        <f>Sheet1!O33</f>
        <v>16.777022184</v>
      </c>
    </row>
    <row r="122" spans="1:3">
      <c r="A122" s="3">
        <f>Sheet1!H32</f>
        <v>14.984528283305005</v>
      </c>
      <c r="B122" s="1">
        <f>Sheet1!I32</f>
        <v>1.0332643421131294E-14</v>
      </c>
      <c r="C122" s="3">
        <f>Sheet1!O32</f>
        <v>16.155650992000002</v>
      </c>
    </row>
    <row r="123" spans="1:3">
      <c r="A123" s="3">
        <f>Sheet1!H31</f>
        <v>15.325195069280612</v>
      </c>
      <c r="B123" s="1">
        <f>Sheet1!I31</f>
        <v>7.8983276079175874E-16</v>
      </c>
      <c r="C123" s="3">
        <f>Sheet1!O31</f>
        <v>15.5342798</v>
      </c>
    </row>
    <row r="124" spans="1:3">
      <c r="A124" s="3">
        <f>Sheet1!H30</f>
        <v>15.679770408489244</v>
      </c>
      <c r="B124" s="1">
        <f>Sheet1!I30</f>
        <v>4.3489588953938089E-17</v>
      </c>
      <c r="C124" s="3">
        <f>Sheet1!O30</f>
        <v>14.912908608</v>
      </c>
    </row>
    <row r="125" spans="1:3">
      <c r="A125" s="3">
        <f>Sheet1!H29</f>
        <v>16.049438522369506</v>
      </c>
      <c r="B125" s="1">
        <f>Sheet1!I29</f>
        <v>1.6272431298221561E-18</v>
      </c>
      <c r="C125" s="3">
        <f>Sheet1!O29</f>
        <v>14.291537416000001</v>
      </c>
    </row>
    <row r="126" spans="1:3">
      <c r="A126" s="3">
        <f>Sheet1!H28</f>
        <v>16.435541626277242</v>
      </c>
      <c r="B126" s="1">
        <f>Sheet1!I28</f>
        <v>3.8507638719205861E-20</v>
      </c>
      <c r="C126" s="3">
        <f>Sheet1!O28</f>
        <v>13.670166224000001</v>
      </c>
    </row>
    <row r="127" spans="1:3">
      <c r="A127" s="3">
        <f>Sheet1!H27</f>
        <v>16.839609348042977</v>
      </c>
      <c r="B127" s="1">
        <f>Sheet1!I27</f>
        <v>5.2708393805261345E-22</v>
      </c>
      <c r="C127" s="3">
        <f>Sheet1!O27</f>
        <v>13.048795031999999</v>
      </c>
    </row>
    <row r="128" spans="1:3">
      <c r="A128" s="3">
        <f>Sheet1!H26</f>
        <v>17.263395329441739</v>
      </c>
      <c r="B128" s="1">
        <f>Sheet1!I26</f>
        <v>3.7301649268072516E-24</v>
      </c>
      <c r="C128" s="3">
        <f>Sheet1!O26</f>
        <v>12.427423839999999</v>
      </c>
    </row>
    <row r="129" spans="1:3">
      <c r="A129" s="3">
        <f>Sheet1!H25</f>
        <v>17.708923223664787</v>
      </c>
      <c r="B129" s="1">
        <f>Sheet1!I25</f>
        <v>1.1836331744972566E-26</v>
      </c>
      <c r="C129" s="3">
        <f>Sheet1!O25</f>
        <v>11.806052648</v>
      </c>
    </row>
    <row r="130" spans="1:3">
      <c r="A130" s="3">
        <f>Sheet1!H24</f>
        <v>18.178545140655238</v>
      </c>
      <c r="B130" s="1">
        <f>Sheet1!I24</f>
        <v>1.4022305477087353E-29</v>
      </c>
      <c r="C130" s="3">
        <f>Sheet1!O24</f>
        <v>11.184681456</v>
      </c>
    </row>
    <row r="131" spans="1:3">
      <c r="A131" s="3">
        <f>Sheet1!H23</f>
        <v>18.675016815155885</v>
      </c>
      <c r="B131" s="1">
        <f>Sheet1!I23</f>
        <v>4.8859218521188343E-33</v>
      </c>
      <c r="C131" s="3">
        <f>Sheet1!O23</f>
        <v>10.563310264</v>
      </c>
    </row>
    <row r="132" spans="1:3">
      <c r="A132" s="3">
        <f>Sheet1!H22</f>
        <v>19.201595589602867</v>
      </c>
      <c r="B132" s="1">
        <f>Sheet1!I22</f>
        <v>3.6530399870040836E-37</v>
      </c>
      <c r="C132" s="3">
        <f>Sheet1!O22</f>
        <v>9.9419390720000003</v>
      </c>
    </row>
    <row r="133" spans="1:3">
      <c r="A133" s="3">
        <f>Sheet1!H21</f>
        <v>19.76217006160774</v>
      </c>
      <c r="B133" s="1">
        <f>Sheet1!I21</f>
        <v>3.8359520402628369E-42</v>
      </c>
      <c r="C133" s="3">
        <f>Sheet1!O21</f>
        <v>9.3205678800000005</v>
      </c>
    </row>
    <row r="134" spans="1:3">
      <c r="A134" s="3">
        <f>Sheet1!H20</f>
        <v>20.361434529156604</v>
      </c>
      <c r="B134" s="1">
        <f>Sheet1!I20</f>
        <v>3.1660444232589557E-48</v>
      </c>
      <c r="C134" s="3">
        <f>Sheet1!O20</f>
        <v>8.6991966880000007</v>
      </c>
    </row>
    <row r="135" spans="1:3">
      <c r="A135" s="3">
        <f>Sheet1!H19</f>
        <v>21.005128196584629</v>
      </c>
      <c r="B135" s="1">
        <f>Sheet1!I19</f>
        <v>9.1187593738905193E-56</v>
      </c>
      <c r="C135" s="3">
        <f>Sheet1!O19</f>
        <v>8.0778254960000009</v>
      </c>
    </row>
    <row r="136" spans="1:3">
      <c r="A136" s="3">
        <f>Sheet1!H18</f>
        <v>21.700370321768865</v>
      </c>
      <c r="B136" s="1">
        <f>Sheet1!I18</f>
        <v>2.8617467523005695E-65</v>
      </c>
      <c r="C136" s="3">
        <f>Sheet1!O18</f>
        <v>7.4564543040000002</v>
      </c>
    </row>
    <row r="137" spans="1:3">
      <c r="A137" s="3">
        <f>Sheet1!H17</f>
        <v>22.456141539556867</v>
      </c>
      <c r="B137" s="1">
        <f>Sheet1!I17</f>
        <v>1.7590473961618002E-77</v>
      </c>
      <c r="C137" s="3">
        <f>Sheet1!O17</f>
        <v>6.8350831120000004</v>
      </c>
    </row>
    <row r="138" spans="1:3">
      <c r="A138" s="3">
        <f>Sheet1!H16</f>
        <v>23.28399524272136</v>
      </c>
      <c r="B138" s="1">
        <f>Sheet1!I16</f>
        <v>1.5488241941164669E-93</v>
      </c>
      <c r="C138" s="3">
        <f>Sheet1!O16</f>
        <v>6.2137119199999997</v>
      </c>
    </row>
    <row r="139" spans="1:3">
      <c r="A139" s="3">
        <f>Sheet1!H15</f>
        <v>24.199145053934863</v>
      </c>
      <c r="B139" s="1">
        <f>Sheet1!I15</f>
        <v>3.0929128510862477E-115</v>
      </c>
      <c r="C139" s="3">
        <f>Sheet1!O15</f>
        <v>5.5923407279999999</v>
      </c>
    </row>
    <row r="140" spans="1:3">
      <c r="A140" s="3">
        <f>Sheet1!H14</f>
        <v>25.222195502882492</v>
      </c>
      <c r="B140" s="1">
        <f>Sheet1!I14</f>
        <v>1.4246483895473845E-145</v>
      </c>
      <c r="C140" s="3">
        <f>Sheet1!O14</f>
        <v>4.9709695360000001</v>
      </c>
    </row>
    <row r="141" spans="1:3">
      <c r="A141" s="3">
        <f>Sheet1!H13</f>
        <v>26.382034442436229</v>
      </c>
      <c r="B141" s="1">
        <f>Sheet1!I13</f>
        <v>8.0381851213903659E-190</v>
      </c>
      <c r="C141" s="3">
        <f>Sheet1!O13</f>
        <v>4.3495983440000003</v>
      </c>
    </row>
    <row r="142" spans="1:3">
      <c r="A142" s="3">
        <f>Sheet1!H12</f>
        <v>27.72097023504849</v>
      </c>
      <c r="B142" s="1">
        <f>Sheet1!I12</f>
        <v>5.365556612282552E-258</v>
      </c>
      <c r="C142" s="3">
        <f>Sheet1!O12</f>
        <v>3.7282271520000001</v>
      </c>
    </row>
    <row r="143" spans="1:3">
      <c r="A143" s="3">
        <f>Sheet1!H11</f>
        <v>29.304595156000985</v>
      </c>
      <c r="B143" s="1">
        <f>Sheet1!I11</f>
        <v>0</v>
      </c>
      <c r="C143" s="3">
        <f>Sheet1!O11</f>
        <v>3.1068559599999999</v>
      </c>
    </row>
    <row r="144" spans="1:3">
      <c r="A144" s="3">
        <f>Sheet1!H10</f>
        <v>31.242795416162117</v>
      </c>
      <c r="B144" s="1">
        <f>Sheet1!I10</f>
        <v>0</v>
      </c>
      <c r="C144" s="3">
        <f>Sheet1!O10</f>
        <v>2.4854847680000001</v>
      </c>
    </row>
    <row r="145" spans="1:3">
      <c r="A145" s="3">
        <f>Sheet1!H9</f>
        <v>33.741570148328115</v>
      </c>
      <c r="B145" s="1">
        <f>Sheet1!I9</f>
        <v>0</v>
      </c>
      <c r="C145" s="3">
        <f>Sheet1!O9</f>
        <v>1.864113576</v>
      </c>
    </row>
    <row r="146" spans="1:3">
      <c r="A146" s="3">
        <f>Sheet1!H8</f>
        <v>37.263395329441742</v>
      </c>
      <c r="B146" s="1">
        <f>Sheet1!I8</f>
        <v>0</v>
      </c>
      <c r="C146" s="3">
        <f>Sheet1!O8</f>
        <v>1.242742384</v>
      </c>
    </row>
    <row r="147" spans="1:3">
      <c r="A147" s="3">
        <f>Sheet1!H7</f>
        <v>43.28399524272136</v>
      </c>
      <c r="B147" s="1">
        <f>Sheet1!I7</f>
        <v>0</v>
      </c>
      <c r="C147" s="3">
        <f>Sheet1!O7</f>
        <v>0.62137119200000002</v>
      </c>
    </row>
    <row r="148" spans="1:3">
      <c r="A148" s="3"/>
    </row>
    <row r="149" spans="1:3">
      <c r="A149" s="3"/>
    </row>
    <row r="150" spans="1:3">
      <c r="A150" s="3"/>
    </row>
    <row r="151" spans="1:3">
      <c r="A151" s="3"/>
    </row>
    <row r="152" spans="1:3">
      <c r="A152" s="3"/>
    </row>
    <row r="153" spans="1:3">
      <c r="A153" s="3"/>
    </row>
    <row r="154" spans="1:3">
      <c r="A154" s="3"/>
    </row>
    <row r="155" spans="1:3">
      <c r="A155" s="3"/>
    </row>
    <row r="156" spans="1:3">
      <c r="A156" s="3"/>
    </row>
    <row r="157" spans="1:3">
      <c r="A157" s="3"/>
    </row>
    <row r="158" spans="1:3">
      <c r="A158" s="3"/>
    </row>
    <row r="159" spans="1:3">
      <c r="A159" s="3"/>
    </row>
    <row r="160" spans="1:3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</sheetData>
  <sortState ref="C2:C147">
    <sortCondition descending="1" ref="C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Pb DBPSK</vt:lpstr>
      <vt:lpstr>Sheet3</vt:lpstr>
      <vt:lpstr>QAM</vt:lpstr>
      <vt:lpstr>Our PB DBPSK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Sab</cp:lastModifiedBy>
  <dcterms:created xsi:type="dcterms:W3CDTF">2009-10-01T17:28:06Z</dcterms:created>
  <dcterms:modified xsi:type="dcterms:W3CDTF">2009-11-20T06:52:05Z</dcterms:modified>
</cp:coreProperties>
</file>