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7" sheetId="7" r:id="rId1"/>
    <sheet name="8" sheetId="1" r:id="rId2"/>
    <sheet name="9" sheetId="2" r:id="rId3"/>
    <sheet name="13" sheetId="3" r:id="rId4"/>
    <sheet name="16" sheetId="4" r:id="rId5"/>
    <sheet name="22" sheetId="5" r:id="rId6"/>
    <sheet name="25" sheetId="6" r:id="rId7"/>
  </sheets>
  <calcPr calcId="145621"/>
</workbook>
</file>

<file path=xl/calcChain.xml><?xml version="1.0" encoding="utf-8"?>
<calcChain xmlns="http://schemas.openxmlformats.org/spreadsheetml/2006/main">
  <c r="B10" i="7" l="1"/>
  <c r="B3" i="7"/>
  <c r="B2" i="7"/>
  <c r="B1" i="6"/>
  <c r="B2" i="6"/>
  <c r="C3" i="5"/>
  <c r="B13" i="5"/>
  <c r="B10" i="5" s="1"/>
  <c r="B11" i="5" s="1"/>
  <c r="C2" i="5"/>
  <c r="C1" i="5"/>
  <c r="B4" i="4" l="1"/>
  <c r="B3" i="4"/>
  <c r="B2" i="4"/>
  <c r="B1" i="4"/>
  <c r="B6" i="3"/>
  <c r="B5" i="3"/>
  <c r="B1" i="3"/>
  <c r="F3" i="2"/>
  <c r="F2" i="2"/>
  <c r="F1" i="2"/>
  <c r="F5" i="2" s="1"/>
  <c r="F6" i="2" s="1"/>
  <c r="B1" i="1"/>
  <c r="E2" i="1" s="1"/>
  <c r="B6" i="1"/>
  <c r="B5" i="1"/>
  <c r="B4" i="1"/>
  <c r="B3" i="1"/>
  <c r="E1" i="1" l="1"/>
  <c r="B9" i="1" s="1"/>
  <c r="B10" i="1" s="1"/>
</calcChain>
</file>

<file path=xl/sharedStrings.xml><?xml version="1.0" encoding="utf-8"?>
<sst xmlns="http://schemas.openxmlformats.org/spreadsheetml/2006/main" count="58" uniqueCount="42">
  <si>
    <t>q1</t>
  </si>
  <si>
    <t>q2</t>
  </si>
  <si>
    <t>q3</t>
  </si>
  <si>
    <t>a</t>
  </si>
  <si>
    <t>b</t>
  </si>
  <si>
    <t>c</t>
  </si>
  <si>
    <t>k</t>
  </si>
  <si>
    <t>Ответ Fэ</t>
  </si>
  <si>
    <t>F13</t>
  </si>
  <si>
    <t>Кл</t>
  </si>
  <si>
    <t>м</t>
  </si>
  <si>
    <t>w12</t>
  </si>
  <si>
    <t>w23</t>
  </si>
  <si>
    <t>w13</t>
  </si>
  <si>
    <t>w=</t>
  </si>
  <si>
    <t>Дж</t>
  </si>
  <si>
    <t>мкДж</t>
  </si>
  <si>
    <t>C</t>
  </si>
  <si>
    <t>U</t>
  </si>
  <si>
    <t>E</t>
  </si>
  <si>
    <t>Ответ A</t>
  </si>
  <si>
    <t>с12</t>
  </si>
  <si>
    <t>с123</t>
  </si>
  <si>
    <t>с1234</t>
  </si>
  <si>
    <t>1/с1234</t>
  </si>
  <si>
    <t>T</t>
  </si>
  <si>
    <t>n2</t>
  </si>
  <si>
    <t>n</t>
  </si>
  <si>
    <t>λ</t>
  </si>
  <si>
    <t>En</t>
  </si>
  <si>
    <t>нм</t>
  </si>
  <si>
    <t>до</t>
  </si>
  <si>
    <t>после</t>
  </si>
  <si>
    <t>mv2/2</t>
  </si>
  <si>
    <t>L</t>
  </si>
  <si>
    <t>m</t>
  </si>
  <si>
    <t>h</t>
  </si>
  <si>
    <t>Пи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</si>
  <si>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1"/>
        <scheme val="minor"/>
      </rPr>
      <t>E</t>
    </r>
  </si>
  <si>
    <t>n1</t>
  </si>
  <si>
    <t>ħ</t>
  </si>
  <si>
    <t>2,5 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</si>
</sst>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7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35</v>
      </c>
      <c r="B1" s="1">
        <v>9.1100000000000003E-31</v>
      </c>
    </row>
    <row r="2" spans="1:3" x14ac:dyDescent="0.25">
      <c r="A2" t="s">
        <v>37</v>
      </c>
      <c r="B2">
        <f>PI()</f>
        <v>3.1415926535897931</v>
      </c>
    </row>
    <row r="3" spans="1:3" x14ac:dyDescent="0.25">
      <c r="A3" s="3" t="s">
        <v>38</v>
      </c>
      <c r="B3">
        <f>0.3*1.6E-19</f>
        <v>4.7999999999999999E-20</v>
      </c>
    </row>
    <row r="4" spans="1:3" x14ac:dyDescent="0.25">
      <c r="A4" t="s">
        <v>39</v>
      </c>
      <c r="B4">
        <v>2</v>
      </c>
    </row>
    <row r="5" spans="1:3" x14ac:dyDescent="0.25">
      <c r="A5" t="s">
        <v>26</v>
      </c>
      <c r="B5">
        <v>3</v>
      </c>
    </row>
    <row r="6" spans="1:3" x14ac:dyDescent="0.25">
      <c r="A6" t="s">
        <v>36</v>
      </c>
      <c r="B6" s="1">
        <v>6.6299999999999999E-34</v>
      </c>
    </row>
    <row r="7" spans="1:3" x14ac:dyDescent="0.25">
      <c r="A7" s="3" t="s">
        <v>40</v>
      </c>
      <c r="B7" s="1">
        <v>1.0539999999999999E-34</v>
      </c>
    </row>
    <row r="8" spans="1:3" x14ac:dyDescent="0.25">
      <c r="A8" t="s">
        <v>34</v>
      </c>
      <c r="B8" s="1">
        <v>2.5000000000000001E-9</v>
      </c>
      <c r="C8" t="s">
        <v>10</v>
      </c>
    </row>
    <row r="10" spans="1:3" x14ac:dyDescent="0.25">
      <c r="A10" t="s">
        <v>19</v>
      </c>
      <c r="B10">
        <f>(((B2^2)*(B7^2))/(2*B1*(B8^2))*(B5^2))-(((B2^2)*(B7^2))/(2*B1*(B8^2))*(B4^2))</f>
        <v>4.8141828508630442E-20</v>
      </c>
    </row>
    <row r="14" spans="1:3" x14ac:dyDescent="0.25">
      <c r="A14" s="3" t="s">
        <v>40</v>
      </c>
      <c r="B1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"/>
    </sheetView>
  </sheetViews>
  <sheetFormatPr defaultRowHeight="15" x14ac:dyDescent="0.25"/>
  <cols>
    <col min="2" max="2" width="12" bestFit="1" customWidth="1"/>
    <col min="3" max="3" width="9.5703125" customWidth="1"/>
    <col min="5" max="5" width="10" bestFit="1" customWidth="1"/>
  </cols>
  <sheetData>
    <row r="1" spans="1:6" x14ac:dyDescent="0.25">
      <c r="A1" t="s">
        <v>0</v>
      </c>
      <c r="B1" s="1">
        <f>10^-9</f>
        <v>1.0000000000000001E-9</v>
      </c>
      <c r="D1" t="s">
        <v>8</v>
      </c>
      <c r="E1" s="1">
        <f>B7*((ABS(B2)*ABS(B1))/(B4^2))</f>
        <v>6.0000000000000006E-4</v>
      </c>
      <c r="F1" s="1"/>
    </row>
    <row r="2" spans="1:6" x14ac:dyDescent="0.25">
      <c r="A2" t="s">
        <v>1</v>
      </c>
      <c r="B2" s="1">
        <v>5.9999999999999995E-8</v>
      </c>
      <c r="D2" t="s">
        <v>8</v>
      </c>
      <c r="E2" s="1">
        <f>B7*((ABS(B3)*ABS(B1))/(B5^2))</f>
        <v>2.2499999999999999E-4</v>
      </c>
      <c r="F2" s="1"/>
    </row>
    <row r="3" spans="1:6" x14ac:dyDescent="0.25">
      <c r="A3" t="s">
        <v>2</v>
      </c>
      <c r="B3" s="1">
        <f>-0.00000004</f>
        <v>-4.0000000000000001E-8</v>
      </c>
    </row>
    <row r="4" spans="1:6" x14ac:dyDescent="0.25">
      <c r="A4" t="s">
        <v>3</v>
      </c>
      <c r="B4">
        <f>3/100</f>
        <v>0.03</v>
      </c>
    </row>
    <row r="5" spans="1:6" x14ac:dyDescent="0.25">
      <c r="A5" t="s">
        <v>4</v>
      </c>
      <c r="B5">
        <f>4/100</f>
        <v>0.04</v>
      </c>
    </row>
    <row r="6" spans="1:6" x14ac:dyDescent="0.25">
      <c r="A6" t="s">
        <v>5</v>
      </c>
      <c r="B6">
        <f>5/100</f>
        <v>0.05</v>
      </c>
    </row>
    <row r="7" spans="1:6" x14ac:dyDescent="0.25">
      <c r="A7" t="s">
        <v>6</v>
      </c>
      <c r="B7" s="1">
        <v>9000000000</v>
      </c>
    </row>
    <row r="9" spans="1:6" x14ac:dyDescent="0.25">
      <c r="A9" t="s">
        <v>7</v>
      </c>
      <c r="B9">
        <f>SQRT((E1^2)+(E2^2))</f>
        <v>6.4080028089881491E-4</v>
      </c>
    </row>
    <row r="10" spans="1:6" x14ac:dyDescent="0.25">
      <c r="B10">
        <f>B9*1000000</f>
        <v>640.80028089881489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RowHeight="15" x14ac:dyDescent="0.25"/>
  <cols>
    <col min="6" max="6" width="9.7109375" bestFit="1" customWidth="1"/>
  </cols>
  <sheetData>
    <row r="1" spans="1:7" x14ac:dyDescent="0.25">
      <c r="A1" t="s">
        <v>0</v>
      </c>
      <c r="B1" s="1">
        <v>4.0000000000000001E-8</v>
      </c>
      <c r="C1" t="s">
        <v>9</v>
      </c>
      <c r="E1" t="s">
        <v>11</v>
      </c>
      <c r="F1" s="1">
        <f>(B5*B1*B2)/B4</f>
        <v>4.8000000000000008E-5</v>
      </c>
    </row>
    <row r="2" spans="1:7" x14ac:dyDescent="0.25">
      <c r="A2" t="s">
        <v>1</v>
      </c>
      <c r="B2" s="1">
        <v>4.0000000000000001E-8</v>
      </c>
      <c r="C2" t="s">
        <v>9</v>
      </c>
      <c r="E2" t="s">
        <v>12</v>
      </c>
      <c r="F2" s="1">
        <f>(B5*B2*B3)/B4</f>
        <v>-1.2000000000000002E-5</v>
      </c>
    </row>
    <row r="3" spans="1:7" x14ac:dyDescent="0.25">
      <c r="A3" t="s">
        <v>2</v>
      </c>
      <c r="B3" s="1">
        <v>-1E-8</v>
      </c>
      <c r="C3" t="s">
        <v>9</v>
      </c>
      <c r="E3" t="s">
        <v>13</v>
      </c>
      <c r="F3" s="1">
        <f>(B5*B1*B3)/B4</f>
        <v>-1.2000000000000002E-5</v>
      </c>
    </row>
    <row r="4" spans="1:7" x14ac:dyDescent="0.25">
      <c r="A4" t="s">
        <v>3</v>
      </c>
      <c r="B4">
        <v>0.3</v>
      </c>
      <c r="C4" t="s">
        <v>10</v>
      </c>
      <c r="F4" s="1"/>
    </row>
    <row r="5" spans="1:7" x14ac:dyDescent="0.25">
      <c r="A5" t="s">
        <v>6</v>
      </c>
      <c r="B5" s="1">
        <v>9000000000</v>
      </c>
      <c r="E5" t="s">
        <v>14</v>
      </c>
      <c r="F5" s="1">
        <f>SUM(F1:F3)</f>
        <v>2.4000000000000007E-5</v>
      </c>
      <c r="G5" t="s">
        <v>15</v>
      </c>
    </row>
    <row r="6" spans="1:7" x14ac:dyDescent="0.25">
      <c r="F6" s="2">
        <f>F5*1000*1000</f>
        <v>24.000000000000007</v>
      </c>
      <c r="G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17</v>
      </c>
      <c r="B1">
        <f>C1/1000000000000</f>
        <v>2.0000000000000001E-10</v>
      </c>
      <c r="C1">
        <v>200</v>
      </c>
    </row>
    <row r="2" spans="1:3" x14ac:dyDescent="0.25">
      <c r="A2" t="s">
        <v>18</v>
      </c>
      <c r="B2">
        <v>600</v>
      </c>
    </row>
    <row r="3" spans="1:3" x14ac:dyDescent="0.25">
      <c r="A3" t="s">
        <v>19</v>
      </c>
      <c r="B3">
        <v>5</v>
      </c>
    </row>
    <row r="5" spans="1:3" x14ac:dyDescent="0.25">
      <c r="A5" t="s">
        <v>20</v>
      </c>
      <c r="B5" s="1">
        <f>(B1*(B2^2))/2*(B3-1)</f>
        <v>1.44E-4</v>
      </c>
      <c r="C5" t="s">
        <v>15</v>
      </c>
    </row>
    <row r="6" spans="1:3" x14ac:dyDescent="0.25">
      <c r="B6" s="2">
        <f>B5*1000000</f>
        <v>144</v>
      </c>
      <c r="C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21</v>
      </c>
      <c r="B1">
        <f>(1/2)+(1/2)</f>
        <v>1</v>
      </c>
    </row>
    <row r="2" spans="1:2" x14ac:dyDescent="0.25">
      <c r="A2" t="s">
        <v>22</v>
      </c>
      <c r="B2">
        <f>B1+2</f>
        <v>3</v>
      </c>
    </row>
    <row r="3" spans="1:2" x14ac:dyDescent="0.25">
      <c r="A3" t="s">
        <v>24</v>
      </c>
      <c r="B3">
        <f>(1/B2)+(1/2)</f>
        <v>0.83333333333333326</v>
      </c>
    </row>
    <row r="4" spans="1:2" x14ac:dyDescent="0.25">
      <c r="A4" t="s">
        <v>23</v>
      </c>
      <c r="B4">
        <f>1/B3</f>
        <v>1.2000000000000002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8" sqref="B8"/>
    </sheetView>
  </sheetViews>
  <sheetFormatPr defaultRowHeight="15" x14ac:dyDescent="0.25"/>
  <cols>
    <col min="2" max="2" width="13.7109375" bestFit="1" customWidth="1"/>
    <col min="3" max="3" width="12" bestFit="1" customWidth="1"/>
  </cols>
  <sheetData>
    <row r="1" spans="1:3" x14ac:dyDescent="0.25">
      <c r="A1" t="s">
        <v>25</v>
      </c>
      <c r="C1">
        <f>(2*3.14*1.05E-34/0.33)^2/(2*9.11E-31)</f>
        <v>2.1913998784371001E-36</v>
      </c>
    </row>
    <row r="2" spans="1:3" x14ac:dyDescent="0.25">
      <c r="A2" t="s">
        <v>26</v>
      </c>
      <c r="C2">
        <f>9.11E-31*(1.6E-19^4)/C1/(32*(3.14^2)*(0.00000000000885^2)*(1.05E-34^2))</f>
        <v>1.0000052047154568E+18</v>
      </c>
    </row>
    <row r="3" spans="1:3" x14ac:dyDescent="0.25">
      <c r="A3" t="s">
        <v>27</v>
      </c>
      <c r="C3" s="5">
        <f>SQRT(C2)/1000000000</f>
        <v>1.0000026023543422</v>
      </c>
    </row>
    <row r="8" spans="1:3" x14ac:dyDescent="0.25">
      <c r="A8" t="s">
        <v>27</v>
      </c>
      <c r="B8">
        <v>1</v>
      </c>
    </row>
    <row r="10" spans="1:3" x14ac:dyDescent="0.25">
      <c r="A10" s="3" t="s">
        <v>28</v>
      </c>
      <c r="B10">
        <f>2*3.14*1.05E-34/(SQRT(2*9.11E-31*B13))</f>
        <v>3.2999914122530196E-10</v>
      </c>
      <c r="C10" t="s">
        <v>10</v>
      </c>
    </row>
    <row r="11" spans="1:3" x14ac:dyDescent="0.25">
      <c r="B11" s="4">
        <f>B10*1000000000</f>
        <v>0.32999914122530194</v>
      </c>
      <c r="C11" t="s">
        <v>30</v>
      </c>
    </row>
    <row r="13" spans="1:3" x14ac:dyDescent="0.25">
      <c r="A13" t="s">
        <v>29</v>
      </c>
      <c r="B13">
        <f>ABS(9.11E-31*(1.6E-19^4)/(32*(3.14^2)*(0.00000000000885^2)*(1.05E-34^2)*(B8^2)))</f>
        <v>2.1914112840499195E-18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31</v>
      </c>
      <c r="B1">
        <f>2*1^2/2</f>
        <v>1</v>
      </c>
    </row>
    <row r="2" spans="1:2" x14ac:dyDescent="0.25">
      <c r="A2" t="s">
        <v>32</v>
      </c>
      <c r="B2">
        <f>2*2^2/2</f>
        <v>4</v>
      </c>
    </row>
    <row r="3" spans="1:2" x14ac:dyDescent="0.25">
      <c r="A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7</vt:lpstr>
      <vt:lpstr>8</vt:lpstr>
      <vt:lpstr>9</vt:lpstr>
      <vt:lpstr>13</vt:lpstr>
      <vt:lpstr>16</vt:lpstr>
      <vt:lpstr>22</vt:lpstr>
      <vt:lpstr>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2018-09-21T18:16:21Z</dcterms:created>
  <dcterms:modified xsi:type="dcterms:W3CDTF">2018-10-20T13:04:31Z</dcterms:modified>
</cp:coreProperties>
</file>