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1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55\AC\Temp\"/>
    </mc:Choice>
  </mc:AlternateContent>
  <xr:revisionPtr revIDLastSave="0" documentId="8_{8CC72E01-9E3D-40B7-AA26-3A93F188356D}" xr6:coauthVersionLast="45" xr6:coauthVersionMax="45" xr10:uidLastSave="{00000000-0000-0000-0000-000000000000}"/>
  <bookViews>
    <workbookView xWindow="0" yWindow="465" windowWidth="28800" windowHeight="16545" firstSheet="1" activeTab="1" xr2:uid="{00000000-000D-0000-FFFF-FFFF00000000}"/>
  </bookViews>
  <sheets>
    <sheet name="narrative" sheetId="2" r:id="rId1"/>
    <sheet name="data" sheetId="1" r:id="rId2"/>
    <sheet name="modelling" sheetId="3" r:id="rId3"/>
    <sheet name="data dictionary" sheetId="5" r:id="rId4"/>
  </sheets>
  <definedNames>
    <definedName name="_xlnm._FilterDatabase" localSheetId="0" hidden="1">narrative!$A$1:$M$1</definedName>
    <definedName name="_xlnm._FilterDatabase" localSheetId="1" hidden="1">data!$A$1:$AH$442</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27" i="1" l="1"/>
  <c r="Q228" i="1"/>
  <c r="Q229" i="1"/>
  <c r="Q230" i="1"/>
  <c r="Q231" i="1"/>
  <c r="Q232" i="1"/>
  <c r="Q233" i="1"/>
  <c r="Q234" i="1"/>
  <c r="Q226" i="1"/>
  <c r="M182" i="1" l="1"/>
  <c r="M21" i="1" l="1"/>
  <c r="N21" i="1"/>
  <c r="M173" i="1"/>
  <c r="M175" i="1"/>
  <c r="M180" i="1"/>
  <c r="N180" i="1"/>
  <c r="M183" i="1"/>
  <c r="Q306" i="1" l="1"/>
  <c r="W107" i="1" l="1"/>
  <c r="W48" i="1" l="1"/>
  <c r="W47" i="1"/>
  <c r="W46" i="1"/>
  <c r="W45" i="1"/>
  <c r="W44" i="1"/>
</calcChain>
</file>

<file path=xl/sharedStrings.xml><?xml version="1.0" encoding="utf-8"?>
<sst xmlns="http://schemas.openxmlformats.org/spreadsheetml/2006/main" count="5061" uniqueCount="1683">
  <si>
    <t>covidence_id</t>
  </si>
  <si>
    <t>extractor</t>
  </si>
  <si>
    <t>author</t>
  </si>
  <si>
    <t>susceptibility</t>
  </si>
  <si>
    <t>transmissibility</t>
  </si>
  <si>
    <t>severity</t>
  </si>
  <si>
    <t>vertical transmission</t>
  </si>
  <si>
    <t>strengths</t>
  </si>
  <si>
    <t>limitations</t>
  </si>
  <si>
    <t>notes</t>
  </si>
  <si>
    <t>Checked</t>
  </si>
  <si>
    <t>CW</t>
  </si>
  <si>
    <t>Zeng</t>
  </si>
  <si>
    <t>3 neonates sars-cov-2 positive. as infection control and prevention procedures in place, authors suggest infection likely to have been maternal-fetal (I assume this means the child was born infected, rather than acquiring infection after birth through contact with infected mother)</t>
  </si>
  <si>
    <t>Yang</t>
  </si>
  <si>
    <t>7 single births to sars-cov-2 confirmed mothers. babies removed from mother after birth. no sars-cov-2 in the babies</t>
  </si>
  <si>
    <t>55 suspected covid cases (mothers); 57 babies, all tested negative for sars-cov-2. 13 mothers were confirmed cases, 42 were a control group - unsure what that means as I thought all 55 were 'suspected covid' individuals. 20th Jan - 5th March time period of study</t>
  </si>
  <si>
    <t>covid mothers not pcr confirmed in all 57 cases. unlcear if the babies came from pcr tested or ot</t>
  </si>
  <si>
    <t>Tang</t>
  </si>
  <si>
    <t>3/67 sars-cov-2 confirmed hospital patients were &lt;18</t>
  </si>
  <si>
    <t>none of the 3 were classified as 'severe'</t>
  </si>
  <si>
    <t>Peng</t>
  </si>
  <si>
    <t>single female neonate; C-section; mother sars-cov-2 positive, child negative (amniotic fluid, vaginal secretions, placenta, cordblood, breastmilk, venous blood from mother, throat and anal swab, sputum, venous blood, urine)</t>
  </si>
  <si>
    <t>no viral load of mother recorded - cannot rule out chance of transmission being related to viral load of mother</t>
  </si>
  <si>
    <t>case report</t>
  </si>
  <si>
    <t>Li</t>
  </si>
  <si>
    <t>1 positive mother, 1 negative neonate</t>
  </si>
  <si>
    <t>seems to state that only 3 newborns (out of 17) were tested for SARS-CoV-2 and all were nagative</t>
  </si>
  <si>
    <t>comparing against two control groups of 121 women, controls take during different time periods - this info prob irrelevant for our review</t>
  </si>
  <si>
    <t>cw</t>
  </si>
  <si>
    <t>no sig. difference based on sex</t>
  </si>
  <si>
    <t>76/5319 fatal, age range [34-89], ave. 71.47, sd 12.49</t>
  </si>
  <si>
    <t>unclear whether cases were 'PCR cofnirmed' as numbers came from nation website</t>
  </si>
  <si>
    <t>5319 COVID cases identified from official websites by health commission of China. coutry-wide population age distribution was found. likelihood function of infection based on age was constructed. MLE calculated.</t>
  </si>
  <si>
    <t>ferrazzi</t>
  </si>
  <si>
    <t>42 pregnant women with COVID gave birth. 24 vaginal (2 child transmission), 18 planned cesarean (1 child transmission). 10 breast fed with surgical mask - no child infection. 2 breast fed without mask - both children COVID positive.  One child separated from mother did test positive for covid.</t>
  </si>
  <si>
    <t>COVID diagnosis known before admission to hospital in 10 cases, in the delivery room in 27 cases, diagnosis made within 36 hours after delivery whilst woman wtill in hospital in 5 cases</t>
  </si>
  <si>
    <t>Danis</t>
  </si>
  <si>
    <t xml:space="preserve">(Set2) 172 contacts, 169 contacted, 70 has respiratory symptoms, 73 tested, 1 positive SARS-CoV-2.    Other respiratory illness were passed on (flu, picornavirus) but only 1 COVID transmission suggesting covid less transmissible than these other viruses </t>
  </si>
  <si>
    <t xml:space="preserve">(Set1) AR 75% (9/11 adults Apartment1; 2/2 adults 1/3 children Apartment2 with child aged 9)  (Set2) 172 contacts, 169 contacted, 70 has respiratory symptoms, 73 tested, 1 positive SARS-CoV-2.    Other respiratory illness were passed on (flu, picornavirus) but only 1 COVID transmission suggesting covid less transmissible than these other viruses 
</t>
  </si>
  <si>
    <t>(Set1) 1 asymptomatic (not the child); child symptoms described as 'mild'</t>
  </si>
  <si>
    <t>(Set1) NA (Set2) NA</t>
  </si>
  <si>
    <t>(Set1) contact tracing study; PCR testing; loads of children</t>
  </si>
  <si>
    <t>(Set2) in the Table it shows 0 SARS-CoV-2 cases from the school cohort, but in the text it says Case 13 got sick. However a case apears in the table under 'hospitalized' so I am unsure what this means</t>
  </si>
  <si>
    <t>(Set1) cluster of cases in French alps - yeah, it's *that* guy. #superspreader chalet cohort.  tertiary case mentioned - less clear on AR - also out of how many cases, as some in hospital in France, 1 back in UK. 75% cases male, but no sex breakdown of exposed cohort. Child had mild disease, low viral shedding. Althoughtit looks like some of the adult cases also had low viral shedding also. (Set2) school cohorts from 3 schools, contact was the single COVID child.</t>
  </si>
  <si>
    <t>Coma</t>
  </si>
  <si>
    <t xml:space="preserve">age | absolute number change in ILI | percentage increase in ILI; Younger than 15 2,078  (160 - 4,078) 13.6%  (1.0% - 26.7%); Between 15 and 644,670  (2,387 - 7,124) 20.9% (10.7% - 31.8%); Older than 64 142  (33 - 260) 8.9% (2.1% - 16.3%);  Total                                                8,017                                                (1,841 - 14,718) 20.4% (4.7% - 37.5%) </t>
  </si>
  <si>
    <t>NA</t>
  </si>
  <si>
    <t xml:space="preserve">age break down; </t>
  </si>
  <si>
    <t>no confirmed COVID-19 cases; they keep reporting 'excess influenza cases' but I think they mean ILIs. Because it can't be influenza if they think it is caused by COVID. Argh! Reading the ICD-10 codes they seem to have mixed in PCR confirmed cases along with not PCR confirmed</t>
  </si>
  <si>
    <t>Seini</t>
  </si>
  <si>
    <t xml:space="preserve">child and both parents positive for sars-cov-2, routine pcr test. child have fever day 3 - day 9. no oxygen required. no discussed as a 'severe' case. </t>
  </si>
  <si>
    <t>1 case report, child (13 months) undergoing cancer treatment (high-risk  acute  myeloid  leukaemia ) therefore immunosuppressed.</t>
  </si>
  <si>
    <t>Wu</t>
  </si>
  <si>
    <t>13 woman, only 5 gave birth. 5 babies, all sars2 negative. 1 vag birth, 4 C-section. babies tested on days 1 and 3 after birth.</t>
  </si>
  <si>
    <t>no comment on whether children separate from infected mothers after birth, whether they were breast fed with mothers wearing masks etc.  Comments on testing breast milk but no clear that babies were feeding on breast milk</t>
  </si>
  <si>
    <t>cohort study</t>
  </si>
  <si>
    <t>EU</t>
  </si>
  <si>
    <t xml:space="preserve">Yuan </t>
  </si>
  <si>
    <t>large cohort</t>
  </si>
  <si>
    <t>retrospective study, cohort were suspected covid cases prior to pcr testing. no ages given, although cohort was from a children's hospital</t>
  </si>
  <si>
    <t>retrospective review of RT-PCR-testing results of 2138 paediatric patients with suspected SARS-CoV-2 infection in Wuhan Children’s Hospital, Huazhong University of Science and Technology (Wuhan, China) from Jan. 1 to Mar. 18, 2020.</t>
  </si>
  <si>
    <t>62 had a family member with covid</t>
  </si>
  <si>
    <t>62 had a famility member with covid</t>
  </si>
  <si>
    <t>see data tab</t>
  </si>
  <si>
    <t>only hospitalised children in the study</t>
  </si>
  <si>
    <t xml:space="preserve">observed cases were pediatric patients in Wuhan Children's Hospital.  We know 62 had a family member with covid, but no indication of who transmitted to whom or how many members of a household were infected. </t>
  </si>
  <si>
    <t>EJ</t>
  </si>
  <si>
    <t>Zachariah</t>
  </si>
  <si>
    <t xml:space="preserve">73 positive results from COVID-19 from total of 484 tests (387 unique patients 21 years or younger). </t>
  </si>
  <si>
    <t>50 patients (0-21 years old) were selected for the study, of which 49 acquired covid from community, and 1 was possible healthcare associated. The peak number of hospitalizations(6 [12%]) occurred on March 27, 2020. The number ofdaily hospitalizations in associationwith citywide school closures(March 16, 2020) and a social distancing measure enforcement calledNewYork State on Pause (March 22, 2020). Most patients (26 [52%]) had a documented adult family member or household contact with symptoms compatible with COVID-19 (eg, congestion/rhinorrhea, sore throat, cough, fever,and/ormyalgia), of whom 9 (18%) had an exposure to anindividualwith a confirmed case of COVID-19. No patient hada history of international travel within 14 days before symptomonset. Two parents developed symptoms consistentwithCOVID-19 while visiting their hospitalized children.</t>
  </si>
  <si>
    <t xml:space="preserve">Most patients had fever (40 [80%]) or upper/lower respiratory tract symptoms (eg, cough, congestion,sore throat, and/or shortness of breath) (32 [64%]).Infants were significantly less likely to present with respiratorydistress compared with older children (1 of 14 [7%] vs 16of 36 [44%]; P = .02). Atypical presentations included seizuresor seizure-like activity (3 [6%]), severe odynophagia(1 [2%]), loss of smell (3 [6%]), recurrentpneumothorax(1 [2%]),and hepatitis in a patient who received a liver transplant forwhom the donor was found to be SARS-CoV-2–positive posttransplant(1 [2%]). Most patientswere discharged(38 [76%])with a median lengthof stay of 3 days (range, 1-30 days). Approximately one-thirdof the hospitalized patients (16 [32%]) required some form ofrespiratory support (eg, nasal cannula, NIPPV, or mechanicalventilation). The NIPPV was the maximum respiratory supportused for 3 patients (6%) and mechanical ventilation wasrequired for 9 patients (18%).   Obesity was found to be associated with more severe cases. infants were less severely affected and immunocompromised patients were not significantly assocaited with severe disease.  </t>
  </si>
  <si>
    <t xml:space="preserve">hospital predominantly serves a Hispanic community; small sample size of this descriptivestudymay additionally limit generalizability; restrospective screening of medical records - some of the symptoms and comorbidities may not have been captured. </t>
  </si>
  <si>
    <t xml:space="preserve">children and adolescence pateints included up to 21 years old. </t>
  </si>
  <si>
    <t>65 (65 of 68;95.6%) case patients werehousehold contacts of adults whosesymptoms developed earlier andthe last confirmed case within thefamily, including 18 (27.7%) beingthe second infected family member,23 (35.4%) being the third, 14 (21.5%) being the fourth, 9 (13.9%)being the fifth, and 1 (1.5%)being the sixth.</t>
  </si>
  <si>
    <t xml:space="preserve">3/68 were sporadic cases, i.e. no household positive contact was identified. Fecal shedding of COVID-19 was found in 8/10 children (previously reported that they were positive up to ~4 weeks). </t>
  </si>
  <si>
    <t>There was only 1 case of severepneumonia among the 74 infectedchildren, and the rest consistedof 20 cases of asymptomaticinfection, 24 acute upper respiratorytract infection cases, and 29mild pneumonia cases, accountingfor 27.0%, 32.4%, and 39.2%,respectively. The most severe case_x000D_was a 13-year-old boy with body_x000D_weight of 85 kg who presented_x000D_with high fever and cough at onset_x000D_of the disease</t>
  </si>
  <si>
    <t xml:space="preserve">Pediatric cases were observed only for set time of period. </t>
  </si>
  <si>
    <t>Retrospective study of medical records review for 74 _x000D_pediatric COVID-19 cases admitted in _x000D_the Qingdao Women and Children’s_x000D_ Hospital and Wuhan Children’s_x000D_ Hospital, including data recorded_x000D_ during hospitalization and the follow _x000D_up _x000D_period.</t>
  </si>
  <si>
    <t>Valente</t>
  </si>
  <si>
    <t>as tears and ocular swabs were tested positive for COVID-19, the authors suggest that: "Although SARS-CoV-2 prevalence_x000D_is low in tears and may disappear, potential ocular transmission_x000D_must be considered by clinicians treating pediatric_x000D_patients, in whom disease effects may be milder and eye_x000D_involvement mostly asymptomatic but hand-to-face contact_x000D_is common."</t>
  </si>
  <si>
    <t>On admission, 23 patients were symptomatic:_x000D_15 patients (56%) showed respiratory symptoms (cough_x000D_or dyspnea with or without fever), and 8 patients (30%)_x000D_had gastrointestinal symptoms (vomiting and/or diarrhea_x000D_with or without fever).</t>
  </si>
  <si>
    <t xml:space="preserve">3 newborns born to infected mothers had no symptoms. </t>
  </si>
  <si>
    <t>This study has some limitations, including its relatively_x000D_small sample size. Another is the uncertainty of the efficacy_x000D_of RT-PCR as a technique for diagnosing SARS-CoV-2 in_x000D_tears.8,19 False-negative results, usually due to sample_x000D_contamination or insufficient sample concentration for_x000D_RT-PCR virus detection, could not be ruled out, mainly_x000D_in children whose poor compliance may hinder the collection_x000D_of tears and conjunctival secretion</t>
  </si>
  <si>
    <t>Moratto</t>
  </si>
  <si>
    <t xml:space="preserve">no information on this as this was immunological study </t>
  </si>
  <si>
    <t>no information</t>
  </si>
  <si>
    <t xml:space="preserve">14 chidren only with mild or moderate symptoms were described as included in the study. </t>
  </si>
  <si>
    <t xml:space="preserve">Immunological study to define levels of immunity response in children with COVID symptoms and compare it with adult cases. no infromation how children were selected or if they were the only children observed during the study. </t>
  </si>
  <si>
    <t>The aim of the study was to define immunological features for covid-infected children.</t>
  </si>
  <si>
    <t>Melgosa</t>
  </si>
  <si>
    <t>16 children (under 18yrs) with renal pathologies, confirmed COVID-19 cases. in discussion, authors mention: among approximately _x000D_420 children with a functioning kidney transplant_x000D_controlled in pediatric nephrology departments in Spain, only _x000D_3 patients have been diagnosed with COVID-19.</t>
  </si>
  <si>
    <t>A positive contact was present in half of the children</t>
  </si>
  <si>
    <t>62.5% of the children had respiratory symptoms (cough and/or rhinorrhea), 50% had fever, and 25% had gastrointestinalsymptoms. Three of the children were asymptomatic. Lymphopenia (defined as &lt;1500 cells/μl) was present in 4 of 12 patients for whom datawere available. X-ray was performed in 10 patients, 6 ofwhich were described as abnormal (4 diffuse infiltrates and2 focal infiltrates). No patient needed oxygen therapy. With a median follow-up of 19 (1–32) days from COVID-_x000D_19 diagnosis, clinical recovery has been completed in all the_x000D_patients.No child required admission to the pediatric intensive_x000D_care unit or died.</t>
  </si>
  <si>
    <t>n/a</t>
  </si>
  <si>
    <t xml:space="preserve">Study looked only at children with underlying renal pathologies. Hence, bias towards children with kidney problems and pre-existing immunodeficiencies noted. </t>
  </si>
  <si>
    <t>9/16 children received chronic immunosuppression._x000D_Although data for immunosuppressed children are_x000D_scarce, surprisingly, they did not appear to evolve differently_x000D_from the immunocompetent children. Similar results were found in a study by _x000D_the European Society for Gastroenterology - found children_x000D_with inflammatory bowel disease who presented _x000D_COVID-19 disease with a mild outpatient course. A recent study performed inMadrid (unpublished_x000D_work) collecting data from 8 immunocompromised children_x000D_with COVID-19 had found similar results.</t>
  </si>
  <si>
    <t>Martinez-Perez</t>
  </si>
  <si>
    <t xml:space="preserve">Three (4.2%) of 72 newborns tested had a positive SARS-CoV-2 RT-PCR result. Repeat testing_x000D_at 48 hours was negative. None developed COVID-19 symptoms_x000D_within 10 days, 2 developed _x000D_COVID-19 symptoms within 10 days. </t>
  </si>
  <si>
    <t>potentially as mothers with positive COVID-19 RT-PCR test were included</t>
  </si>
  <si>
    <t xml:space="preserve">look at pregant women with suspected covid across the country. </t>
  </si>
  <si>
    <t>Limitations include a lack of sufficient information on newborns to determine vertical transmission. The lack of association between_x000D_ cesarean delivery and risk of NICU admission may_x000D_
have been related to the lack of statistical power.</t>
  </si>
  <si>
    <t>Marlais</t>
  </si>
  <si>
    <t>These data from a small number of children suggests that even children receiving immunosuppressive treatment for various indications appear to have a mild clinical courseof COVID-19.</t>
  </si>
  <si>
    <t>11 patients were admitted to hospital. Maximal respiratory support required from all 18 children included in the study: High-flow nasal cannula oxygen 1 (6%) Supplemental face mask oxygen 2 (11%).</t>
  </si>
  <si>
    <t xml:space="preserve">small sample size. the study does not ave a truly systematic approach to identifying cases. </t>
  </si>
  <si>
    <t>No significant differences were found in_x000D_the median age between COVID-19 patients and influenza A_x000D_patients (18.7 months vs. 21.8 months, P = 0.121). The proportion of_x000D_males to females was also not significantly different between the_x000D_two groups (61.4% vs. 66.1%, P = 0.599).</t>
  </si>
  <si>
    <t>COVID-19 cases were mild not only in clinical _x000D_symptoms but also in laboratory examination results which _x000D_included lymphocyte, CRP, PCT, and D-dimer in the children under_x000D_ 5 eyears. Additionally, imaging results more commonly presented as_x000D_ground-glass opacity in COVID-19 patients.</t>
  </si>
  <si>
    <t xml:space="preserve">This was a retrospective study that included data from a single-center cohort. </t>
  </si>
  <si>
    <t xml:space="preserve">Two groups of children (n=116 total) were compared: covid-19 positive children (n=57) and influenza A positive children (n=59). </t>
  </si>
  <si>
    <t>Parri</t>
  </si>
  <si>
    <t xml:space="preserve">34/130 (26.2%) had comorbidities, with the most frequent being respiratory, cardiac, or neuromuscular chronic diseases. </t>
  </si>
  <si>
    <t xml:space="preserve"> 70 cases had contact with COVID case, of which 67/130 (51.5%) had a relative with COVID-19. </t>
  </si>
  <si>
    <t>Overall, 98 (75.4%) had an asymptomatic or mild disease, 11 (8.5%) had moderate disease, 11 (8.5%) had a severe disease, and 9 (6.9%) had a critical presentation with infants below 6 months having significantly increased risk of critical disease severity (OR 5.6, 95% CI 1.3 to_x000D_29.1).</t>
  </si>
  <si>
    <t>More detailed clinical information on pediatric cases with confirmed COVID-19 than official national statistics. 28 centers within the participating networks covering 10 regions in Italy.</t>
  </si>
  <si>
    <t>Voluntary participation from centers. Also, 26.2% of children in the sample of this study had comorbidities, a rate which is likely to be higher than the expected within the general pediatric population, therefore potenetial biased towards more fragile population. Additionally,criteria for hospitalization and for admission in ICU,which may vary by setting, should be further documented.</t>
  </si>
  <si>
    <t>Official national statistics in Italy, when the study recruit_x000D_ment_x000D_ended, reported 704 cases of COVID-19 among pa_x000D_tients_x000D_below 20 years, accounting for 1% of total cases_x000D_diagnosed country-wide [9]. [9] only 49 cases_x000D_of children with COVID-19 hospitalized, compared with_x000D_the 75 hospitalized cases reported by our research net_x000D_works_x000D_and described in this study.</t>
  </si>
  <si>
    <t>Lan</t>
  </si>
  <si>
    <t>4 children diagnosed with Covid-19 and had confirmed close contact with infected family member.</t>
  </si>
  <si>
    <t>asymptomatic throughout</t>
  </si>
  <si>
    <t xml:space="preserve">detailed observations of 4 pediatric cases, but very small sample size. </t>
  </si>
  <si>
    <t xml:space="preserve">confusing as no symptoms reported, but then detailed clinical information was given on CT scans and blood tests. </t>
  </si>
  <si>
    <t>Korkmaz</t>
  </si>
  <si>
    <t>At least one SARS-CoV-2-positive family member was present in 90%_x000D_of the cases.</t>
  </si>
  <si>
    <t>Compared to adults, COVID-19 is milder and more distinctive in children.</t>
  </si>
  <si>
    <t>There are some limitations to the current study, which presented the observational data from_x000D_a single-center with a limited sample size. Therefore, the limited sample size might have_x000D_prevented drawing definitive conclusions in some analyses. In addition, no data was available_x000D_about when the outpatients were cleared of the infection since they did not provide swab_x000D_samples for the follow-up test.</t>
  </si>
  <si>
    <t>Han</t>
  </si>
  <si>
    <t>9 children had mild symptoms, 3 were asymptomatic</t>
  </si>
  <si>
    <t xml:space="preserve">Study concentrated on looking into viral RNA load present in various samples such as salive and feces. </t>
  </si>
  <si>
    <t xml:space="preserve">this study did not concentrate on describing patients clinial presentations with covid, but some information was provided in Apendix. </t>
  </si>
  <si>
    <t>Gujski</t>
  </si>
  <si>
    <t xml:space="preserve">Cohort of 0–19 years accounted for 7.4% of those infected (1157 confirmed cases) and was 20.0% ofthe general population. </t>
  </si>
  <si>
    <t xml:space="preserve">no information provided. </t>
  </si>
  <si>
    <t>no information provided.</t>
  </si>
  <si>
    <t xml:space="preserve">First, this study offers a preliminary characterization of confirmed COVID-19 cases in Poland. </t>
  </si>
  <si>
    <t xml:space="preserve">No information on symptoms for any of the cases. data on age and sex was available for 1157 confirmed cases, but a total of 1389 laboratory confirmed COVID-19 cases were identified. </t>
  </si>
  <si>
    <t>Lu</t>
  </si>
  <si>
    <t xml:space="preserve">Healthy children without previous underlying medical conditions. </t>
  </si>
  <si>
    <t>All nine children had exposure to theepidemic area (Hubei Province, China) or a history of closecontact with confirmed or suspected 2019-nCoV-infectedpatients within 2 weeks of onset, all children had a familial aggregations of the infection.</t>
  </si>
  <si>
    <t>When initially_x000D_ diagnosed, four children (44.4%) had only fever, including_x000D_two with a low fever and two with a moderate fever, two_x000D_children (22.2%) had a fever and simultaneous cough (one_x000D_with a moderate and one with a high fever), one child_x000D_(11.1%) had only a cough, and one child (11.1%) had a stuffy_x000D_nose and rhinorrhoea.</t>
  </si>
  <si>
    <t>The present study has several limitations. First, the _x000D_sample size was very small with only nine children from a_x000D_single institution. Second, there were not enough follow-up _x000D_CT examinations. Third, there was a lack of severe infection _x000D_to compare findings between a severely infected child_x000D_cluster and a mildly infected child cluster. Finally, more_x000D_ detailed patient information was unavailable at the time of _x000D_analysis.</t>
  </si>
  <si>
    <t>Liu</t>
  </si>
  <si>
    <t xml:space="preserve">study investigated 11,850 contacts of COVID-19 cases. </t>
  </si>
  <si>
    <t>Index cases had their contacts traced based on CDC questionnaire. All contacts were quarnteened and closely observed. 14 days later if covid test was negative, they were released. The first confirmed case was reported on15 January 2020, and a total of 1361 confirmed caseswere reported by 15 March 2020. As of 15 March 2020, a total of 11,686 contacts weretraced and quarantined. Many contacts occurred at home, in social activities, on transportations,and in health care settings were 4893(40.9%), 2016 (16.8%), 3198 (26.7%) and 1348(11.3%), respectively. Many contacts were from familymembers of index cases (4707, 40.7%), social activitycontacts (3344, 28.9%), transportation contacts (2778,24.0%),andhealthcareworkers(573,4.9%). All contacts were linked to 1158 indexcases, with a mean of 7.8 (95%CI: 7.0–8.7) close contactsper index case.</t>
  </si>
  <si>
    <t xml:space="preserve">Clinical severity of index case: _x000D_Mild 57; _x000D_Moderate 344; Severe 52; _x000D_Critically severe 28. </t>
  </si>
  <si>
    <t>Large cohort of people has been followed up. Study is a retrospectivecohort study, which provides information with explicit temporality for causal inference, and the recall bias was reduced. estimated the attack rates and_x000D_infected risks for different contacts, which is helpful_x000D_for identifying susceptible groups to develop specifi_x000D_protection. Fourth, we estimated the contagiousness_x000D_across the course of COVID-19.</t>
  </si>
  <si>
    <t>First,_x000D_although we used a large dataset with more than_x000D_10,000 of contacts, the sample size of cases was limited_x000D_in some subgroups, which may lead to insufficie_x000D_power to identify the statistical significance. Second, a_x000D_number of asymptomatic infections may be missed_x000D_and their close contacts cannot be identified. Third,_x000D_since the imperfect sensitivity of the RT-PCR test,_x000D_some potential infections among close contacts may_x000D_be missed. Fourth, the data were collected by a variety_x000D_of epidemiological investigation groups across Guang_x000D_dong_x000D_Province. Despite using the same protocol, the_x000D_implementation may have inconsistence and some_x000D_noise may be introduced.</t>
  </si>
  <si>
    <t xml:space="preserve">the study investigated in detail contacts and time between index case symptoms to contacts, but does not provide details on contact illness. </t>
  </si>
  <si>
    <t>Gao</t>
  </si>
  <si>
    <t>some patients had contact with someone in/from Wuhan, family member or stranger</t>
  </si>
  <si>
    <t xml:space="preserve">very descriptive, with minimal detailed information concentrating on the features of certain age groups. </t>
  </si>
  <si>
    <t xml:space="preserve">Not sure if this should be included in the data analysis as apart from extrapolating the numbers of certain children, no other information is available. </t>
  </si>
  <si>
    <t>Feldstein</t>
  </si>
  <si>
    <t xml:space="preserve">Children with multisystem inflammatorysyndrome in children (MIS-C). the 186 patients with_x000D_MIS-C included in our report (Fig. 1A), 22 (12%)_x000D_were hospitalized between March 16 and April_x000D_15, and 164 (88%) were hospitalized between_x000D_April 16 and May 20; </t>
  </si>
  <si>
    <t>The majority of patients (131 [70%]) tested_x000D_positive for SARS-CoV-2 infection by RT-PCR,_x000D_antibody testing, or both, and 55 (30%) had an_x000D_epidemiologic link to a person with Covid-19.</t>
  </si>
  <si>
    <t>Multisystem inflammatory syndrome in children associated with SARS-CoV-2 ledto serious and life-threatening illness in previously healthy children and adolescents. Most patients (132 [71%]) had involvement of at_x000D_least four organ systems (Table 1). The most_x000D_commonly involved organ systems were the gastrointestinal_x000D_(171 [92%]), cardiovascular (149_x000D_[80%]), hematologic (142 [76%]), mucocutaneous_x000D_(137 [74%]), and respiratory (131 [70%]) systems. As of May_x000D_20, 2020, a total of 130 patients (70%) had been_x000D_discharged alive, 52 (28%) were still hospitalized,_x000D_and 4 (2%) had died.</t>
  </si>
  <si>
    <t>Because_x000D_of the limitations of a retrospective chart review_x000D_and clinical testing, we were unable to accu_x000D_rately_x000D_assess the time of onset of SARS-CoV-2_x000D_infection or the influence of false negative re_x000D_sults_x000D_on respiratory testing, nor were we able to_x000D_test nonrespiratory specimens, including stool.used a standardized_x000D_case report form, clinical management differs_x000D_among centers, and therefore we may not have_x000D_captured certain variables completely, including_x000D_detailed echocardiographic data on coronary_x000D_artery_x000D_outcomes and quality of imaging.</t>
  </si>
  <si>
    <t>Cheung</t>
  </si>
  <si>
    <t>previously healthy children</t>
  </si>
  <si>
    <t xml:space="preserve">Fourteen had gastrointestinal symptoms,with 1 showing acute ileocolitis on imaging.Mucocutaneous findings were common (rash [n = 12], conjunctivitis[n = 11], and lip redness/swelling [n = 9]). Three patientswere hypoxic at presentation, and 13 had shock. Fourteenhad abnormal chest radiograph findings, mostcommonlybilateral, interstitial opacities. Eight met criteria for KD and 5for incomplete KD.4 KD - Kawasaki disease. </t>
  </si>
  <si>
    <t>Limitations include the smallnumberof patients, short follow-up period,and_x000D_ the inability to establish causality.</t>
  </si>
  <si>
    <t xml:space="preserve">8 cases reported to meet criteria for Kawasaki disease and 5 cases for incomplete kawasaki disease. NEED TO DECIDE IF THIS DATA TO INCLUDE IN THE ANALYSIS OR JUST NARRATIVE (currently included data as KD was not neccessary confirmed, just criteria met). </t>
  </si>
  <si>
    <t>Brambilla</t>
  </si>
  <si>
    <t xml:space="preserve">Pediatric population, ≤18years, n (% total population) n=90,556 (16.6 %); COVID+ pediatric (% COVID+ total) n=17 (0.57 %). </t>
  </si>
  <si>
    <t>Five children required the home isolation as the symptoms were very mild;12 were admitted at the hospital: 3 (25%) required low-intensity care, 8 (66.7%) subintensive care and 1 (8.3%) ICU admission.</t>
  </si>
  <si>
    <t xml:space="preserve">not too many details on the symptoms and severity distribution for children age breakdown. </t>
  </si>
  <si>
    <t>Dodi</t>
  </si>
  <si>
    <t>Of the 61 children assessed and tested from_x000D_26.02.2020 to 14.04.2020. A total of 14 (23 %) were_x000D_confirmed to have SARS-CoV-2 infection</t>
  </si>
  <si>
    <t xml:space="preserve">Confirmed familiar cluster in 3 cases, suspected familiar cluster in 7 cases. Non-familiar cluser in 1 case, unidentified source for 4 cases. </t>
  </si>
  <si>
    <t>Signs and symptoms: Fever in all 14cases, Cough in 5, Pharyngealerythema in 7, Diarrhea in 2 cases, Vomiting in 2cases, Inappetence in 3, Exanthema in 2, Neurologicsymptoms in 2cases. Nobody had pneumonia or necessityof oxigen therapy. 1 patient had febrile seizures. 1patient had anemia and lymphopenia</t>
  </si>
  <si>
    <t>lacks information if all cases were hospitalised prior to screenign or not. No very clear if the confirmed 14 children were already symptomatic when tested or developed symptoms after testing. Children with contact of suspected COVID cases were included in the study.</t>
  </si>
  <si>
    <t xml:space="preserve">Letter to editor/case report. study was carried out between 26.02.2020 to 14.04.2020, but patients followed up only until 19.04.2020. </t>
  </si>
  <si>
    <t>Park</t>
  </si>
  <si>
    <t>We analyzed reports for 59,073 contacts of 5,706 coronavirus disease (COVID-19) index patients reported in South Korea during January 20–March 27, 2020.</t>
  </si>
  <si>
    <t>First, the number of cases might have been underestimated because all asymptomatic patients_x000D_might not have been identified. In addition, detected cases could have resulted from exposure outside the household. Second, given the_x000D_different thresholds for testing policy between households and nonhousehold contacts, we cannot assess the true difference in_x000D_transmissibility between households and nonhouseholds.</t>
  </si>
  <si>
    <t>No details of information on the cases regardign the severity or clinical presentation.</t>
  </si>
  <si>
    <t>Ettie</t>
  </si>
  <si>
    <t>Toubiana</t>
  </si>
  <si>
    <t>only one patient had symptoms suggestive of acute covid-19 and most had positive serum test results for IgG antibodies, suggesting that the development of Kawasaki disease in these patients is more likely to be the result of a post- viral immunological reaction.</t>
  </si>
  <si>
    <t>only considers children who get admitted with Kawasaki disease</t>
  </si>
  <si>
    <t>L'Huillier</t>
  </si>
  <si>
    <t>Children do not seem to drive transmission of severe acute respiratory syndrome coronavirus 2 (SARS-CoV-2). Our findings show that symptomatic neonates, children, and teenagers shed infectious SARS-CoV-2, suggesting that transmission from them is plausible SARS-CoV-2 viral load and shedding patterns of culture-competent virus in 12 symptomatic children resemble those in adults. Therefore, transmission of SARS-CoV-2 from children is plausible.</t>
  </si>
  <si>
    <t>These findings confirm that children are not a major risk group for COVID-19.</t>
  </si>
  <si>
    <t xml:space="preserve">small number of children assessed. </t>
  </si>
  <si>
    <t>Hua</t>
  </si>
  <si>
    <t xml:space="preserve">Eighteen children(51.4%, 18/35) had positive results of SARSCoV2RTPCR in feceswhen they were discharged. </t>
  </si>
  <si>
    <t>Only seven (16.3%, 7/43) ofthe children were hospitalized in the infectious disease ward in thechildren's hospital or in pediatric ward in general hospitals. symptoms inmost of the pediatric patients with COVID19 were mild, or evennone. Most of patients did not seek medical care, and they werediagnosed because of their exposure history. Fever and cough werethe most common symptoms, which were milder or even transient.Headaches, fatigue, and chest tightness, which were common symp-toms in adults, were rare in children in our study</t>
  </si>
  <si>
    <t>First, the size of the cases wassmall, and all of the 43 children with SARSCoV2 infection werehospitalized in 15 local designated hospitals according to the prin-ciple of localization management, the program for pediatric cases wasnot run across hospitals. Second, not all children in the family with infectedmembers were checked by realtime RTPCR for SARSCoV2 RNA.Adolescent was not separated from the adult group because of thesmall sample size.</t>
  </si>
  <si>
    <t>some information on delays</t>
  </si>
  <si>
    <t>Hildenwall</t>
  </si>
  <si>
    <t>The cumulative incidence for hospitalisation with a non‐incidental diagnosis of COVID‐19 among children was nine per 100 000 children.</t>
  </si>
  <si>
    <t>39/63 (62%) presented with fever and 32/63 (51%) had respiratory symptoms. We found that four children (6%) required oxygen treatment and one patient with immunosuppression was admitted for intensive care but was never intubated. Infants represented more than half of all symptomatic admissions (16/30, 53%), whereas the proportion of all SARS‐CoV‐2‐positive admitted children aged 16‐18 (10/63, 16%), for whom schools have been operating on distance, were similar to proportions of children aged 1‐5 years (11/63, 17%).</t>
  </si>
  <si>
    <t>low incidence of severe illness due to COVID‐19 among Swedish children, even though day‐care centres and primary schools remained open.</t>
  </si>
  <si>
    <t>Zheng</t>
  </si>
  <si>
    <t>The median age was 3 years. COVID-19 cases in children aged &lt;3 years, 3–6 years, and ≥6-years patients were 10 (40%), 6 (24%), and 9 (36%), respectively.</t>
  </si>
  <si>
    <t>Twenty-one (84%) had epidemiological contact history</t>
  </si>
  <si>
    <t>Two critical cases (8%)</t>
  </si>
  <si>
    <t>cross-sectional multicenter study</t>
  </si>
  <si>
    <t>First, majority of our cases were still hospitalized for medical care, and we cannot therefore describe the full spectrum of this illness. Second, our study was limited by unified laboratory examinations. In some mild cases, serum electrolyte, cytokines, coagulation and renal function parameters were not evaluated. Third, we have included data for most but not all patients with laboratory-confirmed COVID-19 pediatric patients in Hubei, which resulted in a limited case size.</t>
  </si>
  <si>
    <t>A cross-sectional multicenter study was carried out in 10 hospitals across Hubei province. A total of 25 confirmed pediatric cases of COVID-19 were collected. retrospective study All cases were confirmed as SARS-CoV-2 infection by virus nucleic acid test</t>
  </si>
  <si>
    <t>Zhang</t>
  </si>
  <si>
    <t>We find that children 0-14 years are less susceptible to SARS-CoV-2 infection than adults 15-64 years of age (odds ratio 0.34, 95%CI 0.24-0.49)</t>
  </si>
  <si>
    <t>Xu</t>
  </si>
  <si>
    <t>(3%) were aged 10 and 11 years.  total size = 62</t>
  </si>
  <si>
    <t>Among the 62 patients, 23 (37%) resided in Wuhan and the remaining 39 (63%) had made short term trips to Wuhan before illness onset. Fifty six (90%) patients could provide the exact date of close contact with someone with confirmed or suspected SARS-Cov-2 infection.</t>
  </si>
  <si>
    <t>Firstly, only 62 patients were included. All for similar location.  Pateints hadn't be discharged yet.</t>
  </si>
  <si>
    <t>The hazard of being infected within households is higher for age groups of young (&lt;18)</t>
  </si>
  <si>
    <t>First, the size of each household and the primary cases without  secondary infections are unknown from original disclosures. This may give biased estimates if we estimate the household reproduction number and secondary attack rate from raw data. Field surveys will be helpful to adjust biases. Second, the information on nosocomial infections is unknown from original disclosures, so that the observation of super-spreading events may be less common from our dataset.</t>
  </si>
  <si>
    <t>Age and gender were not associated with clinical symptoms or the results of CT scan in children infected with SARS-CoV-2.</t>
  </si>
  <si>
    <t>12 (38%) patients had a history of travel or living in the affected area and 29 (91%) patients with known cases among family members.</t>
  </si>
  <si>
    <t>Eleven children (34%) were asymptomatic</t>
  </si>
  <si>
    <t xml:space="preserve">32 children. The mean duration of until the first negative nucleic acid test was 12.4 days, 18.6 days and 14.9 days in patients under 6 years, 6 to 12 years and 12 to 18 years, respectively, with no statistically significant difference between these three age-groups. We suggested that using decreased lymphocyte counts for the diagnosis of COVID-19 in children may lead to missed diagnoses of suspected cases and cannot be recommended for diagnosis for children. </t>
  </si>
  <si>
    <t>Zing</t>
  </si>
  <si>
    <t>As of February 23, 2020, a cumulative total of 60 confirmed COVID-19 cases were reported in Qingdao, Shandong Province, China, of which three cases were children under 10 years of age</t>
  </si>
  <si>
    <t>All the three pediatric cases had household contacts with adults whose symptoms developed earlier</t>
  </si>
  <si>
    <t>Severity of disease was mild to moderate according to Diagnosis and Treatment Plan of Corona Virus Disease 2019 .        Clearance of SARS-CoV-2 in respiratory tract occurred within two weeks after abatement of fever, whereas viral RNA remained detectable in stools of pediatric patients for longer than 4 weeks. Two children had fecal SARS-CoV-2 undetectable 20 days after throat swabs showing negative, while that of another child lagged behind for 8 days.</t>
  </si>
  <si>
    <t>Letter to editor from above author</t>
  </si>
  <si>
    <t>Turner</t>
  </si>
  <si>
    <t>Eight PIBD children had COVID-19 globally. only 3 children receiving immunosuppressant medication for liver transplantation developed SARS-CoV-2 infection and none were severe</t>
  </si>
  <si>
    <t>Only PIBD children</t>
  </si>
  <si>
    <t>pediatic inflammatory bowel diseases (PIBD)</t>
  </si>
  <si>
    <t>Tao</t>
  </si>
  <si>
    <t>82.04% of the SARS-CoV-2 infected patients had a travel history in Wuhan or a history of contact with returnees from Wuhan</t>
  </si>
  <si>
    <t>For the patients who was returnees from Wuhan, 18.1% was asymptomatic patients. the proportion of asymptomatic patient was the highest(28.6%) in children group under 14</t>
  </si>
  <si>
    <t>small number of children. loss of some patients’ files.</t>
  </si>
  <si>
    <t>single-center, retrospective and observational study</t>
  </si>
  <si>
    <t>exposure indicate a history of contact with person from Hubei or family clusters in each case</t>
  </si>
  <si>
    <t xml:space="preserve"> About one-third of the patients had no clear symptoms. No severe complications</t>
  </si>
  <si>
    <t>sample size of this study was only 26, and it was a retrospective study. characteristics of newborns infected with COVID-19 are not clear</t>
  </si>
  <si>
    <t>retrospective study of the clinical characteristics of COVID-19 infection in 26 children</t>
  </si>
  <si>
    <t>Tan</t>
  </si>
  <si>
    <t>Three were male and seven were female</t>
  </si>
  <si>
    <t>All had a history of close contact with adults with COVID-19 before the onset of disease. One patient directly contracted COVID-19 from infected adults during a cruise. Six patients were exposed to the virus via infected adults in their household, some via family members who had direct contact with COVID-19-infected per- sons or with those with a travel history to Wuhan. Three patients followed familial members to visit relatives in Changsha from Wuhan.</t>
  </si>
  <si>
    <t>two children were asymptomatic, five children) had respiratory symptoms (one or more symptoms of sore throat, dry cough, itchy throat, cough and phlegm), and three children showed mild symptoms. 10 in total  no severe cases.</t>
  </si>
  <si>
    <t>retrospective, 10 kid. follow-up data were not available</t>
  </si>
  <si>
    <t>Zhao</t>
  </si>
  <si>
    <t>7/14 children experienced a second reactivation after discharg</t>
  </si>
  <si>
    <t>Children are often uncooperative when samples are collected. This may result in poor quality sample collec- tion and false-negative results. study period was limited; thus, we had a relatively small num- ber of cases and could not collect long-term follow-up data. Second, this study focused on clinical aspects; thus, it did not address physiological and immunological aspects of SARS-CoV-2 reactivation.</t>
  </si>
  <si>
    <t>family cluster transmission was found to be common in our pediatric patients. There have been few reports of the infection dynamics from pediatric patients to their caregivers, although transmission from adults to children has been identified with confirmed evidence.</t>
  </si>
  <si>
    <t>Patients in our study presented mild (18%) or moderate (82%) forms of disease, and moderate cases were predominant (96%) in 23 patients who were not older than 72 months. Patients experienced mild or moderate disease forms in the current study.</t>
  </si>
  <si>
    <t>32 children (70%) had at least one infected family member, indicating pediatric patients acquired infections mainly through close contact with their parents or other family members who lived in Wuhan, or had visited there.</t>
  </si>
  <si>
    <t>letter to editor so not much info provided</t>
  </si>
  <si>
    <t>Yung</t>
  </si>
  <si>
    <t>However, during our investigations, evidence of COVID-19 disease was undetectable among symptomatic contacts in both secondary and preschool settings.  Taken together, these findings suggest that the risk of SARS-CoV-2 transmission among children in schools, especially preschools, is likely to be low. Our data from SARS-CoV-2 screen testing performed at educational settings show that ensuring children with acute respiratory symptoms stay away from school, immediately from the first day of symptom onset, could be effective in preventing transmission of SARS-CoV-2.</t>
  </si>
  <si>
    <t>Useful paper for Neil</t>
  </si>
  <si>
    <t>Xiong</t>
  </si>
  <si>
    <t>In our cohort, 34 of 244 (13.9%) presented with GI symptoms on admission. These patients were much younger (14 vs 86 months; p&lt;0.05), and more than half were under 3 years old.</t>
  </si>
  <si>
    <t>Shen</t>
  </si>
  <si>
    <t>Risk factors compared to 0-14: 15-49 2.40[1.18-4.87], 50-64 3.93 [1.93-7.99], 65 + 6.04[2.96-12.31] [95%CIs]. We identified that being male was a significant risk factor of SARS-CoV-2 infection, which could be supported by previous evidence.</t>
  </si>
  <si>
    <t>Savasi</t>
  </si>
  <si>
    <t>In the nonsevere subgroup, three newborns with vaginal delivery tested positive on SARS-CoV-2 swab specimen testing on the first day of life and one newborn with cesarean delivery tested positive on the seventh day. Because no data on blood immunoglobulins are available, it seems likely that the newborns may have been infected after delivery.</t>
  </si>
  <si>
    <t>Oualha</t>
  </si>
  <si>
    <t>Ten children were reported to have had close contact with COVID-19-diagnosed relatives.</t>
  </si>
  <si>
    <t>all cases in the study were severe as in a PICU unit</t>
  </si>
  <si>
    <t>Just severe cases</t>
  </si>
  <si>
    <t>Kaushik</t>
  </si>
  <si>
    <t>Critically ill children with coronavirus disease-2019-associated MIS-C have a spectrum of severity broader than described previously but still require careful supportive intensive care. </t>
  </si>
  <si>
    <t xml:space="preserve">Further larger multicenter studies are needed to further eluci- date the spectrum of disease, risk factors for more severe illness </t>
  </si>
  <si>
    <t>García-Salido</t>
  </si>
  <si>
    <t>Only looked at severe cases</t>
  </si>
  <si>
    <t>Dimeglio</t>
  </si>
  <si>
    <t>SARS-CoV-2 was less commonin children than in adults (OR = 0.07, 95 % CI: [0.03;0.20], p &lt; 0.01)indicating that children are somehow protected against SARS-CoV-2infection.</t>
  </si>
  <si>
    <t>We did notfind that infected patients had mildor asymptomatic forms of COVID-19 more often than adults but thatchildren were less frequently infected with the virus.</t>
  </si>
  <si>
    <t>DeBiasi</t>
  </si>
  <si>
    <t>but the median age of critically ill patients compared with non-critically ill patients was significantly higher (17.3 years versus 3.6 years; P =.04)</t>
  </si>
  <si>
    <t>However, we noted a bimodal distribution of patients less than one year of age and patients &gt;15 years of age representing the largest proportion of patients within the SARS CoV-2 infected hospitalized and critically ill cohorts. Twenty-five (25) percent of patients presenting to our hospital with symptoms required hospitalization and 5% required critical care, including need for intubation and mechanical ventilation,</t>
  </si>
  <si>
    <t>Limitations of this study include the retrospective design and the fact that transmission is still ongoing at a steady rate of increase in our region, thus this represents interim data, which will only be augmented further in the coming weeks. One potential bias of this study is our regional role in providing critical care for young adults age 21-35 years of age with COVID-19.</t>
  </si>
  <si>
    <t>Gina</t>
  </si>
  <si>
    <t>Dudley</t>
  </si>
  <si>
    <t>low incidence of cases in under 20s (considering demography)</t>
  </si>
  <si>
    <t xml:space="preserve">only appears to be one death in under 20s in over 50,000 cases </t>
  </si>
  <si>
    <t>very large number of data points (China: n = 44,672; South Korea: n = 7,755)</t>
  </si>
  <si>
    <t>quite a lot of discussion fo MERS in the discussion - it does present only COVID data though and speak more in terms of adding context</t>
  </si>
  <si>
    <t>need to extract Figure 1</t>
  </si>
  <si>
    <t>Du</t>
  </si>
  <si>
    <t>6/336 hospitalised pediatric patients tested positive for covid</t>
  </si>
  <si>
    <t>limited data suggests that pediatric infections are overwhelmingly mild</t>
  </si>
  <si>
    <t>only n = 6, have gone back and retrospectively tested cases. from very early in the pandemic in wuhan</t>
  </si>
  <si>
    <t>haven't extracted due to small sample size</t>
  </si>
  <si>
    <t>Dong</t>
  </si>
  <si>
    <t xml:space="preserve">median age of pediatric patients was 7 years (IQR 2 - 13). Children of all ages appeared susceptible to COVID-19 and there was no significant sex difference. </t>
  </si>
  <si>
    <t xml:space="preserve">Clinical manifestations of pediatric cases were generally less severe than those of adults, young children, particularly infants, were vulnerable to infection. </t>
  </si>
  <si>
    <t xml:space="preserve">includes 2135 pediatric patients (&lt;18 years old). </t>
  </si>
  <si>
    <t>not all patients are labratory confirmed. data is however separated out between lab confirmed and suscpected</t>
  </si>
  <si>
    <t>severity by age is not split by suspected and confirmed - infections by age however is so I will extract both separately and make a note</t>
  </si>
  <si>
    <t>Docherty</t>
  </si>
  <si>
    <t>Youngest patient 0yo --&gt; susceptibility from birth. Only 2% under 18 and 1.1% under 5 (maybe more susceptible in infancy than childhood and adolescence?)</t>
  </si>
  <si>
    <t>one death in a child (hard to tell due to the figure) following invasive ventilation. did not appear to be admitted ot ICU/HDU.</t>
  </si>
  <si>
    <t>ISARIC study from the UK - 16,749 cases total.</t>
  </si>
  <si>
    <t>only hospitalised patients so will be capturing a more severe disease presentation</t>
  </si>
  <si>
    <t>figure 1 needs extraction</t>
  </si>
  <si>
    <t>Chan</t>
  </si>
  <si>
    <t>all family members were infected</t>
  </si>
  <si>
    <t>the only case in a child (10yo) was asymptomatic. second child -ve for COVID. all other family +ve</t>
  </si>
  <si>
    <t>family cluster (n = 6)_x000D_
of the two children (with the same exposure), only one became infected. All other family members were covid +ve</t>
  </si>
  <si>
    <t>Canarutto</t>
  </si>
  <si>
    <t>symptomatic case in 32 day old_x000D_
infant.  we highlight_x000D_
that COVID‐19 infection in infants may be very mild, thus_x000D_
strengthening the hypothesis that pediatric cases may be_x000D_
underdiagnosed and thus underreported</t>
  </si>
  <si>
    <t>paucisymptomatic - 38.3 fever, _x000D_
rhinitis and cough, mild neutropenia, monocytosis and presense of reactive lymphocytes</t>
  </si>
  <si>
    <t>case report (n = 1)</t>
  </si>
  <si>
    <t>Cai</t>
  </si>
  <si>
    <t>epidemiological exposure is key
to identifying pediatric cases</t>
  </si>
  <si>
    <t>Prolonged virus shedding is _x000D_
observed in respiratory tract and feces at the convalescent stage.</t>
  </si>
  <si>
    <t xml:space="preserve">The coronavirus diseases in 
children are usually mild </t>
  </si>
  <si>
    <t>represents all pediatric patients 
outside Wuhan up until this 
time point</t>
  </si>
  <si>
    <t>only 10 patients total. _x000D_
all recruited from the Children's _x000D_
hospital in their respective _x000D_
provinces based upon contact history OR symptoms</t>
  </si>
  <si>
    <t>Buonsenso</t>
  </si>
  <si>
    <t>case in a child two weeks of age
 - born to a mother with infection. 
baby tested negative at birth and 
three days of age</t>
  </si>
  <si>
    <t>asymptomatic infection in neonate 
(two weeks)</t>
  </si>
  <si>
    <t>only two babies enrolled 
in the study</t>
  </si>
  <si>
    <t xml:space="preserve">Can't find in covidence </t>
  </si>
  <si>
    <t>Bi</t>
  </si>
  <si>
    <t>Household secondary attack rates 
are similar across age groups 
with children as likely 
to be infected as adults</t>
  </si>
  <si>
    <t xml:space="preserve">Children were as likely to be infected as adults. 
However children (0-19 years) did not develop severe symptoms and a high proportion of children had no fever. </t>
  </si>
  <si>
    <t>contact tracing study so will likely be identifying a 
more representative picture of disease severity. 
from early in the epidemic - need to check if this
 is before school closure</t>
  </si>
  <si>
    <t>Bendavid</t>
  </si>
  <si>
    <t>consistent seropositivity across 
all ages</t>
  </si>
  <si>
    <t>Santa Clara seroprevalence survey. _x000D_
sample was collected via Facebook. a lot of controversy and discussion about the flaws in their statistical methods.
under 18s are underrepresented in the survey compared to the county demographics</t>
  </si>
  <si>
    <t>Hrusak</t>
  </si>
  <si>
    <t xml:space="preserve">He </t>
  </si>
  <si>
    <t xml:space="preserve">one child asymptomatically infected, the rest more likely to be young adults </t>
  </si>
  <si>
    <t>The silent (asymptomatic?) infection patients were more likely to be young adults, the patients without chronic disease.</t>
  </si>
  <si>
    <t>Ai</t>
  </si>
  <si>
    <t xml:space="preserve"> Middle-to-old-age individuals were_x000D_
more susceptible to the virus infection. Only 2 cases in under 18s</t>
  </si>
  <si>
    <t xml:space="preserve"> Middle-to-old-age individuals were_x000D_
more susceptible to development of severe/fatal_x000D_
consequences</t>
  </si>
  <si>
    <t>based upon hospital cases - 102 total. 
no indication of severe cases by age, just total severe</t>
  </si>
  <si>
    <t>HB</t>
  </si>
  <si>
    <t>6-month-old infant admitted for isolation because both parents were covid-positive. NP swabs confirmed infant covid-positive with very high viral load.</t>
  </si>
  <si>
    <t>On day 2 of admission, swab tests were taken of the environment around the cot, and of a health care worker's PPE after carrying and feeding the infant. The three swabs of the environment were positive for SARS-CoV-2. These swabs were from the infant's bedding, cot rail, and a table 1 metre away. The three PPE swabs, from the gown, face mask and face shield, were all negative for SARS-CoV-2.
This suggests that covid infants with no respiratory symptoms can contaminate nearby environment.</t>
  </si>
  <si>
    <t>Asymptomatic on admission and generally well. Temperature of 38.5C on 2nd day of admission.</t>
  </si>
  <si>
    <t>Useful tests on contamination of environment. Contains precise test results.</t>
  </si>
  <si>
    <t>Objective was to investigate environmental contamination and potential for transmission from infant with covid.
Contamination of environment could have been from infant crying or drooling. Would expect contamination from droplet transmission to decrease with distance from infant, which it did from bedding to cot rail. However, table was more contaminated than cot rail. This could be from care worker touching table with contaminated gloves.</t>
  </si>
  <si>
    <t>Yin</t>
  </si>
  <si>
    <t>9-year-old boy tested positive. Lived in Wuhan.</t>
  </si>
  <si>
    <t>Mild symptoms. Fever for three days. Then tested positive. 8 days later, tested negative.</t>
  </si>
  <si>
    <t>Chest CT scan on first day after admission showed cord shadow in one lung. Chest CT scans on third and fifth days showed no change.</t>
  </si>
  <si>
    <t>Tong</t>
  </si>
  <si>
    <t>12-year-old boy and his mother tested positive for SARS-CoV-2 at the same time. Boy's father had tested weakly positive 2 days earlier, and had had a cough and mild fever for 7 days before this. The boy (and mother) were exposed to the father until 4 days before the father tested positive.</t>
  </si>
  <si>
    <t>Asymptomatic.</t>
  </si>
  <si>
    <t>10-year-old boy tested positive after close contact with two people who were confirmed covid-positive ~7 days later.</t>
  </si>
  <si>
    <t>Boy lived with parents. Parents were tested several times after boy was confirmed positive. Their tests were negative.</t>
  </si>
  <si>
    <t>Asymptomatic</t>
  </si>
  <si>
    <t>Not known exactly when boy contracted virus because first test was many days after exposure.
Would have been useful to test other specimens for covid too, eg urine and blood.</t>
  </si>
  <si>
    <t>15 days after boy's last close contact with covid patients, his NP swab and sputum specimens were negative by PCR. However, 2 days later, his stool specimen was positive. His stool specimens continued to be positive for between 9-11 days, but NP and sputum specimens negative throughout.
There had also been confirmed covid patients in nearby apartments. Boy started isolating 10 days before he tested positive.</t>
  </si>
  <si>
    <t>See</t>
  </si>
  <si>
    <t>Two brothers, aged 20 months and 11 years old, both tested positive._x000D_
4-year-old girl tested positive._x000D_
9-year-old boy tested positive._x000D_
_x000D_
All four children thought to have contracted COVID-19 in China by early February.</t>
  </si>
  <si>
    <t>Two brothers quarantined with grandmother and mother. Grandmother tested positive; mother initially tested negative but later positive. Not clear who mother caught it from._x000D_
_x000D_
4-year-old quarantined with younger sibling and parents, who all tested negative throughout.</t>
  </si>
  <si>
    <t>Mostly asymptomatic or mild symptoms._x000D_
_x000D_
20-month-old asymptomatic until day 17, then mild fever, diarrhoea._x000D_
11-year-old asthmatic, and had brief, mild cough._x000D_
4-year-old had intermittent fever for six days. Runny nose and cough for 2-4 weeks._x000D_
9-year-old asymptomatic.</t>
  </si>
  <si>
    <t>Report contains table with details of many swab tests carried out on each child during period of infection.</t>
  </si>
  <si>
    <t>These cases were in Malaysia._x000D_
_x000D_
Report discusses two difficulties in caring for these children. Firstly, ethical dilemma of quarantining infected child with mother. Secondly, oropharyngeal and nasal swabs in children thought to risk giving false negatives. All four children had many swab tests after being confirmed positive, and the report includes these; a few were suspected false negatives.</t>
  </si>
  <si>
    <t>Rezaei</t>
  </si>
  <si>
    <t>In China, reported that among ~70,000 COVID-19 cases, &lt;1% were children aged &lt;10 years.
In Iran, out of ~5,000 cases, &lt;1% were children aged &lt;10 years.</t>
  </si>
  <si>
    <t>In Children's Medical Centre in Iran, with 348 beds for pediatric patients and bed occupancy rate of 94.7%, the average length of stay was 3.3 days.</t>
  </si>
  <si>
    <t>Paret</t>
  </si>
  <si>
    <t>25-day-old boy, whose parents had sore throat and fever in prior two days._x000D_
56-day-old boy, whose parents and siblings were well._x000D_
_x000D_
Both children tested positive for SARS-CoV-2.</t>
  </si>
  <si>
    <t>Both had fever but no respiratory distress. Both hospitalised for evaluation of possible invasive bacterial infections. Both had a benign clinical course.</t>
  </si>
  <si>
    <t>Report contains data on vital signs for SARS-CoV-2, and a laboratory evaluation, for each of the two children.</t>
  </si>
  <si>
    <t>Ng</t>
  </si>
  <si>
    <t>17-year-old boy tested positive for SARS-CoV-2 2 days after flight from Wuhan to Singapore. His mother and one other woman had tested positive immediately after the flight, and they were febrile.</t>
  </si>
  <si>
    <t>All passengers were provided with surgical masks for the flight, and then went into quarantine for 14 days.
Boy continued to test positive for two weeks.</t>
  </si>
  <si>
    <t>Wang</t>
  </si>
  <si>
    <t>8-year-old boy had been exposed to suspected covid grandmother.</t>
  </si>
  <si>
    <t>Summary: boy had recovered from covid but became febrile, and was rehospitalised.
Intermittent fever; chest CT scan showed ground-glass changes; tested positive and was hospitalised. He received treatment and temperature gradually decreased to normal. Discharged after 13 days in hospital (following two negative tests). Boy quarantined at home and then developed unexplained fever 10 days later. Readmitted to hospital. Chest CT normal. Temperature 40.4C but test negative. 2 days later, normal temperature but test positive.</t>
  </si>
  <si>
    <t>Case report of only one child.</t>
  </si>
  <si>
    <t>Suggests that children who have recovered clinically may still carry small amount of virus which is hard to detect. Immune system could take several days to completely clear virus from body after discharge criteria have been met.
This case could represent reactivation, or the symptoms could have been primarily due to another cause.</t>
  </si>
  <si>
    <t>Lin</t>
  </si>
  <si>
    <t>7-year-old girl had nasal obstruction, but no cough or fever or diarrhoea. Tested positive.</t>
  </si>
  <si>
    <t>The girl's father developed symptoms and tested positive for SARS-CoV-2 five days after a long car journey with the girl, her mother, her 2-year-old brother and her grandparents. Prior to this car journey, he had recently travelled between cities by car and bus. After the car journey, he did not have close contact with anyone else. It is believed that he was infected by his daughter.
After father tested positive, the rest of the family tested negative.</t>
  </si>
  <si>
    <t>Child was relatively asymptomatic.</t>
  </si>
  <si>
    <t>Girl's throat swab sample was positive for 20 days. Report concludes that isolation period for suspected child cases should be longer than 14 days.</t>
  </si>
  <si>
    <t>4-year-old boy had had contact with 2 grandparents who were covid-positive, and his parents were covid-positive too.
4-year-old girl (the boy's cousin) had 10 days' close contact with confirmed covid case. Her parents, and the same 2 grandparents, were all covid-positive.</t>
  </si>
  <si>
    <t>Boy had mild symptoms. Admitted to hospital after cough and runny nose for 3 days. Chest CT showed spots, indicating pulmonary infection. Given treatment.
Girl's chest CT showed increased and slightly disorded bronchovascular bundles, but no clinical manifestations of infection. Given treatment and oxygen therapy.
Lab examination of these children not signicantly abnormal.</t>
  </si>
  <si>
    <t>Girl initially tested negative. Tested positive the next day, but the signs were still mild.</t>
  </si>
  <si>
    <t>KAMG</t>
  </si>
  <si>
    <t>Zhu</t>
  </si>
  <si>
    <t>children not found to often be the index case in household clusters in comparison to avian influenza</t>
  </si>
  <si>
    <t>review of the literature to discuss how often children are the index case in household clusters. Not much analysis here other than to table which clusters had child-index cases and which did not</t>
  </si>
  <si>
    <t>they find the relative susceptibility to infection for 0-10 and 10-20 yo to be close to zero</t>
  </si>
  <si>
    <t>Has estimates of case fatality ratio by age showing the lowest for 20-40, with slightly elevated values for 0-10 and further elevated for 10-20- Possibly just due to small numbers/ uncertainty?</t>
  </si>
  <si>
    <t>modelling study from early in the epidemic so not a huge amount of data</t>
  </si>
  <si>
    <t>83% of children were infected by their family members</t>
  </si>
  <si>
    <t>94% of children were mild cases, 3% considered severe, 19% asymptomatic</t>
  </si>
  <si>
    <t>review with 49 studies</t>
  </si>
  <si>
    <t>read through for the discussion, to check agreement in finding</t>
  </si>
  <si>
    <t xml:space="preserve"> Compared to cases aged 20 to 40, children younger_x000D_
than 10 were less likely to be severe/critical (OR, 0.33; 95% CI, 0.14 to 0.82)</t>
  </si>
  <si>
    <t>mainly a modelling study, not much detail on the data except for a table of prevalence for different time periods</t>
  </si>
  <si>
    <t>laboratory-confirmed patients with Covid-19 in Wuhan till February 18, 2020</t>
  </si>
  <si>
    <t>1391 tested, 171 positive</t>
  </si>
  <si>
    <t xml:space="preserve"> 3 patients required_x000D_
intensive care support and invasive mechanical_x000D_
ventilation; all had coexisting conditions</t>
  </si>
  <si>
    <t>children infected with SARS-CoV-2 and treated
at the Wuhan Children’s Hospital January 28 through February 26</t>
  </si>
  <si>
    <t>Kam</t>
  </si>
  <si>
    <t xml:space="preserve">infected by mother </t>
  </si>
  <si>
    <t>high viral load?</t>
  </si>
  <si>
    <t>asymptomatic except for one hour of elevated temperature</t>
  </si>
  <si>
    <t>first pediatric case detected in Singapore_x000D_
with confirmed COVID-19</t>
  </si>
  <si>
    <t>Fontanet</t>
  </si>
  <si>
    <t>children found to be seropositive</t>
  </si>
  <si>
    <t>sharp drop in numbers of symptomatic cases after school closure and before lockdown</t>
  </si>
  <si>
    <t>all students and teachers invited to take part in study. Questionnaires and blood samples + samples from blood donation centres nearby</t>
  </si>
  <si>
    <t>Fisman</t>
  </si>
  <si>
    <t>No deaths seen for 416 (0-9 year olds) 1 death see for (10-19 year olds)</t>
  </si>
  <si>
    <t xml:space="preserve"> </t>
  </si>
  <si>
    <t>secondary data analysis, no mention of children explicitly accept for the raw data</t>
  </si>
  <si>
    <t>Chen</t>
  </si>
  <si>
    <t>Children had a higher T cell count than adults. "Secondly, similar to adults, fever and cough were the_x000D_
dominant symptoms for paediatrics but less severe."</t>
  </si>
  <si>
    <t>only 12 children and 20 adults, all in hospitals.</t>
  </si>
  <si>
    <t>all children were not index cases</t>
  </si>
  <si>
    <t>few symptoms in children and of shorter duration, fewer needed oxygen therapy</t>
  </si>
  <si>
    <t>only 32 cases</t>
  </si>
  <si>
    <t>neonate developed nasal stuffiness after other family members</t>
  </si>
  <si>
    <t>authors suggest infection could be systemic in neonates</t>
  </si>
  <si>
    <t>no, both mother and neonate got sick after grandparents</t>
  </si>
  <si>
    <t xml:space="preserve">Commun Dis Intell </t>
  </si>
  <si>
    <t xml:space="preserve">Very few cases reported in children from ~1,700 people. And this is disproportionate - see figure of cases per 100,000 </t>
  </si>
  <si>
    <t>Documents all cases</t>
  </si>
  <si>
    <t>but not in very much detail- just a sitrep really.</t>
  </si>
  <si>
    <t xml:space="preserve"> 19:00 AEDT 14 March to 23:59 AEDT 22 March 2020</t>
  </si>
  <si>
    <t>see above</t>
  </si>
  <si>
    <t>like the above but with less detail</t>
  </si>
  <si>
    <t>Reporting week ending 23:59 AEDT 29 March 2020</t>
  </si>
  <si>
    <t>CDC COVID-19 Response Team</t>
  </si>
  <si>
    <t xml:space="preserve"> Among 149,082 (99.6%) reported cases for which age was known, 2,572 (1.7%) were among children aged &lt;18 years</t>
  </si>
  <si>
    <t xml:space="preserve">73% of pediatric patients had symptoms of fever, cough, or shortness of breath compared with 93% of adults aged 18–64 years during the same period. 5.7% of all pediatric patients, or 20% of those for whom hospitalization status was known, were hospitalized, lower than the percentages hospitalized among all adults aged 18–64 years (10%) or those with known hospitalization status (33%). </t>
  </si>
  <si>
    <t>Children aged &lt;1 year accounted for the highest percentage (15%–62%) of hospitalization among pediatric patients with COVID-19</t>
  </si>
  <si>
    <t>at this time a lot of the cases were from the diamond princess so the age distribution will be skewed anyway</t>
  </si>
  <si>
    <t>Reporting week ending 1900 AEDT 7 March 2020</t>
  </si>
  <si>
    <t>Guan</t>
  </si>
  <si>
    <t>very small numbers of children identified</t>
  </si>
  <si>
    <t>small proportions of children who were considered severe</t>
  </si>
  <si>
    <t>robustly analysed medical records</t>
  </si>
  <si>
    <t>Yongchen</t>
  </si>
  <si>
    <t>both children were asymptomatic</t>
  </si>
  <si>
    <t>only 2 children included out of 21 individuals</t>
  </si>
  <si>
    <t>Korean Society of Infectious Diseases</t>
  </si>
  <si>
    <t xml:space="preserve"> 4.8% of total confirmed cases (32 children in 0–9 years old age group, 169 children in 10–19 years old age group)</t>
  </si>
  <si>
    <t>vague sitrep on cases in SK to date</t>
  </si>
  <si>
    <t>January 19 to March 2, 2020</t>
  </si>
  <si>
    <t>slightly higher proportion of GI symptoms in children compared to adults 17% vs 11%</t>
  </si>
  <si>
    <t xml:space="preserve"> 244 children patients confirmed with COVID-19</t>
  </si>
  <si>
    <t>Silviera</t>
  </si>
  <si>
    <t>only 6 people were seropositive out of 4188 people. Not sure we can say anything about this one</t>
  </si>
  <si>
    <t>at Wuhan Children's Hospital from 21 Jan to 20 Mar 2020</t>
  </si>
  <si>
    <t>The onset symptoms of the pediatric patients were relatively mild, and they were discharged or improved after treatment.</t>
  </si>
  <si>
    <t xml:space="preserve">only 7 children </t>
  </si>
  <si>
    <t>mostly from familial clusters</t>
  </si>
  <si>
    <t>the data is not well described- it is aggregated in strange ways so hard to draw conclusions</t>
  </si>
  <si>
    <t>Whittaker</t>
  </si>
  <si>
    <t>mostly about PIMS-TS rather than the role of SARS-COV2</t>
  </si>
  <si>
    <t>"it is therefore possible that as antibodies develop against SARS-CoV-2 they may trigger an inflammatory process"</t>
  </si>
  <si>
    <t>Somekh</t>
  </si>
  <si>
    <t>Index cases were omitted from the analysis to prevent biased higher rates in adults since in almost all cases, the index case that led to testing the household was an adult (only one was a child)</t>
  </si>
  <si>
    <t>focuses on a city where ~50% of the population is under 18</t>
  </si>
  <si>
    <t xml:space="preserve">Our results have significant implications for other, less_x000D_
crowded locations since the inability to demonstrate a dominant_x000D_
contribution of children in Covid-19 dynamics even in a “childoriented” city such as Bnei Brak </t>
  </si>
  <si>
    <t>Soltani</t>
  </si>
  <si>
    <t>Two newborns were evaluated for contact investigation. They bore from RT-PCR positive mothers and had no symptoms, and were clinically asymptomatic, but both had positive nasopharyngeal RT-PCR</t>
  </si>
  <si>
    <t>mixes confirmed and not confirmed so difficult to infer specific traits</t>
  </si>
  <si>
    <t>Semenova</t>
  </si>
  <si>
    <t>no deaths in children in Kazahkstan for the study period</t>
  </si>
  <si>
    <t>the numbers in the CFR do not add up to the totals</t>
  </si>
  <si>
    <t>We found a sharply increasing proportion of infected children (from 2% before January 24 to 13% for January 25–February 5; p&lt;0.001), implying that increased exposure for children and intrafamily transmission might_x000D_
contribute substantially to the epidemic.</t>
  </si>
  <si>
    <t>Does include information on clusters but no details on age and would not be enough to reconstruct.</t>
  </si>
  <si>
    <t>no breakdown of characteristics by age. Small numbers so not sure the increasing proportion of children would be significant?</t>
  </si>
  <si>
    <t>first 365 cases in Shenzhen</t>
  </si>
  <si>
    <t>Pouletty</t>
  </si>
  <si>
    <t>reported in South Korea during January 20–March 27, 2020.</t>
  </si>
  <si>
    <t>Our descriptive study does not demonstrate a direct link_x000D_
between KD and SARS-CoV-2 so far.</t>
  </si>
  <si>
    <t xml:space="preserve">compared to 15 years of historical data on KD </t>
  </si>
  <si>
    <t>First, the median age at_x000D_
presentation is greater than in classical KD, with older age_x000D_
(&gt;5years) as an indicator of possible ICU support. Second, both_x000D_
the frequency and severity of myocarditis is strikingly different_x000D_
from classical KD. Third, abdominal pain and/or diarrhoea were_x000D_
more frequently (81%) reported than in classical KD (approximately one out of three patients).16 Finally, the cytokine storm,_x000D_
reflected clinically by heart failure, pneumonia, gastrointestinal,_x000D_
neurological and renal features, associated with elevated CRP_x000D_
levels, ferritin and cytokines (IL-1, TNFα and IL-6 especially),_x000D_
was more common in the syndrome that we describe</t>
  </si>
  <si>
    <t>Götzinger</t>
  </si>
  <si>
    <t>they found being &lt;1 month was associated with requiring ICU admission. "almost a quarter of patients had gastrointestinal symptoms, some of whom had no respiratory symptoms, and a substantial proportion of children were entirely asymptomatic"</t>
  </si>
  <si>
    <t>largest clinical study in children outside of China to date</t>
  </si>
  <si>
    <t>"primarily captured data from children and adolescents who were seen or managed within the hospital setting"</t>
  </si>
  <si>
    <t>Most children were infected by family cluster, as observed previously which was different from that of adults who were infected during social activities</t>
  </si>
  <si>
    <t xml:space="preserve"> Children aged 10 years or older experienced more fatigue and had more GGO lesions in chest_x000D_
208 CT images </t>
  </si>
  <si>
    <t>all hospitalised</t>
  </si>
  <si>
    <t>Heavey</t>
  </si>
  <si>
    <t>examination of all Irish paediatric cases of COVID-19 attending school during the pre-symptomatic and symptomatic periods of infection (n = 3) identified no cases of onward transmission to other children or adults</t>
  </si>
  <si>
    <t>the level of contact tracing</t>
  </si>
  <si>
    <t>small numbers n=6, of which 3 children. All symptomatic contacts (close or casual) were tested- but this might mean that they could have missed asymptomatic infections which are disprportionately found in children...</t>
  </si>
  <si>
    <t>Armann</t>
  </si>
  <si>
    <t xml:space="preserve"> Most children in this study were infected by their parents. It is also striking that the proportion of children and adolescents remained constant at around 3% during the first few weeks_x000D_
of the spread of SARS-CoV-2 in Germany, although this age_x000D_
group makes up 13% of the population</t>
  </si>
  <si>
    <t xml:space="preserve"> participation of almost 50% of the pediatric departments in Germany</t>
  </si>
  <si>
    <t>De Loris</t>
  </si>
  <si>
    <t>fecal RNA shedding was reported in 68% of patients independently from gastrointestinal symptoms and with relatively slow RNA clearance</t>
  </si>
  <si>
    <t>general milder symptoms</t>
  </si>
  <si>
    <t>forllowing 22 children through hospital</t>
  </si>
  <si>
    <t>KAMG/EJ</t>
  </si>
  <si>
    <t>Gudbjartsson</t>
  </si>
  <si>
    <t>they found young children less likely to test positive</t>
  </si>
  <si>
    <t>population screening available to the entirety of Iceland as well as randomly chosen (adult) Icelanders</t>
  </si>
  <si>
    <t>all of the invited people (not screened) were over 20 yo</t>
  </si>
  <si>
    <t>seroprevalence included only in a figure</t>
  </si>
  <si>
    <t>Mara</t>
  </si>
  <si>
    <t xml:space="preserve">Among 56 patients without symptoms at admission, 33 cases displayed symptoms and  23 remained asymptomatic throughout the follow-up period. 43.8% of the asymptomatic carriers were children.  The communicable period of asymptomatic and symptomatic carriers was shorter than pre-symptomatic patients. Young  COVID-19  patients seem to be asymptomatic cases with early  clearance of SARS-CoV-2  and  low levels of IgM generation  but high total Ab, IgG and IgA. In this study, asymptomatic carriers were found to be younger, with a lower initial viral load, early      viral clearance, mild laboratory changes, mild chest CT manifestations, undetectable IgM and moderate levels of IgG. </t>
  </si>
  <si>
    <t>Single-center retrospective study. Possible selection bias of enrolled patients.</t>
  </si>
  <si>
    <t>Retrospective analysis of patients admitted to hospital, with SARS-CoV-2 positive test (virus or serum antibodies)</t>
  </si>
  <si>
    <t>47.6% patients had no exposure history (to Wuhan residents); family cluster transmission was common in this cohort</t>
  </si>
  <si>
    <t>Longer incubation period compared to patients of all ages; coinfection with other respiratory pathogens in 47% of cohort (this was not seen in adult patients); most paediatric patients were mild cases presenting with acute upper respiratory tract infection or mild pneumonia. Fever was present in 76.5% children in the study. Typical feature of ground-glass opacity in chest CT was very rare in children (2.9%)</t>
  </si>
  <si>
    <t>Clinical data of 34 paediatric patients in 4 hospitals; comparison of paediatric vs adult symptoms; description of coinfection with other respiratory viruses</t>
  </si>
  <si>
    <t>small sample size</t>
  </si>
  <si>
    <t>Yu</t>
  </si>
  <si>
    <t>90.24% had history of exposure to confired or suspected family members</t>
  </si>
  <si>
    <t>Male infection rate (62.2%) was higher than female (37.8%). Children over 6 years had the highest infection rate (42.68%)</t>
  </si>
  <si>
    <t>Small number of patients from single centre in Wuhan</t>
  </si>
  <si>
    <t>All patients had contact history; 4/10 had definite contact history with a confirmed patient, 7/10 were from families with a cluster of infection, 7/10 had travel history to epidemic areas 2 weeks before the onset of infection</t>
  </si>
  <si>
    <t>None of the patients sought care, they were identified solely based on their exposure history. 5/10 showed more than one symptom. No pleural effusion, enlarged lymph nodes or other changes typically seen in critically ill adult patient. No coinfection with other respiratory viruses. 9/10 had normal blood, urine and stool tests. No clear clinical signs or chest X-ray findings consistant with pneumonia (as seen in adult patients)</t>
  </si>
  <si>
    <t>Sun</t>
  </si>
  <si>
    <t>1 patient infected when under blood transfusion for treating acute lymphoblastic leukaemia during hospitalisation.</t>
  </si>
  <si>
    <t>Cohort of 8 paediatric patients treated in ICU. 3 were critically ill (i.e. any of the following symtpoms: (1) increased respiratory rate &gt;=30 times/min, (2) oxygen saturation &lt;93% under a resting rate, (3) arterial partial pressure of oxygen/oxygen concentration &lt;= 300 mmHg); 5 were severely ill (i.e. any of the following: (1) respiratory faily which requires mechanical ventilation, (2) septic shock, (3) accompanied by other organ failure that needs ICU monitoring and treatment). Incubation period of 4 patients: 5-10 days; duration of illness onset to diases confirmation for 7 patients: 3-15 days; 1 patient received RT-PCR confirmation of diagnosis before symptoms appeared; disease duration &gt;10 days for all patients and &gt;20 days for critical patients in the cohort. Abnormal lung auscultation and abnormal chest CT/X-ray in all patients. Septic shock and multiple organ dysfunction syndrome were the most common complications in critically ill patients. 7/8 patients had normal or mildly increased leukocyte, neutrophils, lymphocytes, thrombocyte and haemoglobin counts. In patient with acute lymphocytic leukemia, neutrophils, lymphocutes and haemoglobin were decreased. This patient was also co-infected with Influenza A virus. Other labs: incresased C-reactive protein (5/8), procalcitonin (5/8), lactate dehydrogenase (5/8), ALT (4/8), creatine (2/8), bilirubin (1/8), D-dimer (2/8).</t>
  </si>
  <si>
    <t>3/5 children had abnormal lung CT with fairly modest patchy ground-glass opacity. At follow up, all 3 had normal chest CT. 4/5 RT-PCR positive at first test, last one RT-PCR positive at 6th test</t>
  </si>
  <si>
    <t>3/40 children  in the cohort developed severe pneumoia. Compared nCoV-infected cohort to RSV-infected cohort to elucidate the function of lymphocyte subsets and cytokines in nCoV infections &amp; predictors of severity of disease --  CD8+ T cell response appeared relevant to severity of infecion, higher CD3+, CD3+CD8+ lymphocute counts in nCoV pneumonia group vs. RSV pneumonia group; 2019-nCoV had no unique influence on CD4+Treg compared with RSV; Breg was not detected; IL-10 level increased in 2/40 children (one of whice developed severed nCoV pneumonia); no difference in IL-6 level between the 2 groups</t>
  </si>
  <si>
    <t>small study; no negative controls to compare the immune response</t>
  </si>
  <si>
    <t>35.1% cohort were infants of 12 months of age or youger</t>
  </si>
  <si>
    <t>Mean nasopharygeal viral load was significantly higher in infants as compared to older children and adolescents</t>
  </si>
  <si>
    <t>Significantly lower proportion of infants had severe disease as compared to the older patients. Mean time to test positivity from symptom onset was lower in infants than older children.</t>
  </si>
  <si>
    <t>85.2% patients had epidemiologic association with known COVID case</t>
  </si>
  <si>
    <t>Significantly more patients infected with SARS showed symptoms than patients infected with COVID-19. 29.1% COVID patients were asymptomatic on admission and 20.9% were asymptomatic throughout teir hospital stay</t>
  </si>
  <si>
    <t>Shekerdemian</t>
  </si>
  <si>
    <t>50% of COVID-positive paediatric ICU cohort had 1 comorbidity</t>
  </si>
  <si>
    <t>On admission, 69% were severely or critically ill, 25% required vasoactiver drugs. Single organ failure (respiratory) affected most, 23% experience failure of 2 or more organs. 81% required respiratory support that exceeded their baseline (44% of which were managed noninvasively). 2 deaths at the time of writing (case fatality rate 4.2%) - aged 12 and 17 years, both with preexisting comorbidities and developed multisystem organ failure. Median PICU length of stay was 5 days and 7 days for hospital stay</t>
  </si>
  <si>
    <t>Qiu</t>
  </si>
  <si>
    <t>10/27 COVID-19-positive children (PCR-confirmed) had oldactory or gustatory dysfunction. Of the 27 positive patients, the age range was 6-17 years but of the 10 presenting with specific symptoms, the age range was 15-17 years. 7/10 had both hyposmia and hypogeusia (2 of which as their only symptom - both of which infected a family member prior to diagnosis). 3/10 children showed total symtomatic improvement during observation period</t>
  </si>
  <si>
    <t>Multicenter, multicountry</t>
  </si>
  <si>
    <t>Preßler</t>
  </si>
  <si>
    <t>Newborn infant can contract COVID-19 in the first weeks postpartum (vertical or horizontal transmission)</t>
  </si>
  <si>
    <t>Breast milk positive for IgG</t>
  </si>
  <si>
    <t>Symptoms in neonates similar to late-onset sepsis (fever, dyspnea, compromised circulation leading to admission to NICU at days of life 5, 10, and 26. All patients recovered within a few days. 1/3 RT-PCR positive at week 1 and 2/3 positive at weeks 4-5. 2 neonates (1 symptomatic 1 asymptomatic) excreted virus in faeces for weeks.</t>
  </si>
  <si>
    <t>Prazuck</t>
  </si>
  <si>
    <t>2 families (26 and 4 members) moved to 3 neighbouring houses in the countryside. None of the 9 children were infected, although they had very closed contacts with their infected parents. Partners were infected in 3/9 couples.</t>
  </si>
  <si>
    <t>Pierce-Williams</t>
  </si>
  <si>
    <t>1/33 newborns tested positive for COVID-19 by RT-PCR 48 hours post-birth</t>
  </si>
  <si>
    <t>Women with critical COVID-19 deilvered at an earlier mean gestational age than those with severe disease. No cases of intrauterine fetal demise. Delivery by cesarean was 53% for women with severe disease and 94% for those with critical disease. 64% newborns required NICU admission (40% in severe and 83% in critical disease groups)</t>
  </si>
  <si>
    <t>Multi-centre</t>
  </si>
  <si>
    <t>Report of cases of multisystem inflammatory syndrome in children due to COVID-19 infection. 73% had previously been healthy, 70% positive by RT-PCR or serology. Organ-system involvement incuded GI system (92%), cardiovascular (80%), haematology (76%, mucocutaneous (74%) and respiratory (70%). Median duration of hospitalisation 7 days, 80% received intensive care, 20% received mechanical ventilation, 48% receivd vasoactive support and 2% died (half of which were previously healthy). 8% had coronary-artery aneurysms and Kawasaki-like features documented in 40%. 92% patients had elevations in at least 4 biomarkers indicating inflammation.</t>
  </si>
  <si>
    <t>Reports from various hospitals across 26 states in the USA.</t>
  </si>
  <si>
    <t>Harman</t>
  </si>
  <si>
    <t>Description of COVID-19 infected paediatric patients with comorbidies (cerebral palsy, prematurity, Wilson disease, dilated cardiomyopathy). Study shows wide range in severity of COVID-19 disease, frequent multi-organ involvement, 4/5 patients from BAME background. 3/5 patients had lymphopenia &amp; the same 3 also had thrombocytopenia. 3/4 had elevated CRP measyrements. 2/4 showed new infiltrates on chest x-ray. 3/5 needed respiratory suppoert, 2 of which were admitted to ICU. 4/5 had liver dysfunction (note: 2/4 had underlying liver conditions and 1/4 renal condition). Median length of stay is 20 days. None had signs or symptoms of paediatric multisystem inflammatory syndrome temporally associated with COVID-19 on admission.</t>
  </si>
  <si>
    <t>Bai</t>
  </si>
  <si>
    <t>25 infected children (RNA-PCR confirmed) with epidemiological link, 8 asymptomatic. . The most common symptoms were cough (13 cases, 52%) and fever (6 cases, 24%). The duration time of clinical symptoms was  13.0  (8.0–25.0)  days.  In  the  25  cases,  on  admission,  21  cases  (84%)  had  normal white blood cell counts. All lymphocyte counts normal. No statistically significant difference of lab results between symptomatic and asymptomatic children. 13 cases with abnormal CT imaging, most of which were located in the subpleural area of bottom of lung. The days from onset to RNA turning negative was 15.20 ±  6.54 days. There was no  significant  difference  of  RNA  turning  negative  between  the  groups  of  inter-feron, interferon plus ribavirin and interferon plus lopinavir or ritonavir treatment. All the cases recovered and were discharged from hospital.</t>
  </si>
  <si>
    <t>Lavezzo</t>
  </si>
  <si>
    <t>234 children tested but none of them were infected, even though some were living with infected family members. Up ti the age of 50 years, the prevalence of infection oscillated bwteen 1.2-1.7%. Older individuals showed a 3-fold increase in the prevalence of infection.</t>
  </si>
  <si>
    <t>NI</t>
  </si>
  <si>
    <t>Xia</t>
  </si>
  <si>
    <t>13/20 had history of close contact with Covid-19 diagnosed family members</t>
  </si>
  <si>
    <t>4/20 showed no abnormality on chest CT</t>
  </si>
  <si>
    <t>Su</t>
  </si>
  <si>
    <t>all children diagnosed after symptom onset within their families</t>
  </si>
  <si>
    <t>3/9 children had fever or cough, 6/9 children were asymptomatic positive</t>
  </si>
  <si>
    <t>small sample size (9 children, 14 families)</t>
  </si>
  <si>
    <t>Song</t>
  </si>
  <si>
    <t>After 9 days of contact with their mother, herself a confirmed case of COVD-19, two siblings (brother and sister) both developed fever and cough in conjunction with small nodular lesions of lung unilaterally, near lateral margins of the lower lobes.</t>
  </si>
  <si>
    <t>75% of cases (12/16) involved family units.</t>
  </si>
  <si>
    <t>50% asymptomatic, 50% fever or cough, 5/16 mild, 11/16 ordinary</t>
  </si>
  <si>
    <t>median time to first NAT-negative conversion = 5.5 days (range 1 -23 days). For two consecutive negative tests, median time = 6.5 days (range 2-24 days)</t>
  </si>
  <si>
    <t>children generally showed milder symptoms.</t>
  </si>
  <si>
    <t>study of 4 family clusters</t>
  </si>
  <si>
    <t>Shi</t>
  </si>
  <si>
    <t>10 children of 56 suspected confirmed COVID-19 in hospital screening protocol</t>
  </si>
  <si>
    <t>5/10 were confirmed person to person transmission</t>
  </si>
  <si>
    <t>only 10 children considered</t>
  </si>
  <si>
    <t xml:space="preserve">9 children identified as 2019-nCoV infection. </t>
  </si>
  <si>
    <t>6/9 children could identify a family exposure resulting in potential infection</t>
  </si>
  <si>
    <t>2/9 had no symptoms</t>
  </si>
  <si>
    <t>Russell</t>
  </si>
  <si>
    <t>only 2 cases in 0-19 year olds</t>
  </si>
  <si>
    <t xml:space="preserve">unrepresentative population as closed cruise ship </t>
  </si>
  <si>
    <t>36 children</t>
  </si>
  <si>
    <t>53%  moderate with pnuemonia, 6 (17%) needed O2 therapy</t>
  </si>
  <si>
    <t>55% of cases had unknown or outside family exposure to SARS-CoV-2</t>
  </si>
  <si>
    <t>12% with symptoms. 4% with O2 saturation &lt;95% and all had imaging evidence of lung involvement.
9 patients received O2 support.
21% asymptomatic, 58% mild, 19% moderate, 1% severe, 1% critical [severe and critical were those with coexisting conditions]. No reported deaths.</t>
  </si>
  <si>
    <t>RT-PCR 100 italian children &lt;18 years Mar 3 - 27, 17 paediatric depts.</t>
  </si>
  <si>
    <t>There were 14 children cases among the 67 cases, with a median age of 6.2 years (range 0–16 years), and 6 cases (42.9%) were males. All the cases in children were familial clusters</t>
  </si>
  <si>
    <t>retrospective analysis of hospital records</t>
  </si>
  <si>
    <t>asymptomatic cases to patients with mild and severe symptoms, with or without pneumonia</t>
  </si>
  <si>
    <t>small sample size (2 children &lt;18 years)</t>
  </si>
  <si>
    <t>2 children with SARS-CoV-2, both with pneumonia, both recovered</t>
  </si>
  <si>
    <t xml:space="preserve">systemic inflammation rarely occurred in pediatric patients with COVID-19, The median (IQR) age of children with moderate disease (66 [8-117] months) was significantly younger than that of children with mild cases (108 [46-136] months; P = .003). </t>
  </si>
  <si>
    <t>Wuhan Children's Hospital was the designated hospital for Covid patients; data collection was reviewed by 2 independent clinicians</t>
  </si>
  <si>
    <t>single centre study in paediatric hospital, actual age groupings or limit of age not given</t>
  </si>
  <si>
    <t>Rha</t>
  </si>
  <si>
    <t>only 4 (0.1%) of 3187 children tested positive by PCR, these were all in &lt;12 months old. Samples were from Seattle.</t>
  </si>
  <si>
    <t>no info</t>
  </si>
  <si>
    <t>All 4 positive children had ARI (2 hospitalized and 2 ED patients); hospitalised patients did not require oxygen, both discharged after 1 day. None had underlying conditions.</t>
  </si>
  <si>
    <t>prospective cohort design, large number of samples tested, multi centre study</t>
  </si>
  <si>
    <t xml:space="preserve">possible missed detections because only 59% of eligible children were enrolled, lack of enrollment of older children in outpatient settings, and suspended or limited surveillance due to pandemic-related restrictions during March while community circulation appeared to be rising. Testing algorithms were not standardized across sites and each site validated and conducted their own testing. Differences in test performance by site (including the possibility of false-positive results) were not evaluated. </t>
  </si>
  <si>
    <t>Ranabothu</t>
  </si>
  <si>
    <t>1353 cases in data base (no denominator given?) that met Covid icd-10 code</t>
  </si>
  <si>
    <t>no  info</t>
  </si>
  <si>
    <t>confirms multiple organ system involvement in children with COVID-19 and only minority of children require hospitalization and/or critical care</t>
  </si>
  <si>
    <t>"largest health database"</t>
  </si>
  <si>
    <t>Individual patient-level data including outcomes could not be ascertained due to the nature of this study. Based on ICD-10 codes</t>
  </si>
  <si>
    <t>Otto</t>
  </si>
  <si>
    <t>424/7256 tested positive of 0-21 year olds</t>
  </si>
  <si>
    <t>covers large network of paediatric care network in Philadelphia USA</t>
  </si>
  <si>
    <t>retrospective case series, first 12 weeks of testing</t>
  </si>
  <si>
    <t>"children include here up to age 21"</t>
  </si>
  <si>
    <t>Mithal</t>
  </si>
  <si>
    <t xml:space="preserve">18 infants with SARS-CoV-2 </t>
  </si>
  <si>
    <t xml:space="preserve">Ct values were low (indicating high viral loads) for this cohort of infants with values ranging from 3.00 to 6.58 for 14 infants. One infant had exceptionally high viral load with sample necessitating dilution 1:100 dilution to obtain Ct of 8.6. </t>
  </si>
  <si>
    <t>mild febrile disease with no significant pulmonary disease, only 9 were hospitalised</t>
  </si>
  <si>
    <t>small sample size and single centre study with limited eligibility criteria -- only &lt;90 days old</t>
  </si>
  <si>
    <t>Ma</t>
  </si>
  <si>
    <t>included &lt;18 year olds amongst PCR positive cases</t>
  </si>
  <si>
    <t>11/47 were asymptomatic. asymptomatic patients in Jinan were relatively young and were mainly clustered cases</t>
  </si>
  <si>
    <t>included asymptomatic patients</t>
  </si>
  <si>
    <t>relatively small sample size</t>
  </si>
  <si>
    <t xml:space="preserve">The severity of COVID-19 infection in children is less than it is in adults in terms of symptoms, lung consolidation as visualized by CT, and laboratory abnormalities. </t>
  </si>
  <si>
    <t>Garazzino</t>
  </si>
  <si>
    <t xml:space="preserve">67.3% (113/168) children had at least one parent with +ve SARS-CoV-2 infection. </t>
  </si>
  <si>
    <t>Symptom onset in relatives frequently (88/113) preceded  symptoms in the infected child between 1-14 days</t>
  </si>
  <si>
    <t>40% of the children included in this report were under 1 year of age and the majority of them were hospitalised, suggesting a higher susceptibility to symptomatic COVID-19 in this specific age group</t>
  </si>
  <si>
    <t>multicentre study of 11 of 13 exclusively paediatric units across Italy, predominantly northern region which was most heavily affected</t>
  </si>
  <si>
    <t>retrospective data collection</t>
  </si>
  <si>
    <t>Belot</t>
  </si>
  <si>
    <t>79 confirmed cases of Covid-related paediatric inflammatory multisystem syndrome (PIMS) reported in France (1 Mar - 17 May)</t>
  </si>
  <si>
    <t>Bandi</t>
  </si>
  <si>
    <t>The mean age of COVID-19 positive children was significantly higher than those tested negative. Compared_x000D_
with non-Hispanic whites, AA children had a significantly higher rate of positive test; 6.8% of AA children vs._x000D_
1.7% of white children tested positive for COVID-19; p = 0.046</t>
  </si>
  <si>
    <t>In our study although only 20% of children needed hospitalization, 80% of the admitted children were AA. It is noteworthy that, while 25.1% of all tested children in our study were white, only 8% of COVID-19 positive cases were white</t>
  </si>
  <si>
    <t>focus of paper was risk factors associated with ethnicity</t>
  </si>
  <si>
    <t>Asfahan</t>
  </si>
  <si>
    <t>OR for dying from COVID for every 10-year incerase in age was 3.4 compared to the previous band of 10 years. OR =10.3 if comorbidities</t>
  </si>
  <si>
    <t>large sample size</t>
  </si>
  <si>
    <t>based on publicly available data from China, unclear where the cfrs accounted for those with unknown outcomes.</t>
  </si>
  <si>
    <t>sb</t>
  </si>
  <si>
    <t xml:space="preserve">Number of children in Fig 2 </t>
  </si>
  <si>
    <t>Tian</t>
  </si>
  <si>
    <t>11 cases in age group 0-12, 3 in less than 1 year old and 8 in 1 to 12 years age group. This is out of 262 cases</t>
  </si>
  <si>
    <t>1 severe case out of 46 severe cases in less than 1 year old. 10 remaining cases in 0-12 age group were classified as "common" which includes mild, asymptomatic and non-pnuemonia cases</t>
  </si>
  <si>
    <t>Jan 20 to Feb 10. Beijing, patients transferred to designated COVID-19 hospitals. Clinical outcomes were followed up to February 10, 2020.</t>
  </si>
  <si>
    <t>SB</t>
  </si>
  <si>
    <t>Salje</t>
  </si>
  <si>
    <t>qian</t>
  </si>
  <si>
    <t>grandparents. mom, dad all tested covid-19 positive. 6 year old daughter showed no symptoms and tested negative 4 times!! CT scan was normal. 13 month old daughter was asymptomatic but positive</t>
  </si>
  <si>
    <t>Mizumoto</t>
  </si>
  <si>
    <t>Out of 313 locally acquired cases in Japan as of 7th March, age and gender information was available for 173 cases. Of these 173, 7 were aged 0-19. Attack rate is 7.2% (95% CI 3.0% - 14.3%) in male 0-19 group and 3.8% (0.8% - 10.6%) in 0-19 female group</t>
  </si>
  <si>
    <t>age and gender information was available for a subset of cases. Presumable age specific AR was calculated from this subset? These is no discussion abt censoring etc</t>
  </si>
  <si>
    <t>authors conclude children are less likely to be diagnosed as cases, and moreover, the risk of disease given exposure among children appears to be low.</t>
  </si>
  <si>
    <t>Out of 634 who tested positive, 6 were aged 0-19 years</t>
  </si>
  <si>
    <t xml:space="preserve">The clinical manifestations of the mother and the baby were both mild and the baby’s prognosis was good. The result of pharyngeal swab for SARS-CoV-2 was positive at 36 hours after birth.  Infant was well and afebrile with no cough or vomiting. </t>
  </si>
  <si>
    <t>infant tested positive 36 hours after birth. Not enough evidence to rule out vertical transmission, nor enough ti establish it conclusively</t>
  </si>
  <si>
    <t>no conclusive evidence; breast milk, cord blood, placenta tested negative for the presence of the virus, but this could be attribted to false negatives due to low viral load.</t>
  </si>
  <si>
    <t>Luo</t>
  </si>
  <si>
    <t>The age of close contacts was linearly associated with an increasing risk of getting infected after close contact with source patients Incidence was 1.8% in age group 0-17. 14 out of 183 close contacts in this range tested positive. OR 0.82 (0.45, 1.48) Adjusted OR 0.66 (0.35, 1.24) compared to 18-44 age group. This number 7/264 in 0-5 age group, 7/519 in 6-17 age group. See Table 1S</t>
  </si>
  <si>
    <t>Jan 13 to March 6 in Guangzhou China</t>
  </si>
  <si>
    <t>Out of 366 hospitalized children n Wuhan, 6 tested positive for covid. Dates of illness onset were between Jan 2 and Jan 8. Dates of hospitalization between Jan 7 and Jan 13. all patients between 1 and 7 years of age.</t>
  </si>
  <si>
    <t>high fever in all 6, cough in all 6, vomiting in 4. 4 of the 6 had pneumonia, one child admitted to pediatric ICU. All patients recovered be</t>
  </si>
  <si>
    <t>many important pieces of information in this small paper.</t>
  </si>
  <si>
    <t xml:space="preserve">None of the patients or their family members had had direct exposure to Huanan Seafood Wholesale Market (the initial location to which cases of Covid-19 were linked) or to one another.  One patient resided outside Wuhan; this patient had illness onset on January 2, 2020. The patient and her family were residents of the Yangxin area of Huangshi and had not traveled outside the city in the month before illness on- set. </t>
  </si>
  <si>
    <t xml:space="preserve"> 5 years, 11 months, 9 years and 2 months. All of them exposed to confimrf or suspected patient</t>
  </si>
  <si>
    <t>non-specific abnormalities (pure GGO or consolidation) distributed
without peripheral predominance at CT unlike the adults. How-
ever, when superimposed with other pathogen infections, the pul-
monary involvement was more severe, as simultaneous infection
of RSV and SARS-CoV-2 in one child was detected</t>
  </si>
  <si>
    <t>negative evidence; none of the pregannat women included in the study was admitted to ICU and no clinical abnormalities were observed in the infants. Note that this is a mix of lab confirmed and clinically diagnosed group of preganant women</t>
  </si>
  <si>
    <t>small sample size, limited information for children</t>
  </si>
  <si>
    <t>Jan 27 to Feb 14; China. confusing paper.</t>
  </si>
  <si>
    <t xml:space="preserve">of the 64 contact patients (I think this means secondary cases who were contacts), 4 cases were below 18 years of age. SAR to children was 4% compared to 17.1% to adults OR 0.18 (0.06 - 0.54) . Also see table 3 - 2.3% in 0.5 years and 5.4% in 6-17 years, </t>
  </si>
  <si>
    <t>Data collected from 2 local hospitals, between Jan 1 and Feb 20. Eleigible households were families with 1 member who had clear travel history to Wuhan or exposure to people from Wuhan or high risk sites. That is, index patient had a clear exposure and non index patients had clear non-exposure. Final date of follow up March 1. Last date of enrolled index case was Feb 13.</t>
  </si>
  <si>
    <t>le</t>
  </si>
  <si>
    <t>3 month old baby infected through contact with her grandmother. Tested positive on Feb 8</t>
  </si>
  <si>
    <t xml:space="preserve">As of Feb 19, despite close contact with the patient, the infant’s mother did not present any symptoms and her repeated nasopharyngeal swabs were negative for SARS-CoV-2. All the other family members, including a 5-year-old boy, were also asymptomatic and tested negative. </t>
  </si>
  <si>
    <t>mild upper respiratory symptoms; low grade fever; nasal congestion; rhinorrhea</t>
  </si>
  <si>
    <t>Kurita</t>
  </si>
  <si>
    <t>Fitting SIR model to incidence, the authors estimate that 0.4 of children are immune with large 95% CI 0.2, 0.7</t>
  </si>
  <si>
    <t>the incidence rate including asymptomatic cases among children was 0.79 per million population compared to 5.97 for adults and 7.82 for elderly people as of 17 March.</t>
  </si>
  <si>
    <t>Kong</t>
  </si>
  <si>
    <t>Out of 640 throat swabs of patients with ILI between 6 october 2019 and 21 jan 2020, 9 were found to be positive for covid. None of the patients who were positive for covid were children. Of the 640 patients in this study, rougly half were below 8 years!! median age 8 years</t>
  </si>
  <si>
    <t>retrospective analysis. authors hint at limittaions of using swabs from upper respiratory tract.</t>
  </si>
  <si>
    <t>KamaliAghdam</t>
  </si>
  <si>
    <t>15 day old neonate probably infected through parents who reported fever and cough</t>
  </si>
  <si>
    <t>not clear - authors say no cough, runny nose or gastrointestinal symptoms, baby completely alert BUT  He was transferred to the Neonatal Intensive Care Unit?? There are some clinical symptoms reported - are they severe symptoms? tachycardia (heart rate of 170min), tachypnoea (respiratory rate of 66), and mild subcostal retraction, O2 saturation was 93% (without oxygen). Other parameters are reported to normal for baby.  Discharged after 6 days in good condition</t>
  </si>
  <si>
    <t>ji</t>
  </si>
  <si>
    <t xml:space="preserve">8 cases in infants (0-3 years) out of 1010 confirmed COVID-19 cases in Hunagshi </t>
  </si>
  <si>
    <t>asymptomatic infection in 9 children - tested positive for covid but no symptoms in 14 days of quarantine</t>
  </si>
  <si>
    <t>almost a fully observed outbreak, so strong evidence</t>
  </si>
  <si>
    <t>15 year old boy with travel histroy to Hubei; mild fever and congestion; CT scan normal; family members had similar symptoms but Dad had bilateral pnuemonia. Symptoms cleared in 2 days in the boy. Symptoms presented 1 week after travel to Hubei; Case 2. 9 year old boy; symptoms 10 days after travel to Hubei; mild symptoms - cT scan normal; mom displayed symptoms 2 days before the boy; 2 year old baby sister and Dad both were -ve for SARS-CoV2. Boy's symptoms cleared after 2 days</t>
  </si>
  <si>
    <t>Case 1 presented as an upper respiratory tract infection, and Case 2 presented with mild diarrhea only. Compared with their parents and to previous reported adults with COVID-19, the two cases showed relatively mild clinical manifestations and recovered soon. The authors conclude that children are infected mostly through family; hard to conclude this imp from 2 cases. The authors cite this paper: Chen F, Liu ZS, Zhang FR, Xiong RH, Chen Y, Cheng XF, et al.
First case of severe childhood novel coronavirus pneumonia in China. Chin J Pediatr. 2020;58:E005. https://doi.org/10.3760/cma .j.issn.0578-1310.2020.0005 (in Chinese). We have excluded this as it is not in English.</t>
  </si>
  <si>
    <t>Goldstein</t>
  </si>
  <si>
    <t>individuals aged 15-19 years had a relative risk of 1.14 where the RR is the proportion of COVID-19 cases in this age group among all COVID-19 cases in Weeks 13 and 14 of 2020 compared with the similar ratio for weeks 11 and 12.</t>
  </si>
  <si>
    <t xml:space="preserve">Excludes children younger than 10 and adults over 49 years of age._x000D_
data for week 14 were incomplete
</t>
  </si>
  <si>
    <t>age groups that have an elevated role in propagating an epidemic will have their share among all incident cases increase with time during the early states of the epidemic, particularly under containment efforts for which adherence varies between the different age groups. _x000D_
 Authors interpret the increased prevalance amoung young children as indicative of lesser adherence to social distance practices.</t>
  </si>
  <si>
    <t>pan</t>
  </si>
  <si>
    <t>3 year old boy tested positive for covid. Travelled from Wuhan to Guangzhou on Jan 22</t>
  </si>
  <si>
    <t>child was asymptomatic thoughout the observation period while Dad should symptoms and Mom did not. chikd - no clinical symptoms, no decrease in white blood or lymphocyte counts; normal CT images</t>
  </si>
  <si>
    <t>unclear what the follow up  or observation period was.  Last date mentioned is Jan 29. Also primary case is unclear as the family travelled together</t>
  </si>
  <si>
    <t>the percentage of covid-19 cases in 0-19 age group was at most 7.2 in the period Feb 17-Mar 8, and as low as 0.2 in the period Dec 8 to Jan 9. Number of confirmed cases per million people in Supplement Tanle 1, further age breakdown.</t>
  </si>
  <si>
    <t>4.10% of cases in those aged &lt;20 years were severe or critical, Adjusted relative risk 0.47 (0.31-0.70) compared to age 20-39</t>
  </si>
  <si>
    <t>only lab confirmed cases considerdd andstratified in different ways: age, sex, occuptaion, and the time period of the epidemic.</t>
  </si>
  <si>
    <t>32583 confirmed cases ;  descriptive analysis with some Poisson regression. See eTable 1 in supplementary.</t>
  </si>
  <si>
    <t>Davies</t>
  </si>
  <si>
    <t>under 20s are roughly half as susceptible to infection as over 20s</t>
  </si>
  <si>
    <t>75% of infections are subclinical in 10-19 year olds, compared to 20+ in 70+ year olds</t>
  </si>
  <si>
    <t>Population mixing measured in contact surveys may not be representative of contact patterns made during the early phase of local epidemics.</t>
  </si>
  <si>
    <t>see modelling tab for details</t>
  </si>
  <si>
    <t>Cui</t>
  </si>
  <si>
    <t>became severe on days 7 through 11 of illness, productive cough + occasional tachycardia, illness day 9 2nd chest scan showed progressive pneumonia. child became better eventually. Disease progression is consistent with that reported in adults.</t>
  </si>
  <si>
    <t>detailed disease progression.</t>
  </si>
  <si>
    <t>55 day old infant, was taken to Lu'an in Hubei province. Here uncle and aunt were ill; then parents became will with covid, then child tested positive (PCR confirmed)</t>
  </si>
  <si>
    <t>chan</t>
  </si>
  <si>
    <t>10 year old boy was aysmptomatic but tested positive. Had abnormal CT scan as well. 7 year old child who was with them but wore a surgical mask for most of the time during the period in Wuhan was not found to be infected.</t>
  </si>
  <si>
    <t>10 year old child was aysmptomatic but tested positive and was shedding virus</t>
  </si>
  <si>
    <t>child was aysmptomatic</t>
  </si>
  <si>
    <t>one of the first reports of human to human transmission and already asymptomatic transmission is seen to play a role</t>
  </si>
  <si>
    <t>Interesting point: "Unlike patient 5, who was aged 10 years and non-compliant to parental guidance, patient 6, who was aged 7 years and reported by her mother to wear a surgical mask for most of the time during the period in Wuhan, was not found to be infected by virological or radiological investigations."</t>
  </si>
  <si>
    <t>hu</t>
  </si>
  <si>
    <t>5 out of 24 close contacts of COVID-19 patients investigated were below 15 years of age. All 5 were asymptomatic, 4 of them had normal CT scan, 1 didn't. young cases (&lt;15 years old) were prone to be asymptomatic even during hospitalization and to have a normal CT image, which partially suggested that nucleic acid testing would be crucial to identify asymptomatic infections in young close contacts.</t>
  </si>
  <si>
    <t>smalll sample size, lack of data on nucleic acid tests before the diagnosis date</t>
  </si>
  <si>
    <t>The asymptomatic COVID-19 cases here were defined as cases who were tested for COVID-19 nucleic acid positive, but without symptoms while screening.  19 out of the 24 patients developed symptoms while in the hospital, while 5 did not. These 5 were children.</t>
  </si>
  <si>
    <t>henry</t>
  </si>
  <si>
    <t>crowdsourced data</t>
  </si>
  <si>
    <t>82 unique pediatric cases from two crowd sourced linelists betweem Jan 21 and Feb 28. None of the numbers reported have been compared with adults, therefore it is difficult to see how they can be used to inform our research questions. E.g. median delay to first hospital visit inside and outside China etc. I am tempted to move it back to full text screening and exclude it. If it, give it low score on quality since no comparison with any other age group</t>
  </si>
  <si>
    <t>5 year old boy tested positive; 2-year-old asymptomatic boy infected through grandpa; 7-month-old girl probably infected through mother who was poitive 6 days ago.  9-year-old male asymptomatic boy probably infected via Dad.
13-year-old male asymptomatic boy admitted because gradma was positive for covid</t>
  </si>
  <si>
    <t>boy had dry cough; fever; blood test was normal. discharged after 13 days. 2 year old boy released after 6 days, had some symtoms that I don't understand (GGO in bilateral upper lobes) i.e. i don't know if this is severe? 7 month old girl had dry cough and fever; tested -ve 13 days after admission. 
9-year-old male asymptomatic boy tested -ve after 7 days</t>
  </si>
  <si>
    <t>poli</t>
  </si>
  <si>
    <t>1 month old infant with cystic fibrosis was infected afer close contact with grandfather who was later hospitalized for covid</t>
  </si>
  <si>
    <t>child remained asymptomatic throughout follow-up period</t>
  </si>
  <si>
    <t>child wih an underlying infection</t>
  </si>
  <si>
    <t xml:space="preserve">unclear what the follow up period was. </t>
  </si>
  <si>
    <t>Michelena</t>
  </si>
  <si>
    <t>No confirmed cases in the perdiatric cohort (see notes for defn of cohort)</t>
  </si>
  <si>
    <t>Barcelona. 1045 patients with rheumatic diseases currently yaking tDMARDs were contacted, 959 completed the survey. 95 suspected COVID-19 patients, 11 confirmed. The obkective of this study was to identify if rheumatic patients on immunosuppresant therapries are at higher risk of COVID-19. It is therefore hard to generalise this finding.</t>
  </si>
  <si>
    <t>Verdoni</t>
  </si>
  <si>
    <t xml:space="preserve">In Bergamo province in Italy, which was extensively affected by the severe acute respiratory syndrome coronavirus 2 (SARS-CoV-2) epidemic, a 30-fold increased incidence of Kawasaki-like disease was observed. Children diagnosed after the SARS-CoV-2 epidemic began showed evidence of immune response to the virus, were older, had a higher rate of cardiac involvement, and features of MAS. The SARS-CoV-2 epidemic was associated with high incidence of a severe form of Kawasaki disease. </t>
  </si>
  <si>
    <t>This study might be good for discussion, hard for me to see how it can inform severity/transmissibility or even severity more generally.</t>
  </si>
  <si>
    <t>Mannheim</t>
  </si>
  <si>
    <t>64 children among 6369 lab confirmed cases of covid-19 reported to CDPH. Twenty-nine (45%) cases were among children aged 14–17 years and 15 (23%) among children aged 0–4 years; 8 (13%) were among infants 0–11 months of age.  40 of 63 patients had lab confirmed cases in HH members</t>
  </si>
  <si>
    <t>For 15 households for which all necessary data to determine transmis- sion were available, 11 (73%) were adult-to-child, 2 (13%) were child-to-child, and 2 (13%) were child-to-adult. None of the 64 pediatric patients were associated with a recognized outbreak in a congregate setting.</t>
  </si>
  <si>
    <t xml:space="preserve">10 patients were hospitalized; Hospitalized patients were significantly younger than nonhospitalized patients (median, 3.5 years vs 12 years; P = .03). Of those hospitalized, all either had an underlying comorbidity or co-infection de- tected; 7 (70%) had an underlying comorbidity and 4 (40%) had coinfection. Three (30%) had a history of chronic lung disease, 2 (20%) had a history of cardiac or congenital heart disease, 2 (20%) had Trisomy 21, and 2 (20%) had immunodeficiency (1 with immune dysfunction related to a genetic disorder; 1 with recent myelosuppressive chemotherapy). </t>
  </si>
  <si>
    <t>one of the very new reports that I came across of child to child or child to adult transmission.</t>
  </si>
  <si>
    <t>very limited information on transmission presented.</t>
  </si>
  <si>
    <t>Ibrahim</t>
  </si>
  <si>
    <t>3 patients had history of oversears travel, all 4 had contact with confirmed cases</t>
  </si>
  <si>
    <t>Foster</t>
  </si>
  <si>
    <t>More than half of the cases (54%) reported a laboratory-confirmed COVID-19 household contact, and the majority (71%) of these cases presented in the ambulatory setting (P = .008). International travel was reported in 2 cases (Mexico and Commonwealth of Dominica) and inter- state travel in 1 case (New Jersey).</t>
  </si>
  <si>
    <t>OVID-19 tended to be clustered in families; 22 of the 32 children had at least one family member a confirmed COVID-19 patient. This phenomenon of family aggregation occurred in 87.5% of infant and preschool-aged children (7/8), 87.5% of school-aged children (14/16), and only 12.5% of adolescents (1/8)</t>
  </si>
  <si>
    <t xml:space="preserve">The average duration of viral RNA in respiratory samples (nasopharyngeal swab or sputum) was 15.8 d (range 1e29 d). The average durations in infants and preschool children, school children and adolescents were 12.67 ± 8.26 d, 16 ± 7.93 d and 18 ± 8.49 d, respectively, without statistical difference.
Seventeen children were tested for viral RNA in faeces or anal swabs; viral RNA was present with an average duration of 28.9 ± 11.81 d, with the longest time of 65 d in the youngest case, a 3-month-old girl. </t>
  </si>
  <si>
    <t>310 i.e. 1.5% of the patients were in the age group 0-18.</t>
  </si>
  <si>
    <t>73.5% of the patients in 0-4 age group were discharged, 1 in this age group died (0.9%). 80.8% in 5-9 age bracket were discharged, 19.2 were receiving on going care, no deaths in this age bracket. 54.5% of the patients in 10-14 age group were discharged, 45.5% were receiving ongoing care. The percenatges for 15-19 age group are 80.0% and 16.7% respectively with 1 death representing 3.3%</t>
  </si>
  <si>
    <t>Large cohort size</t>
  </si>
  <si>
    <t>Cohort consists of hospitalised patients only. comorbities by age are not recorded so unclear if the 2 deaths in chindren could be due to existing comorbidities.</t>
  </si>
  <si>
    <t>Deng</t>
  </si>
  <si>
    <t xml:space="preserve">16 year old granddaughter  was asymptomatic and tested positive, 2 year old grandchild (female) tested negative. Index case apparently grandfather who traveled from Wuhan </t>
  </si>
  <si>
    <t xml:space="preserve">Limited value of this study. </t>
  </si>
  <si>
    <t>Tara</t>
  </si>
  <si>
    <t>3 mild cases, all with positive stool samples after throat swab turned negative, suggesting prolonged infectiousness after negative throat test and hospital discharge</t>
  </si>
  <si>
    <t>repeated throat/stool testing of 3 infected children and detailed clinical information</t>
  </si>
  <si>
    <t>small case study of 3 children</t>
  </si>
  <si>
    <t>105 children admitted to hospital (Wuhan) aged 1-16, 8 critically ill. no further info</t>
  </si>
  <si>
    <t>only info on number of children admitted and number classified as severe included. No age disaggregatation beyond 1-16 years</t>
  </si>
  <si>
    <t>study details development of a decision classification tree for severity of paed infection. No useful details beyond number admitted to hospital and number classified as critical</t>
  </si>
  <si>
    <t>Ye</t>
  </si>
  <si>
    <t>no new data presented, summarising existing papers</t>
  </si>
  <si>
    <t>review of existing studies in China, have checked references for anything related to children. Relevant refs already in covidence, most are case series and would be excluded</t>
  </si>
  <si>
    <t>Verity</t>
  </si>
  <si>
    <t>very low IFR for &lt;20 years, proportion infected hospitalised is 0 for 0-9 years and 0.0408% for 10-19 years. no deaths reported in 0-9 years, 1/549 in 10-19 years</t>
  </si>
  <si>
    <t>awesome research team from a great department full of incredibly talented and good-looking scientists</t>
  </si>
  <si>
    <t>assumptions of uniform attack rate, children's data based on case reports from hospital so unclear whether the differences are driven by severity or susceptibility</t>
  </si>
  <si>
    <t>507 patients reported, few patients were &lt;15 years (3%)</t>
  </si>
  <si>
    <t>uses crowd-sourced data to compile reports across China</t>
  </si>
  <si>
    <t>only those with symptoms severe enough to seek care are included</t>
  </si>
  <si>
    <t>Spiteri</t>
  </si>
  <si>
    <t>report from WHO EURO early in epidemic, small numbers of cases reported in 0-17 years</t>
  </si>
  <si>
    <t>surveillance report with age-distribution of cases, no data on testing or severity or outcomes by age</t>
  </si>
  <si>
    <t>Souza</t>
  </si>
  <si>
    <t>67,344 suspected cases, 1,468 confirmed. Proportion confirmed cases 0-9years 16.4 fold lower, 10-19years 5.3 fold lower compared with demographic structure</t>
  </si>
  <si>
    <t>1/4 newborns reported was admitted to hospital, didn't require mechanical ventilation. No deaths in &lt;49 year olds</t>
  </si>
  <si>
    <t>case data reported nationally to REDCap database, 67,344 suspected cases, 1,468 confirmed.</t>
  </si>
  <si>
    <t>additional age-disaggregated data mentioned in SI but can't find it. age significant predictor of hospitalisation (AOR 1.04 (1.03-1.06))</t>
  </si>
  <si>
    <t>Schwierzeck</t>
  </si>
  <si>
    <t>48 people exposed in nosocomial outbreak,  35 adults and 13 children exposed. 12 infected: 3 were children</t>
  </si>
  <si>
    <t>setting paediatric dialysis unit</t>
  </si>
  <si>
    <t>Pathak</t>
  </si>
  <si>
    <t>USA: By April 6, 74 children 0-17 years admitted to PICU, estimated 176,190 total infections in age-group, based on severity estimates from China</t>
  </si>
  <si>
    <t>reports only the numbers of PICU admittances from a limited number of facilities. Number actually infected estimated from Chinese data</t>
  </si>
  <si>
    <t>hard to derive any conclusions from actual data here, reports just the number of PICU cases in a set of facilities but no comparison to data on confirmed (mild) cases or to adults. Most of the paper is projections of paed case numbers in the future and derivation of numbers infected using Chinese data and incompete US reports</t>
  </si>
  <si>
    <t>case report of 10yr old girl, mild fever, mild pneumonia and no treatment required</t>
  </si>
  <si>
    <t>6 children (plus 2 adults) with positive stool samples following negative throat/nasal swabs</t>
  </si>
  <si>
    <t>of 6 children included, 2 had fever, 4 had no symptoms</t>
  </si>
  <si>
    <t>unclear how the 6 children and 2 adults were selected, possibly only because they had positive stool samples following negative throat/nasal swabs</t>
  </si>
  <si>
    <t>case report of 5 confirmed paed cases, 2 were symptomatic with fever and cough, some lung ground glass opacities</t>
  </si>
  <si>
    <t>detailed clinical info and contact history (all adults)</t>
  </si>
  <si>
    <t>small study of 5 children, contacts of known cases</t>
  </si>
  <si>
    <t>Talarico</t>
  </si>
  <si>
    <t>Of 173 children meeting screening criteria, 10 children confirmed with COVID-19. Median age of infected children 11.9 years, highest prevalence between 10-15 years. Calabria region, Italy</t>
  </si>
  <si>
    <t>not a randomised sample of children, shows those who met the screening criteria and the number confirmed positive. Single test performed (RT-PCR). Only 10 confirmed of 173 screened - small sample</t>
  </si>
  <si>
    <t>cohort of children admitted to hospital with confirmed COVID, 1 death, 2 severe/critical, 1 asymptomatic, remaining moderate</t>
  </si>
  <si>
    <t>investigation of 36 infants under 1 year with confirmed infection, detailed clinical findings</t>
  </si>
  <si>
    <t>unclear why the asymptomatic case was admitted, small sample from single hospital</t>
  </si>
  <si>
    <t>Son (Pouletty)</t>
  </si>
  <si>
    <t>16 cases of MIS-C in Paris, SARS-CoV-2 confirmed in 12 cases, 3 more had recent contact. Ages 4-12 years. Older age at onset compared with classical Kawaski disease</t>
  </si>
  <si>
    <t>Grimaud</t>
  </si>
  <si>
    <t>all were severe csaes with acute myocarditis admitted to hospital, 19/20 had either positive PCR test or serological test</t>
  </si>
  <si>
    <t>4 hospitals across Paris, detailed clinical findings for 20 critically ill children</t>
  </si>
  <si>
    <t xml:space="preserve">small sample of children admitted to PICU with acute myocarditis so no comparison group. </t>
  </si>
  <si>
    <t xml:space="preserve">110 children with confirmed infection, mean viral shedding 15 days (IQR 11-20), shorter in asymptomatic children (11 days vs 17 days). prolonged duration of shedding with symptoms such as fever, pneumonia, low lymphocyte counts. </t>
  </si>
  <si>
    <t>increased odds of symptoms with age &lt;6 years OR 8.94, 95% CI 2.55-31.35 compared with 6-15 year olds</t>
  </si>
  <si>
    <t>show association between symptoms and duration of viral shedding</t>
  </si>
  <si>
    <t>single hospital site, no faecal testing, unlcear how often nasopharyngeal testing was repeated to ascertain true negative date</t>
  </si>
  <si>
    <t>Gonzalez Cortes</t>
  </si>
  <si>
    <t xml:space="preserve">cohort of paediatric intensive care patients, 50 children, 14 required mechanical ventilation </t>
  </si>
  <si>
    <t>registry includes 90% of Spanish PICUs</t>
  </si>
  <si>
    <t>cohort comprised confirmed COVID-19 cases admitted to PICU in Spanish hospitals, no comparison group, outcomes not presented by age</t>
  </si>
  <si>
    <t>Dufort</t>
  </si>
  <si>
    <t>95 cases of MIS-C amongst 191 suspected cases in New York, clinical findings presented, 80% admitted to intensive care and 2 deaths</t>
  </si>
  <si>
    <t>clinical reports of MIS-C across 106 hospitals in New York State, clinical characteristics are presented by age-group. Also shows epidemic curve just for persons &lt;21 years along with cases of MIS-C.</t>
  </si>
  <si>
    <t>great to see the epidemic curve for New York State just for children but no comparator for adults</t>
  </si>
  <si>
    <t>median time from onset to negative PCR tests was 9 days (respiratory tract) and 34.43 days (faecal)</t>
  </si>
  <si>
    <t xml:space="preserve">10 confirmed cases, 5 asymptomatic, 5 mild. average age of asymptomatic was younger than symptomatic. </t>
  </si>
  <si>
    <t>detailed clinical findings from 10 patients with confirmed infection</t>
  </si>
  <si>
    <t>small sample of confirmed cases in one hospital in China. All children in familial clusters</t>
  </si>
  <si>
    <t>Belhadjer</t>
  </si>
  <si>
    <t xml:space="preserve">Of 35 children retrospectively identified with acute cardiac failure (multisystem inflammatory syndrome in children - MIS-C), 31 tested positive for SARS-CoV-2, all survived. </t>
  </si>
  <si>
    <t>35 children presenting with acute cardiac failure with 31 confirmed SARS-CoV-2 infection in a high prevalence region of France. Detailed notes on clinical presentation for severe form of COVID-19. Suggestion of a &gt;3 week delay between exposure and onset of acute cardiac symptoms</t>
  </si>
  <si>
    <t xml:space="preserve">children with positive serologic test also have IgG antibodies, suggesting expoure &gt;3 weeks prior to testing. Possible that the negative children may also have been exposed and subsequently cleared virus from respiratort tract. </t>
  </si>
  <si>
    <t>hospital-based sample of 35 children with acute heart failure, 31 with confirmed SARS-CoV-2 infection</t>
  </si>
  <si>
    <t>de Lusignan</t>
  </si>
  <si>
    <t>reports SARS-CoV-2 positivity by age-group. Lowest attack rate in age group 0-17 (4.6%) compared with 18-39 (12.6%) up to 19.5% in &gt;75 year olds. Not a random sample though, focussed/targeted testing. odds ratio for testing positive reported by age</t>
  </si>
  <si>
    <t xml:space="preserve">large sample size (n=3802), risk factors for positive test reported (not by age though), </t>
  </si>
  <si>
    <t>cross-sectional study, not random as tests done through surveillance, contact tracing plus routine services, returned travellers from high-risk countries, healthcare workers. Selection bias in those presenting for testing (symptom-driven vs contacts of known case etc)</t>
  </si>
  <si>
    <t>de Ceano-Vivas</t>
  </si>
  <si>
    <t>349 children with compatible respiratory symptoms tested, 58 positive PCR test. of 58 confirmed cases, 23 had underlying conditions</t>
  </si>
  <si>
    <t>58 confirmed cases, 33 admitted to hospital, 14 required oxygen, 5 admitted to PICU, 3 classified as severe, 1 death (5 months old)</t>
  </si>
  <si>
    <t>includes underlying conditions, signs/symptoms, treatment and outcomes for 58 confirmed paediatric cases in one hospital</t>
  </si>
  <si>
    <t>tests only performed in children with compatible respiratory symptoms and criteria for hospitalisation or underlying chronic pathology. children with mild symptoms not tested even if confirmed case in the household. Single hospital site.</t>
  </si>
  <si>
    <t>TM</t>
  </si>
  <si>
    <t>10 neonates (including 2 twins) born to mothers with confirmed nCov. 9 neonates tested 1-9 days after birth, all negative (1 died). Suggested maternal infection caused hypoxemia</t>
  </si>
  <si>
    <t>some mothers with symptom onset 6 days before delivery to 3 days after delivery, neonates tested 72hrs after birth (7 babies) or 7/9 days (2 babies). even though negative nasopharygngeal swabs for all neonates, suggestion that maternal infection caused adverse outcomes in child. follow-up time probably not long enough given incubation period</t>
  </si>
  <si>
    <t>all neonates reported covid-like symptoms (shortness of breath, fever etc. but all tested negative</t>
  </si>
  <si>
    <t>among 2,449 cases with known age, 5% occurred in 0-19 years. Among 508 hospitalised, 2-3% were 0-19 years. 44 deaths, none in 0-19 years</t>
  </si>
  <si>
    <t>suveillance data across 49 US states during 1 month. includes 123 cases &lt;20 years</t>
  </si>
  <si>
    <t>missing data: hospitalisation status, ICU admission and death for 9-53% cases so data presented as range. no further stratification beyond 0-19 years</t>
  </si>
  <si>
    <t>Stringhini</t>
  </si>
  <si>
    <t>0.8% of children aged 5-9, 9.6% aged 10-19 were seropositive. Highest seropositivity in 20-49 yr olds (9.9%), lower in 50-64 yrs (7.4%) and &gt;65 (4.1%)</t>
  </si>
  <si>
    <t>population-based seroprevalence study in Switzerland</t>
  </si>
  <si>
    <t>low response rate (selection bias in responders), household members included so not entirely random</t>
  </si>
  <si>
    <t>Choe</t>
  </si>
  <si>
    <t>1% of cases 0 - 9, 5.2% 10 - 19 (would imagine this doesn't fit age patterns)</t>
  </si>
  <si>
    <t>no deaths in children or adolescents</t>
  </si>
  <si>
    <t>contains the first 7755 PCR +ve cases in South Korea.</t>
  </si>
  <si>
    <t>no evidence of vertical transmission</t>
  </si>
  <si>
    <t>four infants total. only had testing consent for three of them. all negative</t>
  </si>
  <si>
    <t>small number of patients under 16 - unsure how this corresponds to demography</t>
  </si>
  <si>
    <t>50% asymptomatic, 33% mild, 16.7% moderate</t>
  </si>
  <si>
    <t>large sample (284 patients). all PCR +ve</t>
  </si>
  <si>
    <t>n = 6 (&lt;16 yo)</t>
  </si>
  <si>
    <t>Posfay-Barbe</t>
  </si>
  <si>
    <t>Of 4310 patients, 40 were &lt;16 years. Of these, 29 (74%) were previously healthy; the most frequently reported comorbidities: asthma (10%), diabetes (8%),obesity (5%), premature birth (5%),and hypertension (3%)</t>
  </si>
  <si>
    <t>Familial cluster evaluation revealed a t number of 4 household members per family (IQR: 3–4). Among the 111 household contacts (HHCs) of study children, mothers predominated (n= 39), followed by fathers (n= 32), pediatric siblings (n= 23), adult siblings (n= 8), and grandparents (n= 7).</t>
  </si>
  <si>
    <t>7/40 patients hospitalised, with median duration of 3 days. Reasons for admission weresurveillance for nonhypoxemic viral pneumonia (n= 2), fever without source (n= 2), apparent life-threatening event (n= 1), and sepsis-like event (n= 1).No patient required ICU admission or SARS-CoV-2–specific therapies. The others 32 patients were managed as outpatients. All patients had a complete resolution of symptoms by day 7 after diagnosis.  In only 8%(3/39) of households did the study child develop symptoms before any other HHC. 85% (75/88) of adult HHCs developed symptoms at some point, compared with 43% (10/23) of pediatric HHCs (P&lt;.001)</t>
  </si>
  <si>
    <t>no comorbidities reported</t>
  </si>
  <si>
    <t xml:space="preserve">An epidemiological investigation found that23 (44.2%) cases were of clustering occurrence, 19 (36.5) patientscoronavirus.had a history of exposure to novelinfected people, and10 (19.2%) patients had no clear contact history. All had history of travel to Wuhan, or relatives/friends in Wuhan. </t>
  </si>
  <si>
    <t xml:space="preserve">No severe/critical cases were reproted. </t>
  </si>
  <si>
    <t>However, the number of cases in this study was relatively small and there were no severe or critical cases. The lack of re small and there were no severe or critical cases. The lack of re
presentativeness is an obvious limitation."</t>
  </si>
  <si>
    <t>vertical_transmission</t>
  </si>
  <si>
    <t>excluded</t>
  </si>
  <si>
    <t>preprint</t>
  </si>
  <si>
    <t>FIGURE/TABLE TO EXTRACT</t>
  </si>
  <si>
    <t>Study no.</t>
  </si>
  <si>
    <t>study_date</t>
  </si>
  <si>
    <t>start_month_year</t>
  </si>
  <si>
    <t>end_month_year</t>
  </si>
  <si>
    <t>study</t>
  </si>
  <si>
    <t>type_of_study</t>
  </si>
  <si>
    <t>size_of_cohort</t>
  </si>
  <si>
    <t>age_min</t>
  </si>
  <si>
    <t>age_max</t>
  </si>
  <si>
    <t>country</t>
  </si>
  <si>
    <t>symptoms</t>
  </si>
  <si>
    <t>number covid positive</t>
  </si>
  <si>
    <t>type of test</t>
  </si>
  <si>
    <t>asymptomatic</t>
  </si>
  <si>
    <t>symptomatic</t>
  </si>
  <si>
    <t>moderate</t>
  </si>
  <si>
    <t>hospitalised</t>
  </si>
  <si>
    <t>severe_critical</t>
  </si>
  <si>
    <t>deaths</t>
  </si>
  <si>
    <t>exposure_type</t>
  </si>
  <si>
    <t>n_male</t>
  </si>
  <si>
    <t>seropositive</t>
  </si>
  <si>
    <t>attack_rate</t>
  </si>
  <si>
    <t>cohort_type</t>
  </si>
  <si>
    <t xml:space="preserve">Quality assessment done (initials) </t>
  </si>
  <si>
    <t>City</t>
  </si>
  <si>
    <t>Country</t>
  </si>
  <si>
    <t>Type of study, eg prevalence, cohort, case series</t>
  </si>
  <si>
    <t>yes</t>
  </si>
  <si>
    <t>Mar30-Apr00</t>
  </si>
  <si>
    <t>fontanet</t>
  </si>
  <si>
    <t>retrospective</t>
  </si>
  <si>
    <t>France</t>
  </si>
  <si>
    <t>students_teachers</t>
  </si>
  <si>
    <t>Mar30-Apr01</t>
  </si>
  <si>
    <t>Mar30-Apr02</t>
  </si>
  <si>
    <t>Mar30-Apr03</t>
  </si>
  <si>
    <t>Mar30-Apr04</t>
  </si>
  <si>
    <t>jones</t>
  </si>
  <si>
    <t>Germany</t>
  </si>
  <si>
    <t>inpatients</t>
  </si>
  <si>
    <t>luo</t>
  </si>
  <si>
    <t>China</t>
  </si>
  <si>
    <t>contact_tracing_cruise</t>
  </si>
  <si>
    <t>wei</t>
  </si>
  <si>
    <t>fever;runny nose;cough</t>
  </si>
  <si>
    <t>less than 10 cases</t>
  </si>
  <si>
    <t>Jan 14-Feb 12</t>
  </si>
  <si>
    <t>2020-01</t>
  </si>
  <si>
    <t>2020-02</t>
  </si>
  <si>
    <t>bi</t>
  </si>
  <si>
    <t>contact- and symptom-based surveillance</t>
  </si>
  <si>
    <t>RT-PCR</t>
  </si>
  <si>
    <t>symptomatic_surveillance</t>
  </si>
  <si>
    <t>Jan 14-Feb 9</t>
  </si>
  <si>
    <t>close contacts</t>
  </si>
  <si>
    <t>riccardo</t>
  </si>
  <si>
    <t>Italy</t>
  </si>
  <si>
    <t>Jan 28-Feb 26</t>
  </si>
  <si>
    <t>lu</t>
  </si>
  <si>
    <t>hospital</t>
  </si>
  <si>
    <t>cough (48.5%), pharyngeal erythema (46.2%), fever (41.5%)</t>
  </si>
  <si>
    <t>RNA PCR</t>
  </si>
  <si>
    <t>household (90.1%), unknown (8.8%), contact (1.2%)</t>
  </si>
  <si>
    <t xml:space="preserve">age breakdown of cases : 0-&lt;1y: 31, 1-5y: 40, 6-10y: 58, 11-15y: 42 </t>
  </si>
  <si>
    <t>Wuhan</t>
  </si>
  <si>
    <t>cohort</t>
  </si>
  <si>
    <t xml:space="preserve"> Jan 28 - Feb 9, 2020</t>
  </si>
  <si>
    <t>contact_tracing</t>
  </si>
  <si>
    <t>Nanjing, Jiangsu Province</t>
  </si>
  <si>
    <t>fever</t>
  </si>
  <si>
    <t>only 2 cases described in total</t>
  </si>
  <si>
    <t>diarrhea</t>
  </si>
  <si>
    <t>fever;cough;weakness</t>
  </si>
  <si>
    <t>6 family members described</t>
  </si>
  <si>
    <t>fever;nasal congestion;sore throat;chest pain;diarrhea</t>
  </si>
  <si>
    <t>fever;cough;diarrhea;nasal congestion</t>
  </si>
  <si>
    <t>none</t>
  </si>
  <si>
    <t>serosurvey</t>
  </si>
  <si>
    <t>USA</t>
  </si>
  <si>
    <t>19 Jan - Feb 3 2020</t>
  </si>
  <si>
    <t>case study</t>
  </si>
  <si>
    <t>household, epidemic area, bus travelling</t>
  </si>
  <si>
    <t>individual level data</t>
  </si>
  <si>
    <t>Shanghai, Qingdao</t>
  </si>
  <si>
    <t>case series</t>
  </si>
  <si>
    <t>Chongqing</t>
  </si>
  <si>
    <t>Jan - Mar 2020</t>
  </si>
  <si>
    <t>contact tracing</t>
  </si>
  <si>
    <t>RT_PCR</t>
  </si>
  <si>
    <t>household-neighbour</t>
  </si>
  <si>
    <t>contacts tracing from 1 (primary) case</t>
  </si>
  <si>
    <t>chalet</t>
  </si>
  <si>
    <t>ni</t>
  </si>
  <si>
    <t>school- ski club</t>
  </si>
  <si>
    <t>contact tracing from a secondary case</t>
  </si>
  <si>
    <t>school</t>
  </si>
  <si>
    <t>1-20 Mar</t>
  </si>
  <si>
    <t>2020-03</t>
  </si>
  <si>
    <t>birth and breast feeding</t>
  </si>
  <si>
    <t>births within hospital</t>
  </si>
  <si>
    <t>various</t>
  </si>
  <si>
    <t>Jan24-Feb29</t>
  </si>
  <si>
    <t>birth</t>
  </si>
  <si>
    <t>Jan31 - Mar9</t>
  </si>
  <si>
    <t>20thJan - 5thMarch</t>
  </si>
  <si>
    <t>13, 14, or 15</t>
  </si>
  <si>
    <t xml:space="preserve">unclear if the 13 confirmed covid women had twins or not, hence 13, 14 or 15 babies </t>
  </si>
  <si>
    <t>20Jan-29Jan</t>
  </si>
  <si>
    <t>pcr tests all negativew</t>
  </si>
  <si>
    <t>Jan-Feb</t>
  </si>
  <si>
    <t>zeng</t>
  </si>
  <si>
    <t>3 infected were all male</t>
  </si>
  <si>
    <t>2-11 were children</t>
  </si>
  <si>
    <t>Case series</t>
  </si>
  <si>
    <t>23 Jan 2020 and 15 Feb 2020</t>
  </si>
  <si>
    <t>family cluster</t>
  </si>
  <si>
    <t>mild, conventional, severe, critical</t>
  </si>
  <si>
    <t>Jinan, Rizhao</t>
  </si>
  <si>
    <t>restrospective cohort study</t>
  </si>
  <si>
    <t>imported</t>
  </si>
  <si>
    <t>close contact</t>
  </si>
  <si>
    <t>unclear</t>
  </si>
  <si>
    <t>South Korea</t>
  </si>
  <si>
    <t>first 7755 cases in SK</t>
  </si>
  <si>
    <t>very different sex distritubtion 
to usual</t>
  </si>
  <si>
    <t>Jan - Feb 2020</t>
  </si>
  <si>
    <t>confirmed</t>
  </si>
  <si>
    <t>confirmed. 418 of confirmed cases were male.  I include number out of whole sample in table</t>
  </si>
  <si>
    <t>confirmed + suspected</t>
  </si>
  <si>
    <t>Jan - Feb 2021</t>
  </si>
  <si>
    <t>Jan - Feb 2022</t>
  </si>
  <si>
    <t>Jan - Feb 2023</t>
  </si>
  <si>
    <t>Jan - Feb 2024</t>
  </si>
  <si>
    <t>Jan - Feb 2025</t>
  </si>
  <si>
    <t>Feb12-Mar16 2020</t>
  </si>
  <si>
    <t>0</t>
  </si>
  <si>
    <t>surveillance</t>
  </si>
  <si>
    <t>data presented as %, extracted and converted to integers</t>
  </si>
  <si>
    <t xml:space="preserve">various </t>
  </si>
  <si>
    <t>retrospective cohort study</t>
  </si>
  <si>
    <t>Feb12-Mar16 2021</t>
  </si>
  <si>
    <t>1</t>
  </si>
  <si>
    <t>Feb12-Mar16 2022</t>
  </si>
  <si>
    <t>2</t>
  </si>
  <si>
    <t>Feb12-Mar16 2023</t>
  </si>
  <si>
    <t>6</t>
  </si>
  <si>
    <t>Feb12-Mar16 2024</t>
  </si>
  <si>
    <t>11</t>
  </si>
  <si>
    <t>Feb12-Mar16 2025</t>
  </si>
  <si>
    <t>9</t>
  </si>
  <si>
    <t>Feb12-Mar16 2026</t>
  </si>
  <si>
    <t>15</t>
  </si>
  <si>
    <t>Jan20-Feb5 2020</t>
  </si>
  <si>
    <t>vertical</t>
  </si>
  <si>
    <t>8 mothers confirmed by test, 1 clinically diagnosed</t>
  </si>
  <si>
    <t>Feb11-</t>
  </si>
  <si>
    <t>Secondary data analysis</t>
  </si>
  <si>
    <t>2019-12</t>
  </si>
  <si>
    <t>Jan - April 2020</t>
  </si>
  <si>
    <t>2020-04</t>
  </si>
  <si>
    <t>prevalence</t>
  </si>
  <si>
    <t>figure needs extracting</t>
  </si>
  <si>
    <t>Iceland</t>
  </si>
  <si>
    <t>Feb1-Mar3 2020</t>
  </si>
  <si>
    <t>hospitalised paed cases</t>
  </si>
  <si>
    <t>Feb3-Feb17 2020</t>
  </si>
  <si>
    <t>prospective case series</t>
  </si>
  <si>
    <t>fever, nasal obstruction, runny nose, digestive tract issues</t>
  </si>
  <si>
    <t>negative throat swab by day 14, positive stool 10 days later</t>
  </si>
  <si>
    <t>cough, expectoration, wheezing</t>
  </si>
  <si>
    <t>negative throat swab by day 11, positive stool 10 days later</t>
  </si>
  <si>
    <t>negative throat swab by day 7, positive stool 10 days later</t>
  </si>
  <si>
    <t>25Jan-6Feb 2020</t>
  </si>
  <si>
    <t>negative nasal-throat by day 8-14, positive stool day 22-28</t>
  </si>
  <si>
    <t>negative nasal-throat by day 1-7, positive stool day 29-35</t>
  </si>
  <si>
    <t>negative nasal-throat by day 8-14, positive stool day 29-35</t>
  </si>
  <si>
    <t>negative nasal-throat by day 1-7, positive stool day 22-28</t>
  </si>
  <si>
    <t>Jan20-Jan31 2020</t>
  </si>
  <si>
    <t>population-level observational</t>
  </si>
  <si>
    <t>China;International</t>
  </si>
  <si>
    <t>figure 1 case counts and RR with age-distribution to be extracted</t>
  </si>
  <si>
    <t>within mainland China &amp; outside-China</t>
  </si>
  <si>
    <t>retrospective cohort study (?)</t>
  </si>
  <si>
    <t>Feb25-Mar25 2020</t>
  </si>
  <si>
    <t>Brazil</t>
  </si>
  <si>
    <t>figure 3 needs extracting, proportion of reported cases by age</t>
  </si>
  <si>
    <t>Jan1-Feb25 2020</t>
  </si>
  <si>
    <t>secondary data analysis</t>
  </si>
  <si>
    <t>overall values, all ages, lab-confirmed cases</t>
  </si>
  <si>
    <t>lab-confirmed cases</t>
  </si>
  <si>
    <t>27Jan-21Feb 2020</t>
  </si>
  <si>
    <t>surveillance report</t>
  </si>
  <si>
    <t>EURO region</t>
  </si>
  <si>
    <t>reports of case numbers only</t>
  </si>
  <si>
    <t>European region</t>
  </si>
  <si>
    <t>Retrospective cohort study</t>
  </si>
  <si>
    <t>Feb18 2020</t>
  </si>
  <si>
    <t>mild fever</t>
  </si>
  <si>
    <t>throat swabs positive until day 13, stool samples positive until day 17 since symptom onset</t>
  </si>
  <si>
    <t>Feb29 2020</t>
  </si>
  <si>
    <t>observational</t>
  </si>
  <si>
    <t>outbreak in nosocomial setting</t>
  </si>
  <si>
    <t>Munster</t>
  </si>
  <si>
    <t xml:space="preserve">outbreak investigation </t>
  </si>
  <si>
    <t>fever, cough, diarrhoea, lung ground glass opacities</t>
  </si>
  <si>
    <t>cough, fever, lung ground glass opacities</t>
  </si>
  <si>
    <t>up to 10th April</t>
  </si>
  <si>
    <t>He</t>
  </si>
  <si>
    <t>case series on the 12 
asymptomatic patients of  206 total</t>
  </si>
  <si>
    <t>Wenzhou</t>
  </si>
  <si>
    <t>hospitalised_patients</t>
  </si>
  <si>
    <t>jan 25 and Feb 3</t>
  </si>
  <si>
    <t xml:space="preserve">Case report </t>
  </si>
  <si>
    <t>mild symptoms; fever in one,  diarrhea in the other</t>
  </si>
  <si>
    <t>y</t>
  </si>
  <si>
    <t>travel to Hubei with family</t>
  </si>
  <si>
    <t>Jan 10 to Marc 27</t>
  </si>
  <si>
    <t>outbreak report</t>
  </si>
  <si>
    <t>Huangshi</t>
  </si>
  <si>
    <t>retrospective cohort</t>
  </si>
  <si>
    <t>n</t>
  </si>
  <si>
    <t>grandfather was infected</t>
  </si>
  <si>
    <t>excluded- case report</t>
  </si>
  <si>
    <t xml:space="preserve">Jan </t>
  </si>
  <si>
    <t>Pan</t>
  </si>
  <si>
    <t>cluster report</t>
  </si>
  <si>
    <t>travel to Guangzhou from Wuhan - could have been infected in Wuhan?</t>
  </si>
  <si>
    <t>jan</t>
  </si>
  <si>
    <t>Qian</t>
  </si>
  <si>
    <t>one child was aymptomatic but positive, one child was negative</t>
  </si>
  <si>
    <t>meeting with grandparents during their incubation period</t>
  </si>
  <si>
    <t>travelled to Wuhan and met with relatives who later tested positive. Also visited relatives at a hospital in Wuhan</t>
  </si>
  <si>
    <t>october 2019 to january 2020</t>
  </si>
  <si>
    <t>2019-10</t>
  </si>
  <si>
    <t xml:space="preserve">retrospective </t>
  </si>
  <si>
    <t>Jan 26- Feb 5 2020</t>
  </si>
  <si>
    <t xml:space="preserve">Tan </t>
  </si>
  <si>
    <t>prospective cohort</t>
  </si>
  <si>
    <t>hostpital addmissions, pcr confirmed sars-cov-2</t>
  </si>
  <si>
    <t>29 listed 'severe', 38 'non-severe' . claim children have longer incubation period, but i cannot find the correct chart to confirm this.</t>
  </si>
  <si>
    <t>Jan 11-Apr 1</t>
  </si>
  <si>
    <t>56 (23 asymptomatic, 33 pre-symptomatic)</t>
  </si>
  <si>
    <t>5 (21.7%) in asymptomatic, 18 (54.6%) in pre-symptomatic, 9 (47.4%) in symptomatic</t>
  </si>
  <si>
    <t>Sero-positive conversion rate for Ab, IgG, IgA and IgM of asymptomatic patients: 90.9%, 95.5%, 90.9%, 45.5%, respectively;  pre-symptomatic patients: 93.8%, 93.8%, 90.6%, 62.5%,respectively; symptomatic patients: 100% sero-conversion for all but IgM (63.2%)</t>
  </si>
  <si>
    <t>Retrospective analysis of confirmed COVID-19 patients from the Third People's Hospital of Shenzhen</t>
  </si>
  <si>
    <t>Jan 1-Feb 25</t>
  </si>
  <si>
    <t>fever (76.47%), cough (58.82%), expectoration (20.59%), vomiting (11.76%) and diarrhea (11.76%). The typical feature of ground-glass opacity for adults was rare in paediatric patients (2.94%)</t>
  </si>
  <si>
    <t xml:space="preserve">                                                                                       </t>
  </si>
  <si>
    <t>paediatric admissions at 4 hospitals of west China (restrospective analysis)</t>
  </si>
  <si>
    <t>Feb 1-Feb 20</t>
  </si>
  <si>
    <t>fever, cough</t>
  </si>
  <si>
    <t>82 (mean hospital stay 11.2 days)</t>
  </si>
  <si>
    <t>8 (4 children, 4 infants)</t>
  </si>
  <si>
    <t>10.99%  (82-812 children tested)</t>
  </si>
  <si>
    <t>paediatric admissions</t>
  </si>
  <si>
    <t>Jan 22-Feb 20</t>
  </si>
  <si>
    <t>prospective observational study</t>
  </si>
  <si>
    <t xml:space="preserve">China  </t>
  </si>
  <si>
    <t>fever (none above 39C), coughing, sore throat, nasal congestion, rhinorrhea, diarrhea</t>
  </si>
  <si>
    <t>contact with confirmed SARS-CoV-2-infected patient in last 14d or familial outbreak</t>
  </si>
  <si>
    <t>1.3% (10-745)</t>
  </si>
  <si>
    <t>Guangzhou</t>
  </si>
  <si>
    <t>Prospective cohort study</t>
  </si>
  <si>
    <t>Jan 28-Feb 8</t>
  </si>
  <si>
    <t>runny nose, cough, sputum, sore throat, fever after 3 days</t>
  </si>
  <si>
    <t>family cluster (4-5), travel to Wuhan (1-5)</t>
  </si>
  <si>
    <t>Children presented at hospital with suspected COVID-19 infection</t>
  </si>
  <si>
    <t xml:space="preserve">Italy  </t>
  </si>
  <si>
    <t>SARS-CoV-2 infection confirmed by RT-PCR (written here as 'seropositive' as symptomatic status not stratified by age)</t>
  </si>
  <si>
    <t>Vo</t>
  </si>
  <si>
    <t>1 new case since first survey. SARS-CoV-2 infection confirmed by RT-PCR (written here as 'seropositive' as symptomatic status not stratified by age)</t>
  </si>
  <si>
    <t>2 new cases since first survey. SARS-CoV-2 infection confirmed by RT-PCR (written here as 'seropositive' as symptomatic status not stratified by age)</t>
  </si>
  <si>
    <t>3 new cases since first survey. SARS-CoV-2 infection confirmed by RT-PCR (written here as 'seropositive' as symptomatic status not stratified by age)</t>
  </si>
  <si>
    <t>4 new cases since first survey. SARS-CoV-2 infection confirmed by RT-PCR (written here as 'seropositive' as symptomatic status not stratified by age)</t>
  </si>
  <si>
    <t>Dec 10, 2019-Feb 22, 2020</t>
  </si>
  <si>
    <t>fever (52.5%), cough (67.5%), fatigue (10%), diarrhea (5%), sore throat (5%), runny nose (5%)</t>
  </si>
  <si>
    <t>RT-PCR.</t>
  </si>
  <si>
    <t>SARS-CoV-2 infection confirmed by RT-PCR. 40 children infected with nCoV were compared to 16 with RSV infection</t>
  </si>
  <si>
    <t>21 Jan to 20 Mar 2020</t>
  </si>
  <si>
    <t>Xuong</t>
  </si>
  <si>
    <t>January to March 2020</t>
  </si>
  <si>
    <t>patients with SARS-CoV-2 infection</t>
  </si>
  <si>
    <t>January 16 to February 8, 2020.</t>
  </si>
  <si>
    <t>fever and cough</t>
  </si>
  <si>
    <t>children with laboratory-confirmed COVID-1</t>
  </si>
  <si>
    <t>10 January 2020 to 26 January 2020.</t>
  </si>
  <si>
    <t xml:space="preserve">The most common symptoms at onset of illness were fever in 48 (77%) patients, cough in 50 (81%), expectoration in 35 (56%), headache in 21 (34%), myalgia or fatigue in 32 (52%), diarrhoea in 3 (8%), and haemoptysis in 2 (3%). Only two patients (3%) developed shortness of breath on admission. </t>
  </si>
  <si>
    <t>patients admitted to hospital with laboratory confirmed SARS-Cov-2 infection. seven designated tertiary hospitals in Zhejiang province</t>
  </si>
  <si>
    <t>Jan 24 - Feb 24</t>
  </si>
  <si>
    <t>polypnea (8-8), fever (6-8), cough (6-8), expectoration (4-8), nausea-vomiting (4-8), diarrhoea (3-8), fatigue-myalgia (1-8), headache (1-8), constipation (1-8), rales in lower lung lobe (5-8), crackles in lungs (3-8), abnormal chest CT-Xray (8-8) with multiple patch-like shadows (7-8), ground-glass opacity (6-8), pleural effusion (1-8) and "white lung-like" change (1-8)</t>
  </si>
  <si>
    <t>5 family clusters with close contact history with confirmed-suspected COVID patient; 1 infected during hospitalisation; 2 unclear</t>
  </si>
  <si>
    <t>Mar 3 - Mar 27</t>
  </si>
  <si>
    <t>multi-centre cohort</t>
  </si>
  <si>
    <t>fever, cough, shortness of breath, no feeding or difficulty feeding, rhinorrhea, drowsiness, nausea or vomitting, fatigues, diarrhea, dehydration, abdominal pain, headache, sore throat, rash, cyanosis, apnea, tachypnea, tachycardia, low oxygen saturation</t>
  </si>
  <si>
    <t xml:space="preserve"> confirmed SARS-CoV-2 infections in local hospitals</t>
  </si>
  <si>
    <t>January 24 and February 12, 2020</t>
  </si>
  <si>
    <t>multicenter retrospective study</t>
  </si>
  <si>
    <t xml:space="preserve">fever (38%) and cough (57%). According to CT scans, 19 (59%) patients showed abnormalities in the lungs (suggesting pneumonia), of whom three (9%) patients showed bilateral pneumonia, eight (25%) patients showed unilateral pneumonia and eight (25%) patients showed multiple mottling and ground- glass opacity. Five (16%) patients were found to have only CT abnormalities without clinical symptoms. </t>
  </si>
  <si>
    <t>Jan 1 - Mar 17 2020</t>
  </si>
  <si>
    <t xml:space="preserve">fever, cough, pneumonia, </t>
  </si>
  <si>
    <t>RT-PCR, genetic sequencing or culture</t>
  </si>
  <si>
    <t>Xiangyang</t>
  </si>
  <si>
    <t>Jan 16 - Mar 6 2020</t>
  </si>
  <si>
    <t>cluster investigation</t>
  </si>
  <si>
    <t>fever, cough, fatigue</t>
  </si>
  <si>
    <t>family clusters (4 families)</t>
  </si>
  <si>
    <t>of the children, only 2 were symptomatic</t>
  </si>
  <si>
    <t>Beijing</t>
  </si>
  <si>
    <t>case series/outbreak report</t>
  </si>
  <si>
    <t>23 Jan to 8 Feb 2020</t>
  </si>
  <si>
    <t>hospital based</t>
  </si>
  <si>
    <t>24 Jan to 24 Feb 2020</t>
  </si>
  <si>
    <t>mild;dry cough</t>
  </si>
  <si>
    <t>19 Jan to Feb 8 2020</t>
  </si>
  <si>
    <t>mild pneumonia;upper respiratory tract infection</t>
  </si>
  <si>
    <t>nucleic acid test</t>
  </si>
  <si>
    <t>Shanghai</t>
  </si>
  <si>
    <t>8 Jan to 19 Feb 2020</t>
  </si>
  <si>
    <t>single centre retrospective</t>
  </si>
  <si>
    <t>fever;diarrhoea;cough;sore throat</t>
  </si>
  <si>
    <t>family exposure</t>
  </si>
  <si>
    <t>1 Feb to 20 Feb 2020</t>
  </si>
  <si>
    <t>cruise ship</t>
  </si>
  <si>
    <t>Japan;international</t>
  </si>
  <si>
    <t>Diamond Princess Cruise Ship</t>
  </si>
  <si>
    <t>Modelling Study</t>
  </si>
  <si>
    <t>Jan 17 to Mar 1 2020</t>
  </si>
  <si>
    <t>observational hospital based cohort</t>
  </si>
  <si>
    <t>dry cough;fever;sore throat; pharyngeal congestion; dyspnoea or tachypnoea;vomiting or diarrhoea;headache</t>
  </si>
  <si>
    <t xml:space="preserve">Ningbo and Wenzhou </t>
  </si>
  <si>
    <t>dry cough</t>
  </si>
  <si>
    <t>family (10)</t>
  </si>
  <si>
    <t>family (22)</t>
  </si>
  <si>
    <t>Mar 01 to Apr 15 2020</t>
  </si>
  <si>
    <t>retrospective study (online questionnaire sent to 43 hospitals, members of the Spanish Pediatric Nephrology Association - bias)</t>
  </si>
  <si>
    <t>Spain</t>
  </si>
  <si>
    <t xml:space="preserve">No specificities were given for the sex, symptoms breakdown per each age group. Hospitalization 8-16_x000D_, Days of admission 3 + 0.5 days.Overall descriptive information only: 9 males and 7 females, Signs and symptoms:Fever 8-16,Cough 6-16,Rhinorrhea 6-16, Gastrointestinal symptoms 4-16, Asymptomatic 3-16. </t>
  </si>
  <si>
    <t>PCR</t>
  </si>
  <si>
    <t xml:space="preserve">study did not separate symptoms based on age group. please see notes. </t>
  </si>
  <si>
    <t xml:space="preserve">Children with chronic kidney pathologies. </t>
  </si>
  <si>
    <t>Mar 01 to Apr 15 2021</t>
  </si>
  <si>
    <t>Mar 01 to Apr 15 2022</t>
  </si>
  <si>
    <t>Feb 26 to Apr 14 2020</t>
  </si>
  <si>
    <t>single hospital observational? (not clear if prospective or retrospective study)</t>
  </si>
  <si>
    <t>fever, upper respiratory tract infection</t>
  </si>
  <si>
    <t>nasopharyngeal or throat swabs using WHO guidelines</t>
  </si>
  <si>
    <t>Confirmed family cluster (3-14); suspected family cluster (7-14); non-familiar cluster (1-14) and unknown source (4-14?)</t>
  </si>
  <si>
    <t>Children with suspected or confirmed covid contact; potentially hospitalised children (not directly stated but assumed as meentions fever during hospitalisation)</t>
  </si>
  <si>
    <t xml:space="preserve">The contact cases desceibed sum up to 15 rather 14,s p might have been mistake in their table somewhere. </t>
  </si>
  <si>
    <t>Parma</t>
  </si>
  <si>
    <t>prevelance study</t>
  </si>
  <si>
    <t>assumed that all cases were hospitalised</t>
  </si>
  <si>
    <t>not specified which group. see notes</t>
  </si>
  <si>
    <t>NO specific breakdown was given for sex adn symptoms for the age groups. Signs and symptoms: Fever in all 14cases, Cough in 5, Pharyngealerythema in 7, Diarrhea in 2 cases, Vomiting in 2cases, Inappetence in 3, Exanthema in 2, Neurologicsymptoms in 2cases. Nobody had pneumonia or necessityof oxigen therapy. 1 patient had febrile seizures. 1patient had anemia and lymphopenia</t>
  </si>
  <si>
    <t>Feb 26 to Apr 14 2021</t>
  </si>
  <si>
    <t>Feb 26 to Apr 14 2022</t>
  </si>
  <si>
    <t>Feb 26 to Apr 14 2023</t>
  </si>
  <si>
    <t>Mar 3 to Mar 27 2020</t>
  </si>
  <si>
    <t xml:space="preserve">cross-sectional laboratory confirmed case study </t>
  </si>
  <si>
    <t>Poland</t>
  </si>
  <si>
    <t>By 27 March, there had been 1389 cases of COVID-19 in_x000D_fections_x000D_officially identified in Poland (confirmed by laboratory_x000D_tests). A total of 34,000 laboratory tests to detect infection had _x000D_been conducted.</t>
  </si>
  <si>
    <t xml:space="preserve">age and gender data available for 1157 out of 1389 confirmed tests, total 34,000 tests done. 19 (1.6% of 1157), 68 (5.9% of 1157). 0-9 group = 6 were male (out of 572, 49.5% of 1157). 10-19 group 6.3% male </t>
  </si>
  <si>
    <t>Mar 3 to Mar 27 2021</t>
  </si>
  <si>
    <t xml:space="preserve">age and gender data available for 1157 out of 1389 confirmed tests, total 34,000 tests done. 19 (1.6% of 1157), 68 (5.9% of 1157). 0-9 group = 6 were male (out of 572, 49.5% of 1157). </t>
  </si>
  <si>
    <t>Jan 1 to Mar 31 2020</t>
  </si>
  <si>
    <t>prospective</t>
  </si>
  <si>
    <t>fever;cough;nasal congestion-runny nose;fussiness-irritability</t>
  </si>
  <si>
    <t>paediatric ARI surveillance, multicentre</t>
  </si>
  <si>
    <t>Rochesterm Pittsburgh, Cincinnati, Nashville, Kansas City, Houston, Seattle</t>
  </si>
  <si>
    <t>prospective cohort study</t>
  </si>
  <si>
    <t>Jan 20 to Jun 10 2020</t>
  </si>
  <si>
    <t>2020-06</t>
  </si>
  <si>
    <t>health record mining</t>
  </si>
  <si>
    <t>study did not separate symptoms by age.</t>
  </si>
  <si>
    <t>global</t>
  </si>
  <si>
    <t>Apr 11 to May 12 2020</t>
  </si>
  <si>
    <t>2020-05</t>
  </si>
  <si>
    <t>hospital surveillance</t>
  </si>
  <si>
    <t>fever;cough;choking associated with feeding;nasal congestion-rhinorrhoea;poor feeding;vomitting-diarrhoea;fussiness</t>
  </si>
  <si>
    <t>14 infants had contact with symptomatic contact, and 14 had contact with confirmed COVID-19+ve</t>
  </si>
  <si>
    <t>Chicago</t>
  </si>
  <si>
    <t>25 Mar to 10 Apr 2020</t>
  </si>
  <si>
    <t>retrospective hospital</t>
  </si>
  <si>
    <t>6 Apr to 9 May</t>
  </si>
  <si>
    <t>population-based seroprevalence</t>
  </si>
  <si>
    <t>Switzerland</t>
  </si>
  <si>
    <t>Geneva</t>
  </si>
  <si>
    <t>9 Mar to 1 Jun 2020</t>
  </si>
  <si>
    <t>cough;fever;shortness of breath;</t>
  </si>
  <si>
    <t>188-424 household contact with confirmed or suspected covid, and 44-424 non-household contact. 6-424 reported contact with a HCW</t>
  </si>
  <si>
    <t>54 asymptomatic at time of testing, unknown whether they later developed symptoms or not. 24 required respiratory support, 25 required ICU</t>
  </si>
  <si>
    <t>Philadelphia</t>
  </si>
  <si>
    <t>lowest test positive rate (3.9%)</t>
  </si>
  <si>
    <t>highest test positive rate (11.2%)</t>
  </si>
  <si>
    <t>25 Jan to 18 Apr 2020</t>
  </si>
  <si>
    <t>60 mild pneumonia, 88 moderate, 6 severe, 3 critical,</t>
  </si>
  <si>
    <t>February 1, 2020, and February 10, 2020.</t>
  </si>
  <si>
    <t>fever [13 (52%)], followed by dry cough [11 (44%)], diarrhea [3 (12%)], nasal congestion [2 (8%)], dyspnea [2 (8%)], abdominal pain [2 (8%)], and vomiting [2 (8%)]</t>
  </si>
  <si>
    <t>children in 10 public hospitals</t>
  </si>
  <si>
    <t>10 purposely selected public hospitals situated in Wuhan urban and peri-urban areas of Wuhan.</t>
  </si>
  <si>
    <t>April 1- April 24</t>
  </si>
  <si>
    <t>Gotzinger</t>
  </si>
  <si>
    <t>Various</t>
  </si>
  <si>
    <t>April 1- April 25</t>
  </si>
  <si>
    <t>April 1- April 26</t>
  </si>
  <si>
    <t>April 1- April 27</t>
  </si>
  <si>
    <t>April 1- April 28</t>
  </si>
  <si>
    <t>January 16, 2020 and March 1, 2020</t>
  </si>
  <si>
    <t xml:space="preserve">contact tracing </t>
  </si>
  <si>
    <t>contacts</t>
  </si>
  <si>
    <t>47 infected</t>
  </si>
  <si>
    <t>Wuhan &amp; Shanghai</t>
  </si>
  <si>
    <t>contact tracing/modelling study?</t>
  </si>
  <si>
    <t>491 infected</t>
  </si>
  <si>
    <t>Yes</t>
  </si>
  <si>
    <t>115 infected</t>
  </si>
  <si>
    <t>21 January to 20 March 2020</t>
  </si>
  <si>
    <t>February 23 and March 28, 2020</t>
  </si>
  <si>
    <t>Hospital</t>
  </si>
  <si>
    <t>New borns born to mothers admitted during pregnancy or the immediate postpartum period</t>
  </si>
  <si>
    <t>March 15 - May 20</t>
  </si>
  <si>
    <t>paediatric health centre based (prospective + retrospective)</t>
  </si>
  <si>
    <t>serious illness leading to hospitalization, age &lt;21  years,  fever &gt;38.0°C  or report of subjective fever lasting at least 24 hours, laboratory evidence of inflammation, multisystem organ involvement (i.e., involving  at  least  two  systems),  and  laboratory-confirmed SARS-CoV-2 infection (RT-PCR or antibody test during hospitalization) or an epidemiologic link to a person with Covid-19</t>
  </si>
  <si>
    <t>RT-PCR, antibody testing, or both</t>
  </si>
  <si>
    <t>Multisystem inflammatory syndrome in children</t>
  </si>
  <si>
    <t>Children from 26 states reported to the Overcoming COVID-19 study or CDC</t>
  </si>
  <si>
    <t>between 27 April and 11 May 2020 and followed up until discharge by 15 May 2020</t>
  </si>
  <si>
    <t>Prospective observational study</t>
  </si>
  <si>
    <t xml:space="preserve">France </t>
  </si>
  <si>
    <t>headache, cough, coryza, fever for less than 48 hours, and, for one patient, anosmia</t>
  </si>
  <si>
    <t>antibody and PCR</t>
  </si>
  <si>
    <t xml:space="preserve">children and adolescents (aged ≤18 years) with features of Kawasaki disease who were admitted to hospital </t>
  </si>
  <si>
    <t xml:space="preserve"> January 25–March 31, 2020</t>
  </si>
  <si>
    <t>pneumonia, fever, URTI, Croup, obstructive bronchitis</t>
  </si>
  <si>
    <t>up to 29 February 2020</t>
  </si>
  <si>
    <t xml:space="preserve">retrospective, multicenter study </t>
  </si>
  <si>
    <t>Zhejiang province</t>
  </si>
  <si>
    <t xml:space="preserve">vomiting, diarrhea, abdominalpain after receiving oral lopinavir-ritonavir and arbidol, and atomi-zation inhalation with interferonα2b in combination, and their gas-trointestinal symptoms disappeared after lopinavir-ritonavir beingremoved or replaced with darunavir-cobicistat tablets. Liver functionabnormality occurred in three patients after they received oral lo-pinavir-ritonavir and arbidol, and atomization inhalation withinterferonα2b (lopinavir-ritonavir was replaced with darunavir-co-bicistat in one patient because of gastrointestinal symptoms). </t>
  </si>
  <si>
    <t>16 March 2020 to 8 April 2020</t>
  </si>
  <si>
    <t>retrospective;hospital based</t>
  </si>
  <si>
    <t>nasopharyngeal swab SARS-COV-2 nucleic acid test</t>
  </si>
  <si>
    <t>yes?</t>
  </si>
  <si>
    <t>March through May 2020</t>
  </si>
  <si>
    <t xml:space="preserve">Whittaker </t>
  </si>
  <si>
    <t>England</t>
  </si>
  <si>
    <t>March 13 - May 14</t>
  </si>
  <si>
    <t>Sweden</t>
  </si>
  <si>
    <t>fever, respiratory, gastrointestinal, hyperinflamation, seizures</t>
  </si>
  <si>
    <t>nasopharyngeal swab</t>
  </si>
  <si>
    <t>Stockholm</t>
  </si>
  <si>
    <t>March 1 - April 15 2020</t>
  </si>
  <si>
    <t>retrospective; hospital based</t>
  </si>
  <si>
    <t xml:space="preserve">USA  </t>
  </si>
  <si>
    <t>Some children had fever, cough, shortness of breath, chest pain, rarer gastrointestinal tract problems.  Signs or symptoms at time of admission: _x000D_Fever 31 (76%)- nonsevere cases, 9 (100%) in severe cases; Cough 17 (41%) in non-severe, 6 (67%) in severe cases ._x000D_Shortness of breath-dyspnea 9 (22%)in non-severe, 8 (89%) in severe cases; _x000D_Chest pain 6 (15%) in non-severe; 3 (33%) in severe cases. _x000D_Gastrointestinal tract symptoms 3 (7%) in non-severe, 4 (44%) in severe cases ._x000D_Sore throat 4 (10%) - non-severe, 2 (22%) severe cases; _x000D_Congestion-runny nose: 3 (7%)- non-severe, 3 (33%)- severe cases.</t>
  </si>
  <si>
    <t>nasopharyngeal specimen, RT-PCR</t>
  </si>
  <si>
    <t xml:space="preserve">26 patients had household member with covid symptoms, of whom 9 were tested positive for covid. no breakdown for age group. in total it was reported 49 had community exposure and 1 had potential hospital exposure. </t>
  </si>
  <si>
    <t xml:space="preserve">children and adolenscence (aged ≤21 years) hsopitalised. </t>
  </si>
  <si>
    <t>New York</t>
  </si>
  <si>
    <t xml:space="preserve">One infant had seizure-like activity and anabnormal electroencephalogram finding; the cerebrospinalfluid testing result for SARS-CoV-2 using a research PCR assaywas negative. Other symptoms not separated by age group: fever, cough, shortness of breath, chest pain, rarer gastrointestinal tract problems.  </t>
  </si>
  <si>
    <t xml:space="preserve">older children were more likely to present with respiratory distress. </t>
  </si>
  <si>
    <t xml:space="preserve"> February 6 to April 2 2020</t>
  </si>
  <si>
    <t xml:space="preserve">France  </t>
  </si>
  <si>
    <t>PCR test onnasopharyngeal swab</t>
  </si>
  <si>
    <t>consecutive patients admitted to hosptial</t>
  </si>
  <si>
    <t>Toulouse</t>
  </si>
  <si>
    <t>March 1 - April 10 2020</t>
  </si>
  <si>
    <t>Fever, dyspnea, cough, diarrhea, pneumonia</t>
  </si>
  <si>
    <t>(RT-PCR) assay in nasopharyngeal swab</t>
  </si>
  <si>
    <t xml:space="preserve">children aged 12 days to 15 years of age with COVID-19 hospitalised. 10 adults (49-78yrs) cases were compared to children cases. </t>
  </si>
  <si>
    <t>Brescia</t>
  </si>
  <si>
    <t xml:space="preserve">not clear if these were all patients during the study period, or only the ones that consented or only the ones that had test confirmed COVID. </t>
  </si>
  <si>
    <t>April 23 and May 23, 2020</t>
  </si>
  <si>
    <t xml:space="preserve">retrospective observational study </t>
  </si>
  <si>
    <t>Fever (93%) and vomiting (69%) were the most common presenting symptoms. </t>
  </si>
  <si>
    <t>Children with MIS-C admitted to pediatric intensive care units</t>
  </si>
  <si>
    <t>antibody</t>
  </si>
  <si>
    <t>until April 04 2020</t>
  </si>
  <si>
    <t>hospital based (preliminary data-study)</t>
  </si>
  <si>
    <t>swab positive RT-PCR</t>
  </si>
  <si>
    <t xml:space="preserve">All pediatric (0-18 years) COVID-19 positive patients. </t>
  </si>
  <si>
    <t xml:space="preserve">Pediatric population, ≤18years, n (% total population) n=90,556 (16.6 %); COVID+ pediatric (% COVID+ total) n=17 (0.57 %). Pediatric patients to have been admitted to ICU (n=1), nto mentioned if this would be considered severe_critical.  </t>
  </si>
  <si>
    <t>Pavia</t>
  </si>
  <si>
    <t>February and March 2020</t>
  </si>
  <si>
    <t>Singapore</t>
  </si>
  <si>
    <t>cough (94.1%) and rhinorrhea (41.2%). Only 14∙7% of them presented with fever.</t>
  </si>
  <si>
    <t>nasopharyngeal PCR</t>
  </si>
  <si>
    <t>3 separate educational settings</t>
  </si>
  <si>
    <t>outbreak (school)</t>
  </si>
  <si>
    <t>yung</t>
  </si>
  <si>
    <t>April 18 - May 05 2020</t>
  </si>
  <si>
    <t>hospital based - Multiystem inflamatory related (Kawasaki etc)</t>
  </si>
  <si>
    <t xml:space="preserve">USA   </t>
  </si>
  <si>
    <t>Fever (17-17), gastrointestinal symptoms (14-17), mucocutaneous findings were common (rash [n = 12], conjunctivitis[n = 11], and lip redness-swelling [n = 9]). Hypoxic at presentation (n=3), and 13 had shock. Fourteenhad abnormal chest radiograph findings, mostcommonlybilateral, interstitial opacities. Eight met criteria for KD and 5for incomplete KD.4</t>
  </si>
  <si>
    <t>RT-PCR (n=8) and serology (n=9)</t>
  </si>
  <si>
    <t>11 had history of COVID-19 positive contact</t>
  </si>
  <si>
    <t>hospitalised patients aged 21 years old and younger that fullfilled the criteria for the following: (1) were 21 years or_x000D_younger; (2) were hospitalized at Columbia University Irving _x000D_Medical Center-New York-Presbyterian Morgan Stanley Chil_x000D_dren’s _x000D_Hospital in New York City between April 18 and May 5,_x000D_2020; (3) presented with a clinical syndrome characterized_x000D_ by prolonged fever, systemic inflammation, shock, end-organ_x000D_dysfunction, or symptoms reminiscent of KD or TSS; and (4)_x000D_had evidence of recent severe acute respiratory syndrome _x000D_coronavirus 2 (SARS-CoV-2)_x000D_infection.</t>
  </si>
  <si>
    <t>this cohort potentially included patietns with Kawasaki disease symptoms.</t>
  </si>
  <si>
    <t>7 Feb - 19 April</t>
  </si>
  <si>
    <t>Prospective observational cohort study</t>
  </si>
  <si>
    <t>England, Scotland and Wales</t>
  </si>
  <si>
    <t>UK</t>
  </si>
  <si>
    <t>8 Feb - 19 April</t>
  </si>
  <si>
    <t>9 Feb - 19 April</t>
  </si>
  <si>
    <t>10 Feb - 19 April</t>
  </si>
  <si>
    <t>11 Feb - 19 April</t>
  </si>
  <si>
    <t>12 Feb - 19 April</t>
  </si>
  <si>
    <t>13 Feb - 19 April</t>
  </si>
  <si>
    <t>14 Feb - 19 April</t>
  </si>
  <si>
    <t>15 Feb - 19 April</t>
  </si>
  <si>
    <t>16 Feb - 19 April</t>
  </si>
  <si>
    <t>17 Feb - 19 April</t>
  </si>
  <si>
    <t>18 Feb - 19 April</t>
  </si>
  <si>
    <t>19 Feb - 19 April</t>
  </si>
  <si>
    <t>20 Feb - 19 April</t>
  </si>
  <si>
    <t>Jan 28 - March 11 2020</t>
  </si>
  <si>
    <t>restrospective, hospital study</t>
  </si>
  <si>
    <t xml:space="preserve">fever (n=31), cough (n=40), dyspnea (n=2), gastrointestinal (n=8), convulsions (n=1). </t>
  </si>
  <si>
    <t>Virus nucleaic acid detection kit (to detect viral RNA) from throat swabs</t>
  </si>
  <si>
    <t xml:space="preserve">116 hospitalised children under the age 5 were compared in the study, 57 were with confirmed COVID-19 and 59 were selected with confirmed influenza A. </t>
  </si>
  <si>
    <t>retrospective Cohort study</t>
  </si>
  <si>
    <t>21 March - 19 April</t>
  </si>
  <si>
    <t>Australia</t>
  </si>
  <si>
    <t>covid-19 screening, every 5th patient with respiratory symptoms who did not meet epidemiological criteria was tested. PCR</t>
  </si>
  <si>
    <t>overseas travel and contact with confirmed case</t>
  </si>
  <si>
    <t xml:space="preserve">all paediatric patients (aged 0–18 years) who presented to the ED or the newly established Respiratory Infection Clinic (RIC) who were tested for SARS-CoV-2 from the day of the first positive confirmed case at RCH, which was 21st March 2020, for 30 days to 19th April 2020. </t>
  </si>
  <si>
    <t>cohort consists of both negative and positive patients.</t>
  </si>
  <si>
    <t>Melbourne</t>
  </si>
  <si>
    <t>1 January - 18 March 2020</t>
  </si>
  <si>
    <t>yuan</t>
  </si>
  <si>
    <t>PCR on throat swabs (2138), PCR also on butt swabs (212)</t>
  </si>
  <si>
    <t>paedriatric patients with suspected covid19</t>
  </si>
  <si>
    <t>Jan 20 - Feb 27 2020</t>
  </si>
  <si>
    <t>retrospective, medical records review study</t>
  </si>
  <si>
    <t>Cough (32.4%) and fever (27.0%)were the most common symptom atthe onset of disease. other symptoms: included fatigue, chest congestion,_x000D_anorexia, diarrhea, dyspnea,_x000D_headache, and expectoration,_x000D_whereas myalgia, pharyngalgia,_x000D_dizziness, and myalgia were rare</t>
  </si>
  <si>
    <t>RT-PCR fo rnasopharyngeal swabs</t>
  </si>
  <si>
    <t>68-74 had defined exposure data; 65-68 had covid-19 positve household contact. 65 (65 of 68;95.6%) case patients werehousehold contacts of adults whosesymptoms developed earlier andthe last confirmed case within thefamily, including 18 (27.7%) beingthe second infected family member,23 (35.4%) being the third, 14 (21.5%) being the fourth, 9 (13.9%)being the fifth, and 1 (1.5%)being the sixth.</t>
  </si>
  <si>
    <t>paediatric cases with suspected covid19</t>
  </si>
  <si>
    <t>Age group split: Age, y, median (range) 6.00 (0.10–15.08)&lt;3 mo, n (%) 7 (9.5)3–6 mo, n (%) 4 (5.4)6–12 mo, n (%) 5 (6.8)1–3 y, n (%) 12 (16.2)3–10 y, n (%) 31 (41.9).10 y, n (%) 15 (20.3)</t>
  </si>
  <si>
    <t>Qingdao</t>
  </si>
  <si>
    <t>5 March to 8 April</t>
  </si>
  <si>
    <t xml:space="preserve">cough was most common, fever </t>
  </si>
  <si>
    <t>March 16 - April 15 2020</t>
  </si>
  <si>
    <t>prospective observational case series study</t>
  </si>
  <si>
    <t>15 patients (56%) showed respiratory symptoms (coughor dyspnea with or without fever), and 8 patients (30%)had gastrointestinal symptoms (vomiting and-or diarrheawith or without fever).</t>
  </si>
  <si>
    <t>RT-PCR for nasopharyngeal and conjunctivitis swabs</t>
  </si>
  <si>
    <t xml:space="preserve">3 newbors were asymptmatic, thought their mothers were infected. </t>
  </si>
  <si>
    <t xml:space="preserve">children admitted to the _x000D_Bambino Ges_x0001_u Children’s Hospital (BGCH) COVID. </t>
  </si>
  <si>
    <t>Rome</t>
  </si>
  <si>
    <t>March 6 - March 26 2020</t>
  </si>
  <si>
    <t>Fever in 67 children (51.5%). Cough: dry (29.2%) or produc_x000D_tive_x000D_(12.3%). Rhinorrhea was observed in 25 (19.2%). Respiratory distress was observed in 17 (13.0%). Two_x000D_(1.6%) children were hypoxemic at presentation. Vomiting_x000D_was reported in 15 (11.5%) and diarrhea in 10 (7.6%).</t>
  </si>
  <si>
    <t>RT-PCR nasopharyngeal or nasal swabs</t>
  </si>
  <si>
    <t>70 (53.8%) ofchildren had contact with a COVID-19 case, with most ofthese (67-70 (95.7%) reporting a relative with COVID-19.</t>
  </si>
  <si>
    <t xml:space="preserve">retrospectively collected clinical data on pediatric cases 0-18 years old. </t>
  </si>
  <si>
    <t xml:space="preserve">severe (n=11) and critical (n=9) were combined together  in severe_critical column. </t>
  </si>
  <si>
    <t>22 March - 30 April</t>
  </si>
  <si>
    <t>retrospective cohort study (hospital-based)</t>
  </si>
  <si>
    <t>France, Switzerland</t>
  </si>
  <si>
    <t>all presenting with acute cardiac failure</t>
  </si>
  <si>
    <t>Nasopharyngeal swab PCR</t>
  </si>
  <si>
    <t xml:space="preserve"> retrospectively collected data for all children with acute left ventricular systolic dysfunction or cardiogenic shock and associated multisystem inflammatory state, admitted to 12 hospitals in France and one hospital in Switzerland</t>
  </si>
  <si>
    <t>11 March - 9 April</t>
  </si>
  <si>
    <t>temperature (41), cough (42), rhinorrhoea (33), sore throat (4), breathing difficulty (10), vomiting (9), diarrhoea (7), headache (8), myalgia (2), rash (2), loss of taste (1), anosmia (1), sat 02&lt;93% (14)</t>
  </si>
  <si>
    <t>Madrid</t>
  </si>
  <si>
    <t>23 January - 9 March</t>
  </si>
  <si>
    <t>RT-PCR respiratory tract and faecal</t>
  </si>
  <si>
    <t>children with confirmed infection in Jinan Hospital followed during hospital stay and for 2 weeks afterwards</t>
  </si>
  <si>
    <t>median time from onset to being negative results in respiratory tract and fecal specimens was 9 days and 34.43 days</t>
  </si>
  <si>
    <t>Shandong</t>
  </si>
  <si>
    <t>March 15 - April 26 2020</t>
  </si>
  <si>
    <t>prospective survey</t>
  </si>
  <si>
    <t>Fever 13 (72%)_x000D_Cough 11 (61%)_x000D_Rhinitis 5 (28%)_x000D_Diarrhoea 3 (17%)_x000D_Shortness of breath 0 (0%).</t>
  </si>
  <si>
    <t>Children aged 0–19 years with kidney disease on immunosuppressive medication whoare diagnosed with COVID-19.</t>
  </si>
  <si>
    <t>Spain, Switzerland, China, the UK,_x000D_Germany, France, Sweden, Colombia,_x000D_the USA, Iran, and Belgium</t>
  </si>
  <si>
    <t>Retrospective Cohort study</t>
  </si>
  <si>
    <t>28 Jan - 4 April</t>
  </si>
  <si>
    <t>cross-sectional</t>
  </si>
  <si>
    <t>RT-PCR nasopharyngeal</t>
  </si>
  <si>
    <t>15 Apr - 27 Apr</t>
  </si>
  <si>
    <t>all with shock, fever, tachycardia, hypotension</t>
  </si>
  <si>
    <t>retrospective observational study</t>
  </si>
  <si>
    <t>19-20 had either positive PCR or serology</t>
  </si>
  <si>
    <t>1 March - 1 May</t>
  </si>
  <si>
    <t>hospital-based retrospective cohort</t>
  </si>
  <si>
    <t>on admission: haemodynamic instability (23), respiratory difficulty (20), neurological symptoms (1)</t>
  </si>
  <si>
    <t>paediatric intensive care patients</t>
  </si>
  <si>
    <t>26 Jan - 22 March</t>
  </si>
  <si>
    <t>retrospective cohort (hospital-based)</t>
  </si>
  <si>
    <t>31 infected through family clustering, 5 no clear history of exposure</t>
  </si>
  <si>
    <t>hospital inpatients in Wuhan</t>
  </si>
  <si>
    <t>30 Jan - 10 March</t>
  </si>
  <si>
    <t>hospital patients in Wuhan</t>
  </si>
  <si>
    <t>duration of viral shedding symptomatic: 17 days (IQR 12-23); asymptomatic 11 days (IQR 9-13)</t>
  </si>
  <si>
    <t>Prospective cohort study/observational study</t>
  </si>
  <si>
    <t>10 March - 18 April</t>
  </si>
  <si>
    <t>hospital patients in Texas children's hospital</t>
  </si>
  <si>
    <t>Houston</t>
  </si>
  <si>
    <t>18 March 2020 and 4 May</t>
  </si>
  <si>
    <t>15 Jan - 15 March</t>
  </si>
  <si>
    <t>7 hospitals in Zhejiang province</t>
  </si>
  <si>
    <t xml:space="preserve">case categories are Mild-Common etc which i have put under moderate </t>
  </si>
  <si>
    <t>from January 28 to February 28, 2020</t>
  </si>
  <si>
    <t>fever (43.4%) and dry cough. _x000D_In addition, gastrointestinal_x000D_ symptoms accounted for a perceptible proportion (11.0%), such as diarrhea, abdominal discomfort and_x000D_ vomiting.</t>
  </si>
  <si>
    <t xml:space="preserve">retrospective study involved hospitalized children with SARS-CoV-2 infection, and they were_x000D_ designated hospital for treating COVID-19 patients under 16 yearsin Wuhan. </t>
  </si>
  <si>
    <t>Jan 20 -Feb28 2020</t>
  </si>
  <si>
    <t>Wuhan, China</t>
  </si>
  <si>
    <t xml:space="preserve">4 children had confirmed covid-19 infected close familiar contact. </t>
  </si>
  <si>
    <t>A total of 1574 patients were diagnosed with COVID-19 by RT-PCR tests in Zhongnan Hospital of Wuhan University from January 20, 2020 to February 28, 2020.</t>
  </si>
  <si>
    <t xml:space="preserve">They had 6 children (0-14 yrs) in total, but for 2 there were . </t>
  </si>
  <si>
    <t>Feb 25 - Apr 28</t>
  </si>
  <si>
    <t>hospital based (prospective)</t>
  </si>
  <si>
    <t>fever (3-5), tachypnoea (3-5)</t>
  </si>
  <si>
    <t>Paediatric patients with comorbidities infected with COVID-19</t>
  </si>
  <si>
    <t>Pre-existing comorbidities (cerebral palsy, prematurity, Wilson disease, dilated cardiomyopathy) &amp; 4-5 patients from BAME background</t>
  </si>
  <si>
    <t>London</t>
  </si>
  <si>
    <t>Mar 12 - May 11</t>
  </si>
  <si>
    <t>household based</t>
  </si>
  <si>
    <t>cough, fever, asthenia, anosmia, cutaneous lesions, diarrhoea</t>
  </si>
  <si>
    <t>RT-PCR (3-6 positive), COVID IgM (3-30 positive), COVID IgG (8-30 positive)</t>
  </si>
  <si>
    <t>COVID IgM (3-30 positive), COVID IgG (8-30 positive)</t>
  </si>
  <si>
    <t>22.2% (6-27)</t>
  </si>
  <si>
    <t>family cluster (all COVID patients were adults)</t>
  </si>
  <si>
    <t>??</t>
  </si>
  <si>
    <t>March 15, 2020, to April 5, 2020</t>
  </si>
  <si>
    <t>olfactory or gustatory dysfunction</t>
  </si>
  <si>
    <t>hospital cohort of COVID-19-positive patients</t>
  </si>
  <si>
    <t>China, France, Germany</t>
  </si>
  <si>
    <t>Mar 5 - Apr 20</t>
  </si>
  <si>
    <t>RT-PCR (negative at 24h, positive at 48h post birth)</t>
  </si>
  <si>
    <t>21 (NICU admission)</t>
  </si>
  <si>
    <t>newborns of mothers with severe COVID-19 infection</t>
  </si>
  <si>
    <t>Mar 14 - Apr 3</t>
  </si>
  <si>
    <t>hospital (paediatric ICU) based</t>
  </si>
  <si>
    <t>73% presented with respiratory symptoms, 2% with gastrointestinal, 4% neurological, 4% circulatory, 15% other</t>
  </si>
  <si>
    <t>16 severe, 17 critical</t>
  </si>
  <si>
    <t>USA, Canada</t>
  </si>
  <si>
    <t>Mar 14 - Apr 24</t>
  </si>
  <si>
    <t>Jan 21-Mar 20</t>
  </si>
  <si>
    <t>fever (51.3%), chills (1%), myalgia (4.7%), malaise (6.5%), poor feeding (4.1%), coryza (12.4%), sore throat (5.2%), cough (62.2%), sputum (13%), diarrhoea (7.8%), nausea (11.9%), abdominal pain (2.1%), headache (5.2%), dizziness (1.6%)</t>
  </si>
  <si>
    <t>208 for which epidemiologic link identified</t>
  </si>
  <si>
    <t>Comparative cohort study</t>
  </si>
  <si>
    <t>March 1 to April 15</t>
  </si>
  <si>
    <t>prospective observational cross-sectional study</t>
  </si>
  <si>
    <t>Iran</t>
  </si>
  <si>
    <t>Hamadan and Sanandaj</t>
  </si>
  <si>
    <t>cluster tracing</t>
  </si>
  <si>
    <t>Israel</t>
  </si>
  <si>
    <t>Bnei Brak</t>
  </si>
  <si>
    <t>January 16 to February 17</t>
  </si>
  <si>
    <t>family</t>
  </si>
  <si>
    <t>Jingzhou</t>
  </si>
  <si>
    <t>Jan 12 - Feb 29 2020</t>
  </si>
  <si>
    <t>Of the 219 cases (110 men and 109 women), 88 (40%) had exposure to Wuhan. All the COVID-19 patients diagnosed in the municipal districts of Jingmen from January 12 to February 29, 2020</t>
  </si>
  <si>
    <t xml:space="preserve">No details on symptoms or disease type to describe children group specifically. </t>
  </si>
  <si>
    <t>Jingmen</t>
  </si>
  <si>
    <t>Jan 12 - Feb 29 2021</t>
  </si>
  <si>
    <t>Jan 21 - Feb 14 2020</t>
  </si>
  <si>
    <t>retrospective single centre</t>
  </si>
  <si>
    <t>of the number positive</t>
  </si>
  <si>
    <t>fever;cough;myalgia;sore throat;diarrhoea;abdominal pain;rhinnorhoea;loss of appetite;intusuception</t>
  </si>
  <si>
    <t>Jan 23 - Mar 10</t>
  </si>
  <si>
    <t>fever (28, 77.8%), followed by dry cough (17, 47.2%), expectoration (4, 11.1%), fatigue (4, 11.1%), sore throat (4, 11.1%), myalgia (4, 11.1%), headache (2, 5.6%), and coryza (1, 2.8%)</t>
  </si>
  <si>
    <t>Among 11 asymptomatic patients, 9(81.9%) were cluster cases, 8(72.7%) of which were family cluster cases and 1 (9.1%) were other cluster cases.</t>
  </si>
  <si>
    <t>Jinan</t>
  </si>
  <si>
    <t>publicly available data</t>
  </si>
  <si>
    <t>end March 9, 2020</t>
  </si>
  <si>
    <t>Hospital based</t>
  </si>
  <si>
    <t>dry cough [12 children (26%)] and fever [eight children (17%)] accompanied by other upper respiratory symptoms, such as nasal congestion and runny nose</t>
  </si>
  <si>
    <t>Positivie hospital admissions</t>
  </si>
  <si>
    <t>moderate = non-severe</t>
  </si>
  <si>
    <t>Guangdong, Hunan, and Hubei</t>
  </si>
  <si>
    <t>January 21, 2020, and April 18, 2020</t>
  </si>
  <si>
    <t>hopital discharges</t>
  </si>
  <si>
    <t>fever (3 cases), cough (1 case), and diarrhea (1 case), and 2 chil- dren had asymptomatic infection (Table 1)</t>
  </si>
  <si>
    <t xml:space="preserve">children younger than 15 years old who had been hospitalized with confirmed COVID- 19 in Beijing Ditan Hospital and who were discharged between January 21, 2020, and April 18, 2020. </t>
  </si>
  <si>
    <t>January 22 to February 18, 2020</t>
  </si>
  <si>
    <t>subjects who were at high risk of SARS-CoV-2 infection were included</t>
  </si>
  <si>
    <t>number males tested positive. These subjects met one of the following criteria: (a) subjects presented fever and-or typical respiratory symptoms; (b) subjects presented radiological characteristics, including bilateral pneumonia, unilateral pneumonia, or ground-glass opacity; and (c) subjects had potential epidemiological exposure history of COVID-19.</t>
  </si>
  <si>
    <t>1 March - 9 April</t>
  </si>
  <si>
    <t>children who met screening criteria</t>
  </si>
  <si>
    <t>Catanzaro,  Vibo Valentia and Crotone</t>
  </si>
  <si>
    <t>March 15 and April 30, 2020</t>
  </si>
  <si>
    <t>retrospective cohort study in a hospital</t>
  </si>
  <si>
    <t>fever, sore throat and congestion, cough, shortness of breath, dirrhea or vomitting, myalgia, chest pain, loss of sense of taste and smell, headache</t>
  </si>
  <si>
    <t>Washington DC</t>
  </si>
  <si>
    <t>March 1, 2020, to April 15, 2020</t>
  </si>
  <si>
    <t>Prospective observational study.</t>
  </si>
  <si>
    <t xml:space="preserve">Respiratory symptoms and fever </t>
  </si>
  <si>
    <t xml:space="preserve"> naso- pharyngeal swab PCR</t>
  </si>
  <si>
    <t>hildren admitted to the PICU with severe acute respi- ratory syndrome coronavirus 2 (severe acute respiratory syndrome coronavirus 2) infection</t>
  </si>
  <si>
    <t>This paper just looked at severe cases</t>
  </si>
  <si>
    <t>27 to February 23, 2020</t>
  </si>
  <si>
    <t>retrospective, observational study in hospital</t>
  </si>
  <si>
    <t xml:space="preserve"> fever (76%) and cough (62%). Expectoration (21%), vomiting (12%), and diarrhea (12%) were also reported in a considerable portion of cases.</t>
  </si>
  <si>
    <t>6 mild</t>
  </si>
  <si>
    <t>1 mild</t>
  </si>
  <si>
    <t>5 mild</t>
  </si>
  <si>
    <t>unclear; West China</t>
  </si>
  <si>
    <t>Jan 10 to March 15 2020</t>
  </si>
  <si>
    <t>RT-PCR for throat swabs</t>
  </si>
  <si>
    <t>Many contacts occurred at home, in social activities, on transportations,and in health care settings were 4893(40.9%), 2016 (16.8%), 3198 (26.7%) and 1348(11.3%), respectively. Many contacts were from familymembers of index cases (4707, 40.7%), social activitycontacts (3344, 28.9%), transportation contacts (2778,24.0%),andhealthcareworkers(573,4.9%). All contacts were linked to 1158 indexcases, with a mean of 7.8 (95%CI: 7.0–8.7) close contactsper index case.</t>
  </si>
  <si>
    <t xml:space="preserve">contacts of confirmed covid cases. </t>
  </si>
  <si>
    <t>Total of 11,686 contacts were traced, but 106 lacked key information and were not included in the analysis. males with confirmed infections in traced contacts was 213-515. All contacts were linked to 1158 index_x000D_cases, with a mean of 7.8 (95%CI: 7.0–8.7) close con_x000D_tacts_x000D_per index case.</t>
  </si>
  <si>
    <t>Jan 22 - Feb 09 2020</t>
  </si>
  <si>
    <t>four children (44.4%) had only fever,  two children (22.2%) had a fever and simultaneous cough (onewith a moderate and one with a high fever), one child(11.1%) had only a cough, and one child (11.1%) had a stuffynose and rhinorrhoea.</t>
  </si>
  <si>
    <t>All had exposure to the epidemic area (Hubei Province, China) or a history of close contact with confirmed or suspected 2019-nCoV-infected patients within 2 weeks of onset, all children had a familial aggregations of the infection.</t>
  </si>
  <si>
    <t>children admitted to Guangzhou Women and Children’s_x000D_ Medical Center with confirmed 2019-nCoV infection.</t>
  </si>
  <si>
    <t>March 05 - May 05 2020</t>
  </si>
  <si>
    <t>retrospective observational cohort study at a single center</t>
  </si>
  <si>
    <t>Turkey</t>
  </si>
  <si>
    <t>most frequent symptoms at the time of admission were fever (58%), cough (52%), and_x000D_fatigue or myalgia (19%).</t>
  </si>
  <si>
    <t>Nasopharyngeal swabs RT-PCR</t>
  </si>
  <si>
    <t>At least one SARS-CoV-2-positive family member was present in 90%_x000D_of the cases</t>
  </si>
  <si>
    <t>children suspected of covid-19</t>
  </si>
  <si>
    <t>Bursa</t>
  </si>
  <si>
    <t>march 08- April 28 2020</t>
  </si>
  <si>
    <t>retrospective hospital based</t>
  </si>
  <si>
    <t xml:space="preserve">fever, cough, nasal stuffines, vomitting, sore throat, dizziness and other. </t>
  </si>
  <si>
    <t>Allplex 2019-nCoV Assay kit (Seegene, http:--www.seegene.com ).</t>
  </si>
  <si>
    <t xml:space="preserve"> included all children &lt;18 years of age who were confirmed to have_x000D_COVID-19 by positive results for SARS-CoV-2 in combined nasopharyngeal and oropharyngeal swab _x000D_specimens and who were hospitalized in Seoul Metropolitan Government–Seoul National University_x000D_Boramae Medical Center during March 8–April 28, 2020.</t>
  </si>
  <si>
    <t>In this study, we detected SARS-CoV-2 RNA in feces of 92% of mildly ill or asymptomatic children with COVID-19</t>
  </si>
  <si>
    <t>Seoul</t>
  </si>
  <si>
    <t>December 2019 and February 2020</t>
  </si>
  <si>
    <t>china</t>
  </si>
  <si>
    <t>12 had only fever, 9 had fever and other symptoms. dry cough next most common symptom after fever</t>
  </si>
  <si>
    <t>hospital admissions: being under 19 years of age having respiratory specimens that were analyzed twice by real-time RT-PCR, and being diagnosed according to the World Health Organization's interim guidance</t>
  </si>
  <si>
    <t>Anhui</t>
  </si>
  <si>
    <t>Cohort study</t>
  </si>
  <si>
    <t>Jan 19 - Mar 12</t>
  </si>
  <si>
    <t>hospital based (restrospective)</t>
  </si>
  <si>
    <t>cough (52%), fever (24%)</t>
  </si>
  <si>
    <t>RNA-PCR</t>
  </si>
  <si>
    <t>family cluster (all), 28% with travel-residence history</t>
  </si>
  <si>
    <t>February 10 to April 20, 2020</t>
  </si>
  <si>
    <t>retrospective, single-center, observational study conducted</t>
  </si>
  <si>
    <t>Upper and-or lower respiratory tract infection, Pneumonia, Status asthmaticus, Acute chest syndrome,  Myocarditis, Shock, Renal, Acute renal failure, Neurological, Neurological disorders , Acute brain dysfunction</t>
  </si>
  <si>
    <t xml:space="preserve"> RT-PCR</t>
  </si>
  <si>
    <t>pediatric intensiveand high-dependency care unit (PICU, HDU)</t>
  </si>
  <si>
    <t>all severe</t>
  </si>
  <si>
    <t>Paris</t>
  </si>
  <si>
    <t>retrospective cohort study + case series</t>
  </si>
  <si>
    <t>December 8, 2019 to February 29, 2020</t>
  </si>
  <si>
    <t>peng</t>
  </si>
  <si>
    <t>fever(40), dry cough(46) - loads more syptoms listed, but lower numbers</t>
  </si>
  <si>
    <t>throat or anal swab</t>
  </si>
  <si>
    <t>Mar 10-Apr 10</t>
  </si>
  <si>
    <t>cough (82%), fever (62%), nasal discharge (64%), headache (56%), sore throat (36%), shortness of breath (33%), myalgia (33%)</t>
  </si>
  <si>
    <t>23 household contacts</t>
  </si>
  <si>
    <t>Mar 12 - Apr 20, 2020</t>
  </si>
  <si>
    <t>hospital-based prospective</t>
  </si>
  <si>
    <t>Among the positive COVID-19 cases, 20% were admitted to the hospital and 12% needed to be admitted to pediatric intensive care unit (PICU). Only one child was intubated. 80% of hospitalized and all PICU admitted children were AA</t>
  </si>
  <si>
    <t>Jan 21 - Feb 29 2020</t>
  </si>
  <si>
    <t>restrospective</t>
  </si>
  <si>
    <t>40.4% patients had fever, 48.1% had cough, and 46.2% had a high lymphocyte count.</t>
  </si>
  <si>
    <t xml:space="preserve">oropharyngeal swabs </t>
  </si>
  <si>
    <t xml:space="preserve">An epidemiological investigation found that23 (44.2%) cases were of clustering occurrence, 19 (36.5) patientscoronavirus.had a history of exposure to novelinfected people, and10 (19.2%) patients had no clear contact history. All had history of travel to Wuhan, or relatives-friends in Wuhan. </t>
  </si>
  <si>
    <t xml:space="preserve">children with COVID-19 from 11 hospitals from three southern provinces of China.  </t>
  </si>
  <si>
    <t>model_type</t>
  </si>
  <si>
    <t>model_fitted_to</t>
  </si>
  <si>
    <t>case_type</t>
  </si>
  <si>
    <t>assumptions</t>
  </si>
  <si>
    <t>March-April</t>
  </si>
  <si>
    <t>modelling</t>
  </si>
  <si>
    <t>age stratified deterministic compartmental model (s-e1-e2-i-r)</t>
  </si>
  <si>
    <t>daily hospitalization and death data from the SI-VIC database, maintained by the ANS (Agence du Numérique en Santé, formerly named ASIP) and sent daily to Santé Publique France, the French national public health agency.
Princess Diamond</t>
  </si>
  <si>
    <t>suspected and confirmed</t>
  </si>
  <si>
    <t>0.09% infected individuals hospitalised (95% CrI 0.05-0.2) in females &lt; 20y
IFR in &lt; 20y 0.001%</t>
  </si>
  <si>
    <t>combines data from passive surveillance for covid in France with that from active surveiilance aboard Diamon Princess</t>
  </si>
  <si>
    <t>2011-2020 retrospective</t>
  </si>
  <si>
    <t>Catalonia (Spain)</t>
  </si>
  <si>
    <t>ARIMA model</t>
  </si>
  <si>
    <t>influenza seasons 2010-2011  up to 2019-2020. Seasons similar to 2019-2020 were kept as used as a comparison for estimating 2019-2020 ILIs which were caused by COVID-19. ie they assume an increase in 2020 ILIs is due to COVID-19. Broken down into age groups : &lt;15, 15-64, &gt;64</t>
  </si>
  <si>
    <t>ILI reports, possibly</t>
  </si>
  <si>
    <t>no confirmed COVID-19 cases</t>
  </si>
  <si>
    <t>age-stratified SEIR model with heterogeneous contact rates between age groups; I comparment is broken into 2.</t>
  </si>
  <si>
    <t>reported cases in Wuhan and four snapshots of the age distribution in cases; model with both susceptibility and clinical fraction were allowed to vary by age was fitted to 32 settings across 6 countries. 13 provinces of China, 12 regions of Italy, Japan, Singapore, South Korea, and Ontario, Canada.</t>
  </si>
  <si>
    <t>model without age-varying susceptibility or clinical fraction could not reproduce the observed age distribution of cases. In this model 20% of infections occurred in over-70s</t>
  </si>
  <si>
    <t xml:space="preserve">age-dependent clinical proportion was 25% in younger age group across all regions; 76% in adults over 70 </t>
  </si>
  <si>
    <t>use synthetic contact matrices for some countries, which are known to be a bit iffy for LMICs</t>
  </si>
  <si>
    <t>constant reporting rate; subclinical infections were less infectious than clinical infections,</t>
  </si>
  <si>
    <t>too much going on in this paper!!</t>
  </si>
  <si>
    <t>modelling MLE</t>
  </si>
  <si>
    <t>maximum likelihood estimation</t>
  </si>
  <si>
    <t>reported cases in China</t>
  </si>
  <si>
    <t>unclear - possibly pcr confirmed?</t>
  </si>
  <si>
    <t>table 1 shows proportion of population by age group, also proportion of covid19 cases within age group.  So can compare. fig 2 incidence risk by age group.</t>
  </si>
  <si>
    <t>fig 1 fatalities by age group. fig 3 mortality by age</t>
  </si>
  <si>
    <t>Japan</t>
  </si>
  <si>
    <t>SIR age structured 3 age classes 0-19, 20-59 and 60+</t>
  </si>
  <si>
    <t>number of patients during 14 January – 17 March - i think only symp patients were included and those believed to be infected in the country.</t>
  </si>
  <si>
    <t>proportion of children immune 0.4 (95% CI 0.2, 0.7)</t>
  </si>
  <si>
    <t>1. infectiousness among severe and mild cases is same as in asymp cases. 2. Assume some fraction of children are immune - fitted? 3. pneumonia incidence in elderly COVID-19 patients as 30.6%. That among adults was 22.2%. These were used as proportion of severe cases to symptomatic cases. 4. Length of hospitalisation 30 days. 5. 30% of sever cases use ICU and respirator.</t>
  </si>
  <si>
    <t>proportion of aymptomatic to symptomatic from repatriated Japanese nationals</t>
  </si>
  <si>
    <t>Feb 23-Mar 8</t>
  </si>
  <si>
    <t>Italy (Vo')</t>
  </si>
  <si>
    <t>SEIR compartmental model</t>
  </si>
  <si>
    <t>prevalence estimates obtained from 2 surveys in &gt;70% of the population</t>
  </si>
  <si>
    <t>point prevalence data for symptomatic and asymptomatic infections</t>
  </si>
  <si>
    <t>Wuhan, Shanghai</t>
  </si>
  <si>
    <t xml:space="preserve"> age stratified SIR model. stratified by 14 age groups</t>
  </si>
  <si>
    <t>R0 values were estimated to range between 2.0 and 3.5 (12–18)</t>
  </si>
  <si>
    <t xml:space="preserve">The rate at which contacts occur is determined by the estimated mixing patterns of each age group. </t>
  </si>
  <si>
    <t>we es- timated the effect of social distancing alone; combining social distancing with other interventions would have a synergistic effect to even further reduce transmission.</t>
  </si>
  <si>
    <t>considered a serial interval of 5.1 days</t>
  </si>
  <si>
    <t>column</t>
  </si>
  <si>
    <t>input type</t>
  </si>
  <si>
    <t>description</t>
  </si>
  <si>
    <t>yes/NA</t>
  </si>
  <si>
    <t>only put yes if it is</t>
  </si>
  <si>
    <t>number</t>
  </si>
  <si>
    <t>text</t>
  </si>
  <si>
    <t>more narrative than an actual date</t>
  </si>
  <si>
    <t>first author</t>
  </si>
  <si>
    <t>cohort/retrospective etc</t>
  </si>
  <si>
    <t>total size of cohort of interest, if dividing this up by eg. age groups, split accordingly into extra rows</t>
  </si>
  <si>
    <t>age in years</t>
  </si>
  <si>
    <t>Name of country</t>
  </si>
  <si>
    <t xml:space="preserve">number  </t>
  </si>
  <si>
    <t>number of people who test covid positive - maybe PCR or antibody tests.  Size of chort may be same or different</t>
  </si>
  <si>
    <t>e.g. PCR, antibody</t>
  </si>
  <si>
    <t>types of symptoms</t>
  </si>
  <si>
    <t>number of individuals who were asymptomatic in cohort</t>
  </si>
  <si>
    <t>number of symptomatic individuals in cohort</t>
  </si>
  <si>
    <t>number of individuals who are moderate (or mild) in cohort</t>
  </si>
  <si>
    <t>see above for number hospitaliaed</t>
  </si>
  <si>
    <t>see above for severe/critical infections</t>
  </si>
  <si>
    <t>number of deaths in cohort</t>
  </si>
  <si>
    <t>number of people in cohort who were male</t>
  </si>
  <si>
    <t>number of people in cohort who were seropositive</t>
  </si>
  <si>
    <t>hospitalised/community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</si>
</sst>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scheme val="minor"/>
    </font>
    <font>
      <sz val="13"/>
      <color rgb="FF2A2A2A"/>
      <name val="Arial"/>
      <family val="2"/>
    </font>
    <font>
      <sz val="11"/>
      <color rgb="FF505050"/>
      <name val="Calibri"/>
      <family val="2"/>
      <scheme val="minor"/>
    </font>
    <font>
      <sz val="10"/>
      <color theme="1"/>
      <name val="AdvPS94BA"/>
    </font>
    <font>
      <sz val="11"/>
      <color rgb="FF2A2A2A"/>
      <name val="Arial"/>
      <family val="2"/>
    </font>
    <font>
      <sz val="15"/>
      <color rgb="FF2A2A2A"/>
      <name val="Times New Roman"/>
      <family val="1"/>
    </font>
    <font>
      <sz val="15"/>
      <color rgb="FF2A2A2A"/>
      <name val="Arial"/>
    </font>
    <font>
      <sz val="11"/>
      <color rgb="FF2A2A2A"/>
      <name val="Calibri"/>
      <family val="2"/>
      <scheme val="minor"/>
    </font>
    <font>
      <sz val="12"/>
      <color rgb="FF333333"/>
      <name val="Arial"/>
    </font>
    <font>
      <sz val="11"/>
      <color rgb="FF000000"/>
      <name val="Calibri"/>
      <family val="2"/>
      <scheme val="minor"/>
    </font>
    <font>
      <sz val="11"/>
      <color rgb="FFFFFFFF"/>
      <name val="Calibri"/>
      <family val="2"/>
      <scheme val="minor"/>
    </font>
    <font>
      <sz val="11"/>
      <color rgb="FFED7D31"/>
      <name val="Calibri"/>
      <family val="2"/>
      <scheme val="minor"/>
    </font>
    <font>
      <sz val="10"/>
      <color rgb="FF000000"/>
      <name val="JansonTextLT"/>
      <charset val="1"/>
    </font>
    <font>
      <sz val="12"/>
      <color rgb="FF1C1D1E"/>
      <name val="Open Sans"/>
      <charset val="1"/>
    </font>
    <font>
      <sz val="12"/>
      <color rgb="FF000000"/>
      <name val="Times New Roman"/>
      <charset val="1"/>
    </font>
  </fonts>
  <fills count="11">
    <fill>
      <patternFill patternType="none"/>
    </fill>
    <fill>
      <patternFill patternType="gray125"/>
    </fill>
    <fill>
      <patternFill patternType="solid">
        <fgColor rgb="FFFF0000"/>
        <bgColor indexed="64"/>
      </patternFill>
    </fill>
    <fill>
      <patternFill patternType="solid">
        <fgColor rgb="FF70AD47"/>
        <bgColor indexed="64"/>
      </patternFill>
    </fill>
    <fill>
      <patternFill patternType="solid">
        <fgColor rgb="FFFFFF00"/>
        <bgColor indexed="64"/>
      </patternFill>
    </fill>
    <fill>
      <patternFill patternType="solid">
        <fgColor rgb="FFFFF2CC"/>
        <bgColor indexed="64"/>
      </patternFill>
    </fill>
    <fill>
      <patternFill patternType="solid">
        <fgColor rgb="FFF8CBAD"/>
        <bgColor indexed="64"/>
      </patternFill>
    </fill>
    <fill>
      <patternFill patternType="solid">
        <fgColor rgb="FFFFFFFF"/>
        <bgColor indexed="64"/>
      </patternFill>
    </fill>
    <fill>
      <patternFill patternType="solid">
        <fgColor rgb="FFED7D31"/>
        <bgColor indexed="64"/>
      </patternFill>
    </fill>
    <fill>
      <patternFill patternType="solid">
        <fgColor rgb="FF4472C4"/>
        <bgColor indexed="64"/>
      </patternFill>
    </fill>
    <fill>
      <patternFill patternType="solid">
        <fgColor rgb="FFFFC000"/>
        <bgColor indexed="64"/>
      </patternFill>
    </fill>
  </fills>
  <borders count="6">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103">
    <xf numFmtId="0" fontId="0" fillId="0" borderId="0" xfId="0"/>
    <xf numFmtId="0" fontId="0" fillId="0" borderId="0" xfId="0" applyBorder="1"/>
    <xf numFmtId="0" fontId="0" fillId="0" borderId="1" xfId="0" applyBorder="1"/>
    <xf numFmtId="0" fontId="0" fillId="0" borderId="0" xfId="0" applyFill="1" applyBorder="1"/>
    <xf numFmtId="0" fontId="0" fillId="0" borderId="1" xfId="0" applyFill="1" applyBorder="1"/>
    <xf numFmtId="0" fontId="0" fillId="0" borderId="0" xfId="0" applyAlignment="1">
      <alignment wrapText="1"/>
    </xf>
    <xf numFmtId="0" fontId="0" fillId="0" borderId="2" xfId="0" applyBorder="1"/>
    <xf numFmtId="0" fontId="0" fillId="0" borderId="3" xfId="0" applyBorder="1"/>
    <xf numFmtId="0" fontId="0" fillId="0" borderId="0" xfId="0" applyFill="1" applyAlignment="1">
      <alignment wrapText="1"/>
    </xf>
    <xf numFmtId="0" fontId="1" fillId="0" borderId="0" xfId="1"/>
    <xf numFmtId="0" fontId="0" fillId="2" borderId="0" xfId="0" applyFill="1"/>
    <xf numFmtId="0" fontId="0" fillId="2" borderId="1" xfId="0" applyFill="1" applyBorder="1"/>
    <xf numFmtId="0" fontId="0" fillId="0" borderId="0" xfId="0" applyFill="1"/>
    <xf numFmtId="0" fontId="0" fillId="0" borderId="1" xfId="0" applyBorder="1" applyAlignment="1">
      <alignment wrapText="1"/>
    </xf>
    <xf numFmtId="0" fontId="0" fillId="0" borderId="2" xfId="0" applyBorder="1" applyAlignment="1">
      <alignment wrapText="1"/>
    </xf>
    <xf numFmtId="10" fontId="0" fillId="0" borderId="0" xfId="0" applyNumberFormat="1"/>
    <xf numFmtId="16" fontId="0" fillId="0" borderId="0" xfId="0" applyNumberFormat="1"/>
    <xf numFmtId="0" fontId="0" fillId="0" borderId="2" xfId="0" applyFill="1" applyBorder="1"/>
    <xf numFmtId="0" fontId="0" fillId="3" borderId="0" xfId="0" applyFill="1" applyAlignment="1">
      <alignment wrapText="1"/>
    </xf>
    <xf numFmtId="9" fontId="0" fillId="0" borderId="0" xfId="0" applyNumberFormat="1"/>
    <xf numFmtId="0" fontId="0" fillId="0" borderId="0" xfId="0" applyAlignment="1">
      <alignment horizontal="right"/>
    </xf>
    <xf numFmtId="0" fontId="0" fillId="4" borderId="0" xfId="0" applyFill="1" applyAlignment="1">
      <alignment wrapText="1"/>
    </xf>
    <xf numFmtId="0" fontId="0" fillId="4" borderId="0" xfId="0" applyFill="1"/>
    <xf numFmtId="0" fontId="0" fillId="0" borderId="3" xfId="0" applyFill="1" applyBorder="1"/>
    <xf numFmtId="0" fontId="2" fillId="0" borderId="0" xfId="0" applyFont="1"/>
    <xf numFmtId="0" fontId="3" fillId="0" borderId="0" xfId="0" applyFont="1"/>
    <xf numFmtId="0" fontId="4" fillId="0" borderId="0" xfId="0" applyFont="1"/>
    <xf numFmtId="0" fontId="6" fillId="0" borderId="0" xfId="0" applyFont="1"/>
    <xf numFmtId="0" fontId="5" fillId="0" borderId="0" xfId="0" applyFont="1" applyAlignment="1">
      <alignment wrapText="1"/>
    </xf>
    <xf numFmtId="0" fontId="7" fillId="0" borderId="0" xfId="0" applyFont="1"/>
    <xf numFmtId="0" fontId="8" fillId="0" borderId="0" xfId="0" applyFont="1"/>
    <xf numFmtId="0" fontId="9" fillId="0" borderId="0" xfId="0" applyFont="1"/>
    <xf numFmtId="0" fontId="10" fillId="0" borderId="0" xfId="0" applyFont="1" applyAlignment="1">
      <alignment wrapText="1"/>
    </xf>
    <xf numFmtId="2" fontId="0" fillId="0" borderId="0" xfId="0" applyNumberFormat="1"/>
    <xf numFmtId="0" fontId="0" fillId="5" borderId="0" xfId="0" applyFill="1" applyAlignment="1">
      <alignment wrapText="1"/>
    </xf>
    <xf numFmtId="0" fontId="0" fillId="6" borderId="0" xfId="0" applyFill="1" applyAlignment="1">
      <alignment wrapText="1"/>
    </xf>
    <xf numFmtId="0" fontId="0" fillId="0" borderId="0" xfId="0" applyBorder="1" applyAlignment="1">
      <alignment wrapText="1"/>
    </xf>
    <xf numFmtId="3" fontId="0" fillId="0" borderId="0" xfId="0" applyNumberFormat="1"/>
    <xf numFmtId="0" fontId="0" fillId="7" borderId="0" xfId="0" applyFill="1"/>
    <xf numFmtId="17" fontId="0" fillId="2" borderId="0" xfId="0" applyNumberFormat="1" applyFill="1"/>
    <xf numFmtId="0" fontId="0" fillId="2" borderId="2" xfId="0" applyFill="1" applyBorder="1"/>
    <xf numFmtId="17" fontId="0" fillId="2" borderId="1" xfId="0" applyNumberFormat="1" applyFill="1" applyBorder="1"/>
    <xf numFmtId="0" fontId="0" fillId="2" borderId="3" xfId="0" applyFill="1" applyBorder="1"/>
    <xf numFmtId="0" fontId="0" fillId="2" borderId="2" xfId="0" applyFill="1" applyBorder="1" applyAlignment="1">
      <alignment wrapText="1"/>
    </xf>
    <xf numFmtId="0" fontId="0" fillId="2" borderId="1" xfId="0" applyFill="1" applyBorder="1" applyAlignment="1">
      <alignment wrapText="1"/>
    </xf>
    <xf numFmtId="0" fontId="0" fillId="2" borderId="0" xfId="0" applyFill="1" applyAlignment="1"/>
    <xf numFmtId="0" fontId="0" fillId="2" borderId="0" xfId="0" applyFill="1" applyAlignment="1">
      <alignment wrapText="1"/>
    </xf>
    <xf numFmtId="10" fontId="0" fillId="0" borderId="1" xfId="0" applyNumberFormat="1" applyBorder="1"/>
    <xf numFmtId="17" fontId="0" fillId="0" borderId="0" xfId="0" applyNumberFormat="1" applyBorder="1"/>
    <xf numFmtId="17" fontId="0" fillId="0" borderId="0" xfId="0" applyNumberFormat="1"/>
    <xf numFmtId="0" fontId="0" fillId="7" borderId="2" xfId="0" applyFill="1" applyBorder="1"/>
    <xf numFmtId="0" fontId="11" fillId="0" borderId="0" xfId="0" applyFont="1" applyFill="1"/>
    <xf numFmtId="0" fontId="12" fillId="0" borderId="1" xfId="0" applyFont="1" applyFill="1" applyBorder="1"/>
    <xf numFmtId="1" fontId="0" fillId="0" borderId="0" xfId="0" applyNumberFormat="1" applyFill="1"/>
    <xf numFmtId="1" fontId="0" fillId="0" borderId="1" xfId="0" applyNumberFormat="1" applyFill="1" applyBorder="1"/>
    <xf numFmtId="0" fontId="0" fillId="2" borderId="0" xfId="0" applyFill="1" applyBorder="1"/>
    <xf numFmtId="17" fontId="0" fillId="0" borderId="0" xfId="0" applyNumberFormat="1" applyFill="1"/>
    <xf numFmtId="9" fontId="0" fillId="0" borderId="0" xfId="0" applyNumberFormat="1" applyFill="1"/>
    <xf numFmtId="0" fontId="13" fillId="9" borderId="1" xfId="0" applyFont="1" applyFill="1" applyBorder="1"/>
    <xf numFmtId="0" fontId="0" fillId="7" borderId="1" xfId="0" applyFill="1" applyBorder="1"/>
    <xf numFmtId="0" fontId="14" fillId="8" borderId="1" xfId="0" applyFont="1" applyFill="1" applyBorder="1"/>
    <xf numFmtId="0" fontId="0" fillId="0" borderId="2" xfId="0" applyFill="1" applyBorder="1" applyAlignment="1">
      <alignment wrapText="1"/>
    </xf>
    <xf numFmtId="0" fontId="6" fillId="2" borderId="0" xfId="0" applyFont="1" applyFill="1"/>
    <xf numFmtId="0" fontId="0" fillId="10" borderId="0" xfId="0" applyFill="1"/>
    <xf numFmtId="0" fontId="0" fillId="7" borderId="0" xfId="0" applyFill="1" applyBorder="1"/>
    <xf numFmtId="0" fontId="0" fillId="7" borderId="3" xfId="0" applyFill="1" applyBorder="1"/>
    <xf numFmtId="0" fontId="0" fillId="7" borderId="0" xfId="0" applyFill="1" applyAlignment="1">
      <alignment wrapText="1"/>
    </xf>
    <xf numFmtId="17" fontId="0" fillId="7" borderId="0" xfId="0" applyNumberFormat="1" applyFill="1"/>
    <xf numFmtId="0" fontId="0" fillId="0" borderId="4" xfId="0" applyBorder="1"/>
    <xf numFmtId="0" fontId="0" fillId="0" borderId="4" xfId="0" applyFill="1" applyBorder="1"/>
    <xf numFmtId="0" fontId="0" fillId="0" borderId="5" xfId="0" applyBorder="1"/>
    <xf numFmtId="0" fontId="0" fillId="7" borderId="1" xfId="0" applyFill="1" applyBorder="1" applyAlignment="1">
      <alignment wrapText="1"/>
    </xf>
    <xf numFmtId="0" fontId="0" fillId="0" borderId="4" xfId="0" applyBorder="1" applyAlignment="1">
      <alignment wrapText="1"/>
    </xf>
    <xf numFmtId="0" fontId="0" fillId="0" borderId="5" xfId="0" applyFill="1" applyBorder="1"/>
    <xf numFmtId="0" fontId="15" fillId="0" borderId="0" xfId="0" applyFont="1" applyAlignment="1">
      <alignment wrapText="1"/>
    </xf>
    <xf numFmtId="0" fontId="0" fillId="10" borderId="4" xfId="0" applyFill="1" applyBorder="1"/>
    <xf numFmtId="0" fontId="16" fillId="0" borderId="0" xfId="0" applyFont="1"/>
    <xf numFmtId="0" fontId="0" fillId="8" borderId="0" xfId="0" applyFill="1"/>
    <xf numFmtId="0" fontId="17" fillId="0" borderId="0" xfId="0" applyFont="1"/>
    <xf numFmtId="0" fontId="0" fillId="0" borderId="0" xfId="0" applyAlignment="1">
      <alignment horizontal="center" vertical="top" wrapText="1"/>
    </xf>
    <xf numFmtId="0" fontId="0" fillId="2" borderId="0" xfId="0" applyFill="1" applyAlignment="1">
      <alignment horizontal="center" vertical="top"/>
    </xf>
    <xf numFmtId="0" fontId="0" fillId="2" borderId="0" xfId="0" applyFill="1" applyBorder="1" applyAlignment="1">
      <alignment horizontal="center" vertical="top"/>
    </xf>
    <xf numFmtId="0" fontId="0" fillId="2" borderId="1" xfId="0" applyFill="1" applyBorder="1" applyAlignment="1">
      <alignment horizontal="center" vertical="top"/>
    </xf>
    <xf numFmtId="0" fontId="13" fillId="9" borderId="1" xfId="0" applyFont="1" applyFill="1" applyBorder="1" applyAlignment="1">
      <alignment horizontal="center" vertical="top"/>
    </xf>
    <xf numFmtId="0" fontId="0" fillId="0" borderId="0" xfId="0" applyAlignment="1">
      <alignment horizontal="center" vertical="top"/>
    </xf>
    <xf numFmtId="0" fontId="0" fillId="0" borderId="0" xfId="0" applyAlignment="1">
      <alignment horizontal="center"/>
    </xf>
    <xf numFmtId="0" fontId="0" fillId="0" borderId="0" xfId="0" applyFill="1" applyAlignment="1">
      <alignment horizontal="center" vertical="top"/>
    </xf>
    <xf numFmtId="0" fontId="0" fillId="0" borderId="0" xfId="0" applyAlignment="1">
      <alignment horizontal="center" vertical="top"/>
    </xf>
    <xf numFmtId="0" fontId="0" fillId="7" borderId="0" xfId="0" applyFill="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0" borderId="0" xfId="0" applyBorder="1" applyAlignment="1">
      <alignment horizontal="center" vertical="top"/>
    </xf>
    <xf numFmtId="0" fontId="0" fillId="0" borderId="0" xfId="0" applyAlignment="1">
      <alignment horizontal="center" vertical="top"/>
    </xf>
    <xf numFmtId="0" fontId="0" fillId="0" borderId="0" xfId="0" applyFill="1" applyAlignment="1">
      <alignment horizontal="center" vertical="top"/>
    </xf>
    <xf numFmtId="0" fontId="0" fillId="0" borderId="0" xfId="0" applyAlignment="1">
      <alignment horizontal="center" vertical="center"/>
    </xf>
    <xf numFmtId="0" fontId="0" fillId="0" borderId="4" xfId="0" applyBorder="1" applyAlignment="1">
      <alignment horizontal="center" vertical="top"/>
    </xf>
    <xf numFmtId="0" fontId="0" fillId="0" borderId="1" xfId="0" applyBorder="1" applyAlignment="1">
      <alignment horizontal="center" vertical="top"/>
    </xf>
    <xf numFmtId="0" fontId="0" fillId="7" borderId="0" xfId="0" applyFill="1" applyAlignment="1">
      <alignment horizontal="center" vertical="top"/>
    </xf>
    <xf numFmtId="0" fontId="0" fillId="7" borderId="1" xfId="0" applyFill="1" applyBorder="1" applyAlignment="1">
      <alignment horizontal="center" vertical="top"/>
    </xf>
    <xf numFmtId="0" fontId="0" fillId="0" borderId="4" xfId="0" applyFill="1" applyBorder="1" applyAlignment="1">
      <alignment horizontal="center" vertical="top"/>
    </xf>
    <xf numFmtId="0" fontId="0" fillId="0" borderId="1" xfId="0" applyFill="1" applyBorder="1" applyAlignment="1">
      <alignment horizontal="center" vertical="top"/>
    </xf>
    <xf numFmtId="0" fontId="0" fillId="0" borderId="0" xfId="0" applyBorder="1" applyAlignment="1">
      <alignment horizontal="center" vertical="top"/>
    </xf>
    <xf numFmtId="0" fontId="0" fillId="7" borderId="4" xfId="0" applyFill="1" applyBorder="1" applyAlignment="1">
      <alignment horizontal="center" vertical="top"/>
    </xf>
  </cellXfs>
  <cellStyles count="2">
    <cellStyle name="Hyperlink" xfId="1" builtinId="8"/>
    <cellStyle name="Normal" xfId="0" builtinId="0"/>
  </cellStyles>
  <dxfs count="1">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co/HOvdhC7bhZ"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co/HOvdhC7bh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FD9F-BDBE-441F-913B-D4061F6D0154}">
  <dimension ref="A1:M229"/>
  <sheetViews>
    <sheetView workbookViewId="0">
      <pane ySplit="1" topLeftCell="B2" activePane="bottomLeft" state="frozen"/>
      <selection pane="bottomLeft" activeCell="B1" sqref="B1"/>
    </sheetView>
  </sheetViews>
  <sheetFormatPr defaultColWidth="9.140625" defaultRowHeight="15"/>
  <cols>
    <col min="1" max="1" width="12.85546875" style="5" bestFit="1" customWidth="1"/>
    <col min="2" max="2" width="12.85546875" style="5" customWidth="1"/>
    <col min="3" max="3" width="14.28515625" style="5" customWidth="1"/>
    <col min="4" max="4" width="27.42578125" style="5" customWidth="1"/>
    <col min="5" max="5" width="50.85546875" style="5" customWidth="1"/>
    <col min="6" max="6" width="54.42578125" style="5" customWidth="1"/>
    <col min="7" max="7" width="27.42578125" style="5" customWidth="1"/>
    <col min="8" max="8" width="27.28515625" style="5" customWidth="1"/>
    <col min="9" max="9" width="57.42578125" style="5" customWidth="1"/>
    <col min="10" max="10" width="54.7109375" style="5" customWidth="1"/>
    <col min="11" max="11" width="12.42578125" style="5" customWidth="1"/>
    <col min="12" max="12" width="9.140625" style="5"/>
    <col min="13" max="13" width="14.5703125" style="5" customWidth="1"/>
    <col min="14" max="16384" width="9.140625" style="5"/>
  </cols>
  <sheetData>
    <row r="1" spans="1:13">
      <c r="A1" s="5" t="s">
        <v>0</v>
      </c>
      <c r="B1" s="5" t="s">
        <v>1</v>
      </c>
      <c r="C1" s="5" t="s">
        <v>2</v>
      </c>
      <c r="D1" s="5" t="s">
        <v>3</v>
      </c>
      <c r="E1" s="5" t="s">
        <v>4</v>
      </c>
      <c r="F1" s="5" t="s">
        <v>5</v>
      </c>
      <c r="G1" s="5" t="s">
        <v>6</v>
      </c>
      <c r="H1" s="5" t="s">
        <v>7</v>
      </c>
      <c r="I1" s="5" t="s">
        <v>8</v>
      </c>
      <c r="J1" s="5" t="s">
        <v>9</v>
      </c>
      <c r="K1" s="5" t="s">
        <v>10</v>
      </c>
    </row>
    <row r="2" spans="1:13" ht="165">
      <c r="A2" s="5">
        <v>37</v>
      </c>
      <c r="B2" s="5" t="s">
        <v>11</v>
      </c>
      <c r="C2" s="5" t="s">
        <v>12</v>
      </c>
      <c r="G2" s="5" t="s">
        <v>13</v>
      </c>
    </row>
    <row r="3" spans="1:13" s="46" customFormat="1" ht="75">
      <c r="A3" s="46">
        <v>65</v>
      </c>
      <c r="B3" s="46" t="s">
        <v>11</v>
      </c>
      <c r="C3" s="46" t="s">
        <v>14</v>
      </c>
      <c r="G3" s="46" t="s">
        <v>15</v>
      </c>
    </row>
    <row r="4" spans="1:13" ht="150">
      <c r="A4" s="46">
        <v>69</v>
      </c>
      <c r="B4" s="46" t="s">
        <v>11</v>
      </c>
      <c r="C4" s="46" t="s">
        <v>14</v>
      </c>
      <c r="D4" s="46"/>
      <c r="E4" s="46"/>
      <c r="F4" s="46"/>
      <c r="G4" s="46" t="s">
        <v>16</v>
      </c>
      <c r="H4" s="46"/>
      <c r="I4" s="46" t="s">
        <v>17</v>
      </c>
      <c r="J4" s="46"/>
      <c r="K4" s="46"/>
      <c r="L4" s="46"/>
      <c r="M4" s="46"/>
    </row>
    <row r="5" spans="1:13" ht="30">
      <c r="A5" s="5">
        <v>161</v>
      </c>
      <c r="B5" s="5" t="s">
        <v>11</v>
      </c>
      <c r="C5" s="5" t="s">
        <v>18</v>
      </c>
      <c r="D5" s="5" t="s">
        <v>19</v>
      </c>
      <c r="F5" s="5" t="s">
        <v>20</v>
      </c>
    </row>
    <row r="6" spans="1:13" ht="150">
      <c r="A6" s="5">
        <v>305</v>
      </c>
      <c r="B6" s="5" t="s">
        <v>11</v>
      </c>
      <c r="C6" s="5" t="s">
        <v>21</v>
      </c>
      <c r="G6" s="5" t="s">
        <v>22</v>
      </c>
      <c r="I6" s="5" t="s">
        <v>23</v>
      </c>
      <c r="J6" s="5" t="s">
        <v>24</v>
      </c>
    </row>
    <row r="7" spans="1:13" s="46" customFormat="1" ht="30">
      <c r="A7" s="5">
        <v>473</v>
      </c>
      <c r="B7" s="5" t="s">
        <v>11</v>
      </c>
      <c r="C7" s="5" t="s">
        <v>25</v>
      </c>
      <c r="D7" s="5"/>
      <c r="E7" s="5"/>
      <c r="F7" s="5"/>
      <c r="G7" s="5" t="s">
        <v>26</v>
      </c>
      <c r="H7" s="5"/>
      <c r="I7" s="5"/>
      <c r="J7" s="5" t="s">
        <v>24</v>
      </c>
      <c r="K7" s="5"/>
      <c r="L7" s="5"/>
      <c r="M7" s="5"/>
    </row>
    <row r="8" spans="1:13" s="46" customFormat="1" ht="60">
      <c r="A8" s="5">
        <v>481</v>
      </c>
      <c r="B8" s="5" t="s">
        <v>11</v>
      </c>
      <c r="C8" s="5" t="s">
        <v>25</v>
      </c>
      <c r="D8" s="5"/>
      <c r="E8" s="5"/>
      <c r="F8" s="5"/>
      <c r="G8" s="5" t="s">
        <v>27</v>
      </c>
      <c r="H8" s="5"/>
      <c r="I8" s="5"/>
      <c r="J8" s="5" t="s">
        <v>28</v>
      </c>
      <c r="K8" s="5"/>
      <c r="L8" s="5"/>
      <c r="M8" s="5"/>
    </row>
    <row r="9" spans="1:13" s="8" customFormat="1" ht="60">
      <c r="A9" s="5">
        <v>484</v>
      </c>
      <c r="B9" s="5" t="s">
        <v>29</v>
      </c>
      <c r="C9" s="5" t="s">
        <v>25</v>
      </c>
      <c r="D9" s="5" t="s">
        <v>30</v>
      </c>
      <c r="E9" s="5"/>
      <c r="F9" s="5" t="s">
        <v>31</v>
      </c>
      <c r="G9" s="5"/>
      <c r="H9" s="5"/>
      <c r="I9" s="5" t="s">
        <v>32</v>
      </c>
      <c r="J9" s="5" t="s">
        <v>33</v>
      </c>
      <c r="K9" s="5"/>
      <c r="L9" s="5"/>
      <c r="M9" s="5"/>
    </row>
    <row r="10" spans="1:13" s="46" customFormat="1" ht="165">
      <c r="A10" s="5">
        <v>623</v>
      </c>
      <c r="B10" s="5" t="s">
        <v>11</v>
      </c>
      <c r="C10" s="5" t="s">
        <v>34</v>
      </c>
      <c r="D10" s="5"/>
      <c r="E10" s="5"/>
      <c r="F10" s="5"/>
      <c r="G10" s="5" t="s">
        <v>35</v>
      </c>
      <c r="H10" s="5"/>
      <c r="I10" s="5"/>
      <c r="J10" s="5" t="s">
        <v>36</v>
      </c>
      <c r="K10" s="5"/>
      <c r="L10" s="5"/>
      <c r="M10" s="5"/>
    </row>
    <row r="11" spans="1:13" s="46" customFormat="1" ht="150">
      <c r="A11" s="5">
        <v>684</v>
      </c>
      <c r="B11" s="5" t="s">
        <v>11</v>
      </c>
      <c r="C11" s="5" t="s">
        <v>37</v>
      </c>
      <c r="D11" s="5" t="s">
        <v>38</v>
      </c>
      <c r="E11" s="5" t="s">
        <v>39</v>
      </c>
      <c r="F11" s="5" t="s">
        <v>40</v>
      </c>
      <c r="G11" s="5" t="s">
        <v>41</v>
      </c>
      <c r="H11" s="5" t="s">
        <v>42</v>
      </c>
      <c r="I11" s="5" t="s">
        <v>43</v>
      </c>
      <c r="J11" s="5" t="s">
        <v>44</v>
      </c>
      <c r="K11" s="5"/>
      <c r="L11" s="5"/>
      <c r="M11" s="5"/>
    </row>
    <row r="12" spans="1:13" ht="180">
      <c r="A12" s="46">
        <v>700</v>
      </c>
      <c r="B12" s="46" t="s">
        <v>11</v>
      </c>
      <c r="C12" s="46" t="s">
        <v>45</v>
      </c>
      <c r="D12" s="46" t="s">
        <v>46</v>
      </c>
      <c r="E12" s="46"/>
      <c r="F12" s="46"/>
      <c r="G12" s="46" t="s">
        <v>47</v>
      </c>
      <c r="H12" s="10" t="s">
        <v>48</v>
      </c>
      <c r="I12" s="46" t="s">
        <v>49</v>
      </c>
      <c r="J12" s="46"/>
      <c r="K12" s="46"/>
      <c r="L12" s="46"/>
      <c r="M12" s="46"/>
    </row>
    <row r="13" spans="1:13" s="46" customFormat="1" ht="45">
      <c r="A13" s="5">
        <v>954</v>
      </c>
      <c r="B13" s="5" t="s">
        <v>11</v>
      </c>
      <c r="C13" s="5" t="s">
        <v>50</v>
      </c>
      <c r="D13" s="5"/>
      <c r="E13" s="5"/>
      <c r="F13" s="5" t="s">
        <v>51</v>
      </c>
      <c r="G13" s="5"/>
      <c r="H13" s="5"/>
      <c r="I13" s="5"/>
      <c r="J13" s="5" t="s">
        <v>52</v>
      </c>
      <c r="K13" s="5"/>
      <c r="L13" s="5"/>
      <c r="M13" s="5"/>
    </row>
    <row r="14" spans="1:13" s="46" customFormat="1" ht="75">
      <c r="A14" s="46">
        <v>957</v>
      </c>
      <c r="B14" s="46" t="s">
        <v>11</v>
      </c>
      <c r="C14" s="46" t="s">
        <v>53</v>
      </c>
      <c r="G14" s="46" t="s">
        <v>54</v>
      </c>
      <c r="I14" s="46" t="s">
        <v>55</v>
      </c>
      <c r="J14" s="46" t="s">
        <v>56</v>
      </c>
      <c r="K14" s="46" t="s">
        <v>57</v>
      </c>
    </row>
    <row r="15" spans="1:13" s="46" customFormat="1" ht="75">
      <c r="A15" s="5">
        <v>1344</v>
      </c>
      <c r="B15" s="5" t="s">
        <v>29</v>
      </c>
      <c r="C15" s="5" t="s">
        <v>58</v>
      </c>
      <c r="D15" s="5"/>
      <c r="E15" s="5"/>
      <c r="F15" s="5"/>
      <c r="G15" s="5" t="s">
        <v>47</v>
      </c>
      <c r="H15" s="5" t="s">
        <v>59</v>
      </c>
      <c r="I15" s="5" t="s">
        <v>60</v>
      </c>
      <c r="J15" s="5" t="s">
        <v>61</v>
      </c>
      <c r="K15" s="5"/>
      <c r="L15" s="5"/>
      <c r="M15" s="5"/>
    </row>
    <row r="16" spans="1:13" ht="60">
      <c r="A16" s="5">
        <v>1855</v>
      </c>
      <c r="B16" s="5" t="s">
        <v>11</v>
      </c>
      <c r="C16" s="5" t="s">
        <v>21</v>
      </c>
      <c r="D16" s="5" t="s">
        <v>62</v>
      </c>
      <c r="E16" s="5" t="s">
        <v>63</v>
      </c>
      <c r="F16" s="5" t="s">
        <v>64</v>
      </c>
      <c r="G16" s="5" t="s">
        <v>47</v>
      </c>
      <c r="I16" s="5" t="s">
        <v>65</v>
      </c>
      <c r="J16" s="5" t="s">
        <v>66</v>
      </c>
    </row>
    <row r="17" spans="1:13" ht="315">
      <c r="A17" s="5">
        <v>1082</v>
      </c>
      <c r="B17" s="5" t="s">
        <v>67</v>
      </c>
      <c r="C17" s="5" t="s">
        <v>68</v>
      </c>
      <c r="D17" s="5" t="s">
        <v>69</v>
      </c>
      <c r="E17" s="5" t="s">
        <v>70</v>
      </c>
      <c r="F17" s="5" t="s">
        <v>71</v>
      </c>
      <c r="I17" s="5" t="s">
        <v>72</v>
      </c>
      <c r="J17" s="5" t="s">
        <v>73</v>
      </c>
    </row>
    <row r="18" spans="1:13" ht="195">
      <c r="A18" s="5">
        <v>1127</v>
      </c>
      <c r="B18" s="5" t="s">
        <v>67</v>
      </c>
      <c r="C18" s="5" t="s">
        <v>53</v>
      </c>
      <c r="D18" s="5" t="s">
        <v>74</v>
      </c>
      <c r="E18" s="5" t="s">
        <v>75</v>
      </c>
      <c r="F18" s="5" t="s">
        <v>76</v>
      </c>
      <c r="I18" s="5" t="s">
        <v>77</v>
      </c>
      <c r="J18" s="5" t="s">
        <v>78</v>
      </c>
    </row>
    <row r="19" spans="1:13" ht="165">
      <c r="A19" s="5">
        <v>1223</v>
      </c>
      <c r="B19" s="5" t="s">
        <v>67</v>
      </c>
      <c r="C19" s="5" t="s">
        <v>79</v>
      </c>
      <c r="E19" s="5" t="s">
        <v>80</v>
      </c>
      <c r="F19" s="5" t="s">
        <v>81</v>
      </c>
      <c r="G19" s="5" t="s">
        <v>82</v>
      </c>
      <c r="I19" s="5" t="s">
        <v>83</v>
      </c>
    </row>
    <row r="20" spans="1:13" ht="60">
      <c r="A20" s="5">
        <v>1637</v>
      </c>
      <c r="B20" s="5" t="s">
        <v>67</v>
      </c>
      <c r="C20" s="5" t="s">
        <v>84</v>
      </c>
      <c r="D20" s="5" t="s">
        <v>85</v>
      </c>
      <c r="E20" s="5" t="s">
        <v>86</v>
      </c>
      <c r="F20" s="5" t="s">
        <v>87</v>
      </c>
      <c r="I20" s="5" t="s">
        <v>88</v>
      </c>
      <c r="J20" s="5" t="s">
        <v>89</v>
      </c>
    </row>
    <row r="21" spans="1:13" s="46" customFormat="1" ht="210">
      <c r="A21" s="5">
        <v>1675</v>
      </c>
      <c r="B21" s="5" t="s">
        <v>67</v>
      </c>
      <c r="C21" s="5" t="s">
        <v>90</v>
      </c>
      <c r="D21" s="5" t="s">
        <v>91</v>
      </c>
      <c r="E21" s="5" t="s">
        <v>92</v>
      </c>
      <c r="F21" s="5" t="s">
        <v>93</v>
      </c>
      <c r="G21" s="5" t="s">
        <v>94</v>
      </c>
      <c r="H21" s="5"/>
      <c r="I21" s="5" t="s">
        <v>95</v>
      </c>
      <c r="J21" s="5" t="s">
        <v>96</v>
      </c>
      <c r="K21" s="5"/>
      <c r="L21" s="5"/>
      <c r="M21" s="5"/>
    </row>
    <row r="22" spans="1:13" s="46" customFormat="1" ht="90">
      <c r="A22" s="5">
        <v>1715</v>
      </c>
      <c r="B22" s="5" t="s">
        <v>67</v>
      </c>
      <c r="C22" s="5" t="s">
        <v>97</v>
      </c>
      <c r="D22" s="5"/>
      <c r="E22" s="5"/>
      <c r="F22" s="5" t="s">
        <v>98</v>
      </c>
      <c r="G22" s="5" t="s">
        <v>99</v>
      </c>
      <c r="H22" s="5" t="s">
        <v>100</v>
      </c>
      <c r="I22" s="5" t="s">
        <v>101</v>
      </c>
      <c r="J22" s="5"/>
      <c r="K22" s="5"/>
      <c r="L22" s="5"/>
      <c r="M22" s="5"/>
    </row>
    <row r="23" spans="1:13" ht="120">
      <c r="A23" s="5">
        <v>1720</v>
      </c>
      <c r="B23" s="5" t="s">
        <v>67</v>
      </c>
      <c r="C23" s="5" t="s">
        <v>102</v>
      </c>
      <c r="D23" s="5" t="s">
        <v>103</v>
      </c>
      <c r="F23" s="5" t="s">
        <v>104</v>
      </c>
      <c r="I23" s="5" t="s">
        <v>105</v>
      </c>
    </row>
    <row r="24" spans="1:13" s="46" customFormat="1" ht="195">
      <c r="A24" s="5">
        <v>1780</v>
      </c>
      <c r="B24" s="5" t="s">
        <v>67</v>
      </c>
      <c r="C24" s="5" t="s">
        <v>25</v>
      </c>
      <c r="D24" s="5" t="s">
        <v>106</v>
      </c>
      <c r="E24" s="5"/>
      <c r="F24" s="5" t="s">
        <v>107</v>
      </c>
      <c r="G24" s="5"/>
      <c r="H24" s="5"/>
      <c r="I24" s="5" t="s">
        <v>108</v>
      </c>
      <c r="J24" s="5" t="s">
        <v>109</v>
      </c>
      <c r="K24" s="5"/>
      <c r="L24" s="5"/>
      <c r="M24" s="5"/>
    </row>
    <row r="25" spans="1:13" ht="150">
      <c r="A25" s="5">
        <v>1871</v>
      </c>
      <c r="B25" s="5" t="s">
        <v>67</v>
      </c>
      <c r="C25" s="5" t="s">
        <v>110</v>
      </c>
      <c r="D25" s="5" t="s">
        <v>111</v>
      </c>
      <c r="E25" s="5" t="s">
        <v>112</v>
      </c>
      <c r="F25" s="5" t="s">
        <v>113</v>
      </c>
      <c r="H25" s="5" t="s">
        <v>114</v>
      </c>
      <c r="I25" s="5" t="s">
        <v>115</v>
      </c>
      <c r="J25" s="5" t="s">
        <v>116</v>
      </c>
    </row>
    <row r="26" spans="1:13" ht="60">
      <c r="A26" s="5">
        <v>1904</v>
      </c>
      <c r="B26" s="5" t="s">
        <v>67</v>
      </c>
      <c r="C26" s="5" t="s">
        <v>117</v>
      </c>
      <c r="D26" s="5" t="s">
        <v>118</v>
      </c>
      <c r="F26" s="5" t="s">
        <v>119</v>
      </c>
      <c r="I26" s="5" t="s">
        <v>120</v>
      </c>
      <c r="J26" s="5" t="s">
        <v>121</v>
      </c>
    </row>
    <row r="27" spans="1:13" ht="135">
      <c r="A27" s="5">
        <v>1934</v>
      </c>
      <c r="B27" s="5" t="s">
        <v>67</v>
      </c>
      <c r="C27" s="5" t="s">
        <v>122</v>
      </c>
      <c r="E27" s="5" t="s">
        <v>123</v>
      </c>
      <c r="F27" s="5" t="s">
        <v>124</v>
      </c>
      <c r="I27" s="5" t="s">
        <v>125</v>
      </c>
    </row>
    <row r="28" spans="1:13" ht="45">
      <c r="A28" s="5">
        <v>2062</v>
      </c>
      <c r="B28" s="5" t="s">
        <v>67</v>
      </c>
      <c r="C28" s="5" t="s">
        <v>126</v>
      </c>
      <c r="F28" s="5" t="s">
        <v>127</v>
      </c>
      <c r="I28" s="5" t="s">
        <v>128</v>
      </c>
      <c r="J28" s="5" t="s">
        <v>129</v>
      </c>
    </row>
    <row r="29" spans="1:13" ht="75">
      <c r="A29" s="5">
        <v>2082</v>
      </c>
      <c r="B29" s="5" t="s">
        <v>67</v>
      </c>
      <c r="C29" s="5" t="s">
        <v>130</v>
      </c>
      <c r="D29" s="5" t="s">
        <v>131</v>
      </c>
      <c r="E29" s="5" t="s">
        <v>132</v>
      </c>
      <c r="F29" s="5" t="s">
        <v>133</v>
      </c>
      <c r="G29" s="5" t="s">
        <v>94</v>
      </c>
      <c r="I29" s="5" t="s">
        <v>134</v>
      </c>
      <c r="J29" s="5" t="s">
        <v>135</v>
      </c>
    </row>
    <row r="30" spans="1:13" ht="120">
      <c r="A30" s="5">
        <v>2098</v>
      </c>
      <c r="B30" s="5" t="s">
        <v>67</v>
      </c>
      <c r="C30" s="5" t="s">
        <v>136</v>
      </c>
      <c r="D30" s="5" t="s">
        <v>137</v>
      </c>
      <c r="E30" s="5" t="s">
        <v>138</v>
      </c>
      <c r="F30" s="5" t="s">
        <v>139</v>
      </c>
      <c r="I30" s="5" t="s">
        <v>140</v>
      </c>
    </row>
    <row r="31" spans="1:13" ht="270">
      <c r="A31" s="5">
        <v>2125</v>
      </c>
      <c r="B31" s="5" t="s">
        <v>67</v>
      </c>
      <c r="C31" s="5" t="s">
        <v>141</v>
      </c>
      <c r="D31" s="5" t="s">
        <v>142</v>
      </c>
      <c r="E31" s="5" t="s">
        <v>143</v>
      </c>
      <c r="F31" s="5" t="s">
        <v>144</v>
      </c>
      <c r="H31" s="5" t="s">
        <v>145</v>
      </c>
      <c r="I31" s="5" t="s">
        <v>146</v>
      </c>
      <c r="J31" s="5" t="s">
        <v>147</v>
      </c>
    </row>
    <row r="32" spans="1:13" ht="45">
      <c r="A32" s="35">
        <v>2191</v>
      </c>
      <c r="B32" s="35" t="s">
        <v>67</v>
      </c>
      <c r="C32" s="35" t="s">
        <v>148</v>
      </c>
      <c r="D32" s="35" t="s">
        <v>86</v>
      </c>
      <c r="E32" s="35" t="s">
        <v>149</v>
      </c>
      <c r="F32" s="35" t="s">
        <v>86</v>
      </c>
      <c r="G32" s="35"/>
      <c r="H32" s="35"/>
      <c r="I32" s="35" t="s">
        <v>150</v>
      </c>
      <c r="J32" s="35" t="s">
        <v>151</v>
      </c>
      <c r="K32" s="35"/>
      <c r="L32" s="35"/>
      <c r="M32" s="35"/>
    </row>
    <row r="33" spans="1:13" ht="240">
      <c r="A33" s="8">
        <v>2244</v>
      </c>
      <c r="B33" s="8" t="s">
        <v>67</v>
      </c>
      <c r="C33" s="8" t="s">
        <v>152</v>
      </c>
      <c r="D33" s="8" t="s">
        <v>153</v>
      </c>
      <c r="E33" s="8" t="s">
        <v>154</v>
      </c>
      <c r="F33" s="8" t="s">
        <v>155</v>
      </c>
      <c r="G33" s="8"/>
      <c r="H33" s="8"/>
      <c r="I33" s="8" t="s">
        <v>156</v>
      </c>
      <c r="J33" s="8"/>
      <c r="K33" s="8"/>
      <c r="L33" s="8"/>
      <c r="M33" s="8"/>
    </row>
    <row r="34" spans="1:13" ht="120">
      <c r="A34" s="5">
        <v>2336</v>
      </c>
      <c r="B34" s="5" t="s">
        <v>67</v>
      </c>
      <c r="C34" s="5" t="s">
        <v>157</v>
      </c>
      <c r="D34" s="5" t="s">
        <v>158</v>
      </c>
      <c r="F34" s="5" t="s">
        <v>159</v>
      </c>
      <c r="I34" s="5" t="s">
        <v>160</v>
      </c>
      <c r="J34" s="5" t="s">
        <v>161</v>
      </c>
    </row>
    <row r="35" spans="1:13" ht="75">
      <c r="A35" s="5">
        <v>2498</v>
      </c>
      <c r="B35" s="5" t="s">
        <v>67</v>
      </c>
      <c r="C35" s="5" t="s">
        <v>162</v>
      </c>
      <c r="D35" s="5" t="s">
        <v>163</v>
      </c>
      <c r="F35" s="5" t="s">
        <v>164</v>
      </c>
      <c r="I35" s="5" t="s">
        <v>165</v>
      </c>
    </row>
    <row r="36" spans="1:13" s="8" customFormat="1" ht="90">
      <c r="A36" s="5">
        <v>2625</v>
      </c>
      <c r="B36" s="5" t="s">
        <v>67</v>
      </c>
      <c r="C36" s="5" t="s">
        <v>166</v>
      </c>
      <c r="D36" s="5" t="s">
        <v>167</v>
      </c>
      <c r="E36" s="5" t="s">
        <v>168</v>
      </c>
      <c r="F36" s="5" t="s">
        <v>169</v>
      </c>
      <c r="G36" s="5" t="s">
        <v>94</v>
      </c>
      <c r="H36" s="5"/>
      <c r="I36" s="5" t="s">
        <v>170</v>
      </c>
      <c r="J36" s="5" t="s">
        <v>171</v>
      </c>
      <c r="K36" s="5"/>
      <c r="L36" s="5"/>
      <c r="M36" s="5"/>
    </row>
    <row r="37" spans="1:13" s="8" customFormat="1" ht="135">
      <c r="A37" s="5">
        <v>2777</v>
      </c>
      <c r="B37" s="5" t="s">
        <v>67</v>
      </c>
      <c r="C37" s="5" t="s">
        <v>172</v>
      </c>
      <c r="D37" s="5"/>
      <c r="E37" s="5" t="s">
        <v>173</v>
      </c>
      <c r="F37" s="5"/>
      <c r="G37" s="5"/>
      <c r="H37" s="5"/>
      <c r="I37" s="5" t="s">
        <v>174</v>
      </c>
      <c r="J37" s="5" t="s">
        <v>175</v>
      </c>
      <c r="K37" s="5"/>
      <c r="L37" s="5"/>
      <c r="M37" s="5"/>
    </row>
    <row r="38" spans="1:13" s="8" customFormat="1" ht="75">
      <c r="A38" s="5">
        <v>1249</v>
      </c>
      <c r="B38" s="5" t="s">
        <v>176</v>
      </c>
      <c r="C38" s="5" t="s">
        <v>177</v>
      </c>
      <c r="D38" s="5"/>
      <c r="E38" s="5"/>
      <c r="F38" s="5" t="s">
        <v>178</v>
      </c>
      <c r="G38" s="5"/>
      <c r="H38" s="5"/>
      <c r="I38" s="5" t="s">
        <v>179</v>
      </c>
      <c r="J38" s="5"/>
      <c r="K38" s="5"/>
      <c r="L38" s="5"/>
      <c r="M38" s="5"/>
    </row>
    <row r="39" spans="1:13" s="8" customFormat="1" ht="135">
      <c r="A39" s="5">
        <v>1917</v>
      </c>
      <c r="B39" s="5" t="s">
        <v>176</v>
      </c>
      <c r="C39" s="5" t="s">
        <v>180</v>
      </c>
      <c r="D39" s="5"/>
      <c r="E39" s="5" t="s">
        <v>181</v>
      </c>
      <c r="F39" s="5" t="s">
        <v>182</v>
      </c>
      <c r="G39" s="5"/>
      <c r="H39" s="5"/>
      <c r="I39" s="5" t="s">
        <v>183</v>
      </c>
      <c r="J39" s="5"/>
      <c r="K39" s="5"/>
      <c r="L39" s="5"/>
      <c r="M39" s="5"/>
    </row>
    <row r="40" spans="1:13" s="8" customFormat="1" ht="150">
      <c r="A40" s="5">
        <v>2365</v>
      </c>
      <c r="B40" s="5" t="s">
        <v>176</v>
      </c>
      <c r="C40" s="5" t="s">
        <v>184</v>
      </c>
      <c r="D40" s="5"/>
      <c r="E40" s="5" t="s">
        <v>185</v>
      </c>
      <c r="F40" s="5" t="s">
        <v>186</v>
      </c>
      <c r="G40" s="5"/>
      <c r="H40" s="5"/>
      <c r="I40" s="5" t="s">
        <v>187</v>
      </c>
      <c r="J40" s="5" t="s">
        <v>188</v>
      </c>
      <c r="K40" s="5"/>
      <c r="L40" s="5"/>
      <c r="M40" s="5"/>
    </row>
    <row r="41" spans="1:13" s="8" customFormat="1" ht="150">
      <c r="A41" s="5">
        <v>2381</v>
      </c>
      <c r="B41" s="5" t="s">
        <v>176</v>
      </c>
      <c r="C41" s="5" t="s">
        <v>189</v>
      </c>
      <c r="D41" s="5" t="s">
        <v>190</v>
      </c>
      <c r="E41" s="5" t="s">
        <v>191</v>
      </c>
      <c r="F41" s="5" t="s">
        <v>192</v>
      </c>
      <c r="G41" s="5"/>
      <c r="H41" s="5"/>
      <c r="I41" s="5"/>
      <c r="J41" s="5"/>
      <c r="K41" s="5"/>
      <c r="L41" s="5"/>
      <c r="M41" s="5"/>
    </row>
    <row r="42" spans="1:13" ht="135">
      <c r="A42" s="5">
        <v>14</v>
      </c>
      <c r="B42" s="5" t="s">
        <v>57</v>
      </c>
      <c r="C42" s="5" t="s">
        <v>193</v>
      </c>
      <c r="D42" s="5" t="s">
        <v>194</v>
      </c>
      <c r="E42" s="5" t="s">
        <v>195</v>
      </c>
      <c r="F42" s="5" t="s">
        <v>196</v>
      </c>
      <c r="H42" s="5" t="s">
        <v>197</v>
      </c>
      <c r="I42" s="5" t="s">
        <v>198</v>
      </c>
      <c r="J42" s="5" t="s">
        <v>199</v>
      </c>
    </row>
    <row r="43" spans="1:13" ht="90">
      <c r="A43" s="5">
        <v>30</v>
      </c>
      <c r="B43" s="5" t="s">
        <v>57</v>
      </c>
      <c r="C43" s="5" t="s">
        <v>200</v>
      </c>
      <c r="D43" s="5" t="s">
        <v>201</v>
      </c>
    </row>
    <row r="44" spans="1:13" s="46" customFormat="1" ht="90">
      <c r="A44" s="5">
        <v>74</v>
      </c>
      <c r="B44" s="5" t="s">
        <v>57</v>
      </c>
      <c r="C44" s="5" t="s">
        <v>202</v>
      </c>
      <c r="D44" s="5" t="s">
        <v>203</v>
      </c>
      <c r="E44" s="5" t="s">
        <v>204</v>
      </c>
      <c r="F44" s="5"/>
      <c r="G44" s="5"/>
      <c r="H44" s="5"/>
      <c r="I44" s="5" t="s">
        <v>205</v>
      </c>
      <c r="J44" s="5"/>
      <c r="K44" s="5"/>
      <c r="L44" s="5"/>
      <c r="M44" s="5"/>
    </row>
    <row r="45" spans="1:13" s="46" customFormat="1" ht="135">
      <c r="A45" s="21">
        <v>75</v>
      </c>
      <c r="B45" s="21" t="s">
        <v>57</v>
      </c>
      <c r="C45" s="21" t="s">
        <v>202</v>
      </c>
      <c r="D45" s="21"/>
      <c r="E45" s="21" t="s">
        <v>206</v>
      </c>
      <c r="F45" s="21"/>
      <c r="G45" s="21"/>
      <c r="H45" s="21"/>
      <c r="I45" s="21" t="s">
        <v>207</v>
      </c>
      <c r="J45" s="21"/>
      <c r="K45" s="21"/>
      <c r="L45" s="21"/>
      <c r="M45" s="21"/>
    </row>
    <row r="46" spans="1:13" ht="135">
      <c r="A46" s="21">
        <v>79</v>
      </c>
      <c r="B46" s="21" t="s">
        <v>57</v>
      </c>
      <c r="C46" s="21" t="s">
        <v>202</v>
      </c>
      <c r="D46" s="21" t="s">
        <v>208</v>
      </c>
      <c r="E46" s="21" t="s">
        <v>209</v>
      </c>
      <c r="F46" s="21" t="s">
        <v>210</v>
      </c>
      <c r="G46" s="21"/>
      <c r="H46" s="21"/>
      <c r="I46" s="21"/>
      <c r="J46" s="21" t="s">
        <v>211</v>
      </c>
      <c r="K46" s="21"/>
      <c r="L46" s="21"/>
      <c r="M46" s="21"/>
    </row>
    <row r="47" spans="1:13" ht="120">
      <c r="A47" s="5">
        <v>83</v>
      </c>
      <c r="B47" s="5" t="s">
        <v>57</v>
      </c>
      <c r="C47" s="5" t="s">
        <v>212</v>
      </c>
      <c r="D47" s="5" t="s">
        <v>213</v>
      </c>
      <c r="E47" s="5" t="s">
        <v>214</v>
      </c>
      <c r="F47" s="5" t="s">
        <v>215</v>
      </c>
    </row>
    <row r="48" spans="1:13">
      <c r="A48" s="5">
        <v>84</v>
      </c>
      <c r="B48" s="5" t="s">
        <v>57</v>
      </c>
      <c r="C48" s="5" t="s">
        <v>212</v>
      </c>
      <c r="J48" s="5" t="s">
        <v>216</v>
      </c>
    </row>
    <row r="49" spans="1:13" ht="120">
      <c r="A49" s="5">
        <v>132</v>
      </c>
      <c r="B49" s="5" t="s">
        <v>57</v>
      </c>
      <c r="C49" s="5" t="s">
        <v>217</v>
      </c>
      <c r="D49" s="5" t="s">
        <v>218</v>
      </c>
      <c r="I49" s="5" t="s">
        <v>219</v>
      </c>
      <c r="J49" s="5" t="s">
        <v>220</v>
      </c>
    </row>
    <row r="50" spans="1:13" s="46" customFormat="1" ht="60">
      <c r="A50" s="21">
        <v>153</v>
      </c>
      <c r="B50" s="21" t="s">
        <v>57</v>
      </c>
      <c r="C50" s="21" t="s">
        <v>221</v>
      </c>
      <c r="D50" s="21"/>
      <c r="E50" s="21" t="s">
        <v>222</v>
      </c>
      <c r="F50" s="21" t="s">
        <v>223</v>
      </c>
      <c r="G50" s="21"/>
      <c r="H50" s="21"/>
      <c r="I50" s="21" t="s">
        <v>224</v>
      </c>
      <c r="J50" s="21" t="s">
        <v>225</v>
      </c>
      <c r="K50" s="21"/>
      <c r="L50" s="21"/>
      <c r="M50" s="21"/>
    </row>
    <row r="51" spans="1:13" ht="45">
      <c r="A51" s="21">
        <v>157</v>
      </c>
      <c r="B51" s="21" t="s">
        <v>57</v>
      </c>
      <c r="C51" s="21" t="s">
        <v>18</v>
      </c>
      <c r="D51" s="21"/>
      <c r="E51" s="21" t="s">
        <v>226</v>
      </c>
      <c r="F51" s="21" t="s">
        <v>227</v>
      </c>
      <c r="G51" s="21"/>
      <c r="H51" s="21"/>
      <c r="I51" s="21" t="s">
        <v>228</v>
      </c>
      <c r="J51" s="21" t="s">
        <v>229</v>
      </c>
      <c r="K51" s="21"/>
      <c r="L51" s="21"/>
      <c r="M51" s="21"/>
    </row>
    <row r="52" spans="1:13" s="46" customFormat="1" ht="150">
      <c r="A52" s="5">
        <v>159</v>
      </c>
      <c r="B52" s="5" t="s">
        <v>57</v>
      </c>
      <c r="C52" s="5" t="s">
        <v>230</v>
      </c>
      <c r="D52" s="5" t="s">
        <v>231</v>
      </c>
      <c r="E52" s="5" t="s">
        <v>232</v>
      </c>
      <c r="F52" s="5" t="s">
        <v>233</v>
      </c>
      <c r="G52" s="5"/>
      <c r="H52" s="5"/>
      <c r="I52" s="5" t="s">
        <v>234</v>
      </c>
      <c r="J52" s="5"/>
      <c r="K52" s="5"/>
      <c r="L52" s="5"/>
      <c r="M52" s="5"/>
    </row>
    <row r="53" spans="1:13" ht="105">
      <c r="A53">
        <v>1050</v>
      </c>
      <c r="B53" s="5" t="s">
        <v>57</v>
      </c>
      <c r="C53" s="5" t="s">
        <v>235</v>
      </c>
      <c r="D53" s="5" t="s">
        <v>236</v>
      </c>
      <c r="I53" s="5" t="s">
        <v>237</v>
      </c>
    </row>
    <row r="54" spans="1:13" ht="75">
      <c r="A54" s="5">
        <v>1073</v>
      </c>
      <c r="B54" s="5" t="s">
        <v>57</v>
      </c>
      <c r="C54" s="5" t="s">
        <v>200</v>
      </c>
      <c r="E54" s="5" t="s">
        <v>238</v>
      </c>
      <c r="F54" s="5" t="s">
        <v>239</v>
      </c>
    </row>
    <row r="55" spans="1:13" ht="75">
      <c r="A55">
        <v>1074</v>
      </c>
      <c r="B55" s="5" t="s">
        <v>57</v>
      </c>
      <c r="C55" s="5" t="s">
        <v>200</v>
      </c>
      <c r="E55" s="5" t="s">
        <v>240</v>
      </c>
      <c r="I55" s="5" t="s">
        <v>241</v>
      </c>
    </row>
    <row r="56" spans="1:13" ht="180">
      <c r="A56" s="5">
        <v>1086</v>
      </c>
      <c r="B56" s="5" t="s">
        <v>57</v>
      </c>
      <c r="C56" s="5" t="s">
        <v>242</v>
      </c>
      <c r="E56" s="32" t="s">
        <v>243</v>
      </c>
      <c r="J56" s="5" t="s">
        <v>244</v>
      </c>
    </row>
    <row r="57" spans="1:13" ht="60">
      <c r="A57" s="5">
        <v>1115</v>
      </c>
      <c r="B57" s="5" t="s">
        <v>57</v>
      </c>
      <c r="C57" s="5" t="s">
        <v>245</v>
      </c>
      <c r="F57" s="5" t="s">
        <v>246</v>
      </c>
    </row>
    <row r="58" spans="1:13" s="46" customFormat="1" ht="135">
      <c r="A58" s="5">
        <v>1393</v>
      </c>
      <c r="B58" s="5" t="s">
        <v>57</v>
      </c>
      <c r="C58" s="5" t="s">
        <v>247</v>
      </c>
      <c r="D58" s="5" t="s">
        <v>248</v>
      </c>
      <c r="E58" s="5"/>
      <c r="F58" s="5"/>
      <c r="G58" s="5"/>
      <c r="H58" s="5"/>
      <c r="I58" s="5"/>
      <c r="J58" s="5"/>
      <c r="K58" s="5"/>
      <c r="L58" s="5"/>
      <c r="M58" s="5"/>
    </row>
    <row r="59" spans="1:13" ht="195">
      <c r="A59" s="5">
        <v>1436</v>
      </c>
      <c r="B59" s="5" t="s">
        <v>57</v>
      </c>
      <c r="C59" s="5" t="s">
        <v>249</v>
      </c>
      <c r="G59" s="5" t="s">
        <v>250</v>
      </c>
    </row>
    <row r="60" spans="1:13" ht="30">
      <c r="A60" s="5">
        <v>1550</v>
      </c>
      <c r="B60" s="5" t="s">
        <v>57</v>
      </c>
      <c r="C60" s="5" t="s">
        <v>251</v>
      </c>
      <c r="E60" s="5" t="s">
        <v>252</v>
      </c>
      <c r="F60" s="5" t="s">
        <v>253</v>
      </c>
      <c r="I60" s="5" t="s">
        <v>254</v>
      </c>
    </row>
    <row r="61" spans="1:13" s="46" customFormat="1" ht="60">
      <c r="A61" s="5">
        <v>1984</v>
      </c>
      <c r="B61" s="5" t="s">
        <v>57</v>
      </c>
      <c r="C61" s="29" t="s">
        <v>255</v>
      </c>
      <c r="D61" s="5"/>
      <c r="E61" s="5"/>
      <c r="F61" s="28" t="s">
        <v>256</v>
      </c>
      <c r="G61" s="5"/>
      <c r="H61" s="5"/>
      <c r="I61" s="27" t="s">
        <v>257</v>
      </c>
      <c r="J61" s="5"/>
      <c r="K61" s="5"/>
      <c r="L61" s="5"/>
      <c r="M61" s="5"/>
    </row>
    <row r="62" spans="1:13" s="46" customFormat="1">
      <c r="A62" s="5">
        <v>2183</v>
      </c>
      <c r="B62" s="5" t="s">
        <v>57</v>
      </c>
      <c r="C62" s="5" t="s">
        <v>258</v>
      </c>
      <c r="D62" s="5"/>
      <c r="E62" s="5"/>
      <c r="F62" s="5"/>
      <c r="G62" s="5"/>
      <c r="H62" s="5"/>
      <c r="I62" s="5" t="s">
        <v>259</v>
      </c>
      <c r="J62" s="5"/>
      <c r="K62" s="5"/>
      <c r="L62" s="5"/>
      <c r="M62" s="5"/>
    </row>
    <row r="63" spans="1:13" s="46" customFormat="1" ht="105">
      <c r="A63" s="5">
        <v>2637</v>
      </c>
      <c r="B63" s="5" t="s">
        <v>57</v>
      </c>
      <c r="C63" s="26" t="s">
        <v>260</v>
      </c>
      <c r="D63" s="5" t="s">
        <v>261</v>
      </c>
      <c r="E63" s="5"/>
      <c r="F63" s="5" t="s">
        <v>262</v>
      </c>
      <c r="G63" s="5"/>
      <c r="H63" s="5"/>
      <c r="I63" s="5"/>
      <c r="J63" s="5"/>
      <c r="K63" s="5"/>
      <c r="L63" s="5"/>
      <c r="M63" s="5"/>
    </row>
    <row r="64" spans="1:13" s="8" customFormat="1" ht="120">
      <c r="A64" s="5">
        <v>2654</v>
      </c>
      <c r="B64" s="5" t="s">
        <v>57</v>
      </c>
      <c r="C64" s="5" t="s">
        <v>263</v>
      </c>
      <c r="D64" s="5" t="s">
        <v>264</v>
      </c>
      <c r="E64" s="5"/>
      <c r="F64" s="5" t="s">
        <v>265</v>
      </c>
      <c r="G64" s="5"/>
      <c r="H64" s="5"/>
      <c r="I64" s="5" t="s">
        <v>266</v>
      </c>
      <c r="J64" s="5"/>
      <c r="K64" s="5"/>
      <c r="L64" s="5"/>
      <c r="M64" s="5"/>
    </row>
    <row r="65" spans="1:13" s="8" customFormat="1" ht="45">
      <c r="A65" s="5">
        <v>647</v>
      </c>
      <c r="B65" s="5" t="s">
        <v>267</v>
      </c>
      <c r="C65" s="5" t="s">
        <v>268</v>
      </c>
      <c r="D65" s="5" t="s">
        <v>269</v>
      </c>
      <c r="E65" s="5"/>
      <c r="F65" s="5" t="s">
        <v>270</v>
      </c>
      <c r="G65" s="5"/>
      <c r="H65" s="5" t="s">
        <v>271</v>
      </c>
      <c r="I65" s="5" t="s">
        <v>272</v>
      </c>
      <c r="J65" s="5" t="s">
        <v>273</v>
      </c>
      <c r="K65" s="5"/>
      <c r="L65" s="5"/>
      <c r="M65" s="5"/>
    </row>
    <row r="66" spans="1:13" ht="45">
      <c r="A66" s="5">
        <v>649</v>
      </c>
      <c r="B66" s="5" t="s">
        <v>267</v>
      </c>
      <c r="C66" s="5" t="s">
        <v>274</v>
      </c>
      <c r="D66" s="5" t="s">
        <v>275</v>
      </c>
      <c r="F66" s="5" t="s">
        <v>276</v>
      </c>
      <c r="I66" s="5" t="s">
        <v>277</v>
      </c>
      <c r="J66" s="5" t="s">
        <v>278</v>
      </c>
    </row>
    <row r="67" spans="1:13" ht="90">
      <c r="A67" s="5">
        <v>656</v>
      </c>
      <c r="B67" s="5" t="s">
        <v>267</v>
      </c>
      <c r="C67" s="5" t="s">
        <v>279</v>
      </c>
      <c r="D67" s="5" t="s">
        <v>280</v>
      </c>
      <c r="F67" s="5" t="s">
        <v>281</v>
      </c>
      <c r="H67" s="5" t="s">
        <v>282</v>
      </c>
      <c r="I67" s="5" t="s">
        <v>283</v>
      </c>
      <c r="J67" s="5" t="s">
        <v>284</v>
      </c>
    </row>
    <row r="68" spans="1:13" ht="90">
      <c r="A68" s="5">
        <v>661</v>
      </c>
      <c r="B68" s="5" t="s">
        <v>267</v>
      </c>
      <c r="C68" s="5" t="s">
        <v>285</v>
      </c>
      <c r="D68" s="5" t="s">
        <v>286</v>
      </c>
      <c r="F68" s="5" t="s">
        <v>287</v>
      </c>
      <c r="H68" s="5" t="s">
        <v>288</v>
      </c>
      <c r="I68" s="5" t="s">
        <v>289</v>
      </c>
      <c r="J68" s="5" t="s">
        <v>290</v>
      </c>
    </row>
    <row r="69" spans="1:13" s="21" customFormat="1" ht="45">
      <c r="A69" s="46">
        <v>748</v>
      </c>
      <c r="B69" s="46" t="s">
        <v>267</v>
      </c>
      <c r="C69" s="46" t="s">
        <v>291</v>
      </c>
      <c r="D69" s="46" t="s">
        <v>292</v>
      </c>
      <c r="E69" s="46"/>
      <c r="F69" s="46" t="s">
        <v>293</v>
      </c>
      <c r="G69" s="46"/>
      <c r="H69" s="46"/>
      <c r="I69" s="46" t="s">
        <v>294</v>
      </c>
      <c r="J69" s="46"/>
      <c r="K69" s="46"/>
      <c r="L69" s="46"/>
      <c r="M69" s="46"/>
    </row>
    <row r="70" spans="1:13" ht="165">
      <c r="A70" s="46">
        <v>759</v>
      </c>
      <c r="B70" s="46" t="s">
        <v>267</v>
      </c>
      <c r="C70" s="46" t="s">
        <v>295</v>
      </c>
      <c r="D70" s="46" t="s">
        <v>296</v>
      </c>
      <c r="E70" s="46"/>
      <c r="F70" s="46" t="s">
        <v>297</v>
      </c>
      <c r="G70" s="46"/>
      <c r="H70" s="46"/>
      <c r="I70" s="46" t="s">
        <v>298</v>
      </c>
      <c r="J70" s="46"/>
      <c r="K70" s="46"/>
      <c r="L70" s="46"/>
      <c r="M70" s="46"/>
    </row>
    <row r="71" spans="1:13" ht="60">
      <c r="A71" s="5">
        <v>765</v>
      </c>
      <c r="B71" s="5" t="s">
        <v>267</v>
      </c>
      <c r="C71" s="5" t="s">
        <v>299</v>
      </c>
      <c r="D71" s="5" t="s">
        <v>300</v>
      </c>
      <c r="E71" s="5" t="s">
        <v>301</v>
      </c>
      <c r="F71" s="5" t="s">
        <v>302</v>
      </c>
      <c r="H71" s="5" t="s">
        <v>303</v>
      </c>
      <c r="I71" s="5" t="s">
        <v>304</v>
      </c>
    </row>
    <row r="72" spans="1:13" ht="105">
      <c r="A72" s="5">
        <v>771</v>
      </c>
      <c r="B72" s="5" t="s">
        <v>267</v>
      </c>
      <c r="C72" s="5" t="s">
        <v>305</v>
      </c>
      <c r="D72" s="5" t="s">
        <v>306</v>
      </c>
      <c r="F72" s="5" t="s">
        <v>307</v>
      </c>
      <c r="I72" s="5" t="s">
        <v>308</v>
      </c>
      <c r="J72" s="5" t="s">
        <v>309</v>
      </c>
    </row>
    <row r="73" spans="1:13" ht="105">
      <c r="A73" s="5">
        <v>796</v>
      </c>
      <c r="B73" s="5" t="s">
        <v>267</v>
      </c>
      <c r="C73" s="5" t="s">
        <v>310</v>
      </c>
      <c r="D73" s="5" t="s">
        <v>311</v>
      </c>
      <c r="F73" s="5" t="s">
        <v>312</v>
      </c>
      <c r="H73" s="5" t="s">
        <v>313</v>
      </c>
    </row>
    <row r="74" spans="1:13" ht="75">
      <c r="A74" s="46">
        <v>804</v>
      </c>
      <c r="B74" s="46" t="s">
        <v>267</v>
      </c>
      <c r="C74" s="46" t="s">
        <v>314</v>
      </c>
      <c r="D74" s="46" t="s">
        <v>315</v>
      </c>
      <c r="E74" s="46"/>
      <c r="F74" s="46"/>
      <c r="G74" s="46"/>
      <c r="H74" s="46"/>
      <c r="I74" s="46" t="s">
        <v>316</v>
      </c>
      <c r="J74" s="46"/>
      <c r="K74" s="46"/>
      <c r="L74" s="46"/>
      <c r="M74" s="46"/>
    </row>
    <row r="75" spans="1:13">
      <c r="A75" s="5">
        <v>849</v>
      </c>
      <c r="B75" s="5" t="s">
        <v>267</v>
      </c>
      <c r="C75" s="5" t="s">
        <v>317</v>
      </c>
    </row>
    <row r="76" spans="1:13" ht="45">
      <c r="A76" s="5">
        <v>872</v>
      </c>
      <c r="B76" s="5" t="s">
        <v>267</v>
      </c>
      <c r="C76" s="5" t="s">
        <v>318</v>
      </c>
      <c r="D76" s="5" t="s">
        <v>319</v>
      </c>
      <c r="F76" s="5" t="s">
        <v>320</v>
      </c>
    </row>
    <row r="77" spans="1:13" ht="75">
      <c r="A77" s="5">
        <v>907</v>
      </c>
      <c r="B77" s="5" t="s">
        <v>267</v>
      </c>
      <c r="C77" s="5" t="s">
        <v>321</v>
      </c>
      <c r="D77" s="5" t="s">
        <v>322</v>
      </c>
      <c r="F77" s="5" t="s">
        <v>323</v>
      </c>
      <c r="I77" s="5" t="s">
        <v>324</v>
      </c>
    </row>
    <row r="78" spans="1:13" ht="165">
      <c r="A78" s="5">
        <v>40</v>
      </c>
      <c r="B78" s="5" t="s">
        <v>325</v>
      </c>
      <c r="C78" s="5" t="s">
        <v>242</v>
      </c>
      <c r="D78" s="5" t="s">
        <v>326</v>
      </c>
      <c r="E78" s="5" t="s">
        <v>327</v>
      </c>
      <c r="F78" s="5" t="s">
        <v>328</v>
      </c>
      <c r="H78" s="5" t="s">
        <v>329</v>
      </c>
      <c r="J78" s="5" t="s">
        <v>330</v>
      </c>
    </row>
    <row r="79" spans="1:13" ht="45">
      <c r="A79" s="5">
        <v>52</v>
      </c>
      <c r="B79" s="5" t="s">
        <v>325</v>
      </c>
      <c r="C79" s="5" t="s">
        <v>331</v>
      </c>
      <c r="D79" s="5" t="s">
        <v>332</v>
      </c>
      <c r="F79" s="5" t="s">
        <v>333</v>
      </c>
      <c r="J79" s="5" t="s">
        <v>334</v>
      </c>
    </row>
    <row r="80" spans="1:13" ht="165">
      <c r="A80" s="5">
        <v>140</v>
      </c>
      <c r="B80" s="5" t="s">
        <v>325</v>
      </c>
      <c r="C80" s="5" t="s">
        <v>335</v>
      </c>
      <c r="D80" s="5" t="s">
        <v>336</v>
      </c>
      <c r="F80" s="5" t="s">
        <v>337</v>
      </c>
    </row>
    <row r="81" spans="1:13" ht="135">
      <c r="A81" s="5">
        <v>158</v>
      </c>
      <c r="B81" s="5" t="s">
        <v>325</v>
      </c>
      <c r="C81" s="5" t="s">
        <v>18</v>
      </c>
      <c r="D81" s="5" t="s">
        <v>338</v>
      </c>
      <c r="E81" s="5" t="s">
        <v>339</v>
      </c>
      <c r="F81" s="5" t="s">
        <v>340</v>
      </c>
      <c r="I81" s="5" t="s">
        <v>341</v>
      </c>
      <c r="J81" s="5" t="s">
        <v>342</v>
      </c>
    </row>
    <row r="82" spans="1:13" ht="165">
      <c r="A82" s="5">
        <v>221</v>
      </c>
      <c r="B82" s="5" t="s">
        <v>325</v>
      </c>
      <c r="C82" s="5" t="s">
        <v>343</v>
      </c>
      <c r="D82" s="5" t="s">
        <v>344</v>
      </c>
      <c r="E82" s="5" t="s">
        <v>345</v>
      </c>
      <c r="F82" s="5" t="s">
        <v>346</v>
      </c>
      <c r="H82" s="5" t="s">
        <v>347</v>
      </c>
      <c r="J82" s="5" t="s">
        <v>348</v>
      </c>
    </row>
    <row r="83" spans="1:13" ht="120">
      <c r="A83" s="5">
        <v>257</v>
      </c>
      <c r="B83" s="5" t="s">
        <v>325</v>
      </c>
      <c r="C83" s="5" t="s">
        <v>349</v>
      </c>
      <c r="D83" s="5" t="s">
        <v>350</v>
      </c>
      <c r="F83" s="5" t="s">
        <v>351</v>
      </c>
    </row>
    <row r="84" spans="1:13" ht="135">
      <c r="A84" s="5">
        <v>317</v>
      </c>
      <c r="B84" s="5" t="s">
        <v>325</v>
      </c>
      <c r="C84" s="5" t="s">
        <v>352</v>
      </c>
      <c r="D84" s="5" t="s">
        <v>353</v>
      </c>
      <c r="F84" s="5" t="s">
        <v>354</v>
      </c>
      <c r="J84" s="5" t="s">
        <v>355</v>
      </c>
    </row>
    <row r="85" spans="1:13" ht="120">
      <c r="A85" s="5">
        <v>328</v>
      </c>
      <c r="B85" s="5" t="s">
        <v>325</v>
      </c>
      <c r="C85" s="5" t="s">
        <v>356</v>
      </c>
      <c r="D85" s="5" t="s">
        <v>357</v>
      </c>
      <c r="F85" s="5" t="s">
        <v>337</v>
      </c>
      <c r="J85" s="5" t="s">
        <v>358</v>
      </c>
      <c r="K85" s="5" t="s">
        <v>57</v>
      </c>
    </row>
    <row r="86" spans="1:13" ht="180">
      <c r="A86" s="5">
        <v>387</v>
      </c>
      <c r="B86" s="5" t="s">
        <v>325</v>
      </c>
      <c r="C86" s="5" t="s">
        <v>359</v>
      </c>
      <c r="D86" s="5" t="s">
        <v>360</v>
      </c>
      <c r="F86" s="5" t="s">
        <v>361</v>
      </c>
      <c r="I86" s="5" t="s">
        <v>362</v>
      </c>
      <c r="J86" s="5" t="s">
        <v>363</v>
      </c>
    </row>
    <row r="87" spans="1:13" ht="165">
      <c r="A87" s="5">
        <v>464</v>
      </c>
      <c r="B87" s="5" t="s">
        <v>325</v>
      </c>
      <c r="C87" s="5" t="s">
        <v>364</v>
      </c>
      <c r="D87" s="5" t="s">
        <v>365</v>
      </c>
      <c r="E87" s="5" t="s">
        <v>366</v>
      </c>
      <c r="F87" s="5" t="s">
        <v>367</v>
      </c>
      <c r="J87" s="5" t="s">
        <v>368</v>
      </c>
    </row>
    <row r="88" spans="1:13" ht="180">
      <c r="A88" s="5">
        <v>474</v>
      </c>
      <c r="B88" s="5" t="s">
        <v>325</v>
      </c>
      <c r="C88" s="5" t="s">
        <v>25</v>
      </c>
      <c r="D88" s="5" t="s">
        <v>369</v>
      </c>
      <c r="F88" s="5" t="s">
        <v>370</v>
      </c>
      <c r="J88" s="5" t="s">
        <v>371</v>
      </c>
    </row>
    <row r="89" spans="1:13" ht="60">
      <c r="A89" s="8">
        <v>6</v>
      </c>
      <c r="B89" s="8" t="s">
        <v>372</v>
      </c>
      <c r="C89" s="8" t="s">
        <v>373</v>
      </c>
      <c r="D89" s="8"/>
      <c r="E89" s="8" t="s">
        <v>374</v>
      </c>
      <c r="F89" s="8"/>
      <c r="G89" s="8"/>
      <c r="H89" s="8"/>
      <c r="I89" s="8" t="s">
        <v>375</v>
      </c>
      <c r="J89" s="8"/>
      <c r="K89" s="8"/>
      <c r="L89" s="8"/>
      <c r="M89" s="8"/>
    </row>
    <row r="90" spans="1:13" ht="60">
      <c r="A90" s="8">
        <v>97</v>
      </c>
      <c r="B90" s="8" t="s">
        <v>372</v>
      </c>
      <c r="C90" s="8" t="s">
        <v>53</v>
      </c>
      <c r="D90" s="8" t="s">
        <v>376</v>
      </c>
      <c r="E90" s="8"/>
      <c r="F90" s="8" t="s">
        <v>377</v>
      </c>
      <c r="G90" s="8"/>
      <c r="H90" s="8"/>
      <c r="I90" s="18" t="s">
        <v>378</v>
      </c>
      <c r="J90" s="8"/>
      <c r="K90" s="8"/>
      <c r="L90" s="8"/>
      <c r="M90" s="8"/>
    </row>
    <row r="91" spans="1:13" ht="45">
      <c r="A91" s="21">
        <v>368</v>
      </c>
      <c r="B91" s="21" t="s">
        <v>372</v>
      </c>
      <c r="C91" s="21" t="s">
        <v>359</v>
      </c>
      <c r="D91" s="21" t="s">
        <v>379</v>
      </c>
      <c r="E91" s="21"/>
      <c r="F91" s="21" t="s">
        <v>380</v>
      </c>
      <c r="G91" s="21"/>
      <c r="H91" s="21"/>
      <c r="I91" s="21" t="s">
        <v>381</v>
      </c>
      <c r="J91" s="21" t="s">
        <v>382</v>
      </c>
      <c r="K91" s="21"/>
      <c r="L91" s="21"/>
      <c r="M91" s="21"/>
    </row>
    <row r="92" spans="1:13" ht="45">
      <c r="A92" s="21">
        <v>392</v>
      </c>
      <c r="B92" s="21" t="s">
        <v>372</v>
      </c>
      <c r="C92" s="21" t="s">
        <v>359</v>
      </c>
      <c r="D92" s="21"/>
      <c r="E92" s="21"/>
      <c r="F92" s="21" t="s">
        <v>383</v>
      </c>
      <c r="G92" s="21"/>
      <c r="H92" s="21"/>
      <c r="I92" s="21" t="s">
        <v>384</v>
      </c>
      <c r="J92" s="21" t="s">
        <v>385</v>
      </c>
      <c r="K92" s="21"/>
      <c r="L92" s="21"/>
      <c r="M92" s="21"/>
    </row>
    <row r="93" spans="1:13" ht="45">
      <c r="A93" s="8">
        <v>433</v>
      </c>
      <c r="B93" s="8" t="s">
        <v>372</v>
      </c>
      <c r="C93" s="8" t="s">
        <v>136</v>
      </c>
      <c r="D93" s="8" t="s">
        <v>386</v>
      </c>
      <c r="E93" s="8"/>
      <c r="F93" s="8" t="s">
        <v>387</v>
      </c>
      <c r="G93" s="8"/>
      <c r="H93" s="8"/>
      <c r="I93" s="8"/>
      <c r="J93" s="8" t="s">
        <v>388</v>
      </c>
      <c r="K93" s="8"/>
      <c r="L93" s="8"/>
      <c r="M93" s="8"/>
    </row>
    <row r="94" spans="1:13" ht="30">
      <c r="A94" s="8">
        <v>548</v>
      </c>
      <c r="B94" s="8" t="s">
        <v>372</v>
      </c>
      <c r="C94" s="8" t="s">
        <v>389</v>
      </c>
      <c r="D94" s="8" t="s">
        <v>390</v>
      </c>
      <c r="E94" s="8" t="s">
        <v>391</v>
      </c>
      <c r="F94" s="8" t="s">
        <v>392</v>
      </c>
      <c r="G94" s="8"/>
      <c r="H94" s="8"/>
      <c r="I94" s="8" t="s">
        <v>24</v>
      </c>
      <c r="J94" s="8" t="s">
        <v>393</v>
      </c>
      <c r="K94" s="8"/>
      <c r="L94" s="8"/>
      <c r="M94" s="8"/>
    </row>
    <row r="95" spans="1:13" ht="90">
      <c r="A95" s="8">
        <v>608</v>
      </c>
      <c r="B95" s="8" t="s">
        <v>372</v>
      </c>
      <c r="C95" s="8" t="s">
        <v>394</v>
      </c>
      <c r="D95" s="8" t="s">
        <v>395</v>
      </c>
      <c r="E95" s="8" t="s">
        <v>396</v>
      </c>
      <c r="F95" s="8"/>
      <c r="G95" s="8"/>
      <c r="H95" s="8" t="s">
        <v>397</v>
      </c>
      <c r="I95" s="8"/>
      <c r="J95" s="8"/>
      <c r="K95" s="8"/>
      <c r="L95" s="8"/>
      <c r="M95" s="8"/>
    </row>
    <row r="96" spans="1:13" ht="30">
      <c r="A96" s="8">
        <v>611</v>
      </c>
      <c r="B96" s="8" t="s">
        <v>372</v>
      </c>
      <c r="C96" s="8" t="s">
        <v>398</v>
      </c>
      <c r="D96" s="8"/>
      <c r="E96" s="8"/>
      <c r="F96" s="8" t="s">
        <v>399</v>
      </c>
      <c r="G96" s="8"/>
      <c r="H96" s="8" t="s">
        <v>400</v>
      </c>
      <c r="I96" s="8" t="s">
        <v>401</v>
      </c>
      <c r="J96" s="8"/>
      <c r="K96" s="8"/>
      <c r="L96" s="8"/>
      <c r="M96" s="8"/>
    </row>
    <row r="97" spans="1:13" ht="45">
      <c r="A97" s="8">
        <v>735</v>
      </c>
      <c r="B97" s="5" t="s">
        <v>372</v>
      </c>
      <c r="C97" s="8" t="s">
        <v>402</v>
      </c>
      <c r="D97" s="8"/>
      <c r="E97" s="8"/>
      <c r="F97" s="8" t="s">
        <v>403</v>
      </c>
      <c r="G97" s="8"/>
      <c r="H97" s="8"/>
      <c r="I97" s="8" t="s">
        <v>404</v>
      </c>
      <c r="J97" s="8"/>
      <c r="K97" s="8"/>
      <c r="L97" s="8"/>
      <c r="M97" s="8"/>
    </row>
    <row r="98" spans="1:13" s="21" customFormat="1" ht="30">
      <c r="A98" s="8">
        <v>877</v>
      </c>
      <c r="B98" s="8" t="s">
        <v>372</v>
      </c>
      <c r="C98" s="8" t="s">
        <v>126</v>
      </c>
      <c r="D98" s="8"/>
      <c r="E98" s="8" t="s">
        <v>405</v>
      </c>
      <c r="F98" s="8" t="s">
        <v>406</v>
      </c>
      <c r="G98" s="8"/>
      <c r="H98" s="8"/>
      <c r="I98" s="8" t="s">
        <v>407</v>
      </c>
      <c r="J98" s="8"/>
      <c r="K98" s="8"/>
      <c r="L98" s="5"/>
      <c r="M98" s="8"/>
    </row>
    <row r="99" spans="1:13" s="8" customFormat="1" ht="45">
      <c r="A99" s="8">
        <v>880</v>
      </c>
      <c r="B99" s="8" t="s">
        <v>372</v>
      </c>
      <c r="C99" s="8" t="s">
        <v>126</v>
      </c>
      <c r="D99" s="8" t="s">
        <v>408</v>
      </c>
      <c r="F99" s="8" t="s">
        <v>409</v>
      </c>
      <c r="G99" s="8" t="s">
        <v>410</v>
      </c>
    </row>
    <row r="100" spans="1:13" s="8" customFormat="1" ht="75">
      <c r="A100" s="8">
        <v>922</v>
      </c>
      <c r="B100" s="8" t="s">
        <v>372</v>
      </c>
      <c r="C100" s="8" t="s">
        <v>411</v>
      </c>
      <c r="D100" s="8" t="s">
        <v>412</v>
      </c>
      <c r="H100" s="8" t="s">
        <v>413</v>
      </c>
      <c r="I100" s="8" t="s">
        <v>414</v>
      </c>
      <c r="J100" s="8" t="s">
        <v>415</v>
      </c>
    </row>
    <row r="101" spans="1:13" s="8" customFormat="1" ht="30">
      <c r="A101" s="8">
        <v>924</v>
      </c>
      <c r="B101" s="8" t="s">
        <v>372</v>
      </c>
      <c r="C101" s="8" t="s">
        <v>411</v>
      </c>
      <c r="D101" s="8" t="s">
        <v>416</v>
      </c>
      <c r="I101" s="8" t="s">
        <v>417</v>
      </c>
      <c r="J101" s="8" t="s">
        <v>418</v>
      </c>
    </row>
    <row r="102" spans="1:13" ht="120">
      <c r="A102" s="5">
        <v>932</v>
      </c>
      <c r="B102" s="5" t="s">
        <v>372</v>
      </c>
      <c r="C102" s="5" t="s">
        <v>419</v>
      </c>
      <c r="D102" s="5" t="s">
        <v>420</v>
      </c>
      <c r="F102" s="5" t="s">
        <v>421</v>
      </c>
      <c r="J102" s="5" t="s">
        <v>422</v>
      </c>
    </row>
    <row r="103" spans="1:13" s="8" customFormat="1" ht="30">
      <c r="A103" s="8">
        <v>934</v>
      </c>
      <c r="B103" s="8" t="s">
        <v>372</v>
      </c>
      <c r="C103" s="8" t="s">
        <v>411</v>
      </c>
      <c r="I103" s="8" t="s">
        <v>423</v>
      </c>
      <c r="J103" s="8" t="s">
        <v>424</v>
      </c>
    </row>
    <row r="104" spans="1:13" s="8" customFormat="1" ht="30">
      <c r="A104" s="8">
        <v>939</v>
      </c>
      <c r="B104" s="8" t="s">
        <v>372</v>
      </c>
      <c r="C104" s="8" t="s">
        <v>425</v>
      </c>
      <c r="D104" s="8" t="s">
        <v>426</v>
      </c>
      <c r="F104" s="8" t="s">
        <v>427</v>
      </c>
      <c r="H104" s="8" t="s">
        <v>428</v>
      </c>
    </row>
    <row r="105" spans="1:13" s="21" customFormat="1">
      <c r="A105" s="8">
        <v>958</v>
      </c>
      <c r="B105" s="8" t="s">
        <v>372</v>
      </c>
      <c r="C105" s="8" t="s">
        <v>429</v>
      </c>
      <c r="D105" s="8"/>
      <c r="E105" s="8"/>
      <c r="F105" s="8" t="s">
        <v>430</v>
      </c>
      <c r="G105" s="8"/>
      <c r="H105" s="8"/>
      <c r="I105" s="8" t="s">
        <v>431</v>
      </c>
      <c r="J105" s="8"/>
      <c r="K105" s="8"/>
      <c r="L105" s="8"/>
      <c r="M105" s="8"/>
    </row>
    <row r="106" spans="1:13" s="21" customFormat="1" ht="75">
      <c r="A106" s="8">
        <v>973</v>
      </c>
      <c r="B106" s="8" t="s">
        <v>372</v>
      </c>
      <c r="C106" s="8" t="s">
        <v>432</v>
      </c>
      <c r="D106" s="8" t="s">
        <v>433</v>
      </c>
      <c r="E106" s="8"/>
      <c r="F106" s="8"/>
      <c r="G106" s="8"/>
      <c r="H106" s="8"/>
      <c r="I106" s="8" t="s">
        <v>434</v>
      </c>
      <c r="J106" s="8" t="s">
        <v>435</v>
      </c>
      <c r="K106" s="8"/>
      <c r="L106" s="8"/>
      <c r="M106" s="8"/>
    </row>
    <row r="107" spans="1:13" s="8" customFormat="1" ht="30">
      <c r="A107" s="21">
        <v>999</v>
      </c>
      <c r="B107" s="21" t="s">
        <v>372</v>
      </c>
      <c r="C107" s="21" t="s">
        <v>245</v>
      </c>
      <c r="D107" s="21"/>
      <c r="E107" s="21"/>
      <c r="F107" s="21" t="s">
        <v>436</v>
      </c>
      <c r="G107" s="21"/>
      <c r="H107" s="21"/>
      <c r="I107" s="21"/>
      <c r="J107" s="21" t="s">
        <v>437</v>
      </c>
      <c r="K107" s="21"/>
      <c r="L107" s="21"/>
      <c r="M107" s="21"/>
    </row>
    <row r="108" spans="1:13" s="21" customFormat="1" ht="30">
      <c r="A108" s="21">
        <v>1021</v>
      </c>
      <c r="B108" s="21" t="s">
        <v>372</v>
      </c>
      <c r="C108" s="21" t="s">
        <v>438</v>
      </c>
      <c r="I108" s="21" t="s">
        <v>439</v>
      </c>
      <c r="J108" s="21" t="s">
        <v>440</v>
      </c>
    </row>
    <row r="109" spans="1:13" s="21" customFormat="1" ht="45">
      <c r="A109" s="8">
        <v>1052</v>
      </c>
      <c r="B109" s="8" t="s">
        <v>372</v>
      </c>
      <c r="C109" s="8" t="s">
        <v>235</v>
      </c>
      <c r="D109" s="8"/>
      <c r="E109" s="8"/>
      <c r="F109" s="8" t="s">
        <v>441</v>
      </c>
      <c r="G109" s="8"/>
      <c r="H109" s="8"/>
      <c r="I109" s="8" t="s">
        <v>442</v>
      </c>
      <c r="J109" s="8"/>
      <c r="K109" s="8"/>
      <c r="L109" s="8"/>
      <c r="M109" s="8"/>
    </row>
    <row r="110" spans="1:13" s="8" customFormat="1" ht="30">
      <c r="A110" s="8">
        <v>1068</v>
      </c>
      <c r="B110" s="8" t="s">
        <v>372</v>
      </c>
      <c r="C110" s="8" t="s">
        <v>200</v>
      </c>
      <c r="D110" s="8" t="s">
        <v>443</v>
      </c>
      <c r="I110" s="8" t="s">
        <v>444</v>
      </c>
    </row>
    <row r="111" spans="1:13" ht="138" customHeight="1">
      <c r="A111" s="8">
        <v>1150</v>
      </c>
      <c r="B111" s="8" t="s">
        <v>372</v>
      </c>
      <c r="C111" s="8" t="s">
        <v>445</v>
      </c>
      <c r="D111" s="8"/>
      <c r="E111" s="8"/>
      <c r="F111" s="8"/>
      <c r="G111" s="8"/>
      <c r="H111" s="8"/>
      <c r="I111" s="8" t="s">
        <v>446</v>
      </c>
      <c r="J111" s="8" t="s">
        <v>447</v>
      </c>
      <c r="K111" s="8"/>
      <c r="L111" s="8"/>
      <c r="M111" s="8"/>
    </row>
    <row r="112" spans="1:13" ht="75">
      <c r="A112" s="8">
        <v>1332</v>
      </c>
      <c r="B112" s="8" t="s">
        <v>372</v>
      </c>
      <c r="C112" s="8" t="s">
        <v>448</v>
      </c>
      <c r="D112" s="8"/>
      <c r="E112" s="8" t="s">
        <v>449</v>
      </c>
      <c r="F112" s="8"/>
      <c r="G112" s="8"/>
      <c r="H112" s="8" t="s">
        <v>450</v>
      </c>
      <c r="I112" s="8"/>
      <c r="J112" s="8" t="s">
        <v>451</v>
      </c>
      <c r="K112" s="8"/>
      <c r="L112" s="8"/>
      <c r="M112" s="8"/>
    </row>
    <row r="113" spans="1:13" s="21" customFormat="1" ht="120">
      <c r="A113" s="8">
        <v>1334</v>
      </c>
      <c r="B113" s="8" t="s">
        <v>372</v>
      </c>
      <c r="C113" s="8" t="s">
        <v>452</v>
      </c>
      <c r="D113" s="8"/>
      <c r="E113" s="8"/>
      <c r="F113" s="8"/>
      <c r="G113" s="8" t="s">
        <v>453</v>
      </c>
      <c r="H113" s="8"/>
      <c r="I113" s="8" t="s">
        <v>454</v>
      </c>
      <c r="J113" s="8"/>
      <c r="K113" s="8"/>
      <c r="L113" s="8"/>
      <c r="M113" s="8"/>
    </row>
    <row r="114" spans="1:13" s="21" customFormat="1">
      <c r="A114" s="34">
        <v>1415</v>
      </c>
      <c r="B114" s="34" t="s">
        <v>372</v>
      </c>
      <c r="C114" s="34" t="s">
        <v>455</v>
      </c>
      <c r="D114" s="34"/>
      <c r="E114" s="34"/>
      <c r="F114" s="34" t="s">
        <v>456</v>
      </c>
      <c r="G114" s="34"/>
      <c r="H114" s="34"/>
      <c r="I114" s="34" t="s">
        <v>457</v>
      </c>
      <c r="J114" s="34"/>
      <c r="K114" s="34"/>
      <c r="L114" s="34"/>
      <c r="M114" s="34"/>
    </row>
    <row r="115" spans="1:13" ht="165">
      <c r="A115" s="8">
        <v>1764</v>
      </c>
      <c r="B115" s="8" t="s">
        <v>372</v>
      </c>
      <c r="C115" s="8" t="s">
        <v>141</v>
      </c>
      <c r="D115" s="8" t="s">
        <v>458</v>
      </c>
      <c r="E115" s="8"/>
      <c r="F115" s="8"/>
      <c r="G115" s="8"/>
      <c r="H115" s="8" t="s">
        <v>459</v>
      </c>
      <c r="I115" s="8" t="s">
        <v>460</v>
      </c>
      <c r="J115" s="8" t="s">
        <v>461</v>
      </c>
      <c r="K115" s="8"/>
      <c r="L115" s="8"/>
      <c r="M115" s="8"/>
    </row>
    <row r="116" spans="1:13" ht="270">
      <c r="A116" s="8">
        <v>1824</v>
      </c>
      <c r="B116" s="8" t="s">
        <v>372</v>
      </c>
      <c r="C116" s="8" t="s">
        <v>462</v>
      </c>
      <c r="D116" s="8"/>
      <c r="E116" s="8" t="s">
        <v>463</v>
      </c>
      <c r="F116" s="8" t="s">
        <v>464</v>
      </c>
      <c r="G116" s="8"/>
      <c r="H116" s="8" t="s">
        <v>465</v>
      </c>
      <c r="I116" s="8"/>
      <c r="J116" s="8" t="s">
        <v>466</v>
      </c>
      <c r="K116" s="8"/>
      <c r="L116" s="8"/>
      <c r="M116" s="8"/>
    </row>
    <row r="117" spans="1:13" ht="75">
      <c r="A117" s="5">
        <v>2136</v>
      </c>
      <c r="B117" s="5" t="s">
        <v>372</v>
      </c>
      <c r="C117" s="5" t="s">
        <v>467</v>
      </c>
      <c r="F117" s="5" t="s">
        <v>468</v>
      </c>
      <c r="H117" s="5" t="s">
        <v>469</v>
      </c>
      <c r="J117" s="5" t="s">
        <v>470</v>
      </c>
    </row>
    <row r="118" spans="1:13" ht="90">
      <c r="A118" s="8">
        <v>2303</v>
      </c>
      <c r="B118" s="8" t="s">
        <v>372</v>
      </c>
      <c r="C118" s="8" t="s">
        <v>274</v>
      </c>
      <c r="D118" s="8" t="s">
        <v>471</v>
      </c>
      <c r="E118" s="8"/>
      <c r="F118" s="8" t="s">
        <v>472</v>
      </c>
      <c r="G118" s="8"/>
      <c r="H118" s="8"/>
      <c r="I118" s="8" t="s">
        <v>473</v>
      </c>
      <c r="J118" s="8"/>
      <c r="K118" s="8"/>
      <c r="L118" s="8"/>
      <c r="M118" s="8"/>
    </row>
    <row r="119" spans="1:13" ht="75">
      <c r="A119" s="8">
        <v>2395</v>
      </c>
      <c r="B119" s="8" t="s">
        <v>372</v>
      </c>
      <c r="C119" s="8" t="s">
        <v>474</v>
      </c>
      <c r="D119" s="8"/>
      <c r="E119" s="8" t="s">
        <v>475</v>
      </c>
      <c r="F119" s="8"/>
      <c r="G119" s="8"/>
      <c r="H119" s="8" t="s">
        <v>476</v>
      </c>
      <c r="I119" s="8" t="s">
        <v>477</v>
      </c>
      <c r="J119" s="8"/>
      <c r="K119" s="8"/>
      <c r="L119" s="8"/>
      <c r="M119" s="8"/>
    </row>
    <row r="120" spans="1:13" s="21" customFormat="1" ht="180">
      <c r="A120" s="8">
        <v>2585</v>
      </c>
      <c r="B120" s="8" t="s">
        <v>372</v>
      </c>
      <c r="C120" s="8" t="s">
        <v>478</v>
      </c>
      <c r="D120" s="8" t="s">
        <v>479</v>
      </c>
      <c r="E120" s="8"/>
      <c r="F120" s="8"/>
      <c r="G120" s="8"/>
      <c r="H120" s="8" t="s">
        <v>480</v>
      </c>
      <c r="I120" s="8"/>
      <c r="J120" s="8"/>
      <c r="K120" s="8"/>
      <c r="L120" s="8"/>
      <c r="M120" s="8"/>
    </row>
    <row r="121" spans="1:13" s="21" customFormat="1" ht="45">
      <c r="A121" s="8">
        <v>2668</v>
      </c>
      <c r="B121" s="8" t="s">
        <v>372</v>
      </c>
      <c r="C121" s="8" t="s">
        <v>481</v>
      </c>
      <c r="D121" s="8"/>
      <c r="E121" s="8" t="s">
        <v>482</v>
      </c>
      <c r="F121" s="8" t="s">
        <v>483</v>
      </c>
      <c r="G121" s="8"/>
      <c r="H121" s="8" t="s">
        <v>484</v>
      </c>
      <c r="I121" s="8"/>
      <c r="J121" s="8"/>
      <c r="K121" s="8"/>
      <c r="L121" s="8"/>
      <c r="M121" s="8"/>
    </row>
    <row r="122" spans="1:13" ht="60">
      <c r="A122" s="8">
        <v>889</v>
      </c>
      <c r="B122" s="8" t="s">
        <v>485</v>
      </c>
      <c r="C122" s="8" t="s">
        <v>486</v>
      </c>
      <c r="D122" s="8" t="s">
        <v>487</v>
      </c>
      <c r="E122" s="8"/>
      <c r="F122" s="8"/>
      <c r="G122" s="8"/>
      <c r="H122" s="8" t="s">
        <v>488</v>
      </c>
      <c r="I122" s="8" t="s">
        <v>489</v>
      </c>
      <c r="J122" s="8" t="s">
        <v>490</v>
      </c>
      <c r="K122" s="8"/>
      <c r="L122" s="8"/>
      <c r="M122" s="8"/>
    </row>
    <row r="123" spans="1:13" ht="195">
      <c r="A123" s="5">
        <v>21</v>
      </c>
      <c r="B123" s="5" t="s">
        <v>491</v>
      </c>
      <c r="C123" s="5" t="s">
        <v>200</v>
      </c>
      <c r="F123" s="5" t="s">
        <v>492</v>
      </c>
      <c r="I123" s="5" t="s">
        <v>493</v>
      </c>
      <c r="J123" s="5" t="s">
        <v>494</v>
      </c>
      <c r="K123" s="5" t="s">
        <v>57</v>
      </c>
    </row>
    <row r="124" spans="1:13" ht="120">
      <c r="A124" s="5">
        <v>34</v>
      </c>
      <c r="B124" s="5" t="s">
        <v>491</v>
      </c>
      <c r="C124" s="5" t="s">
        <v>200</v>
      </c>
      <c r="E124" s="5" t="s">
        <v>495</v>
      </c>
      <c r="F124" s="5" t="s">
        <v>496</v>
      </c>
      <c r="H124" s="5" t="s">
        <v>497</v>
      </c>
      <c r="I124" s="5" t="s">
        <v>498</v>
      </c>
    </row>
    <row r="125" spans="1:13" ht="45">
      <c r="A125" s="5">
        <v>48</v>
      </c>
      <c r="B125" s="5" t="s">
        <v>491</v>
      </c>
      <c r="C125" s="5" t="s">
        <v>499</v>
      </c>
      <c r="E125" s="5" t="s">
        <v>500</v>
      </c>
      <c r="F125" s="5" t="s">
        <v>501</v>
      </c>
      <c r="I125" s="5" t="s">
        <v>502</v>
      </c>
    </row>
    <row r="126" spans="1:13" ht="120">
      <c r="A126" s="5">
        <v>73</v>
      </c>
      <c r="B126" s="5" t="s">
        <v>491</v>
      </c>
      <c r="C126" s="5" t="s">
        <v>202</v>
      </c>
      <c r="E126" s="5" t="s">
        <v>503</v>
      </c>
      <c r="F126" s="5" t="s">
        <v>504</v>
      </c>
    </row>
    <row r="127" spans="1:13" s="46" customFormat="1" ht="375">
      <c r="A127" s="5">
        <v>175</v>
      </c>
      <c r="B127" s="5" t="s">
        <v>491</v>
      </c>
      <c r="C127" s="5" t="s">
        <v>505</v>
      </c>
      <c r="D127" s="5"/>
      <c r="E127" s="5" t="s">
        <v>506</v>
      </c>
      <c r="F127" s="5" t="s">
        <v>507</v>
      </c>
      <c r="G127" s="5"/>
      <c r="H127" s="5"/>
      <c r="I127" s="5"/>
      <c r="J127" s="5"/>
      <c r="K127" s="5"/>
      <c r="L127" s="5"/>
      <c r="M127" s="5"/>
    </row>
    <row r="128" spans="1:13" ht="60">
      <c r="A128" s="5">
        <v>479</v>
      </c>
      <c r="B128" s="5" t="s">
        <v>491</v>
      </c>
      <c r="C128" s="5" t="s">
        <v>25</v>
      </c>
      <c r="F128" s="5" t="s">
        <v>508</v>
      </c>
    </row>
    <row r="129" spans="1:13" ht="180">
      <c r="A129" s="5">
        <v>485</v>
      </c>
      <c r="B129" s="5" t="s">
        <v>491</v>
      </c>
      <c r="C129" s="5" t="s">
        <v>25</v>
      </c>
      <c r="F129" s="5" t="s">
        <v>509</v>
      </c>
      <c r="I129" s="5" t="s">
        <v>510</v>
      </c>
    </row>
    <row r="130" spans="1:13" ht="60">
      <c r="A130" s="5">
        <v>1083</v>
      </c>
      <c r="B130" s="5" t="s">
        <v>491</v>
      </c>
      <c r="C130" s="5" t="s">
        <v>68</v>
      </c>
      <c r="D130" s="5" t="s">
        <v>511</v>
      </c>
      <c r="E130" s="5" t="s">
        <v>512</v>
      </c>
      <c r="F130" s="5" t="s">
        <v>513</v>
      </c>
    </row>
    <row r="131" spans="1:13" ht="60">
      <c r="A131" s="5">
        <v>1117</v>
      </c>
      <c r="B131" s="5" t="s">
        <v>491</v>
      </c>
      <c r="C131" s="5" t="s">
        <v>245</v>
      </c>
      <c r="E131" s="5" t="s">
        <v>514</v>
      </c>
      <c r="F131" s="5" t="s">
        <v>515</v>
      </c>
    </row>
    <row r="132" spans="1:13" ht="150">
      <c r="A132" s="5">
        <v>1399</v>
      </c>
      <c r="B132" s="5" t="s">
        <v>491</v>
      </c>
      <c r="C132" t="s">
        <v>516</v>
      </c>
      <c r="D132" s="5" t="s">
        <v>517</v>
      </c>
      <c r="F132" s="5" t="s">
        <v>518</v>
      </c>
    </row>
    <row r="133" spans="1:13" ht="120">
      <c r="A133" s="5">
        <v>1808</v>
      </c>
      <c r="B133" s="5" t="s">
        <v>491</v>
      </c>
      <c r="C133" s="5" t="s">
        <v>519</v>
      </c>
      <c r="F133" s="5" t="s">
        <v>520</v>
      </c>
      <c r="H133" s="5" t="s">
        <v>521</v>
      </c>
    </row>
    <row r="134" spans="1:13" ht="90">
      <c r="A134" s="5">
        <v>1819</v>
      </c>
      <c r="B134" s="5" t="s">
        <v>491</v>
      </c>
      <c r="C134" s="5" t="s">
        <v>522</v>
      </c>
      <c r="D134" s="5" t="s">
        <v>523</v>
      </c>
      <c r="E134" s="5" t="s">
        <v>524</v>
      </c>
      <c r="F134" s="5" t="s">
        <v>525</v>
      </c>
    </row>
    <row r="135" spans="1:13" ht="75">
      <c r="A135" s="5">
        <v>1821</v>
      </c>
      <c r="B135" s="5" t="s">
        <v>491</v>
      </c>
      <c r="C135" s="5" t="s">
        <v>526</v>
      </c>
      <c r="E135" s="5" t="s">
        <v>527</v>
      </c>
    </row>
    <row r="136" spans="1:13" ht="90">
      <c r="A136" s="5">
        <v>1835</v>
      </c>
      <c r="B136" s="5" t="s">
        <v>491</v>
      </c>
      <c r="C136" s="5" t="s">
        <v>528</v>
      </c>
      <c r="E136" s="5" t="s">
        <v>529</v>
      </c>
      <c r="F136" s="5" t="s">
        <v>530</v>
      </c>
      <c r="H136" s="5" t="s">
        <v>531</v>
      </c>
    </row>
    <row r="137" spans="1:13" s="8" customFormat="1" ht="195">
      <c r="A137" s="5">
        <v>2244</v>
      </c>
      <c r="B137" s="5" t="s">
        <v>491</v>
      </c>
      <c r="C137" s="5" t="s">
        <v>152</v>
      </c>
      <c r="D137" s="5"/>
      <c r="E137" s="5"/>
      <c r="F137" s="5" t="s">
        <v>532</v>
      </c>
      <c r="G137" s="5"/>
      <c r="H137" s="5" t="s">
        <v>533</v>
      </c>
      <c r="I137" s="5"/>
      <c r="J137" s="5"/>
      <c r="K137" s="5"/>
      <c r="L137" s="5"/>
      <c r="M137" s="5"/>
    </row>
    <row r="138" spans="1:13" ht="210">
      <c r="A138" s="5">
        <v>2406</v>
      </c>
      <c r="B138" s="5" t="s">
        <v>491</v>
      </c>
      <c r="C138" s="5" t="s">
        <v>534</v>
      </c>
      <c r="F138" s="5" t="s">
        <v>535</v>
      </c>
    </row>
    <row r="139" spans="1:13" ht="240">
      <c r="A139" s="5">
        <v>2569</v>
      </c>
      <c r="B139" s="5" t="s">
        <v>491</v>
      </c>
      <c r="C139" s="5" t="s">
        <v>536</v>
      </c>
      <c r="F139" s="5" t="s">
        <v>537</v>
      </c>
    </row>
    <row r="140" spans="1:13" ht="150">
      <c r="A140" s="5">
        <v>2776</v>
      </c>
      <c r="B140" s="5" t="s">
        <v>491</v>
      </c>
      <c r="C140" s="5" t="s">
        <v>538</v>
      </c>
      <c r="D140" s="5" t="s">
        <v>539</v>
      </c>
    </row>
    <row r="141" spans="1:13" ht="45">
      <c r="A141" s="5">
        <v>90</v>
      </c>
      <c r="B141" s="5" t="s">
        <v>540</v>
      </c>
      <c r="C141" s="5" t="s">
        <v>541</v>
      </c>
      <c r="D141" s="5" t="s">
        <v>542</v>
      </c>
      <c r="F141" s="5" t="s">
        <v>543</v>
      </c>
    </row>
    <row r="142" spans="1:13" ht="45">
      <c r="A142" s="46">
        <v>178</v>
      </c>
      <c r="B142" s="46" t="s">
        <v>540</v>
      </c>
      <c r="C142" s="46" t="s">
        <v>544</v>
      </c>
      <c r="D142" s="46" t="s">
        <v>545</v>
      </c>
      <c r="E142" s="46" t="s">
        <v>545</v>
      </c>
      <c r="F142" s="46" t="s">
        <v>546</v>
      </c>
      <c r="G142" s="46"/>
      <c r="H142" s="46"/>
      <c r="I142" s="46" t="s">
        <v>547</v>
      </c>
      <c r="J142" s="46"/>
      <c r="K142" s="46"/>
      <c r="L142" s="46"/>
      <c r="M142" s="46"/>
    </row>
    <row r="143" spans="1:13" ht="135">
      <c r="A143" s="5">
        <v>189</v>
      </c>
      <c r="B143" s="5" t="s">
        <v>540</v>
      </c>
      <c r="C143" s="5" t="s">
        <v>548</v>
      </c>
      <c r="D143" s="5" t="s">
        <v>549</v>
      </c>
      <c r="E143" s="5" t="s">
        <v>550</v>
      </c>
      <c r="F143" s="5" t="s">
        <v>551</v>
      </c>
      <c r="J143" s="5" t="s">
        <v>552</v>
      </c>
    </row>
    <row r="144" spans="1:13">
      <c r="A144" s="5">
        <v>190</v>
      </c>
      <c r="B144" s="5" t="s">
        <v>540</v>
      </c>
      <c r="C144" s="5" t="s">
        <v>548</v>
      </c>
      <c r="F144" s="5" t="s">
        <v>553</v>
      </c>
      <c r="J144" s="5" t="s">
        <v>554</v>
      </c>
    </row>
    <row r="145" spans="1:13" ht="45">
      <c r="A145" s="5">
        <v>206</v>
      </c>
      <c r="B145" s="5" t="s">
        <v>540</v>
      </c>
      <c r="C145" s="5" t="s">
        <v>555</v>
      </c>
      <c r="D145" s="5" t="s">
        <v>556</v>
      </c>
      <c r="E145" s="5" t="s">
        <v>557</v>
      </c>
      <c r="I145" s="5" t="s">
        <v>558</v>
      </c>
    </row>
    <row r="146" spans="1:13" ht="30">
      <c r="A146" s="5">
        <v>211</v>
      </c>
      <c r="B146" s="5" t="s">
        <v>540</v>
      </c>
      <c r="C146" s="5" t="s">
        <v>247</v>
      </c>
      <c r="D146" s="5" t="s">
        <v>559</v>
      </c>
      <c r="E146" s="5" t="s">
        <v>560</v>
      </c>
      <c r="F146" s="5" t="s">
        <v>561</v>
      </c>
    </row>
    <row r="147" spans="1:13">
      <c r="A147" s="5">
        <v>239</v>
      </c>
      <c r="B147" s="5" t="s">
        <v>540</v>
      </c>
      <c r="C147" s="5" t="s">
        <v>562</v>
      </c>
      <c r="D147" s="5" t="s">
        <v>563</v>
      </c>
      <c r="I147" s="5" t="s">
        <v>564</v>
      </c>
    </row>
    <row r="148" spans="1:13" ht="30">
      <c r="A148" s="5">
        <v>276</v>
      </c>
      <c r="B148" s="5" t="s">
        <v>540</v>
      </c>
      <c r="C148" s="5" t="s">
        <v>519</v>
      </c>
      <c r="D148" s="5" t="s">
        <v>565</v>
      </c>
      <c r="F148" s="5" t="s">
        <v>566</v>
      </c>
    </row>
    <row r="149" spans="1:13" ht="105">
      <c r="A149" s="5">
        <v>314</v>
      </c>
      <c r="B149" s="5" t="s">
        <v>540</v>
      </c>
      <c r="C149" s="5" t="s">
        <v>110</v>
      </c>
      <c r="D149" s="5" t="s">
        <v>567</v>
      </c>
      <c r="F149" s="5" t="s">
        <v>568</v>
      </c>
      <c r="J149" s="5" t="s">
        <v>569</v>
      </c>
    </row>
    <row r="150" spans="1:13" ht="60">
      <c r="A150" s="5">
        <v>651</v>
      </c>
      <c r="B150" s="5" t="s">
        <v>540</v>
      </c>
      <c r="C150" s="5" t="s">
        <v>274</v>
      </c>
      <c r="F150" s="5" t="s">
        <v>570</v>
      </c>
      <c r="J150" s="5" t="s">
        <v>571</v>
      </c>
    </row>
    <row r="151" spans="1:13" ht="30">
      <c r="A151" s="5">
        <v>657</v>
      </c>
      <c r="B151" s="5" t="s">
        <v>540</v>
      </c>
      <c r="C151" s="5" t="s">
        <v>279</v>
      </c>
      <c r="F151" s="5" t="s">
        <v>572</v>
      </c>
      <c r="I151" s="5" t="s">
        <v>573</v>
      </c>
      <c r="J151" s="5" t="s">
        <v>574</v>
      </c>
    </row>
    <row r="152" spans="1:13" s="8" customFormat="1" ht="75">
      <c r="A152" s="5">
        <v>1131</v>
      </c>
      <c r="B152" s="5" t="s">
        <v>540</v>
      </c>
      <c r="C152" s="5" t="s">
        <v>53</v>
      </c>
      <c r="D152" s="5"/>
      <c r="E152" s="5"/>
      <c r="F152" s="5" t="s">
        <v>575</v>
      </c>
      <c r="G152" s="5"/>
      <c r="H152" s="5" t="s">
        <v>576</v>
      </c>
      <c r="I152" s="5" t="s">
        <v>577</v>
      </c>
      <c r="J152" s="5"/>
      <c r="K152" s="5"/>
      <c r="L152" s="5"/>
      <c r="M152" s="5"/>
    </row>
    <row r="153" spans="1:13" s="8" customFormat="1" ht="135">
      <c r="A153" s="5">
        <v>1502</v>
      </c>
      <c r="B153" s="5" t="s">
        <v>540</v>
      </c>
      <c r="C153" s="5" t="s">
        <v>578</v>
      </c>
      <c r="D153" s="5" t="s">
        <v>579</v>
      </c>
      <c r="E153" s="5" t="s">
        <v>580</v>
      </c>
      <c r="F153" s="5" t="s">
        <v>581</v>
      </c>
      <c r="G153" s="5" t="s">
        <v>94</v>
      </c>
      <c r="H153" s="5" t="s">
        <v>582</v>
      </c>
      <c r="I153" s="5" t="s">
        <v>583</v>
      </c>
      <c r="J153" s="5"/>
      <c r="K153" s="5"/>
      <c r="L153" s="5"/>
      <c r="M153" s="5"/>
    </row>
    <row r="154" spans="1:13" ht="45">
      <c r="A154" s="5">
        <v>1522</v>
      </c>
      <c r="B154" s="5" t="s">
        <v>540</v>
      </c>
      <c r="C154" s="5" t="s">
        <v>584</v>
      </c>
      <c r="D154" s="5" t="s">
        <v>585</v>
      </c>
      <c r="E154" s="5" t="s">
        <v>586</v>
      </c>
      <c r="F154" s="5" t="s">
        <v>587</v>
      </c>
      <c r="G154" s="5" t="s">
        <v>94</v>
      </c>
      <c r="H154" s="5" t="s">
        <v>588</v>
      </c>
      <c r="I154" s="5" t="s">
        <v>589</v>
      </c>
    </row>
    <row r="155" spans="1:13" ht="45">
      <c r="A155" s="5">
        <v>1551</v>
      </c>
      <c r="B155" s="5" t="s">
        <v>540</v>
      </c>
      <c r="C155" s="5" t="s">
        <v>590</v>
      </c>
      <c r="D155" s="5" t="s">
        <v>591</v>
      </c>
      <c r="H155" s="5" t="s">
        <v>592</v>
      </c>
      <c r="I155" s="5" t="s">
        <v>593</v>
      </c>
      <c r="J155" s="5" t="s">
        <v>594</v>
      </c>
    </row>
    <row r="156" spans="1:13" ht="75">
      <c r="A156" s="5">
        <v>1656</v>
      </c>
      <c r="B156" s="5" t="s">
        <v>540</v>
      </c>
      <c r="C156" s="5" t="s">
        <v>595</v>
      </c>
      <c r="D156" s="5" t="s">
        <v>596</v>
      </c>
      <c r="E156" s="5" t="s">
        <v>597</v>
      </c>
      <c r="F156" s="5" t="s">
        <v>598</v>
      </c>
      <c r="G156" s="5" t="s">
        <v>94</v>
      </c>
      <c r="I156" s="5" t="s">
        <v>599</v>
      </c>
    </row>
    <row r="157" spans="1:13" ht="30">
      <c r="A157" s="5">
        <v>1749</v>
      </c>
      <c r="B157" s="5" t="s">
        <v>540</v>
      </c>
      <c r="C157" s="5" t="s">
        <v>600</v>
      </c>
      <c r="D157" s="5" t="s">
        <v>601</v>
      </c>
      <c r="E157" s="5" t="s">
        <v>47</v>
      </c>
      <c r="F157" s="5" t="s">
        <v>602</v>
      </c>
      <c r="H157" s="5" t="s">
        <v>603</v>
      </c>
      <c r="I157" s="5" t="s">
        <v>604</v>
      </c>
    </row>
    <row r="158" spans="1:13" ht="45">
      <c r="A158" s="5">
        <v>1753</v>
      </c>
      <c r="B158" s="5" t="s">
        <v>540</v>
      </c>
      <c r="C158" s="5" t="s">
        <v>600</v>
      </c>
      <c r="D158" s="5" t="s">
        <v>47</v>
      </c>
      <c r="E158" s="5" t="s">
        <v>47</v>
      </c>
      <c r="F158" s="5" t="s">
        <v>605</v>
      </c>
    </row>
    <row r="159" spans="1:13" ht="75">
      <c r="A159" s="5">
        <v>2188</v>
      </c>
      <c r="B159" s="5" t="s">
        <v>540</v>
      </c>
      <c r="C159" s="5" t="s">
        <v>606</v>
      </c>
      <c r="D159" s="5" t="s">
        <v>607</v>
      </c>
      <c r="E159" s="5" t="s">
        <v>608</v>
      </c>
      <c r="F159" s="5" t="s">
        <v>609</v>
      </c>
      <c r="G159" s="5" t="s">
        <v>94</v>
      </c>
      <c r="H159" s="5" t="s">
        <v>610</v>
      </c>
      <c r="I159" s="5" t="s">
        <v>611</v>
      </c>
    </row>
    <row r="160" spans="1:13" ht="45">
      <c r="A160" s="5">
        <v>2537</v>
      </c>
      <c r="B160" s="5" t="s">
        <v>540</v>
      </c>
      <c r="C160" s="5" t="s">
        <v>612</v>
      </c>
      <c r="F160" s="5" t="s">
        <v>613</v>
      </c>
    </row>
    <row r="161" spans="1:13" ht="195">
      <c r="A161" s="5">
        <v>2563</v>
      </c>
      <c r="B161" s="5" t="s">
        <v>540</v>
      </c>
      <c r="C161" s="5" t="s">
        <v>614</v>
      </c>
      <c r="D161" s="5" t="s">
        <v>615</v>
      </c>
      <c r="F161" s="5" t="s">
        <v>616</v>
      </c>
      <c r="J161" s="5" t="s">
        <v>617</v>
      </c>
    </row>
    <row r="162" spans="1:13" ht="45">
      <c r="A162" s="5">
        <v>2582</v>
      </c>
      <c r="B162" s="5" t="s">
        <v>540</v>
      </c>
      <c r="C162" s="5" t="s">
        <v>618</v>
      </c>
      <c r="E162" s="5" t="s">
        <v>47</v>
      </c>
      <c r="F162" s="5" t="s">
        <v>619</v>
      </c>
      <c r="H162" s="5" t="s">
        <v>620</v>
      </c>
      <c r="I162" s="5" t="s">
        <v>621</v>
      </c>
    </row>
    <row r="163" spans="1:13">
      <c r="A163" s="5">
        <v>82</v>
      </c>
      <c r="B163" s="5" t="s">
        <v>622</v>
      </c>
      <c r="C163" s="5" t="s">
        <v>202</v>
      </c>
      <c r="D163" s="5" t="s">
        <v>623</v>
      </c>
    </row>
    <row r="164" spans="1:13" ht="60">
      <c r="A164" s="5">
        <v>144</v>
      </c>
      <c r="B164" s="5" t="s">
        <v>622</v>
      </c>
      <c r="C164" s="5" t="s">
        <v>624</v>
      </c>
      <c r="D164" s="5" t="s">
        <v>625</v>
      </c>
      <c r="F164" s="5" t="s">
        <v>626</v>
      </c>
      <c r="J164" s="5" t="s">
        <v>627</v>
      </c>
    </row>
    <row r="165" spans="1:13">
      <c r="A165" s="5">
        <v>233</v>
      </c>
      <c r="B165" s="5" t="s">
        <v>628</v>
      </c>
      <c r="C165" s="5" t="s">
        <v>629</v>
      </c>
      <c r="D165" s="9"/>
    </row>
    <row r="166" spans="1:13" ht="120">
      <c r="A166" s="46">
        <v>279</v>
      </c>
      <c r="B166" s="46" t="s">
        <v>622</v>
      </c>
      <c r="C166" s="46" t="s">
        <v>630</v>
      </c>
      <c r="D166" s="46" t="s">
        <v>631</v>
      </c>
      <c r="E166" s="46"/>
      <c r="F166" s="46"/>
      <c r="G166" s="46"/>
      <c r="H166" s="46"/>
      <c r="I166" s="46"/>
      <c r="J166" s="46"/>
      <c r="K166" s="46"/>
      <c r="L166" s="46"/>
      <c r="M166" s="46"/>
    </row>
    <row r="167" spans="1:13" ht="150">
      <c r="A167" s="21">
        <v>353</v>
      </c>
      <c r="B167" s="21" t="s">
        <v>628</v>
      </c>
      <c r="C167" s="21" t="s">
        <v>632</v>
      </c>
      <c r="D167" s="21" t="s">
        <v>633</v>
      </c>
      <c r="E167" s="21"/>
      <c r="F167" s="21"/>
      <c r="G167" s="21"/>
      <c r="H167" s="21"/>
      <c r="I167" s="21" t="s">
        <v>634</v>
      </c>
      <c r="J167" s="21" t="s">
        <v>635</v>
      </c>
      <c r="K167" s="21"/>
      <c r="L167" s="21"/>
      <c r="M167" s="21"/>
    </row>
    <row r="168" spans="1:13" ht="45">
      <c r="A168" s="5">
        <v>354</v>
      </c>
      <c r="B168" s="5" t="s">
        <v>628</v>
      </c>
      <c r="C168" s="5" t="s">
        <v>632</v>
      </c>
      <c r="D168" s="5" t="s">
        <v>636</v>
      </c>
    </row>
    <row r="169" spans="1:13" ht="75">
      <c r="A169" s="46">
        <v>375</v>
      </c>
      <c r="B169" s="46" t="s">
        <v>628</v>
      </c>
      <c r="C169" s="46" t="s">
        <v>359</v>
      </c>
      <c r="D169" s="46"/>
      <c r="E169" s="46"/>
      <c r="F169" s="46" t="s">
        <v>637</v>
      </c>
      <c r="G169" s="46" t="s">
        <v>638</v>
      </c>
      <c r="H169" s="46"/>
      <c r="I169" s="46" t="s">
        <v>639</v>
      </c>
      <c r="J169" s="46"/>
      <c r="K169" s="46"/>
      <c r="L169" s="46"/>
      <c r="M169" s="46"/>
    </row>
    <row r="170" spans="1:13" ht="225">
      <c r="A170" s="5">
        <v>430</v>
      </c>
      <c r="B170" s="5" t="s">
        <v>622</v>
      </c>
      <c r="C170" s="5" t="s">
        <v>640</v>
      </c>
      <c r="D170" s="5" t="s">
        <v>641</v>
      </c>
      <c r="J170" t="s">
        <v>642</v>
      </c>
    </row>
    <row r="171" spans="1:13" ht="135">
      <c r="A171" s="5">
        <v>450</v>
      </c>
      <c r="B171" s="5" t="s">
        <v>622</v>
      </c>
      <c r="C171" s="5" t="s">
        <v>141</v>
      </c>
      <c r="D171" s="5" t="s">
        <v>643</v>
      </c>
      <c r="F171" s="5" t="s">
        <v>644</v>
      </c>
      <c r="H171" s="5" t="s">
        <v>645</v>
      </c>
      <c r="J171" s="5" t="s">
        <v>646</v>
      </c>
    </row>
    <row r="172" spans="1:13" ht="150">
      <c r="A172" s="5">
        <v>455</v>
      </c>
      <c r="B172" s="5" t="s">
        <v>622</v>
      </c>
      <c r="C172" s="5" t="s">
        <v>141</v>
      </c>
      <c r="D172" s="5" t="s">
        <v>647</v>
      </c>
      <c r="F172" s="5" t="s">
        <v>648</v>
      </c>
      <c r="G172" s="5" t="s">
        <v>649</v>
      </c>
      <c r="I172" s="5" t="s">
        <v>650</v>
      </c>
      <c r="J172" t="s">
        <v>651</v>
      </c>
    </row>
    <row r="173" spans="1:13" ht="135">
      <c r="A173" s="5">
        <v>477</v>
      </c>
      <c r="B173" s="5" t="s">
        <v>622</v>
      </c>
      <c r="C173" s="5" t="s">
        <v>25</v>
      </c>
      <c r="D173" s="5" t="s">
        <v>652</v>
      </c>
      <c r="J173" s="5" t="s">
        <v>653</v>
      </c>
    </row>
    <row r="174" spans="1:13" ht="90">
      <c r="A174" s="5">
        <v>498</v>
      </c>
      <c r="B174" s="5" t="s">
        <v>622</v>
      </c>
      <c r="C174" s="5" t="s">
        <v>654</v>
      </c>
      <c r="D174" s="5" t="s">
        <v>655</v>
      </c>
      <c r="E174" s="5" t="s">
        <v>656</v>
      </c>
      <c r="F174" s="5" t="s">
        <v>657</v>
      </c>
    </row>
    <row r="175" spans="1:13" ht="75">
      <c r="A175" s="21">
        <v>510</v>
      </c>
      <c r="B175" s="21" t="s">
        <v>622</v>
      </c>
      <c r="C175" s="21" t="s">
        <v>658</v>
      </c>
      <c r="D175" s="21" t="s">
        <v>659</v>
      </c>
      <c r="E175" s="21"/>
      <c r="F175" s="21"/>
      <c r="G175" s="21"/>
      <c r="H175" s="21"/>
      <c r="I175" s="21"/>
      <c r="J175" s="21" t="s">
        <v>660</v>
      </c>
      <c r="K175" s="21"/>
      <c r="L175" s="21"/>
      <c r="M175" s="21"/>
    </row>
    <row r="176" spans="1:13" ht="150">
      <c r="A176" s="5">
        <v>518</v>
      </c>
      <c r="B176" s="5" t="s">
        <v>622</v>
      </c>
      <c r="C176" s="5" t="s">
        <v>661</v>
      </c>
      <c r="D176" s="5" t="s">
        <v>662</v>
      </c>
      <c r="I176" s="5" t="s">
        <v>663</v>
      </c>
    </row>
    <row r="177" spans="1:13" ht="135">
      <c r="A177" s="5">
        <v>547</v>
      </c>
      <c r="B177" s="5" t="s">
        <v>622</v>
      </c>
      <c r="C177" s="5" t="s">
        <v>664</v>
      </c>
      <c r="D177" s="5" t="s">
        <v>665</v>
      </c>
      <c r="F177" s="5" t="s">
        <v>666</v>
      </c>
    </row>
    <row r="178" spans="1:13" ht="45">
      <c r="A178" s="5">
        <v>561</v>
      </c>
      <c r="B178" s="5" t="s">
        <v>622</v>
      </c>
      <c r="C178" s="5" t="s">
        <v>667</v>
      </c>
      <c r="D178" s="5" t="s">
        <v>668</v>
      </c>
      <c r="F178" s="5" t="s">
        <v>669</v>
      </c>
      <c r="H178" s="5" t="s">
        <v>670</v>
      </c>
    </row>
    <row r="179" spans="1:13" ht="180">
      <c r="A179" s="46">
        <v>562</v>
      </c>
      <c r="B179" s="46" t="s">
        <v>622</v>
      </c>
      <c r="C179" s="46" t="s">
        <v>667</v>
      </c>
      <c r="D179" s="46"/>
      <c r="E179" s="46"/>
      <c r="F179" s="46" t="s">
        <v>671</v>
      </c>
      <c r="G179" s="46"/>
      <c r="H179" s="46"/>
      <c r="I179" s="46"/>
      <c r="J179" s="46" t="s">
        <v>672</v>
      </c>
      <c r="K179" s="46"/>
      <c r="L179" s="46"/>
      <c r="M179" s="46"/>
    </row>
    <row r="180" spans="1:13" ht="135">
      <c r="A180" s="5">
        <v>577</v>
      </c>
      <c r="B180" s="5" t="s">
        <v>622</v>
      </c>
      <c r="C180" s="5" t="s">
        <v>673</v>
      </c>
      <c r="D180" s="5" t="s">
        <v>674</v>
      </c>
      <c r="I180" s="5" t="s">
        <v>675</v>
      </c>
      <c r="J180" s="5" t="s">
        <v>676</v>
      </c>
    </row>
    <row r="181" spans="1:13" s="8" customFormat="1" ht="60">
      <c r="A181" s="46">
        <v>612</v>
      </c>
      <c r="B181" s="46" t="s">
        <v>622</v>
      </c>
      <c r="C181" s="46" t="s">
        <v>677</v>
      </c>
      <c r="D181" s="46" t="s">
        <v>678</v>
      </c>
      <c r="E181" s="46"/>
      <c r="F181" s="46" t="s">
        <v>679</v>
      </c>
      <c r="G181" s="46"/>
      <c r="H181" s="46"/>
      <c r="I181" s="46" t="s">
        <v>680</v>
      </c>
      <c r="J181" s="46"/>
      <c r="K181" s="46"/>
      <c r="L181" s="46"/>
      <c r="M181" s="46"/>
    </row>
    <row r="182" spans="1:13" ht="135">
      <c r="A182" s="5">
        <v>613</v>
      </c>
      <c r="B182" s="5" t="s">
        <v>622</v>
      </c>
      <c r="C182" s="5" t="s">
        <v>677</v>
      </c>
      <c r="D182" s="5" t="s">
        <v>681</v>
      </c>
      <c r="F182" s="5" t="s">
        <v>682</v>
      </c>
      <c r="H182" s="5" t="s">
        <v>683</v>
      </c>
      <c r="J182" s="5" t="s">
        <v>684</v>
      </c>
    </row>
    <row r="183" spans="1:13" ht="45">
      <c r="A183" s="5">
        <v>680</v>
      </c>
      <c r="B183" s="5" t="s">
        <v>628</v>
      </c>
      <c r="C183" s="5" t="s">
        <v>685</v>
      </c>
      <c r="D183" s="5" t="s">
        <v>686</v>
      </c>
      <c r="F183" s="5" t="s">
        <v>687</v>
      </c>
      <c r="I183" s="5" t="s">
        <v>688</v>
      </c>
      <c r="J183" s="5" t="s">
        <v>689</v>
      </c>
    </row>
    <row r="184" spans="1:13" s="8" customFormat="1" ht="75">
      <c r="A184" s="46">
        <v>690</v>
      </c>
      <c r="B184" s="46" t="s">
        <v>628</v>
      </c>
      <c r="C184" s="46" t="s">
        <v>690</v>
      </c>
      <c r="D184" s="46"/>
      <c r="E184" s="46"/>
      <c r="F184" s="46" t="s">
        <v>691</v>
      </c>
      <c r="G184" s="46"/>
      <c r="H184" s="46" t="s">
        <v>692</v>
      </c>
      <c r="I184" s="46"/>
      <c r="J184" s="46" t="s">
        <v>693</v>
      </c>
      <c r="K184" s="46"/>
      <c r="L184" s="46"/>
      <c r="M184" s="46"/>
    </row>
    <row r="185" spans="1:13" s="8" customFormat="1" ht="135">
      <c r="A185" s="46">
        <v>748</v>
      </c>
      <c r="B185" s="46" t="s">
        <v>622</v>
      </c>
      <c r="C185" s="46" t="s">
        <v>694</v>
      </c>
      <c r="D185" s="46" t="s">
        <v>695</v>
      </c>
      <c r="E185" s="46" t="s">
        <v>696</v>
      </c>
      <c r="F185" s="46" t="s">
        <v>697</v>
      </c>
      <c r="G185" s="46"/>
      <c r="H185" s="46" t="s">
        <v>698</v>
      </c>
      <c r="I185" s="46"/>
      <c r="J185" s="46" t="s">
        <v>699</v>
      </c>
      <c r="K185" s="46"/>
      <c r="L185" s="46"/>
      <c r="M185" s="46"/>
    </row>
    <row r="186" spans="1:13" s="46" customFormat="1" ht="120">
      <c r="A186" s="5">
        <v>844</v>
      </c>
      <c r="B186" s="5" t="s">
        <v>622</v>
      </c>
      <c r="C186" s="5" t="s">
        <v>700</v>
      </c>
      <c r="D186" s="5"/>
      <c r="E186" s="5"/>
      <c r="F186" s="5" t="s">
        <v>701</v>
      </c>
      <c r="G186" s="5"/>
      <c r="H186" s="5"/>
      <c r="I186" s="5" t="s">
        <v>702</v>
      </c>
      <c r="J186" s="5" t="s">
        <v>703</v>
      </c>
      <c r="K186" s="5"/>
      <c r="L186" s="5"/>
      <c r="M186" s="5"/>
    </row>
    <row r="187" spans="1:13" ht="120">
      <c r="A187" s="5">
        <v>862</v>
      </c>
      <c r="B187" s="5" t="s">
        <v>622</v>
      </c>
      <c r="C187" s="5" t="s">
        <v>704</v>
      </c>
      <c r="I187" s="5" t="s">
        <v>705</v>
      </c>
      <c r="J187" s="5" t="s">
        <v>706</v>
      </c>
    </row>
    <row r="188" spans="1:13" ht="225">
      <c r="A188" s="5">
        <v>948</v>
      </c>
      <c r="B188" s="5" t="s">
        <v>622</v>
      </c>
      <c r="C188" s="5" t="s">
        <v>141</v>
      </c>
      <c r="D188" s="5" t="s">
        <v>707</v>
      </c>
      <c r="F188" s="5" t="s">
        <v>708</v>
      </c>
    </row>
    <row r="189" spans="1:13" ht="75">
      <c r="A189" s="5">
        <v>953</v>
      </c>
      <c r="B189" s="5" t="s">
        <v>622</v>
      </c>
      <c r="C189" s="5" t="s">
        <v>709</v>
      </c>
      <c r="D189" s="5" t="s">
        <v>710</v>
      </c>
      <c r="F189" s="5" t="s">
        <v>711</v>
      </c>
      <c r="H189" s="5" t="s">
        <v>712</v>
      </c>
      <c r="I189" s="5" t="s">
        <v>713</v>
      </c>
    </row>
    <row r="190" spans="1:13" ht="90">
      <c r="A190" s="5">
        <v>1014</v>
      </c>
      <c r="B190" s="5" t="s">
        <v>622</v>
      </c>
      <c r="C190" s="5" t="s">
        <v>714</v>
      </c>
      <c r="D190" s="5" t="s">
        <v>715</v>
      </c>
      <c r="J190" s="5" t="s">
        <v>716</v>
      </c>
    </row>
    <row r="191" spans="1:13" ht="135">
      <c r="A191" s="5">
        <v>1200</v>
      </c>
      <c r="B191" s="5" t="s">
        <v>622</v>
      </c>
      <c r="C191" s="5" t="s">
        <v>717</v>
      </c>
      <c r="F191" s="5" t="s">
        <v>718</v>
      </c>
      <c r="J191" s="5" t="s">
        <v>719</v>
      </c>
    </row>
    <row r="192" spans="1:13" ht="180">
      <c r="A192" s="5">
        <v>1725</v>
      </c>
      <c r="B192" s="5" t="s">
        <v>622</v>
      </c>
      <c r="C192" s="5" t="s">
        <v>720</v>
      </c>
      <c r="D192" s="5" t="s">
        <v>721</v>
      </c>
      <c r="E192" s="5" t="s">
        <v>722</v>
      </c>
      <c r="F192" s="5" t="s">
        <v>723</v>
      </c>
      <c r="H192" s="5" t="s">
        <v>724</v>
      </c>
      <c r="I192" s="5" t="s">
        <v>725</v>
      </c>
    </row>
    <row r="193" spans="1:13" ht="45">
      <c r="A193" s="5">
        <v>2054</v>
      </c>
      <c r="B193" s="5" t="s">
        <v>622</v>
      </c>
      <c r="C193" s="5" t="s">
        <v>726</v>
      </c>
      <c r="D193" s="5" t="s">
        <v>727</v>
      </c>
    </row>
    <row r="194" spans="1:13" ht="180">
      <c r="A194" s="5">
        <v>2215</v>
      </c>
      <c r="B194" s="5" t="s">
        <v>622</v>
      </c>
      <c r="C194" s="5" t="s">
        <v>728</v>
      </c>
      <c r="D194" s="5" t="s">
        <v>729</v>
      </c>
    </row>
    <row r="195" spans="1:13" ht="180">
      <c r="A195" s="5">
        <v>2342</v>
      </c>
      <c r="B195" s="5" t="s">
        <v>622</v>
      </c>
      <c r="C195" s="5" t="s">
        <v>402</v>
      </c>
      <c r="D195" s="5" t="s">
        <v>730</v>
      </c>
      <c r="E195" s="5" t="s">
        <v>731</v>
      </c>
    </row>
    <row r="196" spans="1:13" s="8" customFormat="1" ht="105">
      <c r="A196" s="5">
        <v>2626</v>
      </c>
      <c r="B196" s="5" t="s">
        <v>622</v>
      </c>
      <c r="C196" s="5" t="s">
        <v>285</v>
      </c>
      <c r="D196" s="5" t="s">
        <v>732</v>
      </c>
      <c r="E196" s="5"/>
      <c r="F196" s="5" t="s">
        <v>733</v>
      </c>
      <c r="G196" s="5"/>
      <c r="H196" s="5" t="s">
        <v>734</v>
      </c>
      <c r="I196" s="5" t="s">
        <v>735</v>
      </c>
      <c r="J196" s="5"/>
      <c r="K196" s="5"/>
      <c r="L196" s="5"/>
      <c r="M196" s="5"/>
    </row>
    <row r="197" spans="1:13" s="8" customFormat="1" ht="105">
      <c r="A197" s="46">
        <v>2651</v>
      </c>
      <c r="B197" s="46" t="s">
        <v>622</v>
      </c>
      <c r="C197" s="46" t="s">
        <v>736</v>
      </c>
      <c r="D197" s="46" t="s">
        <v>737</v>
      </c>
      <c r="E197" s="46"/>
      <c r="F197" s="46"/>
      <c r="G197" s="46"/>
      <c r="H197" s="46"/>
      <c r="I197" s="46"/>
      <c r="J197" s="46" t="s">
        <v>738</v>
      </c>
      <c r="K197" s="46"/>
      <c r="L197" s="46"/>
      <c r="M197" s="46"/>
    </row>
    <row r="198" spans="1:13" s="8" customFormat="1" ht="60">
      <c r="A198" s="46">
        <v>24</v>
      </c>
      <c r="B198" s="46" t="s">
        <v>739</v>
      </c>
      <c r="C198" s="46" t="s">
        <v>200</v>
      </c>
      <c r="D198" s="46"/>
      <c r="E198" s="46" t="s">
        <v>740</v>
      </c>
      <c r="F198" s="46"/>
      <c r="G198" s="46"/>
      <c r="H198" s="46" t="s">
        <v>741</v>
      </c>
      <c r="I198" s="46" t="s">
        <v>742</v>
      </c>
      <c r="J198" s="46"/>
      <c r="K198" s="46"/>
      <c r="L198" s="46"/>
      <c r="M198" s="46"/>
    </row>
    <row r="199" spans="1:13" s="35" customFormat="1" ht="60">
      <c r="A199" s="5">
        <v>47</v>
      </c>
      <c r="B199" s="5" t="s">
        <v>739</v>
      </c>
      <c r="C199" s="5" t="s">
        <v>499</v>
      </c>
      <c r="D199" s="5"/>
      <c r="E199" s="5"/>
      <c r="F199" s="5" t="s">
        <v>743</v>
      </c>
      <c r="G199" s="5"/>
      <c r="H199" s="5"/>
      <c r="I199" s="5" t="s">
        <v>744</v>
      </c>
      <c r="J199" s="5" t="s">
        <v>745</v>
      </c>
      <c r="K199" s="5"/>
      <c r="L199" s="5"/>
      <c r="M199" s="5"/>
    </row>
    <row r="200" spans="1:13" ht="60">
      <c r="A200" s="5">
        <v>55</v>
      </c>
      <c r="B200" s="5" t="s">
        <v>739</v>
      </c>
      <c r="C200" s="5" t="s">
        <v>746</v>
      </c>
      <c r="I200" s="5" t="s">
        <v>747</v>
      </c>
      <c r="J200" s="5" t="s">
        <v>748</v>
      </c>
    </row>
    <row r="201" spans="1:13" ht="60">
      <c r="A201" s="5">
        <v>116</v>
      </c>
      <c r="B201" s="5" t="s">
        <v>739</v>
      </c>
      <c r="C201" s="5" t="s">
        <v>749</v>
      </c>
      <c r="F201" s="5" t="s">
        <v>750</v>
      </c>
      <c r="H201" s="5" t="s">
        <v>751</v>
      </c>
      <c r="I201" s="5" t="s">
        <v>752</v>
      </c>
    </row>
    <row r="202" spans="1:13" ht="30">
      <c r="A202" s="5">
        <v>174</v>
      </c>
      <c r="B202" s="5" t="s">
        <v>739</v>
      </c>
      <c r="C202" s="5" t="s">
        <v>505</v>
      </c>
      <c r="D202" s="5" t="s">
        <v>753</v>
      </c>
      <c r="H202" s="5" t="s">
        <v>754</v>
      </c>
      <c r="I202" s="5" t="s">
        <v>755</v>
      </c>
    </row>
    <row r="203" spans="1:13" ht="60">
      <c r="A203" s="5">
        <v>187</v>
      </c>
      <c r="B203" s="5" t="s">
        <v>739</v>
      </c>
      <c r="C203" s="5" t="s">
        <v>756</v>
      </c>
      <c r="D203" s="5" t="s">
        <v>757</v>
      </c>
      <c r="I203" s="5" t="s">
        <v>758</v>
      </c>
    </row>
    <row r="204" spans="1:13" ht="90">
      <c r="A204" s="5">
        <v>188</v>
      </c>
      <c r="B204" s="5" t="s">
        <v>739</v>
      </c>
      <c r="C204" s="5" t="s">
        <v>759</v>
      </c>
      <c r="D204" s="5" t="s">
        <v>760</v>
      </c>
      <c r="F204" s="5" t="s">
        <v>761</v>
      </c>
      <c r="H204" s="5" t="s">
        <v>762</v>
      </c>
      <c r="J204" s="5" t="s">
        <v>763</v>
      </c>
    </row>
    <row r="205" spans="1:13" ht="75">
      <c r="A205" s="5">
        <v>222</v>
      </c>
      <c r="B205" s="5" t="s">
        <v>739</v>
      </c>
      <c r="C205" s="5" t="s">
        <v>764</v>
      </c>
      <c r="D205" s="5" t="s">
        <v>765</v>
      </c>
      <c r="J205" s="5" t="s">
        <v>766</v>
      </c>
    </row>
    <row r="206" spans="1:13" ht="90">
      <c r="A206" s="5">
        <v>311</v>
      </c>
      <c r="B206" s="5" t="s">
        <v>739</v>
      </c>
      <c r="C206" s="5" t="s">
        <v>767</v>
      </c>
      <c r="F206" s="5" t="s">
        <v>768</v>
      </c>
      <c r="I206" s="5" t="s">
        <v>769</v>
      </c>
      <c r="J206" s="5" t="s">
        <v>770</v>
      </c>
    </row>
    <row r="207" spans="1:13" ht="30">
      <c r="A207" s="46">
        <v>315</v>
      </c>
      <c r="B207" s="46" t="s">
        <v>739</v>
      </c>
      <c r="C207" s="46" t="s">
        <v>172</v>
      </c>
      <c r="D207" s="46"/>
      <c r="E207" s="46"/>
      <c r="F207" s="46" t="s">
        <v>771</v>
      </c>
      <c r="G207" s="46"/>
      <c r="H207" s="46"/>
      <c r="I207" s="46"/>
      <c r="J207" s="46"/>
      <c r="K207" s="46"/>
      <c r="L207" s="46"/>
      <c r="M207" s="46"/>
    </row>
    <row r="208" spans="1:13" ht="45">
      <c r="A208" s="46">
        <v>424</v>
      </c>
      <c r="B208" s="46" t="s">
        <v>739</v>
      </c>
      <c r="C208" s="46" t="s">
        <v>600</v>
      </c>
      <c r="D208" s="46"/>
      <c r="E208" s="46" t="s">
        <v>772</v>
      </c>
      <c r="F208" s="46" t="s">
        <v>773</v>
      </c>
      <c r="G208" s="46"/>
      <c r="H208" s="46"/>
      <c r="I208" s="46" t="s">
        <v>774</v>
      </c>
      <c r="J208" s="46"/>
      <c r="K208" s="46"/>
      <c r="L208" s="46"/>
      <c r="M208" s="46"/>
    </row>
    <row r="209" spans="1:13" ht="30">
      <c r="A209" s="46">
        <v>948</v>
      </c>
      <c r="B209" s="46" t="s">
        <v>739</v>
      </c>
      <c r="C209" s="46" t="s">
        <v>141</v>
      </c>
      <c r="D209" s="46"/>
      <c r="E209" s="46"/>
      <c r="F209" s="46" t="s">
        <v>775</v>
      </c>
      <c r="G209" s="46"/>
      <c r="H209" s="46" t="s">
        <v>776</v>
      </c>
      <c r="I209" s="46" t="s">
        <v>777</v>
      </c>
      <c r="J209" s="46"/>
      <c r="K209" s="46"/>
      <c r="L209" s="46"/>
      <c r="M209" s="46"/>
    </row>
    <row r="210" spans="1:13" ht="120">
      <c r="A210" s="5">
        <v>1294</v>
      </c>
      <c r="B210" s="5" t="s">
        <v>739</v>
      </c>
      <c r="C210" s="5" t="s">
        <v>778</v>
      </c>
      <c r="D210" s="5" t="s">
        <v>779</v>
      </c>
      <c r="I210" s="5" t="s">
        <v>780</v>
      </c>
    </row>
    <row r="211" spans="1:13" ht="60">
      <c r="A211" s="5">
        <v>1304</v>
      </c>
      <c r="B211" s="5" t="s">
        <v>739</v>
      </c>
      <c r="C211" s="5" t="s">
        <v>505</v>
      </c>
      <c r="F211" s="5" t="s">
        <v>781</v>
      </c>
      <c r="H211" s="5" t="s">
        <v>782</v>
      </c>
      <c r="I211" s="5" t="s">
        <v>783</v>
      </c>
    </row>
    <row r="212" spans="1:13" ht="45">
      <c r="A212" s="5">
        <v>1329</v>
      </c>
      <c r="B212" s="5" t="s">
        <v>739</v>
      </c>
      <c r="C212" s="5" t="s">
        <v>784</v>
      </c>
      <c r="F212" s="5" t="s">
        <v>785</v>
      </c>
    </row>
    <row r="213" spans="1:13" ht="45">
      <c r="A213" s="5">
        <v>2085</v>
      </c>
      <c r="B213" s="5" t="s">
        <v>739</v>
      </c>
      <c r="C213" s="5" t="s">
        <v>786</v>
      </c>
      <c r="F213" s="5" t="s">
        <v>787</v>
      </c>
      <c r="H213" s="5" t="s">
        <v>788</v>
      </c>
      <c r="I213" s="5" t="s">
        <v>789</v>
      </c>
    </row>
    <row r="214" spans="1:13" ht="75">
      <c r="A214" s="5">
        <v>2099</v>
      </c>
      <c r="B214" s="5" t="s">
        <v>739</v>
      </c>
      <c r="C214" s="5" t="s">
        <v>136</v>
      </c>
      <c r="E214" s="5" t="s">
        <v>790</v>
      </c>
      <c r="F214" s="5" t="s">
        <v>791</v>
      </c>
      <c r="H214" s="5" t="s">
        <v>792</v>
      </c>
      <c r="I214" s="5" t="s">
        <v>793</v>
      </c>
    </row>
    <row r="215" spans="1:13" ht="45">
      <c r="A215" s="5">
        <v>2139</v>
      </c>
      <c r="B215" s="5" t="s">
        <v>739</v>
      </c>
      <c r="C215" s="5" t="s">
        <v>794</v>
      </c>
      <c r="F215" s="5" t="s">
        <v>795</v>
      </c>
      <c r="H215" s="5" t="s">
        <v>796</v>
      </c>
      <c r="I215" s="5" t="s">
        <v>797</v>
      </c>
    </row>
    <row r="216" spans="1:13" ht="120">
      <c r="A216" s="5">
        <v>2299</v>
      </c>
      <c r="B216" s="5" t="s">
        <v>739</v>
      </c>
      <c r="C216" s="5" t="s">
        <v>798</v>
      </c>
      <c r="F216" s="5" t="s">
        <v>799</v>
      </c>
      <c r="H216" s="5" t="s">
        <v>800</v>
      </c>
      <c r="I216" s="5" t="s">
        <v>801</v>
      </c>
    </row>
    <row r="217" spans="1:13" ht="45">
      <c r="A217" s="5">
        <v>2302</v>
      </c>
      <c r="B217" s="5" t="s">
        <v>739</v>
      </c>
      <c r="C217" s="5" t="s">
        <v>274</v>
      </c>
      <c r="E217" s="5" t="s">
        <v>802</v>
      </c>
      <c r="F217" s="5" t="s">
        <v>803</v>
      </c>
      <c r="H217" s="5" t="s">
        <v>804</v>
      </c>
      <c r="I217" s="5" t="s">
        <v>805</v>
      </c>
    </row>
    <row r="218" spans="1:13" s="8" customFormat="1" ht="165">
      <c r="A218" s="5">
        <v>2541</v>
      </c>
      <c r="B218" s="5" t="s">
        <v>739</v>
      </c>
      <c r="C218" s="5" t="s">
        <v>806</v>
      </c>
      <c r="D218" s="5"/>
      <c r="E218" s="5"/>
      <c r="F218" s="5" t="s">
        <v>807</v>
      </c>
      <c r="G218" s="5"/>
      <c r="H218" s="5" t="s">
        <v>808</v>
      </c>
      <c r="I218" s="5" t="s">
        <v>809</v>
      </c>
      <c r="J218" s="5" t="s">
        <v>810</v>
      </c>
      <c r="K218" s="5"/>
      <c r="L218" s="5"/>
      <c r="M218" s="5"/>
    </row>
    <row r="219" spans="1:13" ht="135">
      <c r="A219" s="5">
        <v>2664</v>
      </c>
      <c r="B219" s="5" t="s">
        <v>739</v>
      </c>
      <c r="C219" s="5" t="s">
        <v>811</v>
      </c>
      <c r="D219" s="5" t="s">
        <v>812</v>
      </c>
      <c r="H219" s="5" t="s">
        <v>813</v>
      </c>
      <c r="I219" s="5" t="s">
        <v>814</v>
      </c>
    </row>
    <row r="220" spans="1:13" s="8" customFormat="1" ht="75">
      <c r="A220" s="5">
        <v>2670</v>
      </c>
      <c r="B220" s="5" t="s">
        <v>739</v>
      </c>
      <c r="C220" s="5" t="s">
        <v>815</v>
      </c>
      <c r="D220" s="5" t="s">
        <v>816</v>
      </c>
      <c r="E220" s="5"/>
      <c r="F220" s="5" t="s">
        <v>817</v>
      </c>
      <c r="G220" s="5"/>
      <c r="H220" s="5" t="s">
        <v>818</v>
      </c>
      <c r="I220" s="5" t="s">
        <v>819</v>
      </c>
      <c r="J220" s="5"/>
      <c r="K220" s="5"/>
      <c r="L220" s="5"/>
      <c r="M220" s="5"/>
    </row>
    <row r="221" spans="1:13" s="8" customFormat="1" ht="105">
      <c r="A221" s="5">
        <v>8</v>
      </c>
      <c r="B221" s="5" t="s">
        <v>820</v>
      </c>
      <c r="C221" s="5" t="s">
        <v>373</v>
      </c>
      <c r="D221" s="5"/>
      <c r="E221" s="5"/>
      <c r="F221" s="5"/>
      <c r="G221" s="5" t="s">
        <v>821</v>
      </c>
      <c r="H221" s="5"/>
      <c r="I221" s="5" t="s">
        <v>822</v>
      </c>
      <c r="J221" s="5" t="s">
        <v>823</v>
      </c>
      <c r="K221" s="5"/>
      <c r="L221" s="5"/>
      <c r="M221" s="5"/>
    </row>
    <row r="222" spans="1:13" ht="45">
      <c r="A222" s="5">
        <v>936</v>
      </c>
      <c r="B222" s="5" t="s">
        <v>820</v>
      </c>
      <c r="C222" s="5" t="s">
        <v>419</v>
      </c>
      <c r="F222" s="5" t="s">
        <v>824</v>
      </c>
      <c r="H222" s="5" t="s">
        <v>825</v>
      </c>
      <c r="I222" s="5" t="s">
        <v>826</v>
      </c>
    </row>
    <row r="223" spans="1:13" ht="90">
      <c r="A223" s="5">
        <v>1579</v>
      </c>
      <c r="B223" s="5" t="s">
        <v>820</v>
      </c>
      <c r="C223" s="5" t="s">
        <v>827</v>
      </c>
      <c r="D223" s="5" t="s">
        <v>828</v>
      </c>
      <c r="H223" s="5" t="s">
        <v>829</v>
      </c>
      <c r="I223" s="5" t="s">
        <v>830</v>
      </c>
    </row>
    <row r="224" spans="1:13" ht="45">
      <c r="A224" s="5">
        <v>715</v>
      </c>
      <c r="C224" s="5" t="s">
        <v>831</v>
      </c>
      <c r="D224" s="5" t="s">
        <v>832</v>
      </c>
      <c r="F224" s="5" t="s">
        <v>833</v>
      </c>
      <c r="H224" s="5" t="s">
        <v>834</v>
      </c>
      <c r="J224" s="5" t="s">
        <v>309</v>
      </c>
    </row>
    <row r="225" spans="1:13" s="34" customFormat="1" ht="30">
      <c r="A225" s="46">
        <v>726</v>
      </c>
      <c r="B225" s="46"/>
      <c r="C225" s="46" t="s">
        <v>402</v>
      </c>
      <c r="D225" s="46"/>
      <c r="E225" s="46"/>
      <c r="F225" s="46"/>
      <c r="G225" s="46" t="s">
        <v>835</v>
      </c>
      <c r="H225" s="46"/>
      <c r="I225" s="46" t="s">
        <v>836</v>
      </c>
      <c r="J225" s="46"/>
      <c r="K225" s="46"/>
      <c r="L225" s="46"/>
      <c r="M225" s="46"/>
    </row>
    <row r="226" spans="1:13" ht="45">
      <c r="A226" s="46">
        <v>729</v>
      </c>
      <c r="B226" s="46"/>
      <c r="C226" s="46" t="s">
        <v>402</v>
      </c>
      <c r="D226" s="46" t="s">
        <v>837</v>
      </c>
      <c r="E226" s="46"/>
      <c r="F226" s="46" t="s">
        <v>838</v>
      </c>
      <c r="G226" s="46"/>
      <c r="H226" s="46" t="s">
        <v>839</v>
      </c>
      <c r="I226" s="46" t="s">
        <v>840</v>
      </c>
      <c r="J226" s="46"/>
      <c r="K226" s="46"/>
      <c r="L226" s="46"/>
      <c r="M226" s="46"/>
    </row>
    <row r="228" spans="1:13" ht="180">
      <c r="A228" s="5">
        <v>1825</v>
      </c>
      <c r="B228" s="5" t="s">
        <v>491</v>
      </c>
      <c r="C228" s="5" t="s">
        <v>841</v>
      </c>
      <c r="D228" s="5" t="s">
        <v>842</v>
      </c>
      <c r="E228" s="5" t="s">
        <v>843</v>
      </c>
      <c r="F228" s="5" t="s">
        <v>844</v>
      </c>
    </row>
    <row r="229" spans="1:13" ht="90">
      <c r="A229" s="5">
        <v>1045</v>
      </c>
      <c r="B229" s="5" t="s">
        <v>67</v>
      </c>
      <c r="C229" s="5" t="s">
        <v>200</v>
      </c>
      <c r="D229" s="5" t="s">
        <v>845</v>
      </c>
      <c r="E229" s="5" t="s">
        <v>846</v>
      </c>
      <c r="F229" s="5" t="s">
        <v>847</v>
      </c>
      <c r="I229" s="5" t="s">
        <v>848</v>
      </c>
    </row>
  </sheetData>
  <autoFilter ref="A1:M1" xr:uid="{1F6869B8-E61C-4E68-89AF-58885B284561}">
    <sortState xmlns:xlrd2="http://schemas.microsoft.com/office/spreadsheetml/2017/richdata2" ref="A2:M226">
      <sortCondition ref="B1"/>
    </sortState>
  </autoFilter>
  <hyperlinks>
    <hyperlink ref="A165" r:id="rId1" display="https://t.co/HOvdhC7bhZ" xr:uid="{24521A5E-F7D9-4DEA-9DBC-0E8C0661F9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N442"/>
  <sheetViews>
    <sheetView tabSelected="1" workbookViewId="0">
      <pane ySplit="1" topLeftCell="A97" activePane="bottomLeft" state="frozen"/>
      <selection pane="bottomLeft" activeCell="AH431" sqref="AH431"/>
    </sheetView>
  </sheetViews>
  <sheetFormatPr defaultColWidth="8.85546875" defaultRowHeight="15"/>
  <cols>
    <col min="5" max="5" width="5" style="84" customWidth="1"/>
    <col min="6" max="6" width="18.42578125" customWidth="1"/>
    <col min="7" max="7" width="22.28515625" customWidth="1"/>
    <col min="8" max="9" width="15.28515625" customWidth="1"/>
    <col min="10" max="10" width="16.85546875" customWidth="1"/>
    <col min="11" max="11" width="40.28515625" customWidth="1"/>
    <col min="12" max="12" width="25.140625" customWidth="1"/>
    <col min="13" max="13" width="14.140625" customWidth="1"/>
    <col min="14" max="14" width="12.140625" bestFit="1" customWidth="1"/>
    <col min="15" max="15" width="12.85546875" customWidth="1"/>
    <col min="16" max="16" width="47.42578125" customWidth="1"/>
    <col min="17" max="17" width="20" customWidth="1"/>
    <col min="18" max="19" width="16.42578125" customWidth="1"/>
    <col min="20" max="20" width="18.28515625" customWidth="1"/>
    <col min="21" max="21" width="25.28515625" bestFit="1" customWidth="1"/>
    <col min="22" max="22" width="25.28515625" customWidth="1"/>
    <col min="23" max="23" width="20.140625" customWidth="1"/>
    <col min="24" max="24" width="14.140625" customWidth="1"/>
    <col min="25" max="25" width="22.140625" customWidth="1"/>
    <col min="26" max="26" width="15.42578125" customWidth="1"/>
    <col min="27" max="27" width="19" customWidth="1"/>
    <col min="28" max="28" width="17" customWidth="1"/>
    <col min="29" max="29" width="24.7109375" bestFit="1" customWidth="1"/>
    <col min="30" max="30" width="46.5703125" style="6" customWidth="1"/>
    <col min="33" max="33" width="11.85546875" bestFit="1" customWidth="1"/>
    <col min="34" max="34" width="47.140625" bestFit="1" customWidth="1"/>
  </cols>
  <sheetData>
    <row r="1" spans="1:34" ht="90">
      <c r="A1" t="s">
        <v>849</v>
      </c>
      <c r="B1" t="s">
        <v>850</v>
      </c>
      <c r="C1" t="s">
        <v>851</v>
      </c>
      <c r="D1" t="s">
        <v>852</v>
      </c>
      <c r="E1" s="79" t="s">
        <v>853</v>
      </c>
      <c r="F1" t="s">
        <v>0</v>
      </c>
      <c r="G1" t="s">
        <v>854</v>
      </c>
      <c r="H1" t="s">
        <v>855</v>
      </c>
      <c r="I1" t="s">
        <v>856</v>
      </c>
      <c r="J1" t="s">
        <v>857</v>
      </c>
      <c r="K1" t="s">
        <v>858</v>
      </c>
      <c r="L1" t="s">
        <v>859</v>
      </c>
      <c r="M1" t="s">
        <v>860</v>
      </c>
      <c r="N1" t="s">
        <v>861</v>
      </c>
      <c r="O1" t="s">
        <v>862</v>
      </c>
      <c r="P1" t="s">
        <v>863</v>
      </c>
      <c r="Q1" t="s">
        <v>864</v>
      </c>
      <c r="R1" t="s">
        <v>865</v>
      </c>
      <c r="S1" t="s">
        <v>866</v>
      </c>
      <c r="T1" t="s">
        <v>867</v>
      </c>
      <c r="U1" t="s">
        <v>868</v>
      </c>
      <c r="V1" t="s">
        <v>869</v>
      </c>
      <c r="W1" t="s">
        <v>870</v>
      </c>
      <c r="X1" t="s">
        <v>871</v>
      </c>
      <c r="Y1" t="s">
        <v>872</v>
      </c>
      <c r="Z1" t="s">
        <v>873</v>
      </c>
      <c r="AA1" t="s">
        <v>874</v>
      </c>
      <c r="AB1" t="s">
        <v>875</v>
      </c>
      <c r="AC1" t="s">
        <v>876</v>
      </c>
      <c r="AD1" s="6" t="s">
        <v>9</v>
      </c>
      <c r="AE1" s="5" t="s">
        <v>877</v>
      </c>
      <c r="AF1" t="s">
        <v>878</v>
      </c>
      <c r="AG1" t="s">
        <v>879</v>
      </c>
      <c r="AH1" t="s">
        <v>880</v>
      </c>
    </row>
    <row r="2" spans="1:34" s="10" customFormat="1">
      <c r="B2" s="10" t="s">
        <v>881</v>
      </c>
      <c r="C2" s="10" t="s">
        <v>881</v>
      </c>
      <c r="E2" s="80"/>
      <c r="F2" s="10">
        <v>608</v>
      </c>
      <c r="G2" s="10" t="s">
        <v>882</v>
      </c>
      <c r="J2" s="10" t="s">
        <v>883</v>
      </c>
      <c r="K2" s="10" t="s">
        <v>884</v>
      </c>
      <c r="L2" s="10">
        <v>37</v>
      </c>
      <c r="M2" s="10">
        <v>5</v>
      </c>
      <c r="N2" s="10">
        <v>14</v>
      </c>
      <c r="O2" s="10" t="s">
        <v>885</v>
      </c>
      <c r="AA2" s="10">
        <v>1</v>
      </c>
      <c r="AC2" s="10" t="s">
        <v>886</v>
      </c>
      <c r="AD2" s="40"/>
    </row>
    <row r="3" spans="1:34" s="10" customFormat="1">
      <c r="B3" s="10" t="s">
        <v>881</v>
      </c>
      <c r="C3" s="10" t="s">
        <v>881</v>
      </c>
      <c r="E3" s="80"/>
      <c r="F3" s="10">
        <v>608</v>
      </c>
      <c r="G3" s="10" t="s">
        <v>887</v>
      </c>
      <c r="J3" s="10" t="s">
        <v>883</v>
      </c>
      <c r="K3" s="10" t="s">
        <v>884</v>
      </c>
      <c r="L3" s="10">
        <v>205</v>
      </c>
      <c r="M3" s="10">
        <v>15</v>
      </c>
      <c r="N3" s="10">
        <v>17</v>
      </c>
      <c r="O3" s="10" t="s">
        <v>885</v>
      </c>
      <c r="AA3" s="10">
        <v>82</v>
      </c>
      <c r="AC3" s="10" t="s">
        <v>886</v>
      </c>
      <c r="AD3" s="40"/>
    </row>
    <row r="4" spans="1:34" s="10" customFormat="1">
      <c r="B4" s="10" t="s">
        <v>881</v>
      </c>
      <c r="C4" s="10" t="s">
        <v>881</v>
      </c>
      <c r="E4" s="80"/>
      <c r="F4" s="10">
        <v>608</v>
      </c>
      <c r="G4" s="10" t="s">
        <v>888</v>
      </c>
      <c r="J4" s="10" t="s">
        <v>883</v>
      </c>
      <c r="K4" s="10" t="s">
        <v>884</v>
      </c>
      <c r="L4" s="10">
        <v>177</v>
      </c>
      <c r="M4" s="10">
        <v>18</v>
      </c>
      <c r="N4" s="10">
        <v>44</v>
      </c>
      <c r="O4" s="10" t="s">
        <v>885</v>
      </c>
      <c r="AA4" s="10">
        <v>39</v>
      </c>
      <c r="AC4" s="10" t="s">
        <v>886</v>
      </c>
      <c r="AD4" s="40"/>
    </row>
    <row r="5" spans="1:34" s="10" customFormat="1">
      <c r="B5" s="10" t="s">
        <v>881</v>
      </c>
      <c r="C5" s="10" t="s">
        <v>881</v>
      </c>
      <c r="E5" s="80"/>
      <c r="F5" s="10">
        <v>608</v>
      </c>
      <c r="G5" s="10" t="s">
        <v>889</v>
      </c>
      <c r="J5" s="10" t="s">
        <v>883</v>
      </c>
      <c r="K5" s="10" t="s">
        <v>884</v>
      </c>
      <c r="L5" s="10">
        <v>239</v>
      </c>
      <c r="M5" s="10">
        <v>45</v>
      </c>
      <c r="N5" s="10">
        <v>64</v>
      </c>
      <c r="O5" s="10" t="s">
        <v>885</v>
      </c>
      <c r="AA5" s="10">
        <v>49</v>
      </c>
      <c r="AC5" s="10" t="s">
        <v>886</v>
      </c>
      <c r="AD5" s="40"/>
    </row>
    <row r="6" spans="1:34" s="11" customFormat="1">
      <c r="A6" s="55"/>
      <c r="B6" s="10" t="s">
        <v>881</v>
      </c>
      <c r="C6" s="11" t="s">
        <v>881</v>
      </c>
      <c r="D6" s="55"/>
      <c r="E6" s="81"/>
      <c r="F6" s="10">
        <v>608</v>
      </c>
      <c r="G6" s="11" t="s">
        <v>890</v>
      </c>
      <c r="J6" s="11" t="s">
        <v>883</v>
      </c>
      <c r="K6" s="11" t="s">
        <v>884</v>
      </c>
      <c r="L6" s="11">
        <v>2</v>
      </c>
      <c r="M6" s="11">
        <v>65</v>
      </c>
      <c r="N6" s="11">
        <v>80</v>
      </c>
      <c r="O6" s="11" t="s">
        <v>885</v>
      </c>
      <c r="AA6" s="11">
        <v>0</v>
      </c>
      <c r="AC6" s="11" t="s">
        <v>886</v>
      </c>
      <c r="AD6" s="42"/>
    </row>
    <row r="7" spans="1:34" s="10" customFormat="1">
      <c r="B7" s="10" t="s">
        <v>881</v>
      </c>
      <c r="C7" s="10" t="s">
        <v>881</v>
      </c>
      <c r="E7" s="80"/>
      <c r="F7" s="10">
        <v>2009</v>
      </c>
      <c r="J7" s="10" t="s">
        <v>891</v>
      </c>
      <c r="L7" s="10">
        <v>2181</v>
      </c>
      <c r="M7" s="10">
        <v>1</v>
      </c>
      <c r="N7" s="10">
        <v>10</v>
      </c>
      <c r="O7" s="10" t="s">
        <v>892</v>
      </c>
      <c r="AA7" s="10">
        <v>49</v>
      </c>
      <c r="AC7" s="10" t="s">
        <v>893</v>
      </c>
      <c r="AD7" s="40"/>
    </row>
    <row r="8" spans="1:34" s="10" customFormat="1">
      <c r="B8" s="10" t="s">
        <v>881</v>
      </c>
      <c r="C8" s="10" t="s">
        <v>881</v>
      </c>
      <c r="E8" s="80"/>
      <c r="F8" s="10">
        <v>2009</v>
      </c>
      <c r="J8" s="10" t="s">
        <v>891</v>
      </c>
      <c r="L8" s="10">
        <v>1991</v>
      </c>
      <c r="M8" s="10">
        <v>11</v>
      </c>
      <c r="N8" s="10">
        <v>20</v>
      </c>
      <c r="O8" s="10" t="s">
        <v>892</v>
      </c>
      <c r="AA8" s="10">
        <v>78</v>
      </c>
      <c r="AC8" s="10" t="s">
        <v>893</v>
      </c>
      <c r="AD8" s="40"/>
    </row>
    <row r="9" spans="1:34" s="10" customFormat="1">
      <c r="B9" s="10" t="s">
        <v>881</v>
      </c>
      <c r="C9" s="10" t="s">
        <v>881</v>
      </c>
      <c r="E9" s="80"/>
      <c r="F9" s="10">
        <v>2009</v>
      </c>
      <c r="J9" s="10" t="s">
        <v>891</v>
      </c>
      <c r="L9" s="10">
        <v>9710</v>
      </c>
      <c r="M9" s="10">
        <v>21</v>
      </c>
      <c r="N9" s="10">
        <v>30</v>
      </c>
      <c r="O9" s="10" t="s">
        <v>892</v>
      </c>
      <c r="AA9" s="10">
        <v>536</v>
      </c>
      <c r="AC9" s="10" t="s">
        <v>893</v>
      </c>
      <c r="AD9" s="40"/>
    </row>
    <row r="10" spans="1:34" s="10" customFormat="1">
      <c r="B10" s="10" t="s">
        <v>881</v>
      </c>
      <c r="C10" s="10" t="s">
        <v>881</v>
      </c>
      <c r="E10" s="80"/>
      <c r="F10" s="10">
        <v>2009</v>
      </c>
      <c r="J10" s="10" t="s">
        <v>891</v>
      </c>
      <c r="L10" s="10">
        <v>12737</v>
      </c>
      <c r="M10" s="10">
        <v>31</v>
      </c>
      <c r="N10" s="10">
        <v>40</v>
      </c>
      <c r="O10" s="10" t="s">
        <v>892</v>
      </c>
      <c r="AA10" s="10">
        <v>630</v>
      </c>
      <c r="AC10" s="10" t="s">
        <v>893</v>
      </c>
      <c r="AD10" s="40"/>
    </row>
    <row r="11" spans="1:34" s="10" customFormat="1">
      <c r="B11" s="10" t="s">
        <v>881</v>
      </c>
      <c r="C11" s="10" t="s">
        <v>881</v>
      </c>
      <c r="E11" s="80"/>
      <c r="F11" s="10">
        <v>2009</v>
      </c>
      <c r="J11" s="10" t="s">
        <v>891</v>
      </c>
      <c r="L11" s="10">
        <v>9572</v>
      </c>
      <c r="M11" s="10">
        <v>41</v>
      </c>
      <c r="N11" s="10">
        <v>50</v>
      </c>
      <c r="O11" s="10" t="s">
        <v>892</v>
      </c>
      <c r="AA11" s="10">
        <v>575</v>
      </c>
      <c r="AC11" s="10" t="s">
        <v>893</v>
      </c>
      <c r="AD11" s="40"/>
    </row>
    <row r="12" spans="1:34" s="10" customFormat="1">
      <c r="B12" s="10" t="s">
        <v>881</v>
      </c>
      <c r="C12" s="10" t="s">
        <v>881</v>
      </c>
      <c r="E12" s="80"/>
      <c r="F12" s="10">
        <v>2009</v>
      </c>
      <c r="J12" s="10" t="s">
        <v>891</v>
      </c>
      <c r="L12" s="10">
        <v>10586</v>
      </c>
      <c r="M12" s="10">
        <v>51</v>
      </c>
      <c r="N12" s="10">
        <v>60</v>
      </c>
      <c r="O12" s="10" t="s">
        <v>892</v>
      </c>
      <c r="AA12" s="10">
        <v>662</v>
      </c>
      <c r="AC12" s="10" t="s">
        <v>893</v>
      </c>
      <c r="AD12" s="40"/>
    </row>
    <row r="13" spans="1:34" s="10" customFormat="1">
      <c r="B13" s="10" t="s">
        <v>881</v>
      </c>
      <c r="C13" s="10" t="s">
        <v>881</v>
      </c>
      <c r="E13" s="80"/>
      <c r="F13" s="10">
        <v>2009</v>
      </c>
      <c r="J13" s="10" t="s">
        <v>891</v>
      </c>
      <c r="L13" s="10">
        <v>5529</v>
      </c>
      <c r="M13" s="10">
        <v>61</v>
      </c>
      <c r="N13" s="10">
        <v>70</v>
      </c>
      <c r="O13" s="10" t="s">
        <v>892</v>
      </c>
      <c r="AA13" s="10">
        <v>431</v>
      </c>
      <c r="AC13" s="10" t="s">
        <v>893</v>
      </c>
      <c r="AD13" s="40"/>
    </row>
    <row r="14" spans="1:34" s="10" customFormat="1">
      <c r="B14" s="10" t="s">
        <v>881</v>
      </c>
      <c r="C14" s="10" t="s">
        <v>881</v>
      </c>
      <c r="E14" s="80"/>
      <c r="F14" s="10">
        <v>2009</v>
      </c>
      <c r="J14" s="10" t="s">
        <v>891</v>
      </c>
      <c r="L14" s="10">
        <v>4064</v>
      </c>
      <c r="M14" s="10">
        <v>71</v>
      </c>
      <c r="N14" s="10">
        <v>80</v>
      </c>
      <c r="O14" s="10" t="s">
        <v>892</v>
      </c>
      <c r="AA14" s="10">
        <v>420</v>
      </c>
      <c r="AC14" s="10" t="s">
        <v>893</v>
      </c>
      <c r="AD14" s="40"/>
    </row>
    <row r="15" spans="1:34" s="10" customFormat="1">
      <c r="B15" s="10" t="s">
        <v>881</v>
      </c>
      <c r="C15" s="10" t="s">
        <v>881</v>
      </c>
      <c r="E15" s="80"/>
      <c r="F15" s="10">
        <v>2009</v>
      </c>
      <c r="J15" s="10" t="s">
        <v>891</v>
      </c>
      <c r="L15" s="10">
        <v>3302</v>
      </c>
      <c r="M15" s="10">
        <v>81</v>
      </c>
      <c r="N15" s="10">
        <v>90</v>
      </c>
      <c r="O15" s="10" t="s">
        <v>892</v>
      </c>
      <c r="AA15" s="10">
        <v>314</v>
      </c>
      <c r="AC15" s="10" t="s">
        <v>893</v>
      </c>
      <c r="AD15" s="40"/>
    </row>
    <row r="16" spans="1:34" s="11" customFormat="1">
      <c r="A16" s="55"/>
      <c r="B16" s="10" t="s">
        <v>881</v>
      </c>
      <c r="C16" s="10" t="s">
        <v>881</v>
      </c>
      <c r="D16" s="10"/>
      <c r="E16" s="80"/>
      <c r="F16" s="10">
        <v>2009</v>
      </c>
      <c r="J16" s="11" t="s">
        <v>891</v>
      </c>
      <c r="L16" s="11">
        <v>159</v>
      </c>
      <c r="M16" s="11">
        <v>91</v>
      </c>
      <c r="N16" s="11">
        <v>100</v>
      </c>
      <c r="O16" s="11" t="s">
        <v>892</v>
      </c>
      <c r="AA16" s="11">
        <v>17</v>
      </c>
      <c r="AC16" s="11" t="s">
        <v>893</v>
      </c>
      <c r="AD16" s="42"/>
    </row>
    <row r="17" spans="1:66">
      <c r="B17" s="10" t="s">
        <v>881</v>
      </c>
      <c r="C17" s="10" t="s">
        <v>881</v>
      </c>
      <c r="D17" s="10"/>
      <c r="E17" s="80"/>
      <c r="F17" s="10">
        <v>430</v>
      </c>
      <c r="G17" s="10"/>
      <c r="H17" s="10"/>
      <c r="I17" s="10"/>
      <c r="J17" s="10" t="s">
        <v>894</v>
      </c>
      <c r="K17" s="10"/>
      <c r="L17" s="10">
        <v>783</v>
      </c>
      <c r="M17" s="10">
        <v>0</v>
      </c>
      <c r="N17" s="10">
        <v>17</v>
      </c>
      <c r="O17" s="10" t="s">
        <v>895</v>
      </c>
      <c r="P17" s="10"/>
      <c r="Q17" s="10"/>
      <c r="R17" s="10"/>
      <c r="S17" s="10"/>
      <c r="T17" s="10"/>
      <c r="U17" s="10"/>
      <c r="V17" s="10"/>
      <c r="W17" s="10"/>
      <c r="X17" s="10"/>
      <c r="Y17" s="10"/>
      <c r="Z17" s="10"/>
      <c r="AA17" s="10">
        <v>14</v>
      </c>
      <c r="AB17" s="10"/>
      <c r="AC17" s="10" t="s">
        <v>896</v>
      </c>
      <c r="AD17" s="4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row>
    <row r="18" spans="1:66">
      <c r="B18" s="10" t="s">
        <v>881</v>
      </c>
      <c r="C18" s="10" t="s">
        <v>881</v>
      </c>
      <c r="D18" s="10"/>
      <c r="E18" s="80"/>
      <c r="F18" s="10">
        <v>430</v>
      </c>
      <c r="G18" s="10"/>
      <c r="H18" s="10"/>
      <c r="I18" s="10"/>
      <c r="J18" s="10" t="s">
        <v>894</v>
      </c>
      <c r="K18" s="10"/>
      <c r="L18" s="10">
        <v>2338</v>
      </c>
      <c r="M18" s="10">
        <v>18</v>
      </c>
      <c r="N18" s="10">
        <v>44</v>
      </c>
      <c r="O18" s="10" t="s">
        <v>895</v>
      </c>
      <c r="P18" s="10"/>
      <c r="Q18" s="10"/>
      <c r="R18" s="10"/>
      <c r="S18" s="10"/>
      <c r="T18" s="10"/>
      <c r="U18" s="10"/>
      <c r="V18" s="10"/>
      <c r="W18" s="10"/>
      <c r="X18" s="10"/>
      <c r="Y18" s="10"/>
      <c r="Z18" s="10"/>
      <c r="AA18" s="10">
        <v>51</v>
      </c>
      <c r="AB18" s="10"/>
      <c r="AC18" s="10" t="s">
        <v>896</v>
      </c>
      <c r="AD18" s="4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row>
    <row r="19" spans="1:66">
      <c r="B19" s="10" t="s">
        <v>881</v>
      </c>
      <c r="C19" s="10" t="s">
        <v>881</v>
      </c>
      <c r="D19" s="10"/>
      <c r="E19" s="80"/>
      <c r="F19" s="10">
        <v>430</v>
      </c>
      <c r="G19" s="10"/>
      <c r="H19" s="10"/>
      <c r="I19" s="10"/>
      <c r="J19" s="10" t="s">
        <v>894</v>
      </c>
      <c r="K19" s="10"/>
      <c r="L19" s="10">
        <v>997</v>
      </c>
      <c r="M19" s="10">
        <v>45</v>
      </c>
      <c r="N19" s="10">
        <v>59</v>
      </c>
      <c r="O19" s="10" t="s">
        <v>895</v>
      </c>
      <c r="P19" s="10"/>
      <c r="Q19" s="10"/>
      <c r="R19" s="10"/>
      <c r="S19" s="10"/>
      <c r="T19" s="10"/>
      <c r="U19" s="10"/>
      <c r="V19" s="10"/>
      <c r="W19" s="10"/>
      <c r="X19" s="10"/>
      <c r="Y19" s="10"/>
      <c r="Z19" s="10"/>
      <c r="AA19" s="10">
        <v>29</v>
      </c>
      <c r="AB19" s="10"/>
      <c r="AC19" s="10" t="s">
        <v>896</v>
      </c>
      <c r="AD19" s="4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row>
    <row r="20" spans="1:66" s="2" customFormat="1">
      <c r="A20" s="1"/>
      <c r="B20" s="10" t="s">
        <v>881</v>
      </c>
      <c r="C20" s="11" t="s">
        <v>881</v>
      </c>
      <c r="D20" s="11"/>
      <c r="E20" s="82"/>
      <c r="F20" s="11">
        <v>430</v>
      </c>
      <c r="G20" s="11"/>
      <c r="H20" s="11"/>
      <c r="I20" s="11"/>
      <c r="J20" s="11" t="s">
        <v>894</v>
      </c>
      <c r="K20" s="11"/>
      <c r="L20" s="11">
        <v>824</v>
      </c>
      <c r="M20" s="11">
        <v>60</v>
      </c>
      <c r="N20" s="11">
        <v>80</v>
      </c>
      <c r="O20" s="11" t="s">
        <v>895</v>
      </c>
      <c r="P20" s="11"/>
      <c r="Q20" s="11"/>
      <c r="R20" s="11"/>
      <c r="S20" s="11"/>
      <c r="T20" s="11"/>
      <c r="U20" s="11"/>
      <c r="V20" s="11"/>
      <c r="W20" s="11"/>
      <c r="X20" s="11"/>
      <c r="Y20" s="11"/>
      <c r="Z20" s="11"/>
      <c r="AA20" s="11">
        <v>35</v>
      </c>
      <c r="AB20" s="11"/>
      <c r="AC20" s="11" t="s">
        <v>896</v>
      </c>
      <c r="AD20" s="42"/>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row>
    <row r="21" spans="1:66" s="11" customFormat="1">
      <c r="A21" s="55"/>
      <c r="B21" s="10" t="s">
        <v>881</v>
      </c>
      <c r="E21" s="82"/>
      <c r="J21" s="11" t="s">
        <v>897</v>
      </c>
      <c r="L21" s="11">
        <v>9</v>
      </c>
      <c r="M21" s="11">
        <f>1-12</f>
        <v>-11</v>
      </c>
      <c r="N21" s="11">
        <f>11-12</f>
        <v>-1</v>
      </c>
      <c r="O21" s="11" t="s">
        <v>895</v>
      </c>
      <c r="P21" s="11" t="s">
        <v>898</v>
      </c>
      <c r="T21" s="11">
        <v>6</v>
      </c>
      <c r="Z21" s="11">
        <v>2</v>
      </c>
      <c r="AC21" s="11" t="s">
        <v>893</v>
      </c>
      <c r="AD21" s="42" t="s">
        <v>899</v>
      </c>
    </row>
    <row r="22" spans="1:66">
      <c r="E22" s="95">
        <v>1</v>
      </c>
      <c r="F22" s="12">
        <v>796</v>
      </c>
      <c r="G22" t="s">
        <v>900</v>
      </c>
      <c r="H22" s="49" t="s">
        <v>901</v>
      </c>
      <c r="I22" s="49" t="s">
        <v>902</v>
      </c>
      <c r="J22" t="s">
        <v>903</v>
      </c>
      <c r="K22" t="s">
        <v>904</v>
      </c>
      <c r="L22">
        <v>20</v>
      </c>
      <c r="M22">
        <v>0</v>
      </c>
      <c r="N22">
        <v>9</v>
      </c>
      <c r="O22" t="s">
        <v>895</v>
      </c>
      <c r="Q22">
        <v>20</v>
      </c>
      <c r="R22" t="s">
        <v>905</v>
      </c>
      <c r="AB22" s="15"/>
      <c r="AC22" t="s">
        <v>906</v>
      </c>
      <c r="AE22" t="s">
        <v>622</v>
      </c>
      <c r="AF22" s="63"/>
      <c r="AG22" s="63"/>
      <c r="AH22" s="63"/>
    </row>
    <row r="23" spans="1:66">
      <c r="E23" s="92"/>
      <c r="F23" s="12">
        <v>796</v>
      </c>
      <c r="G23" t="s">
        <v>900</v>
      </c>
      <c r="H23" s="49" t="s">
        <v>901</v>
      </c>
      <c r="I23" s="49" t="s">
        <v>902</v>
      </c>
      <c r="J23" t="s">
        <v>903</v>
      </c>
      <c r="K23" t="s">
        <v>904</v>
      </c>
      <c r="L23">
        <v>12</v>
      </c>
      <c r="M23">
        <v>10</v>
      </c>
      <c r="N23">
        <v>19</v>
      </c>
      <c r="O23" t="s">
        <v>895</v>
      </c>
      <c r="Q23">
        <v>12</v>
      </c>
      <c r="R23" t="s">
        <v>905</v>
      </c>
      <c r="AB23" s="15"/>
      <c r="AC23" t="s">
        <v>906</v>
      </c>
      <c r="AE23" t="s">
        <v>881</v>
      </c>
    </row>
    <row r="24" spans="1:66">
      <c r="E24" s="92"/>
      <c r="F24" s="12">
        <v>796</v>
      </c>
      <c r="G24" t="s">
        <v>900</v>
      </c>
      <c r="H24" s="49" t="s">
        <v>901</v>
      </c>
      <c r="I24" s="49" t="s">
        <v>902</v>
      </c>
      <c r="J24" t="s">
        <v>903</v>
      </c>
      <c r="K24" t="s">
        <v>904</v>
      </c>
      <c r="L24">
        <v>34</v>
      </c>
      <c r="M24">
        <v>20</v>
      </c>
      <c r="N24">
        <v>29</v>
      </c>
      <c r="O24" t="s">
        <v>895</v>
      </c>
      <c r="Q24">
        <v>34</v>
      </c>
      <c r="R24" t="s">
        <v>905</v>
      </c>
      <c r="AB24" s="15"/>
      <c r="AC24" t="s">
        <v>906</v>
      </c>
      <c r="AE24" t="s">
        <v>881</v>
      </c>
    </row>
    <row r="25" spans="1:66">
      <c r="E25" s="92"/>
      <c r="F25" s="12">
        <v>796</v>
      </c>
      <c r="G25" t="s">
        <v>900</v>
      </c>
      <c r="H25" s="49" t="s">
        <v>901</v>
      </c>
      <c r="I25" s="49" t="s">
        <v>902</v>
      </c>
      <c r="J25" t="s">
        <v>903</v>
      </c>
      <c r="K25" t="s">
        <v>904</v>
      </c>
      <c r="L25">
        <v>87</v>
      </c>
      <c r="M25">
        <v>30</v>
      </c>
      <c r="N25">
        <v>39</v>
      </c>
      <c r="O25" t="s">
        <v>895</v>
      </c>
      <c r="Q25">
        <v>87</v>
      </c>
      <c r="R25" t="s">
        <v>905</v>
      </c>
      <c r="AB25" s="19"/>
      <c r="AC25" t="s">
        <v>906</v>
      </c>
      <c r="AE25" t="s">
        <v>881</v>
      </c>
    </row>
    <row r="26" spans="1:66">
      <c r="E26" s="92"/>
      <c r="F26" s="12">
        <v>796</v>
      </c>
      <c r="G26" t="s">
        <v>900</v>
      </c>
      <c r="H26" s="49" t="s">
        <v>901</v>
      </c>
      <c r="I26" s="49" t="s">
        <v>902</v>
      </c>
      <c r="J26" t="s">
        <v>903</v>
      </c>
      <c r="K26" t="s">
        <v>904</v>
      </c>
      <c r="L26">
        <v>60</v>
      </c>
      <c r="M26">
        <v>40</v>
      </c>
      <c r="N26">
        <v>49</v>
      </c>
      <c r="O26" t="s">
        <v>895</v>
      </c>
      <c r="Q26">
        <v>60</v>
      </c>
      <c r="R26" t="s">
        <v>905</v>
      </c>
      <c r="AB26" s="15"/>
      <c r="AC26" t="s">
        <v>906</v>
      </c>
      <c r="AE26" t="s">
        <v>881</v>
      </c>
    </row>
    <row r="27" spans="1:66">
      <c r="E27" s="92"/>
      <c r="F27" s="12">
        <v>796</v>
      </c>
      <c r="G27" t="s">
        <v>900</v>
      </c>
      <c r="H27" s="49" t="s">
        <v>901</v>
      </c>
      <c r="I27" s="49" t="s">
        <v>902</v>
      </c>
      <c r="J27" t="s">
        <v>903</v>
      </c>
      <c r="K27" t="s">
        <v>904</v>
      </c>
      <c r="L27">
        <v>74</v>
      </c>
      <c r="M27">
        <v>50</v>
      </c>
      <c r="N27">
        <v>59</v>
      </c>
      <c r="O27" t="s">
        <v>895</v>
      </c>
      <c r="Q27">
        <v>74</v>
      </c>
      <c r="R27" t="s">
        <v>905</v>
      </c>
      <c r="AB27" s="15"/>
      <c r="AC27" t="s">
        <v>906</v>
      </c>
      <c r="AE27" t="s">
        <v>881</v>
      </c>
    </row>
    <row r="28" spans="1:66">
      <c r="E28" s="92"/>
      <c r="F28" s="12">
        <v>796</v>
      </c>
      <c r="G28" t="s">
        <v>900</v>
      </c>
      <c r="H28" s="49" t="s">
        <v>901</v>
      </c>
      <c r="I28" s="49" t="s">
        <v>902</v>
      </c>
      <c r="J28" t="s">
        <v>903</v>
      </c>
      <c r="K28" t="s">
        <v>904</v>
      </c>
      <c r="L28">
        <v>86</v>
      </c>
      <c r="M28">
        <v>60</v>
      </c>
      <c r="N28">
        <v>69</v>
      </c>
      <c r="O28" t="s">
        <v>895</v>
      </c>
      <c r="Q28">
        <v>86</v>
      </c>
      <c r="R28" t="s">
        <v>905</v>
      </c>
      <c r="AB28" s="15"/>
      <c r="AC28" t="s">
        <v>906</v>
      </c>
      <c r="AE28" t="s">
        <v>881</v>
      </c>
    </row>
    <row r="29" spans="1:66" s="2" customFormat="1">
      <c r="E29" s="92"/>
      <c r="F29" s="4">
        <v>796</v>
      </c>
      <c r="G29" t="s">
        <v>900</v>
      </c>
      <c r="H29" s="49" t="s">
        <v>901</v>
      </c>
      <c r="I29" s="49" t="s">
        <v>902</v>
      </c>
      <c r="J29" s="2" t="s">
        <v>903</v>
      </c>
      <c r="K29" t="s">
        <v>904</v>
      </c>
      <c r="L29" s="2">
        <v>18</v>
      </c>
      <c r="M29" s="2">
        <v>70</v>
      </c>
      <c r="N29" s="2">
        <v>80</v>
      </c>
      <c r="O29" s="2" t="s">
        <v>895</v>
      </c>
      <c r="Q29" s="2">
        <v>18</v>
      </c>
      <c r="R29" t="s">
        <v>905</v>
      </c>
      <c r="AB29" s="47"/>
      <c r="AC29" s="2" t="s">
        <v>906</v>
      </c>
      <c r="AD29" s="7"/>
      <c r="AE29" t="s">
        <v>881</v>
      </c>
    </row>
    <row r="30" spans="1:66">
      <c r="E30" s="92"/>
      <c r="F30" s="12">
        <v>796</v>
      </c>
      <c r="G30" t="s">
        <v>907</v>
      </c>
      <c r="H30" s="49" t="s">
        <v>901</v>
      </c>
      <c r="I30" s="49" t="s">
        <v>902</v>
      </c>
      <c r="J30" t="s">
        <v>903</v>
      </c>
      <c r="K30" t="s">
        <v>908</v>
      </c>
      <c r="L30">
        <v>148</v>
      </c>
      <c r="M30">
        <v>0</v>
      </c>
      <c r="N30">
        <v>9</v>
      </c>
      <c r="O30" t="s">
        <v>895</v>
      </c>
      <c r="Q30" s="12">
        <v>11</v>
      </c>
      <c r="R30" t="s">
        <v>905</v>
      </c>
      <c r="AB30" s="15">
        <v>7.3999999999999996E-2</v>
      </c>
      <c r="AC30" t="s">
        <v>906</v>
      </c>
      <c r="AE30" t="s">
        <v>881</v>
      </c>
    </row>
    <row r="31" spans="1:66">
      <c r="E31" s="92"/>
      <c r="F31" s="12">
        <v>796</v>
      </c>
      <c r="G31" t="s">
        <v>907</v>
      </c>
      <c r="H31" s="49" t="s">
        <v>901</v>
      </c>
      <c r="I31" s="49" t="s">
        <v>902</v>
      </c>
      <c r="J31" t="s">
        <v>903</v>
      </c>
      <c r="K31" t="s">
        <v>908</v>
      </c>
      <c r="L31">
        <v>85</v>
      </c>
      <c r="M31">
        <v>10</v>
      </c>
      <c r="N31">
        <v>19</v>
      </c>
      <c r="O31" t="s">
        <v>895</v>
      </c>
      <c r="Q31" s="12">
        <v>6</v>
      </c>
      <c r="R31" t="s">
        <v>905</v>
      </c>
      <c r="AB31" s="15">
        <v>7.0999999999999994E-2</v>
      </c>
      <c r="AC31" t="s">
        <v>906</v>
      </c>
      <c r="AE31" t="s">
        <v>881</v>
      </c>
    </row>
    <row r="32" spans="1:66">
      <c r="E32" s="92"/>
      <c r="F32" s="12">
        <v>796</v>
      </c>
      <c r="G32" t="s">
        <v>907</v>
      </c>
      <c r="H32" s="49" t="s">
        <v>901</v>
      </c>
      <c r="I32" s="49" t="s">
        <v>902</v>
      </c>
      <c r="J32" t="s">
        <v>903</v>
      </c>
      <c r="K32" t="s">
        <v>908</v>
      </c>
      <c r="L32">
        <v>114</v>
      </c>
      <c r="M32">
        <v>20</v>
      </c>
      <c r="N32">
        <v>29</v>
      </c>
      <c r="O32" t="s">
        <v>895</v>
      </c>
      <c r="Q32" s="12">
        <v>7</v>
      </c>
      <c r="R32" t="s">
        <v>905</v>
      </c>
      <c r="AB32" s="15">
        <v>6.0999999999999999E-2</v>
      </c>
      <c r="AC32" t="s">
        <v>906</v>
      </c>
      <c r="AE32" t="s">
        <v>881</v>
      </c>
    </row>
    <row r="33" spans="1:31">
      <c r="E33" s="92"/>
      <c r="F33" s="12">
        <v>796</v>
      </c>
      <c r="G33" t="s">
        <v>907</v>
      </c>
      <c r="H33" s="49" t="s">
        <v>901</v>
      </c>
      <c r="I33" s="49" t="s">
        <v>902</v>
      </c>
      <c r="J33" t="s">
        <v>903</v>
      </c>
      <c r="K33" t="s">
        <v>908</v>
      </c>
      <c r="L33">
        <v>268</v>
      </c>
      <c r="M33">
        <v>30</v>
      </c>
      <c r="N33">
        <v>39</v>
      </c>
      <c r="O33" t="s">
        <v>895</v>
      </c>
      <c r="Q33" s="12">
        <v>16</v>
      </c>
      <c r="R33" t="s">
        <v>905</v>
      </c>
      <c r="AB33" s="19">
        <v>0.06</v>
      </c>
      <c r="AC33" t="s">
        <v>906</v>
      </c>
      <c r="AE33" t="s">
        <v>881</v>
      </c>
    </row>
    <row r="34" spans="1:31">
      <c r="E34" s="92"/>
      <c r="F34" s="12">
        <v>796</v>
      </c>
      <c r="G34" t="s">
        <v>907</v>
      </c>
      <c r="H34" s="49" t="s">
        <v>901</v>
      </c>
      <c r="I34" s="49" t="s">
        <v>902</v>
      </c>
      <c r="J34" t="s">
        <v>903</v>
      </c>
      <c r="K34" t="s">
        <v>908</v>
      </c>
      <c r="L34">
        <v>143</v>
      </c>
      <c r="M34">
        <v>40</v>
      </c>
      <c r="N34">
        <v>49</v>
      </c>
      <c r="O34" t="s">
        <v>895</v>
      </c>
      <c r="Q34" s="12">
        <v>7</v>
      </c>
      <c r="R34" t="s">
        <v>905</v>
      </c>
      <c r="AB34" s="15">
        <v>4.9000000000000002E-2</v>
      </c>
      <c r="AC34" t="s">
        <v>906</v>
      </c>
      <c r="AE34" t="s">
        <v>881</v>
      </c>
    </row>
    <row r="35" spans="1:31">
      <c r="E35" s="92"/>
      <c r="F35" s="12">
        <v>796</v>
      </c>
      <c r="G35" t="s">
        <v>907</v>
      </c>
      <c r="H35" s="49" t="s">
        <v>901</v>
      </c>
      <c r="I35" s="49" t="s">
        <v>902</v>
      </c>
      <c r="J35" t="s">
        <v>903</v>
      </c>
      <c r="K35" t="s">
        <v>908</v>
      </c>
      <c r="L35">
        <v>110</v>
      </c>
      <c r="M35">
        <v>50</v>
      </c>
      <c r="N35">
        <v>59</v>
      </c>
      <c r="O35" t="s">
        <v>895</v>
      </c>
      <c r="Q35" s="12">
        <v>10</v>
      </c>
      <c r="R35" t="s">
        <v>905</v>
      </c>
      <c r="AB35" s="15">
        <v>9.0999999999999998E-2</v>
      </c>
      <c r="AC35" t="s">
        <v>906</v>
      </c>
      <c r="AE35" t="s">
        <v>881</v>
      </c>
    </row>
    <row r="36" spans="1:31">
      <c r="E36" s="92"/>
      <c r="F36" s="12">
        <v>796</v>
      </c>
      <c r="G36" t="s">
        <v>907</v>
      </c>
      <c r="H36" s="49" t="s">
        <v>901</v>
      </c>
      <c r="I36" s="49" t="s">
        <v>902</v>
      </c>
      <c r="J36" t="s">
        <v>903</v>
      </c>
      <c r="K36" t="s">
        <v>908</v>
      </c>
      <c r="L36">
        <v>130</v>
      </c>
      <c r="M36">
        <v>60</v>
      </c>
      <c r="N36">
        <v>69</v>
      </c>
      <c r="O36" t="s">
        <v>895</v>
      </c>
      <c r="Q36" s="12">
        <v>20</v>
      </c>
      <c r="R36" t="s">
        <v>905</v>
      </c>
      <c r="AB36" s="15">
        <v>0.154</v>
      </c>
      <c r="AC36" t="s">
        <v>906</v>
      </c>
      <c r="AE36" t="s">
        <v>881</v>
      </c>
    </row>
    <row r="37" spans="1:31" s="2" customFormat="1">
      <c r="E37" s="96"/>
      <c r="F37" s="4">
        <v>796</v>
      </c>
      <c r="G37" t="s">
        <v>907</v>
      </c>
      <c r="H37" s="49" t="s">
        <v>901</v>
      </c>
      <c r="I37" s="49" t="s">
        <v>902</v>
      </c>
      <c r="J37" s="2" t="s">
        <v>903</v>
      </c>
      <c r="K37" t="s">
        <v>908</v>
      </c>
      <c r="L37" s="2">
        <v>72</v>
      </c>
      <c r="M37" s="2">
        <v>70</v>
      </c>
      <c r="N37" s="2">
        <v>80</v>
      </c>
      <c r="O37" s="2" t="s">
        <v>895</v>
      </c>
      <c r="Q37" s="4">
        <v>7</v>
      </c>
      <c r="R37" t="s">
        <v>905</v>
      </c>
      <c r="AB37" s="47">
        <v>9.7000000000000003E-2</v>
      </c>
      <c r="AC37" s="2" t="s">
        <v>906</v>
      </c>
      <c r="AD37" s="7"/>
      <c r="AE37" t="s">
        <v>881</v>
      </c>
    </row>
    <row r="38" spans="1:31" s="10" customFormat="1">
      <c r="B38" s="10" t="s">
        <v>881</v>
      </c>
      <c r="C38" s="10" t="s">
        <v>881</v>
      </c>
      <c r="E38" s="80"/>
      <c r="F38" s="10">
        <v>256</v>
      </c>
      <c r="J38" s="10" t="s">
        <v>909</v>
      </c>
      <c r="L38" s="10">
        <v>63</v>
      </c>
      <c r="M38" s="10">
        <v>0</v>
      </c>
      <c r="N38" s="10">
        <v>1</v>
      </c>
      <c r="O38" s="10" t="s">
        <v>910</v>
      </c>
      <c r="S38" s="10">
        <v>5</v>
      </c>
      <c r="W38" s="10">
        <v>7</v>
      </c>
      <c r="AC38" s="10" t="s">
        <v>906</v>
      </c>
      <c r="AD38" s="40"/>
    </row>
    <row r="39" spans="1:31" s="10" customFormat="1">
      <c r="B39" s="10" t="s">
        <v>881</v>
      </c>
      <c r="C39" s="10" t="s">
        <v>881</v>
      </c>
      <c r="E39" s="80"/>
      <c r="F39" s="10">
        <v>256</v>
      </c>
      <c r="J39" s="10" t="s">
        <v>909</v>
      </c>
      <c r="L39" s="10">
        <v>31</v>
      </c>
      <c r="M39" s="10">
        <v>2</v>
      </c>
      <c r="N39" s="10">
        <v>6</v>
      </c>
      <c r="O39" s="10" t="s">
        <v>910</v>
      </c>
      <c r="S39" s="10">
        <v>8</v>
      </c>
      <c r="W39" s="10">
        <v>5</v>
      </c>
      <c r="AC39" s="10" t="s">
        <v>906</v>
      </c>
      <c r="AD39" s="40"/>
    </row>
    <row r="40" spans="1:31" s="10" customFormat="1">
      <c r="B40" s="10" t="s">
        <v>881</v>
      </c>
      <c r="C40" s="10" t="s">
        <v>881</v>
      </c>
      <c r="E40" s="80"/>
      <c r="F40" s="10">
        <v>256</v>
      </c>
      <c r="J40" s="10" t="s">
        <v>909</v>
      </c>
      <c r="L40" s="10">
        <v>137</v>
      </c>
      <c r="M40" s="10">
        <v>7</v>
      </c>
      <c r="N40" s="10">
        <v>19</v>
      </c>
      <c r="O40" s="10" t="s">
        <v>910</v>
      </c>
      <c r="S40" s="10">
        <v>39</v>
      </c>
      <c r="W40" s="10">
        <v>2</v>
      </c>
      <c r="AC40" s="10" t="s">
        <v>906</v>
      </c>
      <c r="AD40" s="40"/>
    </row>
    <row r="41" spans="1:31" s="10" customFormat="1">
      <c r="B41" s="10" t="s">
        <v>881</v>
      </c>
      <c r="C41" s="10" t="s">
        <v>881</v>
      </c>
      <c r="E41" s="80"/>
      <c r="F41" s="10">
        <v>256</v>
      </c>
      <c r="J41" s="10" t="s">
        <v>909</v>
      </c>
      <c r="L41" s="10">
        <v>565</v>
      </c>
      <c r="M41" s="10">
        <v>20</v>
      </c>
      <c r="N41" s="10">
        <v>29</v>
      </c>
      <c r="O41" s="10" t="s">
        <v>910</v>
      </c>
      <c r="S41" s="10">
        <v>107</v>
      </c>
      <c r="W41" s="10">
        <v>59</v>
      </c>
      <c r="AC41" s="10" t="s">
        <v>906</v>
      </c>
      <c r="AD41" s="40"/>
    </row>
    <row r="42" spans="1:31" s="10" customFormat="1">
      <c r="B42" s="10" t="s">
        <v>881</v>
      </c>
      <c r="C42" s="10" t="s">
        <v>881</v>
      </c>
      <c r="E42" s="80"/>
      <c r="F42" s="10">
        <v>256</v>
      </c>
      <c r="J42" s="10" t="s">
        <v>909</v>
      </c>
      <c r="L42" s="10">
        <v>1028</v>
      </c>
      <c r="M42" s="10">
        <v>30</v>
      </c>
      <c r="N42" s="10">
        <v>39</v>
      </c>
      <c r="O42" s="10" t="s">
        <v>910</v>
      </c>
      <c r="S42" s="10">
        <v>127</v>
      </c>
      <c r="W42" s="10">
        <v>152</v>
      </c>
      <c r="AC42" s="10" t="s">
        <v>906</v>
      </c>
      <c r="AD42" s="40"/>
    </row>
    <row r="43" spans="1:31" s="10" customFormat="1">
      <c r="B43" s="10" t="s">
        <v>881</v>
      </c>
      <c r="C43" s="10" t="s">
        <v>881</v>
      </c>
      <c r="E43" s="80"/>
      <c r="F43" s="10">
        <v>256</v>
      </c>
      <c r="J43" s="10" t="s">
        <v>909</v>
      </c>
      <c r="L43" s="10">
        <v>1944</v>
      </c>
      <c r="M43" s="10">
        <v>40</v>
      </c>
      <c r="N43" s="10">
        <v>49</v>
      </c>
      <c r="O43" s="10" t="s">
        <v>910</v>
      </c>
      <c r="S43" s="10">
        <v>201</v>
      </c>
      <c r="W43" s="10">
        <v>422</v>
      </c>
      <c r="AC43" s="10" t="s">
        <v>906</v>
      </c>
      <c r="AD43" s="40"/>
    </row>
    <row r="44" spans="1:31" s="10" customFormat="1">
      <c r="B44" s="10" t="s">
        <v>881</v>
      </c>
      <c r="C44" s="10" t="s">
        <v>881</v>
      </c>
      <c r="E44" s="80"/>
      <c r="F44" s="10">
        <v>256</v>
      </c>
      <c r="J44" s="10" t="s">
        <v>909</v>
      </c>
      <c r="L44" s="10">
        <v>3221</v>
      </c>
      <c r="M44" s="10">
        <v>50</v>
      </c>
      <c r="N44" s="10">
        <v>59</v>
      </c>
      <c r="O44" s="10" t="s">
        <v>910</v>
      </c>
      <c r="S44" s="10">
        <v>278</v>
      </c>
      <c r="W44" s="10">
        <f>771+163</f>
        <v>934</v>
      </c>
      <c r="AC44" s="10" t="s">
        <v>906</v>
      </c>
      <c r="AD44" s="40"/>
    </row>
    <row r="45" spans="1:31" s="10" customFormat="1">
      <c r="B45" s="10" t="s">
        <v>881</v>
      </c>
      <c r="C45" s="10" t="s">
        <v>881</v>
      </c>
      <c r="E45" s="80"/>
      <c r="F45" s="10">
        <v>256</v>
      </c>
      <c r="J45" s="10" t="s">
        <v>909</v>
      </c>
      <c r="L45" s="10">
        <v>3208</v>
      </c>
      <c r="M45" s="10">
        <v>60</v>
      </c>
      <c r="N45" s="10">
        <v>69</v>
      </c>
      <c r="O45" s="10" t="s">
        <v>910</v>
      </c>
      <c r="S45" s="10">
        <v>161</v>
      </c>
      <c r="W45" s="10">
        <f>919+258</f>
        <v>1177</v>
      </c>
      <c r="AC45" s="10" t="s">
        <v>906</v>
      </c>
      <c r="AD45" s="40"/>
    </row>
    <row r="46" spans="1:31" s="10" customFormat="1">
      <c r="B46" s="10" t="s">
        <v>881</v>
      </c>
      <c r="C46" s="10" t="s">
        <v>881</v>
      </c>
      <c r="E46" s="80"/>
      <c r="F46" s="10">
        <v>256</v>
      </c>
      <c r="J46" s="10" t="s">
        <v>909</v>
      </c>
      <c r="L46" s="10">
        <v>3246</v>
      </c>
      <c r="M46" s="10">
        <v>70</v>
      </c>
      <c r="N46" s="10">
        <v>79</v>
      </c>
      <c r="O46" s="10" t="s">
        <v>910</v>
      </c>
      <c r="S46" s="10">
        <v>99</v>
      </c>
      <c r="W46" s="10">
        <f>954+247</f>
        <v>1201</v>
      </c>
      <c r="AC46" s="10" t="s">
        <v>906</v>
      </c>
      <c r="AD46" s="40"/>
    </row>
    <row r="47" spans="1:31" s="10" customFormat="1">
      <c r="B47" s="10" t="s">
        <v>881</v>
      </c>
      <c r="C47" s="10" t="s">
        <v>881</v>
      </c>
      <c r="E47" s="80"/>
      <c r="F47" s="10">
        <v>256</v>
      </c>
      <c r="J47" s="10" t="s">
        <v>909</v>
      </c>
      <c r="L47" s="10">
        <v>2072</v>
      </c>
      <c r="M47" s="10">
        <v>80</v>
      </c>
      <c r="N47" s="10">
        <v>89</v>
      </c>
      <c r="O47" s="10" t="s">
        <v>910</v>
      </c>
      <c r="S47" s="10">
        <v>68</v>
      </c>
      <c r="W47" s="10">
        <f>661+84</f>
        <v>745</v>
      </c>
      <c r="AC47" s="10" t="s">
        <v>906</v>
      </c>
      <c r="AD47" s="40"/>
    </row>
    <row r="48" spans="1:31" s="11" customFormat="1">
      <c r="A48" s="55"/>
      <c r="B48" s="10" t="s">
        <v>881</v>
      </c>
      <c r="C48" s="10" t="s">
        <v>881</v>
      </c>
      <c r="D48" s="10"/>
      <c r="E48" s="80"/>
      <c r="F48" s="10">
        <v>256</v>
      </c>
      <c r="J48" s="11" t="s">
        <v>909</v>
      </c>
      <c r="L48" s="11">
        <v>425</v>
      </c>
      <c r="M48" s="11">
        <v>90</v>
      </c>
      <c r="N48" s="11">
        <v>100</v>
      </c>
      <c r="O48" s="11" t="s">
        <v>910</v>
      </c>
      <c r="S48" s="11">
        <v>30</v>
      </c>
      <c r="W48" s="11">
        <f>113+7</f>
        <v>120</v>
      </c>
      <c r="AC48" s="11" t="s">
        <v>906</v>
      </c>
      <c r="AD48" s="42"/>
    </row>
    <row r="49" spans="1:34" s="1" customFormat="1" ht="30">
      <c r="E49" s="91">
        <v>2</v>
      </c>
      <c r="F49" s="3">
        <v>433</v>
      </c>
      <c r="G49" s="1" t="s">
        <v>911</v>
      </c>
      <c r="H49" s="48" t="s">
        <v>901</v>
      </c>
      <c r="I49" s="48" t="s">
        <v>902</v>
      </c>
      <c r="J49" s="1" t="s">
        <v>912</v>
      </c>
      <c r="K49" s="1" t="s">
        <v>913</v>
      </c>
      <c r="L49" s="1">
        <v>1391</v>
      </c>
      <c r="M49" s="1">
        <v>0</v>
      </c>
      <c r="N49" s="1">
        <v>15</v>
      </c>
      <c r="O49" s="1" t="s">
        <v>895</v>
      </c>
      <c r="P49" s="1" t="s">
        <v>914</v>
      </c>
      <c r="Q49" s="1">
        <v>171</v>
      </c>
      <c r="R49" s="1" t="s">
        <v>915</v>
      </c>
      <c r="S49" s="1">
        <v>27</v>
      </c>
      <c r="W49" s="1">
        <v>3</v>
      </c>
      <c r="X49" s="1">
        <v>1</v>
      </c>
      <c r="Y49" s="1" t="s">
        <v>916</v>
      </c>
      <c r="Z49" s="1">
        <v>104</v>
      </c>
      <c r="AD49" s="36" t="s">
        <v>917</v>
      </c>
      <c r="AE49" s="1" t="s">
        <v>622</v>
      </c>
      <c r="AF49" s="1" t="s">
        <v>918</v>
      </c>
      <c r="AG49" s="1" t="s">
        <v>895</v>
      </c>
      <c r="AH49" s="1" t="s">
        <v>919</v>
      </c>
    </row>
    <row r="50" spans="1:34" s="38" customFormat="1">
      <c r="E50" s="97">
        <v>3</v>
      </c>
      <c r="F50" s="38">
        <v>844</v>
      </c>
      <c r="G50" s="38" t="s">
        <v>920</v>
      </c>
      <c r="H50" s="67" t="s">
        <v>901</v>
      </c>
      <c r="I50" s="67" t="s">
        <v>902</v>
      </c>
      <c r="J50" s="38" t="s">
        <v>700</v>
      </c>
      <c r="L50" s="38">
        <v>5</v>
      </c>
      <c r="M50" s="38">
        <v>0</v>
      </c>
      <c r="N50" s="38">
        <v>14</v>
      </c>
      <c r="O50" s="38" t="s">
        <v>895</v>
      </c>
      <c r="Q50" s="38">
        <v>5</v>
      </c>
      <c r="S50" s="38">
        <v>4</v>
      </c>
      <c r="AC50" s="38" t="s">
        <v>921</v>
      </c>
      <c r="AD50" s="50"/>
      <c r="AE50" s="38" t="s">
        <v>622</v>
      </c>
      <c r="AF50" s="64" t="s">
        <v>922</v>
      </c>
      <c r="AG50" s="38" t="s">
        <v>895</v>
      </c>
    </row>
    <row r="51" spans="1:34" s="38" customFormat="1">
      <c r="E51" s="97"/>
      <c r="F51" s="38">
        <v>844</v>
      </c>
      <c r="G51" s="38" t="s">
        <v>920</v>
      </c>
      <c r="H51" s="67" t="s">
        <v>901</v>
      </c>
      <c r="I51" s="67" t="s">
        <v>902</v>
      </c>
      <c r="J51" s="38" t="s">
        <v>700</v>
      </c>
      <c r="L51" s="38">
        <v>10</v>
      </c>
      <c r="M51" s="38">
        <v>15</v>
      </c>
      <c r="N51" s="38">
        <v>49</v>
      </c>
      <c r="O51" s="38" t="s">
        <v>895</v>
      </c>
      <c r="Q51" s="38">
        <v>10</v>
      </c>
      <c r="S51" s="38">
        <v>9</v>
      </c>
      <c r="AC51" s="38" t="s">
        <v>921</v>
      </c>
      <c r="AD51" s="50"/>
      <c r="AE51" s="38" t="s">
        <v>881</v>
      </c>
    </row>
    <row r="52" spans="1:34" s="38" customFormat="1">
      <c r="E52" s="97"/>
      <c r="F52" s="38">
        <v>844</v>
      </c>
      <c r="G52" s="38" t="s">
        <v>920</v>
      </c>
      <c r="H52" s="67" t="s">
        <v>901</v>
      </c>
      <c r="I52" s="67" t="s">
        <v>902</v>
      </c>
      <c r="J52" s="38" t="s">
        <v>700</v>
      </c>
      <c r="L52" s="38">
        <v>4</v>
      </c>
      <c r="M52" s="38">
        <v>50</v>
      </c>
      <c r="N52" s="38">
        <v>64</v>
      </c>
      <c r="O52" s="38" t="s">
        <v>895</v>
      </c>
      <c r="Q52" s="38">
        <v>4</v>
      </c>
      <c r="S52" s="38">
        <v>3</v>
      </c>
      <c r="AC52" s="38" t="s">
        <v>921</v>
      </c>
      <c r="AD52" s="50"/>
      <c r="AE52" s="38" t="s">
        <v>881</v>
      </c>
    </row>
    <row r="53" spans="1:34" s="59" customFormat="1">
      <c r="E53" s="98"/>
      <c r="F53" s="59">
        <v>844</v>
      </c>
      <c r="G53" s="38" t="s">
        <v>920</v>
      </c>
      <c r="H53" s="67" t="s">
        <v>901</v>
      </c>
      <c r="I53" s="67" t="s">
        <v>902</v>
      </c>
      <c r="J53" s="59" t="s">
        <v>700</v>
      </c>
      <c r="L53" s="59">
        <v>5</v>
      </c>
      <c r="M53" s="59">
        <v>65</v>
      </c>
      <c r="N53" s="59">
        <v>80</v>
      </c>
      <c r="O53" s="59" t="s">
        <v>895</v>
      </c>
      <c r="Q53" s="59">
        <v>5</v>
      </c>
      <c r="S53" s="59">
        <v>3</v>
      </c>
      <c r="AC53" s="59" t="s">
        <v>921</v>
      </c>
      <c r="AD53" s="65"/>
      <c r="AE53" s="59" t="s">
        <v>881</v>
      </c>
    </row>
    <row r="54" spans="1:34" s="10" customFormat="1">
      <c r="B54" s="10" t="s">
        <v>881</v>
      </c>
      <c r="E54" s="80"/>
      <c r="F54" s="10">
        <v>562</v>
      </c>
      <c r="J54" s="10" t="s">
        <v>667</v>
      </c>
      <c r="L54" s="10">
        <v>1</v>
      </c>
      <c r="M54" s="10">
        <v>15</v>
      </c>
      <c r="N54" s="10">
        <v>15</v>
      </c>
      <c r="O54" s="10" t="s">
        <v>895</v>
      </c>
      <c r="P54" s="10" t="s">
        <v>923</v>
      </c>
      <c r="T54" s="10">
        <v>1</v>
      </c>
      <c r="Z54" s="10">
        <v>1</v>
      </c>
      <c r="AC54" s="10" t="s">
        <v>893</v>
      </c>
      <c r="AD54" s="40" t="s">
        <v>924</v>
      </c>
    </row>
    <row r="55" spans="1:34" s="11" customFormat="1">
      <c r="A55" s="55"/>
      <c r="B55" s="10" t="s">
        <v>881</v>
      </c>
      <c r="E55" s="82"/>
      <c r="F55" s="11">
        <v>562</v>
      </c>
      <c r="J55" s="11" t="s">
        <v>667</v>
      </c>
      <c r="L55" s="11">
        <v>1</v>
      </c>
      <c r="M55" s="11">
        <v>9</v>
      </c>
      <c r="N55" s="11">
        <v>9</v>
      </c>
      <c r="O55" s="11" t="s">
        <v>895</v>
      </c>
      <c r="P55" s="11" t="s">
        <v>925</v>
      </c>
      <c r="AC55" s="11" t="s">
        <v>893</v>
      </c>
      <c r="AD55" s="40" t="s">
        <v>924</v>
      </c>
    </row>
    <row r="56" spans="1:34" s="10" customFormat="1">
      <c r="B56" s="10" t="s">
        <v>881</v>
      </c>
      <c r="E56" s="80"/>
      <c r="F56" s="10">
        <v>748</v>
      </c>
      <c r="J56" s="10" t="s">
        <v>694</v>
      </c>
      <c r="L56" s="10">
        <v>1</v>
      </c>
      <c r="M56" s="10">
        <v>65</v>
      </c>
      <c r="N56" s="10">
        <v>65</v>
      </c>
      <c r="O56" s="10" t="s">
        <v>895</v>
      </c>
      <c r="P56" s="10" t="s">
        <v>926</v>
      </c>
      <c r="S56" s="10">
        <v>0</v>
      </c>
      <c r="T56" s="10">
        <v>1</v>
      </c>
      <c r="Z56" s="10">
        <v>0</v>
      </c>
      <c r="AC56" s="10" t="s">
        <v>921</v>
      </c>
      <c r="AD56" s="40" t="s">
        <v>927</v>
      </c>
    </row>
    <row r="57" spans="1:34" s="10" customFormat="1">
      <c r="B57" s="10" t="s">
        <v>881</v>
      </c>
      <c r="E57" s="80"/>
      <c r="F57" s="10">
        <v>748</v>
      </c>
      <c r="J57" s="10" t="s">
        <v>694</v>
      </c>
      <c r="L57" s="10">
        <v>1</v>
      </c>
      <c r="M57" s="10">
        <v>66</v>
      </c>
      <c r="N57" s="10">
        <v>66</v>
      </c>
      <c r="O57" s="10" t="s">
        <v>895</v>
      </c>
      <c r="P57" s="10" t="s">
        <v>926</v>
      </c>
      <c r="S57" s="10">
        <v>0</v>
      </c>
      <c r="T57" s="10">
        <v>1</v>
      </c>
      <c r="Z57" s="10">
        <v>1</v>
      </c>
      <c r="AC57" s="10" t="s">
        <v>921</v>
      </c>
      <c r="AD57" s="40" t="s">
        <v>927</v>
      </c>
    </row>
    <row r="58" spans="1:34" s="10" customFormat="1">
      <c r="B58" s="10" t="s">
        <v>881</v>
      </c>
      <c r="E58" s="80"/>
      <c r="F58" s="10">
        <v>748</v>
      </c>
      <c r="J58" s="10" t="s">
        <v>694</v>
      </c>
      <c r="L58" s="10">
        <v>1</v>
      </c>
      <c r="M58" s="10">
        <v>37</v>
      </c>
      <c r="N58" s="10">
        <v>37</v>
      </c>
      <c r="O58" s="10" t="s">
        <v>895</v>
      </c>
      <c r="P58" s="10" t="s">
        <v>928</v>
      </c>
      <c r="S58" s="10">
        <v>0</v>
      </c>
      <c r="T58" s="10">
        <v>1</v>
      </c>
      <c r="Z58" s="10">
        <v>0</v>
      </c>
      <c r="AC58" s="10" t="s">
        <v>921</v>
      </c>
      <c r="AD58" s="40" t="s">
        <v>927</v>
      </c>
    </row>
    <row r="59" spans="1:34" s="10" customFormat="1">
      <c r="B59" s="10" t="s">
        <v>881</v>
      </c>
      <c r="E59" s="80"/>
      <c r="F59" s="10">
        <v>748</v>
      </c>
      <c r="J59" s="10" t="s">
        <v>694</v>
      </c>
      <c r="L59" s="10">
        <v>1</v>
      </c>
      <c r="M59" s="10">
        <v>36</v>
      </c>
      <c r="N59" s="10">
        <v>36</v>
      </c>
      <c r="O59" s="10" t="s">
        <v>895</v>
      </c>
      <c r="P59" s="10" t="s">
        <v>929</v>
      </c>
      <c r="S59" s="10">
        <v>0</v>
      </c>
      <c r="T59" s="10">
        <v>1</v>
      </c>
      <c r="Z59" s="10">
        <v>1</v>
      </c>
      <c r="AC59" s="10" t="s">
        <v>921</v>
      </c>
      <c r="AD59" s="40" t="s">
        <v>927</v>
      </c>
    </row>
    <row r="60" spans="1:34" s="10" customFormat="1">
      <c r="B60" s="10" t="s">
        <v>881</v>
      </c>
      <c r="E60" s="80"/>
      <c r="F60" s="10">
        <v>748</v>
      </c>
      <c r="J60" s="10" t="s">
        <v>694</v>
      </c>
      <c r="L60" s="10">
        <v>1</v>
      </c>
      <c r="M60" s="10">
        <v>10</v>
      </c>
      <c r="N60" s="10">
        <v>10</v>
      </c>
      <c r="O60" s="10" t="s">
        <v>895</v>
      </c>
      <c r="P60" s="10" t="s">
        <v>930</v>
      </c>
      <c r="S60" s="10">
        <v>1</v>
      </c>
      <c r="T60" s="10">
        <v>0</v>
      </c>
      <c r="Z60" s="10">
        <v>1</v>
      </c>
      <c r="AC60" s="10" t="s">
        <v>921</v>
      </c>
      <c r="AD60" s="40" t="s">
        <v>927</v>
      </c>
    </row>
    <row r="61" spans="1:34" s="11" customFormat="1">
      <c r="A61" s="55"/>
      <c r="B61" s="10" t="s">
        <v>881</v>
      </c>
      <c r="D61" s="55"/>
      <c r="E61" s="81"/>
      <c r="F61" s="10">
        <v>748</v>
      </c>
      <c r="J61" s="11" t="s">
        <v>694</v>
      </c>
      <c r="L61" s="11">
        <v>1</v>
      </c>
      <c r="M61" s="11">
        <v>63</v>
      </c>
      <c r="N61" s="11">
        <v>63</v>
      </c>
      <c r="O61" s="11" t="s">
        <v>895</v>
      </c>
      <c r="P61" s="11" t="s">
        <v>926</v>
      </c>
      <c r="S61" s="11">
        <v>0</v>
      </c>
      <c r="T61" s="11">
        <v>1</v>
      </c>
      <c r="Z61" s="11">
        <v>0</v>
      </c>
      <c r="AC61" s="11" t="s">
        <v>921</v>
      </c>
      <c r="AD61" s="40" t="s">
        <v>927</v>
      </c>
    </row>
    <row r="62" spans="1:34" s="10" customFormat="1">
      <c r="B62" s="10" t="s">
        <v>881</v>
      </c>
      <c r="E62" s="80"/>
      <c r="F62" s="10">
        <v>907</v>
      </c>
      <c r="G62" s="39">
        <v>43862</v>
      </c>
      <c r="H62" s="39"/>
      <c r="I62" s="39"/>
      <c r="J62" s="10" t="s">
        <v>321</v>
      </c>
      <c r="K62" s="10" t="s">
        <v>919</v>
      </c>
      <c r="L62" s="10">
        <v>2</v>
      </c>
      <c r="M62" s="10">
        <v>0</v>
      </c>
      <c r="N62" s="10">
        <v>18</v>
      </c>
      <c r="O62" s="10" t="s">
        <v>895</v>
      </c>
      <c r="AD62" s="40"/>
    </row>
    <row r="63" spans="1:34" s="10" customFormat="1">
      <c r="B63" s="10" t="s">
        <v>881</v>
      </c>
      <c r="E63" s="80"/>
      <c r="F63" s="10">
        <v>907</v>
      </c>
      <c r="G63" s="39">
        <v>43891</v>
      </c>
      <c r="H63" s="39"/>
      <c r="I63" s="39"/>
      <c r="J63" s="10" t="s">
        <v>321</v>
      </c>
      <c r="K63" s="10" t="s">
        <v>919</v>
      </c>
      <c r="L63" s="10">
        <v>9</v>
      </c>
      <c r="M63" s="10">
        <v>18</v>
      </c>
      <c r="N63" s="10">
        <v>30</v>
      </c>
      <c r="O63" s="10" t="s">
        <v>895</v>
      </c>
      <c r="AD63" s="40"/>
    </row>
    <row r="64" spans="1:34" s="10" customFormat="1">
      <c r="B64" s="10" t="s">
        <v>881</v>
      </c>
      <c r="E64" s="80"/>
      <c r="F64" s="10">
        <v>907</v>
      </c>
      <c r="G64" s="39">
        <v>43922</v>
      </c>
      <c r="H64" s="39"/>
      <c r="I64" s="39"/>
      <c r="J64" s="10" t="s">
        <v>321</v>
      </c>
      <c r="K64" s="10" t="s">
        <v>919</v>
      </c>
      <c r="L64" s="10">
        <v>16</v>
      </c>
      <c r="M64" s="10">
        <v>30</v>
      </c>
      <c r="N64" s="10">
        <v>40</v>
      </c>
      <c r="O64" s="10" t="s">
        <v>895</v>
      </c>
      <c r="AD64" s="40"/>
    </row>
    <row r="65" spans="1:34" s="10" customFormat="1">
      <c r="B65" s="10" t="s">
        <v>881</v>
      </c>
      <c r="E65" s="80"/>
      <c r="F65" s="10">
        <v>907</v>
      </c>
      <c r="G65" s="39">
        <v>43952</v>
      </c>
      <c r="H65" s="39"/>
      <c r="I65" s="39"/>
      <c r="J65" s="10" t="s">
        <v>321</v>
      </c>
      <c r="K65" s="10" t="s">
        <v>919</v>
      </c>
      <c r="L65" s="10">
        <v>21</v>
      </c>
      <c r="M65" s="10">
        <v>40</v>
      </c>
      <c r="N65" s="10">
        <v>20</v>
      </c>
      <c r="O65" s="10" t="s">
        <v>895</v>
      </c>
      <c r="AD65" s="40"/>
    </row>
    <row r="66" spans="1:34" s="10" customFormat="1">
      <c r="B66" s="10" t="s">
        <v>881</v>
      </c>
      <c r="E66" s="80"/>
      <c r="F66" s="10">
        <v>907</v>
      </c>
      <c r="G66" s="39">
        <v>43983</v>
      </c>
      <c r="H66" s="39"/>
      <c r="I66" s="39"/>
      <c r="J66" s="10" t="s">
        <v>321</v>
      </c>
      <c r="K66" s="10" t="s">
        <v>919</v>
      </c>
      <c r="L66" s="10">
        <v>23</v>
      </c>
      <c r="M66" s="10">
        <v>50</v>
      </c>
      <c r="N66" s="10">
        <v>60</v>
      </c>
      <c r="O66" s="10" t="s">
        <v>895</v>
      </c>
      <c r="AD66" s="40"/>
    </row>
    <row r="67" spans="1:34" s="10" customFormat="1">
      <c r="B67" s="10" t="s">
        <v>881</v>
      </c>
      <c r="E67" s="80"/>
      <c r="F67" s="10">
        <v>907</v>
      </c>
      <c r="G67" s="39">
        <v>44013</v>
      </c>
      <c r="H67" s="39"/>
      <c r="I67" s="39"/>
      <c r="J67" s="10" t="s">
        <v>321</v>
      </c>
      <c r="K67" s="10" t="s">
        <v>919</v>
      </c>
      <c r="L67" s="10">
        <v>16</v>
      </c>
      <c r="M67" s="10">
        <v>60</v>
      </c>
      <c r="N67" s="10">
        <v>70</v>
      </c>
      <c r="O67" s="10" t="s">
        <v>895</v>
      </c>
      <c r="AD67" s="40"/>
    </row>
    <row r="68" spans="1:34" s="10" customFormat="1">
      <c r="B68" s="10" t="s">
        <v>881</v>
      </c>
      <c r="E68" s="80"/>
      <c r="F68" s="10">
        <v>907</v>
      </c>
      <c r="G68" s="39">
        <v>44044</v>
      </c>
      <c r="H68" s="39"/>
      <c r="I68" s="39"/>
      <c r="J68" s="10" t="s">
        <v>321</v>
      </c>
      <c r="K68" s="10" t="s">
        <v>919</v>
      </c>
      <c r="L68" s="10">
        <v>12</v>
      </c>
      <c r="M68" s="10">
        <v>70</v>
      </c>
      <c r="N68" s="10">
        <v>80</v>
      </c>
      <c r="O68" s="10" t="s">
        <v>895</v>
      </c>
      <c r="AD68" s="40"/>
    </row>
    <row r="69" spans="1:34" s="11" customFormat="1">
      <c r="A69" s="55"/>
      <c r="B69" s="10" t="s">
        <v>881</v>
      </c>
      <c r="D69" s="55"/>
      <c r="E69" s="81"/>
      <c r="F69" s="10">
        <v>907</v>
      </c>
      <c r="G69" s="41">
        <v>44075</v>
      </c>
      <c r="H69" s="41"/>
      <c r="I69" s="41"/>
      <c r="J69" s="11" t="s">
        <v>321</v>
      </c>
      <c r="K69" s="11" t="s">
        <v>919</v>
      </c>
      <c r="L69" s="11">
        <v>3</v>
      </c>
      <c r="M69" s="11">
        <v>81</v>
      </c>
      <c r="O69" s="11" t="s">
        <v>895</v>
      </c>
      <c r="AD69" s="42"/>
    </row>
    <row r="70" spans="1:34" s="10" customFormat="1">
      <c r="B70" s="10" t="s">
        <v>881</v>
      </c>
      <c r="E70" s="80"/>
      <c r="F70" s="10">
        <v>804</v>
      </c>
      <c r="G70" s="39">
        <v>43922</v>
      </c>
      <c r="H70" s="39"/>
      <c r="I70" s="39"/>
      <c r="J70" s="10" t="s">
        <v>314</v>
      </c>
      <c r="K70" s="10" t="s">
        <v>931</v>
      </c>
      <c r="L70" s="10">
        <v>71</v>
      </c>
      <c r="M70" s="10">
        <v>0</v>
      </c>
      <c r="N70" s="10">
        <v>4</v>
      </c>
      <c r="O70" s="10" t="s">
        <v>932</v>
      </c>
      <c r="AA70" s="10">
        <v>1.4</v>
      </c>
      <c r="AD70" s="40"/>
    </row>
    <row r="71" spans="1:34" s="10" customFormat="1">
      <c r="B71" s="10" t="s">
        <v>881</v>
      </c>
      <c r="E71" s="80"/>
      <c r="F71" s="10">
        <v>804</v>
      </c>
      <c r="G71" s="39">
        <v>43952</v>
      </c>
      <c r="H71" s="39"/>
      <c r="I71" s="39"/>
      <c r="J71" s="10" t="s">
        <v>314</v>
      </c>
      <c r="K71" s="10" t="s">
        <v>931</v>
      </c>
      <c r="L71" s="10">
        <v>550</v>
      </c>
      <c r="M71" s="10">
        <v>5</v>
      </c>
      <c r="N71" s="10">
        <v>18</v>
      </c>
      <c r="O71" s="10" t="s">
        <v>932</v>
      </c>
      <c r="AA71" s="10">
        <v>1.5</v>
      </c>
      <c r="AD71" s="40"/>
    </row>
    <row r="72" spans="1:34" s="10" customFormat="1">
      <c r="B72" s="10" t="s">
        <v>881</v>
      </c>
      <c r="E72" s="80"/>
      <c r="F72" s="10">
        <v>804</v>
      </c>
      <c r="G72" s="39">
        <v>43983</v>
      </c>
      <c r="H72" s="39"/>
      <c r="I72" s="39"/>
      <c r="J72" s="10" t="s">
        <v>314</v>
      </c>
      <c r="K72" s="10" t="s">
        <v>931</v>
      </c>
      <c r="L72" s="10">
        <v>2542</v>
      </c>
      <c r="M72" s="10">
        <v>19</v>
      </c>
      <c r="N72" s="10">
        <v>64</v>
      </c>
      <c r="O72" s="10" t="s">
        <v>932</v>
      </c>
      <c r="AA72" s="10">
        <v>1.5</v>
      </c>
      <c r="AD72" s="40"/>
    </row>
    <row r="73" spans="1:34" s="11" customFormat="1">
      <c r="A73" s="55"/>
      <c r="B73" s="10" t="s">
        <v>881</v>
      </c>
      <c r="D73" s="55"/>
      <c r="E73" s="81"/>
      <c r="F73" s="10">
        <v>804</v>
      </c>
      <c r="G73" s="41">
        <v>44013</v>
      </c>
      <c r="H73" s="41"/>
      <c r="I73" s="41"/>
      <c r="J73" s="11" t="s">
        <v>314</v>
      </c>
      <c r="K73" s="11" t="s">
        <v>931</v>
      </c>
      <c r="L73" s="11">
        <v>167</v>
      </c>
      <c r="M73" s="11">
        <v>65</v>
      </c>
      <c r="O73" s="11" t="s">
        <v>932</v>
      </c>
      <c r="AA73" s="11">
        <v>1.2</v>
      </c>
      <c r="AD73" s="42"/>
    </row>
    <row r="74" spans="1:34" s="12" customFormat="1" ht="45">
      <c r="E74" s="86">
        <v>4</v>
      </c>
      <c r="F74" s="12">
        <v>765</v>
      </c>
      <c r="G74" s="12" t="s">
        <v>933</v>
      </c>
      <c r="H74" s="56" t="s">
        <v>901</v>
      </c>
      <c r="I74" s="56" t="s">
        <v>902</v>
      </c>
      <c r="J74" s="12" t="s">
        <v>299</v>
      </c>
      <c r="K74" s="12" t="s">
        <v>934</v>
      </c>
      <c r="L74" s="12">
        <v>10</v>
      </c>
      <c r="M74" s="12">
        <v>0</v>
      </c>
      <c r="N74" s="12">
        <v>10</v>
      </c>
      <c r="O74" s="12" t="s">
        <v>895</v>
      </c>
      <c r="Q74" s="12">
        <v>10</v>
      </c>
      <c r="Y74" s="12" t="s">
        <v>935</v>
      </c>
      <c r="AD74" s="17" t="s">
        <v>936</v>
      </c>
      <c r="AE74" s="12" t="s">
        <v>622</v>
      </c>
      <c r="AF74" s="8" t="s">
        <v>937</v>
      </c>
      <c r="AG74" s="12" t="s">
        <v>895</v>
      </c>
      <c r="AH74" s="12" t="s">
        <v>938</v>
      </c>
    </row>
    <row r="75" spans="1:34" s="4" customFormat="1">
      <c r="E75" s="90">
        <v>5</v>
      </c>
      <c r="F75" s="4">
        <v>735</v>
      </c>
      <c r="H75" s="4" t="s">
        <v>901</v>
      </c>
      <c r="I75" s="4" t="s">
        <v>902</v>
      </c>
      <c r="J75" s="4" t="s">
        <v>402</v>
      </c>
      <c r="L75" s="4">
        <v>12</v>
      </c>
      <c r="M75" s="52">
        <v>0.57999999999999996</v>
      </c>
      <c r="N75" s="4">
        <v>17</v>
      </c>
      <c r="O75" s="4" t="s">
        <v>895</v>
      </c>
      <c r="Q75" s="4">
        <v>12</v>
      </c>
      <c r="R75" s="4" t="s">
        <v>905</v>
      </c>
      <c r="Z75" s="4">
        <v>6</v>
      </c>
      <c r="AC75" s="4" t="s">
        <v>893</v>
      </c>
      <c r="AD75" s="23"/>
      <c r="AE75" s="4" t="s">
        <v>622</v>
      </c>
      <c r="AF75" s="4" t="s">
        <v>939</v>
      </c>
      <c r="AG75" s="4" t="s">
        <v>895</v>
      </c>
      <c r="AH75" s="4" t="s">
        <v>938</v>
      </c>
    </row>
    <row r="76" spans="1:34" s="11" customFormat="1">
      <c r="B76" s="11" t="s">
        <v>881</v>
      </c>
      <c r="E76" s="82"/>
      <c r="F76" s="11">
        <v>729</v>
      </c>
      <c r="G76" s="11" t="s">
        <v>940</v>
      </c>
      <c r="J76" s="11" t="s">
        <v>402</v>
      </c>
      <c r="L76" s="11">
        <v>6</v>
      </c>
      <c r="N76" s="11">
        <v>16</v>
      </c>
      <c r="O76" s="11" t="s">
        <v>895</v>
      </c>
      <c r="S76" s="11">
        <v>3</v>
      </c>
      <c r="T76" s="11">
        <v>3</v>
      </c>
      <c r="U76" s="11">
        <v>1</v>
      </c>
      <c r="AD76" s="42"/>
    </row>
    <row r="77" spans="1:34" s="12" customFormat="1">
      <c r="E77" s="99">
        <v>6</v>
      </c>
      <c r="F77" s="12">
        <v>684</v>
      </c>
      <c r="H77" s="12" t="s">
        <v>901</v>
      </c>
      <c r="I77" s="12" t="s">
        <v>902</v>
      </c>
      <c r="J77" s="12" t="s">
        <v>37</v>
      </c>
      <c r="K77" s="12" t="s">
        <v>941</v>
      </c>
      <c r="L77" s="12">
        <v>12</v>
      </c>
      <c r="O77" s="12" t="s">
        <v>885</v>
      </c>
      <c r="Q77" s="12">
        <v>12</v>
      </c>
      <c r="R77" s="12" t="s">
        <v>942</v>
      </c>
      <c r="S77" s="12">
        <v>1</v>
      </c>
      <c r="T77" s="12">
        <v>8</v>
      </c>
      <c r="Y77" s="12" t="s">
        <v>943</v>
      </c>
      <c r="Z77" s="12">
        <v>9</v>
      </c>
      <c r="AB77" s="57">
        <v>0.75</v>
      </c>
      <c r="AC77" s="12" t="s">
        <v>944</v>
      </c>
      <c r="AD77" s="17" t="s">
        <v>945</v>
      </c>
      <c r="AE77" s="12" t="s">
        <v>946</v>
      </c>
      <c r="AF77" s="63"/>
      <c r="AG77" s="63"/>
      <c r="AH77" s="63"/>
    </row>
    <row r="78" spans="1:34" s="4" customFormat="1">
      <c r="E78" s="100"/>
      <c r="F78" s="4">
        <v>684</v>
      </c>
      <c r="H78" s="12" t="s">
        <v>901</v>
      </c>
      <c r="I78" s="12" t="s">
        <v>902</v>
      </c>
      <c r="J78" s="4" t="s">
        <v>37</v>
      </c>
      <c r="K78" s="4" t="s">
        <v>941</v>
      </c>
      <c r="L78" s="4">
        <v>73</v>
      </c>
      <c r="O78" s="4" t="s">
        <v>885</v>
      </c>
      <c r="Q78" s="59">
        <v>0</v>
      </c>
      <c r="S78" s="4">
        <v>0</v>
      </c>
      <c r="T78" s="4">
        <v>1</v>
      </c>
      <c r="Y78" s="4" t="s">
        <v>947</v>
      </c>
      <c r="AC78" s="4" t="s">
        <v>948</v>
      </c>
      <c r="AD78" s="23" t="s">
        <v>949</v>
      </c>
      <c r="AE78" s="4" t="s">
        <v>946</v>
      </c>
    </row>
    <row r="79" spans="1:34" s="11" customFormat="1">
      <c r="E79" s="82"/>
      <c r="F79" s="11">
        <v>623</v>
      </c>
      <c r="G79" s="11" t="s">
        <v>950</v>
      </c>
      <c r="H79" s="11" t="s">
        <v>951</v>
      </c>
      <c r="I79" s="11" t="s">
        <v>951</v>
      </c>
      <c r="J79" s="11" t="s">
        <v>34</v>
      </c>
      <c r="K79" s="11" t="s">
        <v>6</v>
      </c>
      <c r="L79" s="11">
        <v>42</v>
      </c>
      <c r="Q79" s="11">
        <v>42</v>
      </c>
      <c r="T79" s="11">
        <v>3</v>
      </c>
      <c r="Y79" s="11" t="s">
        <v>952</v>
      </c>
      <c r="AC79" s="11" t="s">
        <v>953</v>
      </c>
      <c r="AD79" s="42"/>
      <c r="AE79" s="11" t="s">
        <v>622</v>
      </c>
      <c r="AF79" s="11" t="s">
        <v>954</v>
      </c>
      <c r="AG79" s="11" t="s">
        <v>910</v>
      </c>
      <c r="AH79" s="11" t="s">
        <v>56</v>
      </c>
    </row>
    <row r="80" spans="1:34" s="11" customFormat="1">
      <c r="E80" s="82"/>
      <c r="F80" s="11">
        <v>481</v>
      </c>
      <c r="G80" s="11" t="s">
        <v>955</v>
      </c>
      <c r="H80" s="39" t="s">
        <v>901</v>
      </c>
      <c r="I80" s="39" t="s">
        <v>902</v>
      </c>
      <c r="J80" s="11" t="s">
        <v>25</v>
      </c>
      <c r="K80" s="11" t="s">
        <v>6</v>
      </c>
      <c r="L80" s="11">
        <v>17</v>
      </c>
      <c r="O80" s="11" t="s">
        <v>895</v>
      </c>
      <c r="Q80" s="11">
        <v>17</v>
      </c>
      <c r="T80" s="11">
        <v>0</v>
      </c>
      <c r="Y80" s="11" t="s">
        <v>956</v>
      </c>
      <c r="AD80" s="42"/>
    </row>
    <row r="81" spans="2:34" s="11" customFormat="1">
      <c r="B81" s="11" t="s">
        <v>881</v>
      </c>
      <c r="E81" s="82"/>
      <c r="F81" s="11">
        <v>957</v>
      </c>
      <c r="G81" s="11" t="s">
        <v>957</v>
      </c>
      <c r="H81" s="11" t="s">
        <v>901</v>
      </c>
      <c r="I81" s="11" t="s">
        <v>951</v>
      </c>
      <c r="J81" s="11" t="s">
        <v>53</v>
      </c>
      <c r="K81" s="11" t="s">
        <v>6</v>
      </c>
      <c r="L81" s="11">
        <v>5</v>
      </c>
      <c r="T81" s="11">
        <v>0</v>
      </c>
      <c r="Y81" s="11" t="s">
        <v>956</v>
      </c>
      <c r="AD81" s="42"/>
    </row>
    <row r="82" spans="2:34" s="10" customFormat="1">
      <c r="B82" s="10" t="s">
        <v>881</v>
      </c>
      <c r="E82" s="80"/>
      <c r="F82" s="10">
        <v>69</v>
      </c>
      <c r="G82" s="10" t="s">
        <v>958</v>
      </c>
      <c r="H82" s="11" t="s">
        <v>901</v>
      </c>
      <c r="I82" s="11" t="s">
        <v>951</v>
      </c>
      <c r="J82" s="10" t="s">
        <v>14</v>
      </c>
      <c r="K82" s="10" t="s">
        <v>6</v>
      </c>
      <c r="L82" s="10" t="s">
        <v>959</v>
      </c>
      <c r="T82" s="10">
        <v>0</v>
      </c>
      <c r="Y82" s="10" t="s">
        <v>956</v>
      </c>
      <c r="AC82" s="10" t="s">
        <v>953</v>
      </c>
      <c r="AD82" s="40" t="s">
        <v>960</v>
      </c>
    </row>
    <row r="83" spans="2:34" s="11" customFormat="1">
      <c r="B83" s="11" t="s">
        <v>881</v>
      </c>
      <c r="E83" s="82"/>
      <c r="F83" s="11">
        <v>65</v>
      </c>
      <c r="G83" s="11" t="s">
        <v>961</v>
      </c>
      <c r="H83" s="11" t="s">
        <v>901</v>
      </c>
      <c r="I83" s="11" t="s">
        <v>901</v>
      </c>
      <c r="J83" s="11" t="s">
        <v>14</v>
      </c>
      <c r="K83" s="11" t="s">
        <v>6</v>
      </c>
      <c r="L83" s="11">
        <v>7</v>
      </c>
      <c r="T83" s="11">
        <v>0</v>
      </c>
      <c r="Y83" s="11" t="s">
        <v>956</v>
      </c>
      <c r="AC83" s="11" t="s">
        <v>953</v>
      </c>
      <c r="AD83" s="42" t="s">
        <v>962</v>
      </c>
    </row>
    <row r="84" spans="2:34" s="11" customFormat="1">
      <c r="E84" s="82"/>
      <c r="F84" s="11">
        <v>37</v>
      </c>
      <c r="G84" s="11" t="s">
        <v>963</v>
      </c>
      <c r="H84" s="39" t="s">
        <v>901</v>
      </c>
      <c r="I84" s="39" t="s">
        <v>902</v>
      </c>
      <c r="J84" s="11" t="s">
        <v>964</v>
      </c>
      <c r="K84" s="11" t="s">
        <v>6</v>
      </c>
      <c r="L84" s="11">
        <v>33</v>
      </c>
      <c r="Q84" s="11">
        <v>3</v>
      </c>
      <c r="R84" s="11" t="s">
        <v>905</v>
      </c>
      <c r="T84" s="11">
        <v>3</v>
      </c>
      <c r="Y84" s="11" t="s">
        <v>956</v>
      </c>
      <c r="Z84" s="11">
        <v>19</v>
      </c>
      <c r="AC84" s="11" t="s">
        <v>953</v>
      </c>
      <c r="AD84" s="42" t="s">
        <v>965</v>
      </c>
    </row>
    <row r="85" spans="2:34" s="4" customFormat="1">
      <c r="E85" s="90">
        <v>7</v>
      </c>
      <c r="F85" s="4">
        <v>657</v>
      </c>
      <c r="H85" s="4" t="s">
        <v>901</v>
      </c>
      <c r="I85" s="4" t="s">
        <v>902</v>
      </c>
      <c r="J85" s="4" t="s">
        <v>279</v>
      </c>
      <c r="K85" s="4" t="s">
        <v>934</v>
      </c>
      <c r="L85" s="4">
        <v>11</v>
      </c>
      <c r="M85" s="4">
        <v>2</v>
      </c>
      <c r="N85" s="4">
        <v>69</v>
      </c>
      <c r="O85" s="4" t="s">
        <v>895</v>
      </c>
      <c r="Q85" s="4">
        <v>11</v>
      </c>
      <c r="R85" s="4" t="s">
        <v>905</v>
      </c>
      <c r="T85" s="4">
        <v>11</v>
      </c>
      <c r="AC85" s="4" t="s">
        <v>893</v>
      </c>
      <c r="AD85" s="23" t="s">
        <v>966</v>
      </c>
      <c r="AE85" s="4" t="s">
        <v>622</v>
      </c>
      <c r="AF85" s="4" t="s">
        <v>918</v>
      </c>
      <c r="AG85" s="4" t="s">
        <v>895</v>
      </c>
      <c r="AH85" s="4" t="s">
        <v>967</v>
      </c>
    </row>
    <row r="86" spans="2:34" s="12" customFormat="1">
      <c r="E86" s="99">
        <v>8</v>
      </c>
      <c r="F86" s="12">
        <v>651</v>
      </c>
      <c r="G86" s="12" t="s">
        <v>968</v>
      </c>
      <c r="H86" s="56" t="s">
        <v>901</v>
      </c>
      <c r="I86" s="56" t="s">
        <v>902</v>
      </c>
      <c r="J86" s="12" t="s">
        <v>274</v>
      </c>
      <c r="K86" s="12" t="s">
        <v>884</v>
      </c>
      <c r="L86" s="12">
        <v>14</v>
      </c>
      <c r="M86" s="12">
        <v>0</v>
      </c>
      <c r="N86" s="12">
        <v>20</v>
      </c>
      <c r="O86" s="12" t="s">
        <v>895</v>
      </c>
      <c r="Q86" s="12">
        <v>14</v>
      </c>
      <c r="R86" s="4" t="s">
        <v>905</v>
      </c>
      <c r="T86" s="12">
        <v>3</v>
      </c>
      <c r="U86" s="12">
        <v>11</v>
      </c>
      <c r="W86" s="12">
        <v>0</v>
      </c>
      <c r="Y86" s="12" t="s">
        <v>969</v>
      </c>
      <c r="Z86" s="12">
        <v>6</v>
      </c>
      <c r="AD86" s="17" t="s">
        <v>970</v>
      </c>
      <c r="AE86" s="12" t="s">
        <v>622</v>
      </c>
      <c r="AF86" s="12" t="s">
        <v>971</v>
      </c>
      <c r="AG86" s="12" t="s">
        <v>895</v>
      </c>
      <c r="AH86" s="12" t="s">
        <v>972</v>
      </c>
    </row>
    <row r="87" spans="2:34" s="3" customFormat="1">
      <c r="E87" s="93"/>
      <c r="F87" s="3">
        <v>651</v>
      </c>
      <c r="G87" s="3" t="s">
        <v>968</v>
      </c>
      <c r="H87" s="56" t="s">
        <v>901</v>
      </c>
      <c r="I87" s="56" t="s">
        <v>902</v>
      </c>
      <c r="J87" s="3" t="s">
        <v>274</v>
      </c>
      <c r="K87" s="3" t="s">
        <v>884</v>
      </c>
      <c r="L87" s="3">
        <v>53</v>
      </c>
      <c r="M87" s="3">
        <v>21</v>
      </c>
      <c r="N87" s="3">
        <v>65</v>
      </c>
      <c r="O87" s="3" t="s">
        <v>895</v>
      </c>
      <c r="Q87" s="3">
        <v>53</v>
      </c>
      <c r="R87" s="4" t="s">
        <v>905</v>
      </c>
      <c r="T87" s="3">
        <v>8</v>
      </c>
      <c r="U87" s="3">
        <v>44</v>
      </c>
      <c r="W87" s="3">
        <v>1</v>
      </c>
      <c r="Z87" s="3">
        <v>32</v>
      </c>
      <c r="AD87" s="3" t="s">
        <v>970</v>
      </c>
      <c r="AE87" s="3" t="s">
        <v>881</v>
      </c>
    </row>
    <row r="88" spans="2:34" s="12" customFormat="1">
      <c r="E88" s="93"/>
      <c r="F88" s="12">
        <v>651</v>
      </c>
      <c r="G88" s="12" t="s">
        <v>968</v>
      </c>
      <c r="H88" s="56" t="s">
        <v>901</v>
      </c>
      <c r="I88" s="56" t="s">
        <v>902</v>
      </c>
      <c r="J88" s="12" t="s">
        <v>274</v>
      </c>
      <c r="K88" s="12" t="s">
        <v>884</v>
      </c>
      <c r="L88" s="12">
        <v>13</v>
      </c>
      <c r="M88" s="12">
        <v>21</v>
      </c>
      <c r="N88" s="12">
        <v>65</v>
      </c>
      <c r="O88" s="12" t="s">
        <v>895</v>
      </c>
      <c r="Q88" s="12">
        <v>13</v>
      </c>
      <c r="R88" s="4" t="s">
        <v>905</v>
      </c>
      <c r="Y88" s="12" t="s">
        <v>973</v>
      </c>
      <c r="AD88" s="17"/>
      <c r="AE88" s="3" t="s">
        <v>881</v>
      </c>
    </row>
    <row r="89" spans="2:34" s="12" customFormat="1">
      <c r="E89" s="93"/>
      <c r="F89" s="12">
        <v>651</v>
      </c>
      <c r="G89" s="12" t="s">
        <v>968</v>
      </c>
      <c r="H89" s="56" t="s">
        <v>901</v>
      </c>
      <c r="I89" s="56" t="s">
        <v>902</v>
      </c>
      <c r="J89" s="12" t="s">
        <v>274</v>
      </c>
      <c r="K89" s="12" t="s">
        <v>884</v>
      </c>
      <c r="L89" s="12">
        <v>13</v>
      </c>
      <c r="M89" s="12">
        <v>21</v>
      </c>
      <c r="N89" s="12">
        <v>65</v>
      </c>
      <c r="O89" s="12" t="s">
        <v>895</v>
      </c>
      <c r="Q89" s="12">
        <v>13</v>
      </c>
      <c r="R89" s="4" t="s">
        <v>905</v>
      </c>
      <c r="Y89" s="12" t="s">
        <v>969</v>
      </c>
      <c r="AD89" s="17"/>
      <c r="AE89" s="3" t="s">
        <v>881</v>
      </c>
    </row>
    <row r="90" spans="2:34" s="12" customFormat="1">
      <c r="E90" s="93"/>
      <c r="F90" s="12">
        <v>651</v>
      </c>
      <c r="G90" s="12" t="s">
        <v>968</v>
      </c>
      <c r="H90" s="56" t="s">
        <v>901</v>
      </c>
      <c r="I90" s="56" t="s">
        <v>902</v>
      </c>
      <c r="J90" s="12" t="s">
        <v>274</v>
      </c>
      <c r="K90" s="12" t="s">
        <v>884</v>
      </c>
      <c r="L90" s="12">
        <v>22</v>
      </c>
      <c r="M90" s="12">
        <v>21</v>
      </c>
      <c r="N90" s="12">
        <v>65</v>
      </c>
      <c r="O90" s="12" t="s">
        <v>895</v>
      </c>
      <c r="Q90" s="12">
        <v>22</v>
      </c>
      <c r="R90" s="4" t="s">
        <v>905</v>
      </c>
      <c r="Y90" s="12" t="s">
        <v>974</v>
      </c>
      <c r="AD90" s="17"/>
      <c r="AE90" s="3" t="s">
        <v>881</v>
      </c>
    </row>
    <row r="91" spans="2:34" s="12" customFormat="1">
      <c r="E91" s="93"/>
      <c r="F91" s="12">
        <v>651</v>
      </c>
      <c r="G91" s="12" t="s">
        <v>968</v>
      </c>
      <c r="H91" s="56" t="s">
        <v>901</v>
      </c>
      <c r="I91" s="56" t="s">
        <v>902</v>
      </c>
      <c r="J91" s="12" t="s">
        <v>274</v>
      </c>
      <c r="K91" s="12" t="s">
        <v>884</v>
      </c>
      <c r="L91" s="12">
        <v>5</v>
      </c>
      <c r="M91" s="12">
        <v>21</v>
      </c>
      <c r="N91" s="12">
        <v>65</v>
      </c>
      <c r="O91" s="12" t="s">
        <v>895</v>
      </c>
      <c r="Q91" s="12">
        <v>5</v>
      </c>
      <c r="R91" s="4" t="s">
        <v>905</v>
      </c>
      <c r="Y91" s="12" t="s">
        <v>975</v>
      </c>
      <c r="AD91" s="17"/>
      <c r="AE91" s="3" t="s">
        <v>881</v>
      </c>
    </row>
    <row r="92" spans="2:34" s="10" customFormat="1" ht="30">
      <c r="B92" s="10" t="s">
        <v>881</v>
      </c>
      <c r="C92" s="10" t="b">
        <v>1</v>
      </c>
      <c r="E92" s="80"/>
      <c r="F92" s="10">
        <v>715</v>
      </c>
      <c r="J92" s="10" t="s">
        <v>831</v>
      </c>
      <c r="L92" s="10">
        <v>75</v>
      </c>
      <c r="M92" s="10">
        <v>0</v>
      </c>
      <c r="N92" s="10">
        <v>9</v>
      </c>
      <c r="O92" s="10" t="s">
        <v>976</v>
      </c>
      <c r="X92" s="10">
        <v>0</v>
      </c>
      <c r="AC92" s="10" t="s">
        <v>977</v>
      </c>
      <c r="AD92" s="43" t="s">
        <v>978</v>
      </c>
    </row>
    <row r="93" spans="2:34" s="10" customFormat="1">
      <c r="B93" s="10" t="s">
        <v>881</v>
      </c>
      <c r="C93" s="10" t="b">
        <v>1</v>
      </c>
      <c r="E93" s="80"/>
      <c r="F93" s="10">
        <v>715</v>
      </c>
      <c r="J93" s="10" t="s">
        <v>831</v>
      </c>
      <c r="L93" s="10">
        <v>405</v>
      </c>
      <c r="M93" s="10">
        <v>10</v>
      </c>
      <c r="N93" s="10">
        <v>19</v>
      </c>
      <c r="O93" s="10" t="s">
        <v>976</v>
      </c>
      <c r="X93" s="10">
        <v>0</v>
      </c>
      <c r="AD93" s="40"/>
    </row>
    <row r="94" spans="2:34" s="10" customFormat="1">
      <c r="B94" s="10" t="s">
        <v>881</v>
      </c>
      <c r="C94" s="10" t="b">
        <v>1</v>
      </c>
      <c r="E94" s="80"/>
      <c r="F94" s="10">
        <v>715</v>
      </c>
      <c r="J94" s="10" t="s">
        <v>831</v>
      </c>
      <c r="L94" s="10">
        <v>2238</v>
      </c>
      <c r="M94" s="10">
        <v>20</v>
      </c>
      <c r="N94" s="10">
        <v>29</v>
      </c>
      <c r="O94" s="10" t="s">
        <v>976</v>
      </c>
      <c r="X94" s="10">
        <v>0</v>
      </c>
      <c r="AD94" s="40"/>
    </row>
    <row r="95" spans="2:34" s="10" customFormat="1">
      <c r="B95" s="10" t="s">
        <v>881</v>
      </c>
      <c r="C95" s="10" t="b">
        <v>1</v>
      </c>
      <c r="E95" s="80"/>
      <c r="F95" s="10">
        <v>715</v>
      </c>
      <c r="J95" s="10" t="s">
        <v>831</v>
      </c>
      <c r="L95" s="10">
        <v>804</v>
      </c>
      <c r="M95" s="10">
        <v>30</v>
      </c>
      <c r="N95" s="10">
        <v>39</v>
      </c>
      <c r="O95" s="10" t="s">
        <v>976</v>
      </c>
      <c r="X95" s="10">
        <v>1</v>
      </c>
      <c r="AD95" s="40"/>
    </row>
    <row r="96" spans="2:34" s="10" customFormat="1">
      <c r="B96" s="10" t="s">
        <v>881</v>
      </c>
      <c r="C96" s="10" t="b">
        <v>1</v>
      </c>
      <c r="E96" s="80"/>
      <c r="F96" s="10">
        <v>715</v>
      </c>
      <c r="J96" s="10" t="s">
        <v>831</v>
      </c>
      <c r="L96" s="10">
        <v>1082</v>
      </c>
      <c r="M96" s="10">
        <v>40</v>
      </c>
      <c r="N96" s="10">
        <v>49</v>
      </c>
      <c r="O96" s="10" t="s">
        <v>976</v>
      </c>
      <c r="X96" s="10">
        <v>1</v>
      </c>
      <c r="AD96" s="40"/>
    </row>
    <row r="97" spans="1:31" s="10" customFormat="1">
      <c r="B97" s="10" t="s">
        <v>881</v>
      </c>
      <c r="C97" s="10" t="b">
        <v>1</v>
      </c>
      <c r="E97" s="80"/>
      <c r="F97" s="10">
        <v>715</v>
      </c>
      <c r="J97" s="10" t="s">
        <v>831</v>
      </c>
      <c r="L97" s="10">
        <v>1472</v>
      </c>
      <c r="M97" s="10">
        <v>50</v>
      </c>
      <c r="N97" s="10">
        <v>59</v>
      </c>
      <c r="O97" s="10" t="s">
        <v>976</v>
      </c>
      <c r="X97" s="10">
        <v>6</v>
      </c>
      <c r="AD97" s="40"/>
    </row>
    <row r="98" spans="1:31" s="10" customFormat="1">
      <c r="B98" s="10" t="s">
        <v>881</v>
      </c>
      <c r="C98" s="10" t="b">
        <v>1</v>
      </c>
      <c r="E98" s="80"/>
      <c r="F98" s="10">
        <v>715</v>
      </c>
      <c r="J98" s="10" t="s">
        <v>831</v>
      </c>
      <c r="L98" s="10">
        <v>960</v>
      </c>
      <c r="M98" s="10">
        <v>60</v>
      </c>
      <c r="N98" s="10">
        <v>69</v>
      </c>
      <c r="O98" s="10" t="s">
        <v>976</v>
      </c>
      <c r="X98" s="10">
        <v>14</v>
      </c>
      <c r="AD98" s="40"/>
    </row>
    <row r="99" spans="1:31" s="10" customFormat="1">
      <c r="B99" s="10" t="s">
        <v>881</v>
      </c>
      <c r="C99" s="10" t="b">
        <v>1</v>
      </c>
      <c r="E99" s="80"/>
      <c r="F99" s="10">
        <v>715</v>
      </c>
      <c r="J99" s="10" t="s">
        <v>831</v>
      </c>
      <c r="L99" s="10">
        <v>483</v>
      </c>
      <c r="M99" s="10">
        <v>70</v>
      </c>
      <c r="N99" s="10">
        <v>79</v>
      </c>
      <c r="O99" s="10" t="s">
        <v>976</v>
      </c>
      <c r="X99" s="10">
        <v>24</v>
      </c>
      <c r="AD99" s="40"/>
    </row>
    <row r="100" spans="1:31" s="11" customFormat="1">
      <c r="A100" s="55"/>
      <c r="B100" s="10" t="s">
        <v>881</v>
      </c>
      <c r="C100" s="10" t="b">
        <v>1</v>
      </c>
      <c r="D100" s="10"/>
      <c r="E100" s="80"/>
      <c r="F100" s="11">
        <v>715</v>
      </c>
      <c r="J100" s="11" t="s">
        <v>831</v>
      </c>
      <c r="L100" s="11">
        <v>236</v>
      </c>
      <c r="M100" s="11">
        <v>80</v>
      </c>
      <c r="O100" s="11" t="s">
        <v>976</v>
      </c>
      <c r="X100" s="11">
        <v>20</v>
      </c>
      <c r="AD100" s="42"/>
    </row>
    <row r="101" spans="1:31" s="38" customFormat="1">
      <c r="E101" s="97">
        <v>9</v>
      </c>
      <c r="F101" s="38">
        <v>656</v>
      </c>
      <c r="G101" s="38" t="s">
        <v>979</v>
      </c>
      <c r="H101" s="38" t="s">
        <v>901</v>
      </c>
      <c r="I101" s="38" t="s">
        <v>902</v>
      </c>
      <c r="J101" s="38" t="s">
        <v>279</v>
      </c>
      <c r="L101" s="38">
        <v>379</v>
      </c>
      <c r="M101" s="38">
        <v>0</v>
      </c>
      <c r="N101" s="38">
        <v>1</v>
      </c>
      <c r="O101" s="38" t="s">
        <v>895</v>
      </c>
      <c r="Q101" s="38">
        <v>85</v>
      </c>
      <c r="AD101" s="50" t="s">
        <v>980</v>
      </c>
      <c r="AE101" s="38" t="s">
        <v>881</v>
      </c>
    </row>
    <row r="102" spans="1:31" s="38" customFormat="1">
      <c r="E102" s="97"/>
      <c r="F102" s="38">
        <v>656</v>
      </c>
      <c r="G102" s="38" t="s">
        <v>979</v>
      </c>
      <c r="H102" s="38" t="s">
        <v>901</v>
      </c>
      <c r="I102" s="38" t="s">
        <v>902</v>
      </c>
      <c r="J102" s="38" t="s">
        <v>279</v>
      </c>
      <c r="L102" s="38">
        <v>491</v>
      </c>
      <c r="M102" s="38">
        <v>1</v>
      </c>
      <c r="N102" s="38">
        <v>5</v>
      </c>
      <c r="O102" s="38" t="s">
        <v>895</v>
      </c>
      <c r="Q102" s="38">
        <v>137</v>
      </c>
      <c r="AD102" s="50" t="s">
        <v>980</v>
      </c>
      <c r="AE102" s="38" t="s">
        <v>881</v>
      </c>
    </row>
    <row r="103" spans="1:31" s="38" customFormat="1">
      <c r="E103" s="97"/>
      <c r="F103" s="38">
        <v>656</v>
      </c>
      <c r="G103" s="38" t="s">
        <v>979</v>
      </c>
      <c r="H103" s="38" t="s">
        <v>901</v>
      </c>
      <c r="I103" s="38" t="s">
        <v>902</v>
      </c>
      <c r="J103" s="38" t="s">
        <v>279</v>
      </c>
      <c r="L103" s="38">
        <v>522</v>
      </c>
      <c r="M103" s="38">
        <v>6</v>
      </c>
      <c r="N103" s="38">
        <v>10</v>
      </c>
      <c r="O103" s="38" t="s">
        <v>895</v>
      </c>
      <c r="Q103" s="38">
        <v>170</v>
      </c>
      <c r="AD103" s="50" t="s">
        <v>980</v>
      </c>
      <c r="AE103" s="38" t="s">
        <v>881</v>
      </c>
    </row>
    <row r="104" spans="1:31" s="38" customFormat="1">
      <c r="E104" s="97"/>
      <c r="F104" s="38">
        <v>656</v>
      </c>
      <c r="G104" s="38" t="s">
        <v>979</v>
      </c>
      <c r="H104" s="38" t="s">
        <v>901</v>
      </c>
      <c r="I104" s="38" t="s">
        <v>902</v>
      </c>
      <c r="J104" s="38" t="s">
        <v>279</v>
      </c>
      <c r="L104" s="38">
        <v>412</v>
      </c>
      <c r="M104" s="38">
        <v>11</v>
      </c>
      <c r="N104" s="38">
        <v>15</v>
      </c>
      <c r="O104" s="38" t="s">
        <v>895</v>
      </c>
      <c r="Q104" s="38">
        <v>180</v>
      </c>
      <c r="AD104" s="50" t="s">
        <v>980</v>
      </c>
      <c r="AE104" s="38" t="s">
        <v>881</v>
      </c>
    </row>
    <row r="105" spans="1:31" s="38" customFormat="1">
      <c r="E105" s="97"/>
      <c r="F105" s="38">
        <v>656</v>
      </c>
      <c r="G105" s="38" t="s">
        <v>979</v>
      </c>
      <c r="H105" s="38" t="s">
        <v>901</v>
      </c>
      <c r="I105" s="38" t="s">
        <v>902</v>
      </c>
      <c r="J105" s="38" t="s">
        <v>279</v>
      </c>
      <c r="L105" s="38">
        <v>334</v>
      </c>
      <c r="M105" s="38">
        <v>16</v>
      </c>
      <c r="N105" s="38">
        <v>17</v>
      </c>
      <c r="O105" s="38" t="s">
        <v>895</v>
      </c>
      <c r="Q105" s="38">
        <v>156</v>
      </c>
      <c r="AD105" s="50" t="s">
        <v>980</v>
      </c>
      <c r="AE105" s="38" t="s">
        <v>881</v>
      </c>
    </row>
    <row r="106" spans="1:31" s="59" customFormat="1">
      <c r="D106" s="64"/>
      <c r="E106" s="97"/>
      <c r="F106" s="38">
        <v>656</v>
      </c>
      <c r="G106" s="38" t="s">
        <v>979</v>
      </c>
      <c r="H106" s="38" t="s">
        <v>901</v>
      </c>
      <c r="I106" s="38" t="s">
        <v>902</v>
      </c>
      <c r="J106" s="59" t="s">
        <v>279</v>
      </c>
      <c r="L106" s="59">
        <v>2135</v>
      </c>
      <c r="M106" s="59">
        <v>0</v>
      </c>
      <c r="N106" s="59">
        <v>17</v>
      </c>
      <c r="O106" s="59" t="s">
        <v>895</v>
      </c>
      <c r="Q106" s="59">
        <v>728</v>
      </c>
      <c r="S106" s="59">
        <v>94</v>
      </c>
      <c r="T106" s="59">
        <v>314</v>
      </c>
      <c r="U106" s="59">
        <v>298</v>
      </c>
      <c r="W106" s="59">
        <v>21</v>
      </c>
      <c r="X106" s="59">
        <v>0</v>
      </c>
      <c r="Z106" s="59">
        <v>1208</v>
      </c>
      <c r="AD106" s="65" t="s">
        <v>981</v>
      </c>
      <c r="AE106" s="38" t="s">
        <v>881</v>
      </c>
    </row>
    <row r="107" spans="1:31" s="10" customFormat="1">
      <c r="B107" s="10" t="s">
        <v>881</v>
      </c>
      <c r="E107" s="80"/>
      <c r="F107" s="10">
        <v>510</v>
      </c>
      <c r="G107" s="10" t="s">
        <v>979</v>
      </c>
      <c r="J107" s="10" t="s">
        <v>279</v>
      </c>
      <c r="L107" s="10">
        <v>379</v>
      </c>
      <c r="M107" s="10">
        <v>0</v>
      </c>
      <c r="N107" s="10">
        <v>1</v>
      </c>
      <c r="O107" s="10" t="s">
        <v>895</v>
      </c>
      <c r="S107" s="10">
        <v>7</v>
      </c>
      <c r="T107" s="10">
        <v>204</v>
      </c>
      <c r="U107" s="10">
        <v>125</v>
      </c>
      <c r="W107" s="10">
        <f>33+7</f>
        <v>40</v>
      </c>
      <c r="AD107" s="40" t="s">
        <v>982</v>
      </c>
    </row>
    <row r="108" spans="1:31" s="10" customFormat="1">
      <c r="B108" s="10" t="s">
        <v>881</v>
      </c>
      <c r="E108" s="80"/>
      <c r="F108" s="10">
        <v>510</v>
      </c>
      <c r="G108" s="10" t="s">
        <v>983</v>
      </c>
      <c r="J108" s="10" t="s">
        <v>279</v>
      </c>
      <c r="L108" s="10">
        <v>491</v>
      </c>
      <c r="M108" s="10">
        <v>1</v>
      </c>
      <c r="N108" s="10">
        <v>5</v>
      </c>
      <c r="O108" s="10" t="s">
        <v>895</v>
      </c>
      <c r="S108" s="10">
        <v>15</v>
      </c>
      <c r="T108" s="10">
        <v>245</v>
      </c>
      <c r="U108" s="10">
        <v>195</v>
      </c>
      <c r="W108" s="10">
        <v>36</v>
      </c>
      <c r="AD108" s="40" t="s">
        <v>982</v>
      </c>
    </row>
    <row r="109" spans="1:31" s="10" customFormat="1">
      <c r="B109" s="10" t="s">
        <v>881</v>
      </c>
      <c r="E109" s="80"/>
      <c r="F109" s="10">
        <v>510</v>
      </c>
      <c r="G109" s="10" t="s">
        <v>984</v>
      </c>
      <c r="J109" s="10" t="s">
        <v>279</v>
      </c>
      <c r="L109" s="10">
        <v>522</v>
      </c>
      <c r="M109" s="10">
        <v>6</v>
      </c>
      <c r="N109" s="10">
        <v>10</v>
      </c>
      <c r="O109" s="10" t="s">
        <v>895</v>
      </c>
      <c r="S109" s="10">
        <v>30</v>
      </c>
      <c r="T109" s="10">
        <v>277</v>
      </c>
      <c r="U109" s="10">
        <v>191</v>
      </c>
      <c r="W109" s="10">
        <v>22</v>
      </c>
      <c r="AD109" s="40" t="s">
        <v>982</v>
      </c>
    </row>
    <row r="110" spans="1:31" s="10" customFormat="1">
      <c r="B110" s="10" t="s">
        <v>881</v>
      </c>
      <c r="E110" s="80"/>
      <c r="F110" s="10">
        <v>510</v>
      </c>
      <c r="G110" s="10" t="s">
        <v>985</v>
      </c>
      <c r="J110" s="10" t="s">
        <v>279</v>
      </c>
      <c r="L110" s="10">
        <v>412</v>
      </c>
      <c r="M110" s="10">
        <v>11</v>
      </c>
      <c r="N110" s="10">
        <v>15</v>
      </c>
      <c r="O110" s="10" t="s">
        <v>895</v>
      </c>
      <c r="S110" s="10">
        <v>27</v>
      </c>
      <c r="T110" s="10">
        <v>198</v>
      </c>
      <c r="U110" s="10">
        <v>170</v>
      </c>
      <c r="W110" s="10">
        <v>17</v>
      </c>
      <c r="AD110" s="40" t="s">
        <v>982</v>
      </c>
    </row>
    <row r="111" spans="1:31" s="10" customFormat="1">
      <c r="B111" s="10" t="s">
        <v>881</v>
      </c>
      <c r="E111" s="80"/>
      <c r="F111" s="10">
        <v>510</v>
      </c>
      <c r="G111" s="10" t="s">
        <v>986</v>
      </c>
      <c r="J111" s="10" t="s">
        <v>279</v>
      </c>
      <c r="L111" s="10">
        <v>334</v>
      </c>
      <c r="M111" s="10">
        <v>16</v>
      </c>
      <c r="N111" s="10">
        <v>17</v>
      </c>
      <c r="O111" s="10" t="s">
        <v>895</v>
      </c>
      <c r="S111" s="10">
        <v>15</v>
      </c>
      <c r="T111" s="10">
        <v>164</v>
      </c>
      <c r="U111" s="10">
        <v>145</v>
      </c>
      <c r="W111" s="10">
        <v>10</v>
      </c>
      <c r="AD111" s="40" t="s">
        <v>982</v>
      </c>
    </row>
    <row r="112" spans="1:31" s="11" customFormat="1">
      <c r="A112" s="55"/>
      <c r="B112" s="10" t="s">
        <v>881</v>
      </c>
      <c r="D112" s="55"/>
      <c r="E112" s="81"/>
      <c r="F112" s="10">
        <v>510</v>
      </c>
      <c r="G112" s="11" t="s">
        <v>987</v>
      </c>
      <c r="J112" s="11" t="s">
        <v>279</v>
      </c>
      <c r="L112" s="11">
        <v>2135</v>
      </c>
      <c r="M112" s="11">
        <v>0</v>
      </c>
      <c r="N112" s="11">
        <v>17</v>
      </c>
      <c r="O112" s="11" t="s">
        <v>895</v>
      </c>
      <c r="S112" s="11">
        <v>94</v>
      </c>
      <c r="T112" s="11">
        <v>1088</v>
      </c>
      <c r="U112" s="11">
        <v>826</v>
      </c>
      <c r="W112" s="11">
        <v>125</v>
      </c>
      <c r="AD112" s="42" t="s">
        <v>982</v>
      </c>
    </row>
    <row r="113" spans="2:34" ht="30">
      <c r="E113" s="92">
        <v>10</v>
      </c>
      <c r="F113">
        <v>936</v>
      </c>
      <c r="G113" t="s">
        <v>988</v>
      </c>
      <c r="H113" t="s">
        <v>902</v>
      </c>
      <c r="I113" t="s">
        <v>951</v>
      </c>
      <c r="J113" s="5" t="s">
        <v>419</v>
      </c>
      <c r="K113" t="s">
        <v>884</v>
      </c>
      <c r="L113">
        <v>123</v>
      </c>
      <c r="M113">
        <v>0</v>
      </c>
      <c r="N113">
        <v>19</v>
      </c>
      <c r="O113" t="s">
        <v>932</v>
      </c>
      <c r="Q113">
        <v>123</v>
      </c>
      <c r="V113" s="53">
        <v>2</v>
      </c>
      <c r="W113" s="53">
        <v>0</v>
      </c>
      <c r="X113" s="53" t="s">
        <v>989</v>
      </c>
      <c r="AC113" t="s">
        <v>990</v>
      </c>
      <c r="AD113" s="6" t="s">
        <v>991</v>
      </c>
      <c r="AE113" t="s">
        <v>67</v>
      </c>
      <c r="AF113" t="s">
        <v>992</v>
      </c>
      <c r="AG113" t="s">
        <v>932</v>
      </c>
      <c r="AH113" t="s">
        <v>993</v>
      </c>
    </row>
    <row r="114" spans="2:34" ht="30">
      <c r="E114" s="92"/>
      <c r="F114">
        <v>936</v>
      </c>
      <c r="G114" t="s">
        <v>994</v>
      </c>
      <c r="H114" t="s">
        <v>902</v>
      </c>
      <c r="I114" t="s">
        <v>951</v>
      </c>
      <c r="J114" s="5" t="s">
        <v>419</v>
      </c>
      <c r="K114" t="s">
        <v>884</v>
      </c>
      <c r="L114">
        <v>705</v>
      </c>
      <c r="M114">
        <v>20</v>
      </c>
      <c r="N114">
        <v>44</v>
      </c>
      <c r="O114" t="s">
        <v>932</v>
      </c>
      <c r="Q114">
        <v>705</v>
      </c>
      <c r="V114" s="53">
        <v>101</v>
      </c>
      <c r="W114" s="53">
        <v>14</v>
      </c>
      <c r="X114" s="53" t="s">
        <v>995</v>
      </c>
      <c r="AC114" t="s">
        <v>990</v>
      </c>
      <c r="AE114" t="s">
        <v>881</v>
      </c>
    </row>
    <row r="115" spans="2:34" ht="30">
      <c r="E115" s="92"/>
      <c r="F115">
        <v>936</v>
      </c>
      <c r="G115" t="s">
        <v>996</v>
      </c>
      <c r="H115" t="s">
        <v>902</v>
      </c>
      <c r="I115" t="s">
        <v>951</v>
      </c>
      <c r="J115" s="5" t="s">
        <v>419</v>
      </c>
      <c r="K115" t="s">
        <v>884</v>
      </c>
      <c r="L115">
        <v>429</v>
      </c>
      <c r="M115">
        <v>45</v>
      </c>
      <c r="N115">
        <v>54</v>
      </c>
      <c r="O115" t="s">
        <v>932</v>
      </c>
      <c r="Q115">
        <v>429</v>
      </c>
      <c r="V115" s="53">
        <v>91</v>
      </c>
      <c r="W115" s="53">
        <v>23</v>
      </c>
      <c r="X115" s="53" t="s">
        <v>997</v>
      </c>
      <c r="AC115" t="s">
        <v>990</v>
      </c>
      <c r="AE115" t="s">
        <v>881</v>
      </c>
    </row>
    <row r="116" spans="2:34" ht="30">
      <c r="E116" s="92"/>
      <c r="F116">
        <v>936</v>
      </c>
      <c r="G116" t="s">
        <v>998</v>
      </c>
      <c r="H116" t="s">
        <v>902</v>
      </c>
      <c r="I116" t="s">
        <v>951</v>
      </c>
      <c r="J116" s="5" t="s">
        <v>419</v>
      </c>
      <c r="K116" t="s">
        <v>884</v>
      </c>
      <c r="L116">
        <v>429</v>
      </c>
      <c r="M116">
        <v>55</v>
      </c>
      <c r="N116">
        <v>64</v>
      </c>
      <c r="O116" t="s">
        <v>932</v>
      </c>
      <c r="Q116">
        <v>429</v>
      </c>
      <c r="V116" s="53">
        <v>88</v>
      </c>
      <c r="W116" s="53">
        <v>20</v>
      </c>
      <c r="X116" s="53" t="s">
        <v>999</v>
      </c>
      <c r="AC116" t="s">
        <v>990</v>
      </c>
      <c r="AE116" t="s">
        <v>881</v>
      </c>
    </row>
    <row r="117" spans="2:34" ht="30">
      <c r="E117" s="92"/>
      <c r="F117">
        <v>936</v>
      </c>
      <c r="G117" t="s">
        <v>1000</v>
      </c>
      <c r="H117" t="s">
        <v>902</v>
      </c>
      <c r="I117" t="s">
        <v>951</v>
      </c>
      <c r="J117" s="5" t="s">
        <v>419</v>
      </c>
      <c r="K117" t="s">
        <v>884</v>
      </c>
      <c r="L117">
        <v>409</v>
      </c>
      <c r="M117">
        <v>65</v>
      </c>
      <c r="N117">
        <v>74</v>
      </c>
      <c r="O117" t="s">
        <v>932</v>
      </c>
      <c r="Q117">
        <v>409</v>
      </c>
      <c r="V117" s="53">
        <v>117</v>
      </c>
      <c r="W117" s="53">
        <v>33</v>
      </c>
      <c r="X117" s="53" t="s">
        <v>1001</v>
      </c>
      <c r="AC117" t="s">
        <v>990</v>
      </c>
      <c r="AE117" t="s">
        <v>881</v>
      </c>
    </row>
    <row r="118" spans="2:34" ht="30">
      <c r="E118" s="92"/>
      <c r="F118">
        <v>936</v>
      </c>
      <c r="G118" t="s">
        <v>1002</v>
      </c>
      <c r="H118" t="s">
        <v>902</v>
      </c>
      <c r="I118" t="s">
        <v>951</v>
      </c>
      <c r="J118" s="5" t="s">
        <v>419</v>
      </c>
      <c r="K118" t="s">
        <v>884</v>
      </c>
      <c r="L118">
        <v>210</v>
      </c>
      <c r="M118">
        <v>75</v>
      </c>
      <c r="N118">
        <v>84</v>
      </c>
      <c r="O118" t="s">
        <v>932</v>
      </c>
      <c r="Q118">
        <v>210</v>
      </c>
      <c r="V118" s="53">
        <v>64</v>
      </c>
      <c r="W118" s="53">
        <v>22</v>
      </c>
      <c r="X118" s="53" t="s">
        <v>1003</v>
      </c>
      <c r="AC118" t="s">
        <v>990</v>
      </c>
      <c r="AE118" t="s">
        <v>881</v>
      </c>
    </row>
    <row r="119" spans="2:34" s="2" customFormat="1" ht="30">
      <c r="D119" s="1"/>
      <c r="E119" s="92"/>
      <c r="F119">
        <v>936</v>
      </c>
      <c r="G119" s="2" t="s">
        <v>1004</v>
      </c>
      <c r="H119" t="s">
        <v>902</v>
      </c>
      <c r="I119" t="s">
        <v>951</v>
      </c>
      <c r="J119" s="13" t="s">
        <v>419</v>
      </c>
      <c r="K119" s="2" t="s">
        <v>884</v>
      </c>
      <c r="L119" s="2">
        <v>144</v>
      </c>
      <c r="M119" s="2">
        <v>85</v>
      </c>
      <c r="N119" s="2">
        <v>100</v>
      </c>
      <c r="O119" s="2" t="s">
        <v>932</v>
      </c>
      <c r="Q119" s="2">
        <v>144</v>
      </c>
      <c r="V119" s="54">
        <v>45</v>
      </c>
      <c r="W119" s="54" t="s">
        <v>1003</v>
      </c>
      <c r="X119" s="54" t="s">
        <v>1005</v>
      </c>
      <c r="AC119" s="2" t="s">
        <v>990</v>
      </c>
      <c r="AD119" s="7"/>
      <c r="AE119" t="s">
        <v>881</v>
      </c>
    </row>
    <row r="120" spans="2:34" s="11" customFormat="1">
      <c r="E120" s="82">
        <v>15</v>
      </c>
      <c r="F120" s="11">
        <v>8</v>
      </c>
      <c r="G120" s="11" t="s">
        <v>1006</v>
      </c>
      <c r="H120" s="11" t="s">
        <v>901</v>
      </c>
      <c r="I120" s="11" t="s">
        <v>902</v>
      </c>
      <c r="J120" s="11" t="s">
        <v>373</v>
      </c>
      <c r="K120" s="11" t="s">
        <v>884</v>
      </c>
      <c r="L120" s="11">
        <v>10</v>
      </c>
      <c r="M120" s="11">
        <v>0</v>
      </c>
      <c r="N120" s="11">
        <v>0</v>
      </c>
      <c r="O120" s="11" t="s">
        <v>895</v>
      </c>
      <c r="Q120" s="11">
        <v>0</v>
      </c>
      <c r="Y120" s="11" t="s">
        <v>1007</v>
      </c>
      <c r="AA120" s="11">
        <v>0</v>
      </c>
      <c r="AC120" s="11" t="s">
        <v>913</v>
      </c>
      <c r="AD120" s="42" t="s">
        <v>1008</v>
      </c>
      <c r="AE120" s="11" t="s">
        <v>67</v>
      </c>
      <c r="AG120" s="11" t="s">
        <v>895</v>
      </c>
      <c r="AH120" s="11" t="s">
        <v>993</v>
      </c>
    </row>
    <row r="121" spans="2:34" s="10" customFormat="1">
      <c r="B121" s="10" t="s">
        <v>881</v>
      </c>
      <c r="C121" s="10" t="b">
        <v>1</v>
      </c>
      <c r="E121" s="80"/>
      <c r="F121" s="10">
        <v>611</v>
      </c>
      <c r="G121" s="10" t="s">
        <v>1009</v>
      </c>
      <c r="J121" s="10" t="s">
        <v>398</v>
      </c>
      <c r="K121" s="10" t="s">
        <v>1010</v>
      </c>
      <c r="L121" s="10">
        <v>416</v>
      </c>
      <c r="M121" s="10">
        <v>0</v>
      </c>
      <c r="N121" s="10">
        <v>9</v>
      </c>
      <c r="O121" s="10" t="s">
        <v>895</v>
      </c>
      <c r="X121" s="10">
        <v>0</v>
      </c>
      <c r="AD121" s="40"/>
    </row>
    <row r="122" spans="2:34" s="10" customFormat="1">
      <c r="B122" s="10" t="s">
        <v>881</v>
      </c>
      <c r="C122" s="10" t="b">
        <v>1</v>
      </c>
      <c r="E122" s="80"/>
      <c r="F122" s="10">
        <v>611</v>
      </c>
      <c r="G122" s="10" t="s">
        <v>1009</v>
      </c>
      <c r="J122" s="10" t="s">
        <v>398</v>
      </c>
      <c r="K122" s="10" t="s">
        <v>1010</v>
      </c>
      <c r="L122" s="10">
        <v>549</v>
      </c>
      <c r="M122" s="10">
        <v>10</v>
      </c>
      <c r="N122" s="10">
        <v>19</v>
      </c>
      <c r="O122" s="10" t="s">
        <v>895</v>
      </c>
      <c r="X122" s="10">
        <v>1</v>
      </c>
      <c r="AD122" s="40"/>
    </row>
    <row r="123" spans="2:34" s="10" customFormat="1">
      <c r="B123" s="10" t="s">
        <v>881</v>
      </c>
      <c r="C123" s="10" t="b">
        <v>1</v>
      </c>
      <c r="E123" s="80"/>
      <c r="F123" s="10">
        <v>611</v>
      </c>
      <c r="G123" s="10" t="s">
        <v>1009</v>
      </c>
      <c r="J123" s="10" t="s">
        <v>398</v>
      </c>
      <c r="K123" s="10" t="s">
        <v>1010</v>
      </c>
      <c r="L123" s="10">
        <v>3619</v>
      </c>
      <c r="M123" s="10">
        <v>20</v>
      </c>
      <c r="N123" s="10">
        <v>29</v>
      </c>
      <c r="O123" s="10" t="s">
        <v>895</v>
      </c>
      <c r="X123" s="10">
        <v>7</v>
      </c>
      <c r="AD123" s="40"/>
    </row>
    <row r="124" spans="2:34" s="10" customFormat="1">
      <c r="B124" s="10" t="s">
        <v>881</v>
      </c>
      <c r="C124" s="10" t="b">
        <v>1</v>
      </c>
      <c r="E124" s="80"/>
      <c r="F124" s="10">
        <v>611</v>
      </c>
      <c r="G124" s="10" t="s">
        <v>1009</v>
      </c>
      <c r="J124" s="10" t="s">
        <v>398</v>
      </c>
      <c r="K124" s="10" t="s">
        <v>1010</v>
      </c>
      <c r="L124" s="10">
        <v>7600</v>
      </c>
      <c r="M124" s="10">
        <v>30</v>
      </c>
      <c r="N124" s="10">
        <v>39</v>
      </c>
      <c r="O124" s="10" t="s">
        <v>895</v>
      </c>
      <c r="X124" s="10">
        <v>18</v>
      </c>
      <c r="AD124" s="40"/>
    </row>
    <row r="125" spans="2:34" s="10" customFormat="1">
      <c r="B125" s="10" t="s">
        <v>881</v>
      </c>
      <c r="C125" s="10" t="b">
        <v>1</v>
      </c>
      <c r="E125" s="80"/>
      <c r="F125" s="10">
        <v>611</v>
      </c>
      <c r="G125" s="10" t="s">
        <v>1009</v>
      </c>
      <c r="J125" s="10" t="s">
        <v>398</v>
      </c>
      <c r="K125" s="10" t="s">
        <v>1010</v>
      </c>
      <c r="L125" s="10">
        <v>8571</v>
      </c>
      <c r="M125" s="10">
        <v>40</v>
      </c>
      <c r="N125" s="10">
        <v>49</v>
      </c>
      <c r="O125" s="10" t="s">
        <v>895</v>
      </c>
      <c r="X125" s="10">
        <v>38</v>
      </c>
      <c r="AD125" s="40"/>
    </row>
    <row r="126" spans="2:34" s="10" customFormat="1">
      <c r="B126" s="10" t="s">
        <v>881</v>
      </c>
      <c r="C126" s="10" t="b">
        <v>1</v>
      </c>
      <c r="E126" s="80"/>
      <c r="F126" s="10">
        <v>611</v>
      </c>
      <c r="G126" s="10" t="s">
        <v>1009</v>
      </c>
      <c r="J126" s="10" t="s">
        <v>398</v>
      </c>
      <c r="K126" s="10" t="s">
        <v>1010</v>
      </c>
      <c r="L126" s="10">
        <v>10008</v>
      </c>
      <c r="M126" s="10">
        <v>50</v>
      </c>
      <c r="N126" s="10">
        <v>59</v>
      </c>
      <c r="O126" s="10" t="s">
        <v>895</v>
      </c>
      <c r="X126" s="10">
        <v>130</v>
      </c>
      <c r="AD126" s="40"/>
    </row>
    <row r="127" spans="2:34" s="10" customFormat="1">
      <c r="B127" s="10" t="s">
        <v>881</v>
      </c>
      <c r="C127" s="10" t="b">
        <v>1</v>
      </c>
      <c r="E127" s="80"/>
      <c r="F127" s="10">
        <v>611</v>
      </c>
      <c r="G127" s="10" t="s">
        <v>1009</v>
      </c>
      <c r="J127" s="10" t="s">
        <v>398</v>
      </c>
      <c r="K127" s="10" t="s">
        <v>1010</v>
      </c>
      <c r="L127" s="10">
        <v>8583</v>
      </c>
      <c r="M127" s="10">
        <v>60</v>
      </c>
      <c r="N127" s="10">
        <v>69</v>
      </c>
      <c r="O127" s="10" t="s">
        <v>895</v>
      </c>
      <c r="X127" s="10">
        <v>309</v>
      </c>
      <c r="AD127" s="40"/>
    </row>
    <row r="128" spans="2:34" s="10" customFormat="1">
      <c r="B128" s="10" t="s">
        <v>881</v>
      </c>
      <c r="C128" s="10" t="b">
        <v>1</v>
      </c>
      <c r="E128" s="80"/>
      <c r="F128" s="10">
        <v>611</v>
      </c>
      <c r="G128" s="10" t="s">
        <v>1009</v>
      </c>
      <c r="J128" s="10" t="s">
        <v>398</v>
      </c>
      <c r="K128" s="10" t="s">
        <v>1010</v>
      </c>
      <c r="L128" s="10">
        <v>3918</v>
      </c>
      <c r="M128" s="10">
        <v>70</v>
      </c>
      <c r="N128" s="10">
        <v>79</v>
      </c>
      <c r="O128" s="10" t="s">
        <v>895</v>
      </c>
      <c r="X128" s="10">
        <v>312</v>
      </c>
      <c r="AD128" s="40"/>
    </row>
    <row r="129" spans="1:34" s="11" customFormat="1">
      <c r="A129" s="55"/>
      <c r="B129" s="10" t="s">
        <v>881</v>
      </c>
      <c r="C129" s="10" t="b">
        <v>1</v>
      </c>
      <c r="D129" s="10"/>
      <c r="E129" s="80"/>
      <c r="F129" s="10">
        <v>611</v>
      </c>
      <c r="G129" s="11" t="s">
        <v>1009</v>
      </c>
      <c r="J129" s="11" t="s">
        <v>398</v>
      </c>
      <c r="K129" s="11" t="s">
        <v>1010</v>
      </c>
      <c r="L129" s="11">
        <v>1408</v>
      </c>
      <c r="M129" s="11">
        <v>80</v>
      </c>
      <c r="N129" s="11">
        <v>100</v>
      </c>
      <c r="O129" s="11" t="s">
        <v>895</v>
      </c>
      <c r="X129" s="11">
        <v>208</v>
      </c>
      <c r="AD129" s="42"/>
    </row>
    <row r="130" spans="1:34" s="12" customFormat="1">
      <c r="E130" s="93">
        <v>11</v>
      </c>
      <c r="F130" s="12">
        <v>939</v>
      </c>
      <c r="H130" s="12" t="s">
        <v>1011</v>
      </c>
      <c r="I130" s="12" t="s">
        <v>901</v>
      </c>
      <c r="J130" s="12" t="s">
        <v>425</v>
      </c>
      <c r="K130" s="12" t="s">
        <v>884</v>
      </c>
      <c r="L130" s="12">
        <v>9</v>
      </c>
      <c r="M130" s="12">
        <v>0</v>
      </c>
      <c r="N130" s="12">
        <v>14</v>
      </c>
      <c r="O130" s="12" t="s">
        <v>895</v>
      </c>
      <c r="Q130" s="12">
        <v>9</v>
      </c>
      <c r="R130" s="12" t="s">
        <v>905</v>
      </c>
      <c r="W130" s="12">
        <v>1</v>
      </c>
      <c r="AD130" s="17"/>
      <c r="AE130" s="12" t="s">
        <v>67</v>
      </c>
      <c r="AG130" s="12" t="s">
        <v>895</v>
      </c>
      <c r="AH130" s="12" t="s">
        <v>993</v>
      </c>
    </row>
    <row r="131" spans="1:34" s="12" customFormat="1">
      <c r="E131" s="93"/>
      <c r="F131" s="12">
        <v>939</v>
      </c>
      <c r="H131" s="12" t="s">
        <v>1011</v>
      </c>
      <c r="I131" s="12" t="s">
        <v>901</v>
      </c>
      <c r="J131" s="12" t="s">
        <v>425</v>
      </c>
      <c r="K131" s="12" t="s">
        <v>884</v>
      </c>
      <c r="L131" s="12">
        <v>557</v>
      </c>
      <c r="M131" s="12">
        <v>15</v>
      </c>
      <c r="N131" s="12">
        <v>49</v>
      </c>
      <c r="O131" s="12" t="s">
        <v>895</v>
      </c>
      <c r="Q131" s="12">
        <v>557</v>
      </c>
      <c r="R131" s="12" t="s">
        <v>905</v>
      </c>
      <c r="W131" s="12">
        <v>67</v>
      </c>
      <c r="AD131" s="17"/>
      <c r="AE131" s="12" t="s">
        <v>881</v>
      </c>
    </row>
    <row r="132" spans="1:34" s="12" customFormat="1">
      <c r="E132" s="93"/>
      <c r="F132" s="12">
        <v>939</v>
      </c>
      <c r="H132" s="12" t="s">
        <v>1011</v>
      </c>
      <c r="I132" s="12" t="s">
        <v>901</v>
      </c>
      <c r="J132" s="12" t="s">
        <v>425</v>
      </c>
      <c r="K132" s="12" t="s">
        <v>884</v>
      </c>
      <c r="L132" s="12">
        <v>292</v>
      </c>
      <c r="M132" s="12">
        <v>50</v>
      </c>
      <c r="N132" s="12">
        <v>64</v>
      </c>
      <c r="O132" s="12" t="s">
        <v>895</v>
      </c>
      <c r="Q132" s="12">
        <v>292</v>
      </c>
      <c r="R132" s="12" t="s">
        <v>905</v>
      </c>
      <c r="W132" s="12">
        <v>51</v>
      </c>
      <c r="AD132" s="17"/>
      <c r="AE132" s="12" t="s">
        <v>881</v>
      </c>
    </row>
    <row r="133" spans="1:34" s="4" customFormat="1">
      <c r="D133" s="3"/>
      <c r="E133" s="93"/>
      <c r="F133" s="12">
        <v>939</v>
      </c>
      <c r="H133" s="12" t="s">
        <v>1011</v>
      </c>
      <c r="I133" s="12" t="s">
        <v>901</v>
      </c>
      <c r="J133" s="4" t="s">
        <v>425</v>
      </c>
      <c r="K133" s="4" t="s">
        <v>884</v>
      </c>
      <c r="L133" s="4">
        <v>153</v>
      </c>
      <c r="M133" s="4">
        <v>65</v>
      </c>
      <c r="N133" s="4">
        <v>100</v>
      </c>
      <c r="O133" s="4" t="s">
        <v>895</v>
      </c>
      <c r="Q133" s="4">
        <v>153</v>
      </c>
      <c r="R133" s="12" t="s">
        <v>905</v>
      </c>
      <c r="W133" s="4">
        <v>44</v>
      </c>
      <c r="AD133" s="23"/>
      <c r="AE133" s="4" t="s">
        <v>881</v>
      </c>
    </row>
    <row r="134" spans="1:34" s="4" customFormat="1">
      <c r="D134" s="58" t="b">
        <v>1</v>
      </c>
      <c r="E134" s="83">
        <v>12</v>
      </c>
      <c r="F134" s="4">
        <v>889</v>
      </c>
      <c r="G134" s="4" t="s">
        <v>1012</v>
      </c>
      <c r="H134" s="4" t="s">
        <v>901</v>
      </c>
      <c r="I134" s="4" t="s">
        <v>1013</v>
      </c>
      <c r="J134" s="4" t="s">
        <v>486</v>
      </c>
      <c r="K134" s="4" t="s">
        <v>1014</v>
      </c>
      <c r="P134" s="60"/>
      <c r="Q134" s="60"/>
      <c r="R134" s="60"/>
      <c r="S134" s="60"/>
      <c r="T134" s="60"/>
      <c r="U134" s="60"/>
      <c r="V134" s="60"/>
      <c r="W134" s="60"/>
      <c r="X134" s="60"/>
      <c r="Y134" s="60"/>
      <c r="AD134" s="23" t="s">
        <v>1015</v>
      </c>
      <c r="AE134" s="4" t="s">
        <v>67</v>
      </c>
      <c r="AG134" s="4" t="s">
        <v>1016</v>
      </c>
      <c r="AH134" s="4" t="s">
        <v>1014</v>
      </c>
    </row>
    <row r="135" spans="1:34" s="11" customFormat="1">
      <c r="B135" s="11" t="s">
        <v>881</v>
      </c>
      <c r="C135" s="11" t="b">
        <v>1</v>
      </c>
      <c r="E135" s="82"/>
      <c r="F135" s="11">
        <v>47</v>
      </c>
      <c r="G135" s="11" t="s">
        <v>1017</v>
      </c>
      <c r="J135" s="11" t="s">
        <v>499</v>
      </c>
      <c r="K135" s="11" t="s">
        <v>884</v>
      </c>
      <c r="L135" s="11">
        <v>105</v>
      </c>
      <c r="M135" s="11">
        <v>1</v>
      </c>
      <c r="N135" s="11">
        <v>16</v>
      </c>
      <c r="O135" s="11" t="s">
        <v>895</v>
      </c>
      <c r="V135" s="11">
        <v>105</v>
      </c>
      <c r="W135" s="11">
        <v>8</v>
      </c>
      <c r="Z135" s="11">
        <v>64</v>
      </c>
      <c r="AC135" s="11" t="s">
        <v>1018</v>
      </c>
      <c r="AD135" s="42"/>
    </row>
    <row r="136" spans="1:34" s="10" customFormat="1">
      <c r="B136" s="10" t="s">
        <v>881</v>
      </c>
      <c r="E136" s="80"/>
      <c r="F136" s="10">
        <v>24</v>
      </c>
      <c r="G136" s="10" t="s">
        <v>1019</v>
      </c>
      <c r="H136" s="10" t="s">
        <v>902</v>
      </c>
      <c r="I136" s="10" t="s">
        <v>902</v>
      </c>
      <c r="J136" s="10" t="s">
        <v>200</v>
      </c>
      <c r="K136" s="10" t="s">
        <v>1020</v>
      </c>
      <c r="L136" s="10">
        <v>1</v>
      </c>
      <c r="M136" s="10">
        <v>9</v>
      </c>
      <c r="N136" s="10">
        <v>9</v>
      </c>
      <c r="O136" s="10" t="s">
        <v>895</v>
      </c>
      <c r="P136" s="10" t="s">
        <v>1021</v>
      </c>
      <c r="T136" s="10">
        <v>1</v>
      </c>
      <c r="AD136" s="40" t="s">
        <v>1022</v>
      </c>
    </row>
    <row r="137" spans="1:34" s="10" customFormat="1">
      <c r="B137" s="10" t="s">
        <v>881</v>
      </c>
      <c r="E137" s="80"/>
      <c r="F137" s="10">
        <v>24</v>
      </c>
      <c r="G137" s="10" t="s">
        <v>1019</v>
      </c>
      <c r="H137" s="10" t="s">
        <v>902</v>
      </c>
      <c r="I137" s="10" t="s">
        <v>902</v>
      </c>
      <c r="J137" s="10" t="s">
        <v>200</v>
      </c>
      <c r="K137" s="10" t="s">
        <v>1020</v>
      </c>
      <c r="L137" s="10">
        <v>1</v>
      </c>
      <c r="M137" s="10">
        <v>6</v>
      </c>
      <c r="N137" s="10">
        <v>6</v>
      </c>
      <c r="O137" s="10" t="s">
        <v>895</v>
      </c>
      <c r="P137" s="10" t="s">
        <v>1023</v>
      </c>
      <c r="T137" s="10">
        <v>1</v>
      </c>
      <c r="AD137" s="40" t="s">
        <v>1024</v>
      </c>
    </row>
    <row r="138" spans="1:34" s="11" customFormat="1">
      <c r="B138" s="11" t="s">
        <v>881</v>
      </c>
      <c r="D138" s="55"/>
      <c r="E138" s="81"/>
      <c r="F138" s="10">
        <v>24</v>
      </c>
      <c r="G138" s="10" t="s">
        <v>1019</v>
      </c>
      <c r="H138" s="10" t="s">
        <v>902</v>
      </c>
      <c r="I138" s="10" t="s">
        <v>902</v>
      </c>
      <c r="J138" s="10" t="s">
        <v>200</v>
      </c>
      <c r="K138" s="10" t="s">
        <v>1020</v>
      </c>
      <c r="L138" s="11">
        <v>1</v>
      </c>
      <c r="M138" s="11">
        <v>8</v>
      </c>
      <c r="N138" s="11">
        <v>8</v>
      </c>
      <c r="O138" s="11" t="s">
        <v>895</v>
      </c>
      <c r="P138" s="11" t="s">
        <v>1021</v>
      </c>
      <c r="T138" s="11">
        <v>1</v>
      </c>
      <c r="AD138" s="42" t="s">
        <v>1025</v>
      </c>
    </row>
    <row r="139" spans="1:34" s="10" customFormat="1">
      <c r="B139" s="10" t="s">
        <v>881</v>
      </c>
      <c r="E139" s="80"/>
      <c r="F139" s="10">
        <v>424</v>
      </c>
      <c r="G139" s="10" t="s">
        <v>1026</v>
      </c>
      <c r="H139" s="10" t="s">
        <v>901</v>
      </c>
      <c r="I139" s="10" t="s">
        <v>902</v>
      </c>
      <c r="J139" s="10" t="s">
        <v>600</v>
      </c>
      <c r="K139" s="10" t="s">
        <v>919</v>
      </c>
      <c r="L139" s="10">
        <v>1</v>
      </c>
      <c r="M139" s="10">
        <v>8</v>
      </c>
      <c r="N139" s="10">
        <v>8</v>
      </c>
      <c r="O139" s="10" t="s">
        <v>895</v>
      </c>
      <c r="P139" s="10" t="s">
        <v>923</v>
      </c>
      <c r="T139" s="10">
        <v>1</v>
      </c>
      <c r="Z139" s="10">
        <v>0</v>
      </c>
      <c r="AD139" s="40" t="s">
        <v>1027</v>
      </c>
    </row>
    <row r="140" spans="1:34" s="10" customFormat="1">
      <c r="B140" s="10" t="s">
        <v>881</v>
      </c>
      <c r="E140" s="80"/>
      <c r="F140" s="10">
        <v>424</v>
      </c>
      <c r="G140" s="10" t="s">
        <v>1026</v>
      </c>
      <c r="H140" s="10" t="s">
        <v>901</v>
      </c>
      <c r="I140" s="10" t="s">
        <v>902</v>
      </c>
      <c r="J140" s="10" t="s">
        <v>600</v>
      </c>
      <c r="K140" s="10" t="s">
        <v>919</v>
      </c>
      <c r="L140" s="10">
        <v>1</v>
      </c>
      <c r="M140" s="10">
        <v>3</v>
      </c>
      <c r="N140" s="10">
        <v>3</v>
      </c>
      <c r="O140" s="10" t="s">
        <v>895</v>
      </c>
      <c r="P140" s="10" t="s">
        <v>930</v>
      </c>
      <c r="S140" s="10">
        <v>1</v>
      </c>
      <c r="Z140" s="10">
        <v>1</v>
      </c>
      <c r="AD140" s="40" t="s">
        <v>1028</v>
      </c>
    </row>
    <row r="141" spans="1:34" s="10" customFormat="1">
      <c r="B141" s="10" t="s">
        <v>881</v>
      </c>
      <c r="E141" s="80"/>
      <c r="F141" s="10">
        <v>424</v>
      </c>
      <c r="G141" s="10" t="s">
        <v>1026</v>
      </c>
      <c r="H141" s="10" t="s">
        <v>901</v>
      </c>
      <c r="I141" s="10" t="s">
        <v>902</v>
      </c>
      <c r="J141" s="10" t="s">
        <v>600</v>
      </c>
      <c r="K141" s="10" t="s">
        <v>919</v>
      </c>
      <c r="L141" s="10">
        <v>1</v>
      </c>
      <c r="M141" s="10">
        <v>2</v>
      </c>
      <c r="N141" s="10">
        <v>2</v>
      </c>
      <c r="O141" s="10" t="s">
        <v>895</v>
      </c>
      <c r="P141" s="10" t="s">
        <v>930</v>
      </c>
      <c r="S141" s="10">
        <v>1</v>
      </c>
      <c r="Z141" s="10">
        <v>0</v>
      </c>
      <c r="AD141" s="40" t="s">
        <v>1029</v>
      </c>
    </row>
    <row r="142" spans="1:34" s="10" customFormat="1">
      <c r="B142" s="10" t="s">
        <v>881</v>
      </c>
      <c r="E142" s="80"/>
      <c r="F142" s="10">
        <v>424</v>
      </c>
      <c r="G142" s="10" t="s">
        <v>1026</v>
      </c>
      <c r="H142" s="10" t="s">
        <v>901</v>
      </c>
      <c r="I142" s="10" t="s">
        <v>902</v>
      </c>
      <c r="J142" s="10" t="s">
        <v>600</v>
      </c>
      <c r="K142" s="10" t="s">
        <v>919</v>
      </c>
      <c r="L142" s="10">
        <v>1</v>
      </c>
      <c r="M142" s="10">
        <v>0</v>
      </c>
      <c r="N142" s="10">
        <v>0</v>
      </c>
      <c r="O142" s="10" t="s">
        <v>895</v>
      </c>
      <c r="P142" s="10" t="s">
        <v>930</v>
      </c>
      <c r="S142" s="10">
        <v>1</v>
      </c>
      <c r="Z142" s="10">
        <v>1</v>
      </c>
      <c r="AD142" s="40" t="s">
        <v>1030</v>
      </c>
    </row>
    <row r="143" spans="1:34" s="10" customFormat="1">
      <c r="B143" s="10" t="s">
        <v>881</v>
      </c>
      <c r="E143" s="80"/>
      <c r="F143" s="10">
        <v>424</v>
      </c>
      <c r="G143" s="10" t="s">
        <v>1026</v>
      </c>
      <c r="H143" s="10" t="s">
        <v>901</v>
      </c>
      <c r="I143" s="10" t="s">
        <v>902</v>
      </c>
      <c r="J143" s="10" t="s">
        <v>600</v>
      </c>
      <c r="K143" s="10" t="s">
        <v>919</v>
      </c>
      <c r="L143" s="10">
        <v>1</v>
      </c>
      <c r="M143" s="10">
        <v>9</v>
      </c>
      <c r="N143" s="10">
        <v>9</v>
      </c>
      <c r="O143" s="10" t="s">
        <v>895</v>
      </c>
      <c r="P143" s="10" t="s">
        <v>930</v>
      </c>
      <c r="S143" s="10">
        <v>1</v>
      </c>
      <c r="Z143" s="10">
        <v>0</v>
      </c>
      <c r="AD143" s="40" t="s">
        <v>1030</v>
      </c>
    </row>
    <row r="144" spans="1:34" s="11" customFormat="1">
      <c r="B144" s="11" t="s">
        <v>881</v>
      </c>
      <c r="D144" s="55"/>
      <c r="E144" s="81"/>
      <c r="F144" s="10">
        <v>424</v>
      </c>
      <c r="G144" s="10" t="s">
        <v>1026</v>
      </c>
      <c r="H144" s="10" t="s">
        <v>901</v>
      </c>
      <c r="I144" s="10" t="s">
        <v>902</v>
      </c>
      <c r="J144" s="10" t="s">
        <v>600</v>
      </c>
      <c r="K144" s="10" t="s">
        <v>919</v>
      </c>
      <c r="L144" s="11">
        <v>1</v>
      </c>
      <c r="M144" s="11">
        <v>3</v>
      </c>
      <c r="N144" s="11">
        <v>3</v>
      </c>
      <c r="O144" s="11" t="s">
        <v>895</v>
      </c>
      <c r="P144" s="11" t="s">
        <v>923</v>
      </c>
      <c r="T144" s="11">
        <v>1</v>
      </c>
      <c r="Z144" s="11">
        <v>0</v>
      </c>
      <c r="AD144" s="42" t="s">
        <v>1027</v>
      </c>
    </row>
    <row r="145" spans="2:34" s="2" customFormat="1">
      <c r="E145" s="89">
        <v>13</v>
      </c>
      <c r="F145" s="2">
        <v>174</v>
      </c>
      <c r="G145" s="2" t="s">
        <v>1031</v>
      </c>
      <c r="H145" t="s">
        <v>901</v>
      </c>
      <c r="I145" t="s">
        <v>902</v>
      </c>
      <c r="J145" s="2" t="s">
        <v>505</v>
      </c>
      <c r="K145" s="2" t="s">
        <v>1032</v>
      </c>
      <c r="L145" s="2">
        <v>507</v>
      </c>
      <c r="M145" s="2">
        <v>1</v>
      </c>
      <c r="O145" s="2" t="s">
        <v>1033</v>
      </c>
      <c r="Q145" s="4">
        <v>507</v>
      </c>
      <c r="AD145" s="7" t="s">
        <v>1034</v>
      </c>
      <c r="AE145" s="2" t="s">
        <v>67</v>
      </c>
      <c r="AG145" s="2" t="s">
        <v>1035</v>
      </c>
      <c r="AH145" s="2" t="s">
        <v>1036</v>
      </c>
    </row>
    <row r="146" spans="2:34" s="11" customFormat="1">
      <c r="B146" s="11" t="s">
        <v>881</v>
      </c>
      <c r="C146" s="11" t="b">
        <v>1</v>
      </c>
      <c r="E146" s="82"/>
      <c r="F146" s="11">
        <v>188</v>
      </c>
      <c r="G146" s="11" t="s">
        <v>1037</v>
      </c>
      <c r="J146" s="11" t="s">
        <v>759</v>
      </c>
      <c r="K146" s="11" t="s">
        <v>884</v>
      </c>
      <c r="L146" s="11">
        <v>1468</v>
      </c>
      <c r="M146" s="11">
        <v>0</v>
      </c>
      <c r="N146" s="11">
        <v>93</v>
      </c>
      <c r="O146" s="11" t="s">
        <v>1038</v>
      </c>
      <c r="AD146" s="42" t="s">
        <v>1039</v>
      </c>
    </row>
    <row r="147" spans="2:34" s="10" customFormat="1">
      <c r="B147" s="11" t="s">
        <v>881</v>
      </c>
      <c r="E147" s="80"/>
      <c r="F147" s="10">
        <v>116</v>
      </c>
      <c r="G147" s="10" t="s">
        <v>1040</v>
      </c>
      <c r="J147" s="10" t="s">
        <v>749</v>
      </c>
      <c r="K147" s="10" t="s">
        <v>1041</v>
      </c>
      <c r="L147" s="10">
        <v>44672</v>
      </c>
      <c r="M147" s="10">
        <v>0</v>
      </c>
      <c r="O147" s="10" t="s">
        <v>895</v>
      </c>
      <c r="X147" s="10">
        <v>1023</v>
      </c>
      <c r="AD147" s="40" t="s">
        <v>1042</v>
      </c>
    </row>
    <row r="148" spans="2:34" s="10" customFormat="1">
      <c r="B148" s="11" t="s">
        <v>881</v>
      </c>
      <c r="E148" s="80"/>
      <c r="F148" s="10">
        <v>116</v>
      </c>
      <c r="G148" s="10" t="s">
        <v>1040</v>
      </c>
      <c r="J148" s="10" t="s">
        <v>749</v>
      </c>
      <c r="K148" s="10" t="s">
        <v>1041</v>
      </c>
      <c r="L148" s="10">
        <v>416</v>
      </c>
      <c r="M148" s="10">
        <v>0</v>
      </c>
      <c r="N148" s="10">
        <v>9</v>
      </c>
      <c r="O148" s="10" t="s">
        <v>895</v>
      </c>
      <c r="V148" s="10">
        <v>0</v>
      </c>
      <c r="X148" s="10">
        <v>0</v>
      </c>
      <c r="AD148" s="40" t="s">
        <v>1043</v>
      </c>
    </row>
    <row r="149" spans="2:34" s="10" customFormat="1">
      <c r="B149" s="11" t="s">
        <v>881</v>
      </c>
      <c r="E149" s="80"/>
      <c r="F149" s="10">
        <v>116</v>
      </c>
      <c r="G149" s="10" t="s">
        <v>1040</v>
      </c>
      <c r="J149" s="10" t="s">
        <v>749</v>
      </c>
      <c r="K149" s="10" t="s">
        <v>1041</v>
      </c>
      <c r="L149" s="10">
        <v>549</v>
      </c>
      <c r="M149" s="10">
        <v>10</v>
      </c>
      <c r="N149" s="10">
        <v>19</v>
      </c>
      <c r="O149" s="10" t="s">
        <v>895</v>
      </c>
      <c r="V149" s="10">
        <v>1</v>
      </c>
      <c r="X149" s="10">
        <v>1</v>
      </c>
      <c r="AD149" s="40" t="s">
        <v>1043</v>
      </c>
    </row>
    <row r="150" spans="2:34" s="10" customFormat="1">
      <c r="B150" s="11" t="s">
        <v>881</v>
      </c>
      <c r="E150" s="80"/>
      <c r="F150" s="10">
        <v>116</v>
      </c>
      <c r="G150" s="10" t="s">
        <v>1040</v>
      </c>
      <c r="J150" s="10" t="s">
        <v>749</v>
      </c>
      <c r="K150" s="10" t="s">
        <v>1041</v>
      </c>
      <c r="M150" s="10">
        <v>20</v>
      </c>
      <c r="N150" s="10">
        <v>29</v>
      </c>
      <c r="O150" s="10" t="s">
        <v>895</v>
      </c>
      <c r="V150" s="10">
        <v>49</v>
      </c>
      <c r="X150" s="10">
        <v>7</v>
      </c>
      <c r="AD150" s="40" t="s">
        <v>1043</v>
      </c>
    </row>
    <row r="151" spans="2:34" s="10" customFormat="1">
      <c r="B151" s="11" t="s">
        <v>881</v>
      </c>
      <c r="E151" s="80"/>
      <c r="F151" s="10">
        <v>116</v>
      </c>
      <c r="G151" s="10" t="s">
        <v>1040</v>
      </c>
      <c r="J151" s="10" t="s">
        <v>749</v>
      </c>
      <c r="K151" s="10" t="s">
        <v>1041</v>
      </c>
      <c r="M151" s="10">
        <v>30</v>
      </c>
      <c r="N151" s="10">
        <v>39</v>
      </c>
      <c r="O151" s="10" t="s">
        <v>895</v>
      </c>
      <c r="V151" s="10">
        <v>124</v>
      </c>
      <c r="X151" s="10">
        <v>18</v>
      </c>
      <c r="AD151" s="40" t="s">
        <v>1043</v>
      </c>
    </row>
    <row r="152" spans="2:34" s="10" customFormat="1">
      <c r="B152" s="11" t="s">
        <v>881</v>
      </c>
      <c r="E152" s="80"/>
      <c r="F152" s="10">
        <v>116</v>
      </c>
      <c r="G152" s="10" t="s">
        <v>1040</v>
      </c>
      <c r="J152" s="10" t="s">
        <v>749</v>
      </c>
      <c r="K152" s="10" t="s">
        <v>1041</v>
      </c>
      <c r="M152" s="10">
        <v>40</v>
      </c>
      <c r="N152" s="10">
        <v>49</v>
      </c>
      <c r="O152" s="10" t="s">
        <v>895</v>
      </c>
      <c r="V152" s="10">
        <v>154</v>
      </c>
      <c r="X152" s="10">
        <v>38</v>
      </c>
      <c r="AD152" s="40" t="s">
        <v>1043</v>
      </c>
    </row>
    <row r="153" spans="2:34" s="10" customFormat="1">
      <c r="B153" s="11" t="s">
        <v>881</v>
      </c>
      <c r="E153" s="80"/>
      <c r="F153" s="10">
        <v>116</v>
      </c>
      <c r="G153" s="10" t="s">
        <v>1040</v>
      </c>
      <c r="J153" s="10" t="s">
        <v>749</v>
      </c>
      <c r="K153" s="10" t="s">
        <v>1041</v>
      </c>
      <c r="M153" s="10">
        <v>50</v>
      </c>
      <c r="N153" s="10">
        <v>59</v>
      </c>
      <c r="O153" s="10" t="s">
        <v>895</v>
      </c>
      <c r="V153" s="10">
        <v>222</v>
      </c>
      <c r="X153" s="10">
        <v>130</v>
      </c>
      <c r="AD153" s="40" t="s">
        <v>1043</v>
      </c>
    </row>
    <row r="154" spans="2:34" s="10" customFormat="1">
      <c r="B154" s="11" t="s">
        <v>881</v>
      </c>
      <c r="E154" s="80"/>
      <c r="F154" s="10">
        <v>116</v>
      </c>
      <c r="G154" s="10" t="s">
        <v>1040</v>
      </c>
      <c r="J154" s="10" t="s">
        <v>749</v>
      </c>
      <c r="K154" s="10" t="s">
        <v>1041</v>
      </c>
      <c r="M154" s="10">
        <v>60</v>
      </c>
      <c r="N154" s="10">
        <v>69</v>
      </c>
      <c r="O154" s="10" t="s">
        <v>895</v>
      </c>
      <c r="V154" s="10">
        <v>201</v>
      </c>
      <c r="X154" s="10">
        <v>309</v>
      </c>
      <c r="AD154" s="40" t="s">
        <v>1043</v>
      </c>
    </row>
    <row r="155" spans="2:34" s="10" customFormat="1">
      <c r="B155" s="11" t="s">
        <v>881</v>
      </c>
      <c r="E155" s="80"/>
      <c r="F155" s="10">
        <v>116</v>
      </c>
      <c r="G155" s="10" t="s">
        <v>1040</v>
      </c>
      <c r="J155" s="10" t="s">
        <v>749</v>
      </c>
      <c r="K155" s="10" t="s">
        <v>1041</v>
      </c>
      <c r="M155" s="10">
        <v>70</v>
      </c>
      <c r="N155" s="10">
        <v>79</v>
      </c>
      <c r="O155" s="10" t="s">
        <v>895</v>
      </c>
      <c r="V155" s="10">
        <v>133</v>
      </c>
      <c r="X155" s="10">
        <v>312</v>
      </c>
      <c r="AD155" s="40" t="s">
        <v>1043</v>
      </c>
    </row>
    <row r="156" spans="2:34" s="11" customFormat="1">
      <c r="B156" s="11" t="s">
        <v>881</v>
      </c>
      <c r="C156" s="10"/>
      <c r="D156" s="10"/>
      <c r="E156" s="80"/>
      <c r="F156" s="10">
        <v>116</v>
      </c>
      <c r="G156" s="10" t="s">
        <v>1040</v>
      </c>
      <c r="H156" s="10"/>
      <c r="I156" s="10"/>
      <c r="J156" s="10" t="s">
        <v>749</v>
      </c>
      <c r="K156" s="10" t="s">
        <v>1041</v>
      </c>
      <c r="M156" s="11">
        <v>80</v>
      </c>
      <c r="N156" s="11">
        <v>100</v>
      </c>
      <c r="O156" s="10" t="s">
        <v>895</v>
      </c>
      <c r="V156" s="11">
        <v>51</v>
      </c>
      <c r="X156" s="11">
        <v>208</v>
      </c>
      <c r="AD156" s="42" t="s">
        <v>1043</v>
      </c>
    </row>
    <row r="157" spans="2:34">
      <c r="E157" s="93">
        <v>14</v>
      </c>
      <c r="F157">
        <v>187</v>
      </c>
      <c r="G157" t="s">
        <v>1044</v>
      </c>
      <c r="H157" t="s">
        <v>901</v>
      </c>
      <c r="I157" t="s">
        <v>902</v>
      </c>
      <c r="J157" t="s">
        <v>756</v>
      </c>
      <c r="K157" t="s">
        <v>1045</v>
      </c>
      <c r="L157">
        <v>4</v>
      </c>
      <c r="M157">
        <v>0</v>
      </c>
      <c r="N157">
        <v>17</v>
      </c>
      <c r="O157" t="s">
        <v>1046</v>
      </c>
      <c r="Q157">
        <v>4</v>
      </c>
      <c r="AD157" s="6" t="s">
        <v>1047</v>
      </c>
      <c r="AE157" t="s">
        <v>67</v>
      </c>
      <c r="AG157" t="s">
        <v>1048</v>
      </c>
      <c r="AH157" t="s">
        <v>1049</v>
      </c>
    </row>
    <row r="158" spans="2:34">
      <c r="E158" s="93"/>
      <c r="F158">
        <v>187</v>
      </c>
      <c r="G158" t="s">
        <v>1044</v>
      </c>
      <c r="H158" t="s">
        <v>901</v>
      </c>
      <c r="I158" t="s">
        <v>902</v>
      </c>
      <c r="J158" t="s">
        <v>756</v>
      </c>
      <c r="K158" t="s">
        <v>1045</v>
      </c>
      <c r="L158">
        <v>24</v>
      </c>
      <c r="M158">
        <v>18</v>
      </c>
      <c r="N158">
        <v>49</v>
      </c>
      <c r="O158" t="s">
        <v>1046</v>
      </c>
      <c r="Q158">
        <v>24</v>
      </c>
      <c r="AE158" s="12" t="s">
        <v>881</v>
      </c>
    </row>
    <row r="159" spans="2:34">
      <c r="E159" s="93"/>
      <c r="F159">
        <v>187</v>
      </c>
      <c r="G159" t="s">
        <v>1044</v>
      </c>
      <c r="H159" t="s">
        <v>901</v>
      </c>
      <c r="I159" t="s">
        <v>902</v>
      </c>
      <c r="J159" t="s">
        <v>756</v>
      </c>
      <c r="K159" t="s">
        <v>1045</v>
      </c>
      <c r="L159">
        <v>7</v>
      </c>
      <c r="M159">
        <v>50</v>
      </c>
      <c r="N159">
        <v>64</v>
      </c>
      <c r="O159" t="s">
        <v>1046</v>
      </c>
      <c r="Q159">
        <v>7</v>
      </c>
      <c r="AE159" s="12" t="s">
        <v>881</v>
      </c>
    </row>
    <row r="160" spans="2:34" s="2" customFormat="1">
      <c r="D160" s="1"/>
      <c r="E160" s="93"/>
      <c r="F160">
        <v>187</v>
      </c>
      <c r="G160" t="s">
        <v>1044</v>
      </c>
      <c r="H160" t="s">
        <v>901</v>
      </c>
      <c r="I160" t="s">
        <v>902</v>
      </c>
      <c r="J160" t="s">
        <v>756</v>
      </c>
      <c r="K160" t="s">
        <v>1045</v>
      </c>
      <c r="L160" s="2">
        <v>3</v>
      </c>
      <c r="M160" s="2">
        <v>65</v>
      </c>
      <c r="N160" s="2">
        <v>100</v>
      </c>
      <c r="O160" s="2" t="s">
        <v>1046</v>
      </c>
      <c r="Q160" s="2">
        <v>3</v>
      </c>
      <c r="AD160" s="7"/>
      <c r="AE160" s="4" t="s">
        <v>881</v>
      </c>
    </row>
    <row r="161" spans="1:34" s="11" customFormat="1">
      <c r="B161" s="11" t="s">
        <v>881</v>
      </c>
      <c r="E161" s="82"/>
      <c r="F161" s="11">
        <v>315</v>
      </c>
      <c r="G161" s="11" t="s">
        <v>1050</v>
      </c>
      <c r="H161" s="11" t="s">
        <v>902</v>
      </c>
      <c r="I161" s="11" t="s">
        <v>902</v>
      </c>
      <c r="J161" s="11" t="s">
        <v>172</v>
      </c>
      <c r="K161" s="11" t="s">
        <v>24</v>
      </c>
      <c r="L161" s="11">
        <v>1</v>
      </c>
      <c r="M161" s="11">
        <v>10</v>
      </c>
      <c r="N161" s="11">
        <v>10</v>
      </c>
      <c r="O161" s="11" t="s">
        <v>976</v>
      </c>
      <c r="P161" s="11" t="s">
        <v>1051</v>
      </c>
      <c r="AD161" s="42" t="s">
        <v>1052</v>
      </c>
    </row>
    <row r="162" spans="1:34">
      <c r="E162" s="95">
        <v>15</v>
      </c>
      <c r="F162" s="5">
        <v>222</v>
      </c>
      <c r="G162" s="5" t="s">
        <v>1053</v>
      </c>
      <c r="H162" s="2" t="s">
        <v>902</v>
      </c>
      <c r="I162" s="2" t="s">
        <v>902</v>
      </c>
      <c r="J162" s="5" t="s">
        <v>764</v>
      </c>
      <c r="K162" t="s">
        <v>1054</v>
      </c>
      <c r="L162">
        <v>35</v>
      </c>
      <c r="M162">
        <v>0</v>
      </c>
      <c r="N162">
        <v>18</v>
      </c>
      <c r="O162" t="s">
        <v>892</v>
      </c>
      <c r="Q162">
        <v>35</v>
      </c>
      <c r="R162" t="s">
        <v>905</v>
      </c>
      <c r="T162">
        <v>9</v>
      </c>
      <c r="AD162" s="6" t="s">
        <v>1055</v>
      </c>
      <c r="AE162" t="s">
        <v>67</v>
      </c>
      <c r="AF162" t="s">
        <v>1056</v>
      </c>
      <c r="AG162" t="s">
        <v>892</v>
      </c>
      <c r="AH162" t="s">
        <v>1057</v>
      </c>
    </row>
    <row r="163" spans="1:34" s="2" customFormat="1">
      <c r="D163" s="1"/>
      <c r="E163" s="92"/>
      <c r="F163" s="5">
        <v>222</v>
      </c>
      <c r="G163" s="5" t="s">
        <v>1053</v>
      </c>
      <c r="H163" s="2" t="s">
        <v>902</v>
      </c>
      <c r="I163" s="2" t="s">
        <v>902</v>
      </c>
      <c r="J163" s="5" t="s">
        <v>764</v>
      </c>
      <c r="K163" t="s">
        <v>1054</v>
      </c>
      <c r="L163" s="2">
        <v>13</v>
      </c>
      <c r="M163" s="2">
        <v>18</v>
      </c>
      <c r="N163" s="2">
        <v>100</v>
      </c>
      <c r="O163" t="s">
        <v>892</v>
      </c>
      <c r="Q163" s="2">
        <v>13</v>
      </c>
      <c r="R163" t="s">
        <v>905</v>
      </c>
      <c r="T163" s="2">
        <v>3</v>
      </c>
      <c r="AD163" s="7"/>
      <c r="AE163" s="2" t="s">
        <v>881</v>
      </c>
    </row>
    <row r="164" spans="1:34" s="10" customFormat="1">
      <c r="B164" s="10" t="s">
        <v>881</v>
      </c>
      <c r="E164" s="80"/>
      <c r="F164" s="10">
        <v>948</v>
      </c>
      <c r="J164" s="10" t="s">
        <v>141</v>
      </c>
      <c r="K164" s="10" t="s">
        <v>24</v>
      </c>
      <c r="L164" s="10">
        <v>1</v>
      </c>
      <c r="M164" s="10">
        <v>5</v>
      </c>
      <c r="N164" s="10">
        <v>5</v>
      </c>
      <c r="O164" s="10" t="s">
        <v>895</v>
      </c>
      <c r="P164" s="10" t="s">
        <v>1058</v>
      </c>
      <c r="T164" s="10">
        <v>1</v>
      </c>
      <c r="AD164" s="40"/>
    </row>
    <row r="165" spans="1:34" s="10" customFormat="1">
      <c r="B165" s="10" t="s">
        <v>881</v>
      </c>
      <c r="E165" s="80"/>
      <c r="F165" s="10">
        <v>948</v>
      </c>
      <c r="J165" s="10" t="s">
        <v>141</v>
      </c>
      <c r="K165" s="10" t="s">
        <v>24</v>
      </c>
      <c r="L165" s="10">
        <v>1</v>
      </c>
      <c r="M165" s="10">
        <v>2</v>
      </c>
      <c r="N165" s="10">
        <v>2</v>
      </c>
      <c r="O165" s="10" t="s">
        <v>895</v>
      </c>
      <c r="S165" s="10">
        <v>1</v>
      </c>
      <c r="AD165" s="40"/>
    </row>
    <row r="166" spans="1:34" s="10" customFormat="1">
      <c r="B166" s="10" t="s">
        <v>881</v>
      </c>
      <c r="E166" s="80"/>
      <c r="F166" s="10">
        <v>948</v>
      </c>
      <c r="J166" s="10" t="s">
        <v>141</v>
      </c>
      <c r="K166" s="10" t="s">
        <v>24</v>
      </c>
      <c r="L166" s="10">
        <v>1</v>
      </c>
      <c r="M166" s="10">
        <v>0</v>
      </c>
      <c r="N166" s="10">
        <v>0</v>
      </c>
      <c r="O166" s="10" t="s">
        <v>895</v>
      </c>
      <c r="P166" s="10" t="s">
        <v>1059</v>
      </c>
      <c r="T166" s="10">
        <v>1</v>
      </c>
      <c r="AD166" s="40"/>
    </row>
    <row r="167" spans="1:34" s="10" customFormat="1">
      <c r="B167" s="10" t="s">
        <v>881</v>
      </c>
      <c r="E167" s="80"/>
      <c r="F167" s="10">
        <v>948</v>
      </c>
      <c r="J167" s="10" t="s">
        <v>141</v>
      </c>
      <c r="K167" s="10" t="s">
        <v>24</v>
      </c>
      <c r="L167" s="10">
        <v>1</v>
      </c>
      <c r="M167" s="10">
        <v>9</v>
      </c>
      <c r="N167" s="10">
        <v>9</v>
      </c>
      <c r="O167" s="10" t="s">
        <v>895</v>
      </c>
      <c r="S167" s="10">
        <v>1</v>
      </c>
      <c r="AD167" s="40"/>
    </row>
    <row r="168" spans="1:34" s="11" customFormat="1">
      <c r="A168" s="55"/>
      <c r="B168" s="10" t="s">
        <v>881</v>
      </c>
      <c r="D168" s="55"/>
      <c r="E168" s="81"/>
      <c r="F168" s="10">
        <v>948</v>
      </c>
      <c r="G168" s="10"/>
      <c r="H168" s="10"/>
      <c r="I168" s="10"/>
      <c r="J168" s="10" t="s">
        <v>141</v>
      </c>
      <c r="K168" s="10" t="s">
        <v>24</v>
      </c>
      <c r="L168" s="11">
        <v>1</v>
      </c>
      <c r="M168" s="11">
        <v>13</v>
      </c>
      <c r="N168" s="11">
        <v>13</v>
      </c>
      <c r="O168" s="11" t="s">
        <v>895</v>
      </c>
      <c r="S168" s="11">
        <v>1</v>
      </c>
      <c r="AD168" s="42"/>
    </row>
    <row r="169" spans="1:34" ht="30">
      <c r="E169" s="92">
        <v>16</v>
      </c>
      <c r="F169">
        <v>872</v>
      </c>
      <c r="G169" s="12" t="s">
        <v>1060</v>
      </c>
      <c r="H169" s="12"/>
      <c r="I169" s="12" t="s">
        <v>1013</v>
      </c>
      <c r="J169" t="s">
        <v>1061</v>
      </c>
      <c r="K169" t="s">
        <v>967</v>
      </c>
      <c r="L169">
        <v>12</v>
      </c>
      <c r="M169">
        <v>10</v>
      </c>
      <c r="N169">
        <v>54</v>
      </c>
      <c r="O169" t="s">
        <v>895</v>
      </c>
      <c r="P169" t="s">
        <v>930</v>
      </c>
      <c r="Q169">
        <v>12</v>
      </c>
      <c r="R169" t="s">
        <v>905</v>
      </c>
      <c r="Z169">
        <v>6</v>
      </c>
      <c r="AC169" t="s">
        <v>921</v>
      </c>
      <c r="AD169" s="14" t="s">
        <v>1062</v>
      </c>
      <c r="AE169" t="s">
        <v>67</v>
      </c>
      <c r="AF169" t="s">
        <v>1063</v>
      </c>
      <c r="AG169" t="s">
        <v>895</v>
      </c>
      <c r="AH169" t="s">
        <v>993</v>
      </c>
    </row>
    <row r="170" spans="1:34" s="2" customFormat="1">
      <c r="D170" s="1"/>
      <c r="E170" s="92"/>
      <c r="F170">
        <v>872</v>
      </c>
      <c r="G170" s="12" t="s">
        <v>1060</v>
      </c>
      <c r="H170" s="12"/>
      <c r="I170" s="12" t="s">
        <v>1013</v>
      </c>
      <c r="J170" t="s">
        <v>1061</v>
      </c>
      <c r="K170" t="s">
        <v>967</v>
      </c>
      <c r="L170" s="2">
        <v>206</v>
      </c>
      <c r="O170" s="2" t="s">
        <v>895</v>
      </c>
      <c r="Q170" s="2">
        <v>206</v>
      </c>
      <c r="R170" t="s">
        <v>905</v>
      </c>
      <c r="S170" s="2">
        <v>12</v>
      </c>
      <c r="AD170" s="2" t="s">
        <v>1064</v>
      </c>
      <c r="AE170" s="2" t="s">
        <v>881</v>
      </c>
    </row>
    <row r="171" spans="1:34" s="11" customFormat="1">
      <c r="B171" s="11" t="s">
        <v>881</v>
      </c>
      <c r="E171" s="82"/>
      <c r="F171" s="11">
        <v>562</v>
      </c>
      <c r="G171" s="11" t="s">
        <v>1065</v>
      </c>
      <c r="H171" s="11" t="s">
        <v>901</v>
      </c>
      <c r="I171" s="11" t="s">
        <v>902</v>
      </c>
      <c r="J171" s="11" t="s">
        <v>667</v>
      </c>
      <c r="K171" s="11" t="s">
        <v>1066</v>
      </c>
      <c r="L171" s="11">
        <v>2</v>
      </c>
      <c r="M171" s="11">
        <v>9</v>
      </c>
      <c r="N171" s="11">
        <v>15</v>
      </c>
      <c r="O171" s="11" t="s">
        <v>895</v>
      </c>
      <c r="P171" s="44" t="s">
        <v>1067</v>
      </c>
      <c r="Q171" s="44"/>
      <c r="R171" s="44"/>
      <c r="T171" s="11" t="s">
        <v>1068</v>
      </c>
      <c r="U171" s="11" t="s">
        <v>1068</v>
      </c>
      <c r="Y171" s="11" t="s">
        <v>1069</v>
      </c>
      <c r="AD171" s="42"/>
    </row>
    <row r="172" spans="1:34" s="2" customFormat="1">
      <c r="E172" s="89">
        <v>17</v>
      </c>
      <c r="F172" s="2">
        <v>561</v>
      </c>
      <c r="G172" s="2" t="s">
        <v>1070</v>
      </c>
      <c r="H172" s="2" t="s">
        <v>901</v>
      </c>
      <c r="I172" s="2" t="s">
        <v>951</v>
      </c>
      <c r="J172" s="2" t="s">
        <v>667</v>
      </c>
      <c r="K172" s="2" t="s">
        <v>1071</v>
      </c>
      <c r="L172" s="2">
        <v>1015</v>
      </c>
      <c r="M172" s="2">
        <v>0</v>
      </c>
      <c r="N172" s="2">
        <v>92</v>
      </c>
      <c r="Q172" s="2">
        <v>1015</v>
      </c>
      <c r="Z172" s="2">
        <v>509</v>
      </c>
      <c r="AD172" s="7"/>
      <c r="AE172" s="2" t="s">
        <v>67</v>
      </c>
      <c r="AF172" s="2" t="s">
        <v>1072</v>
      </c>
      <c r="AG172" s="2" t="s">
        <v>895</v>
      </c>
      <c r="AH172" s="2" t="s">
        <v>1073</v>
      </c>
    </row>
    <row r="173" spans="1:34" s="11" customFormat="1" ht="30">
      <c r="B173" s="11" t="s">
        <v>881</v>
      </c>
      <c r="E173" s="82"/>
      <c r="F173" s="11">
        <v>953</v>
      </c>
      <c r="J173" s="11" t="s">
        <v>709</v>
      </c>
      <c r="K173" s="11" t="s">
        <v>24</v>
      </c>
      <c r="L173" s="11">
        <v>1</v>
      </c>
      <c r="M173" s="11">
        <f>1-12</f>
        <v>-11</v>
      </c>
      <c r="O173" s="11" t="s">
        <v>910</v>
      </c>
      <c r="P173" s="11" t="s">
        <v>930</v>
      </c>
      <c r="S173" s="11" t="s">
        <v>1068</v>
      </c>
      <c r="T173" s="11" t="s">
        <v>1074</v>
      </c>
      <c r="Y173" s="44" t="s">
        <v>1075</v>
      </c>
      <c r="AD173" s="42" t="s">
        <v>1076</v>
      </c>
    </row>
    <row r="174" spans="1:34" s="11" customFormat="1" ht="60">
      <c r="B174" s="11" t="s">
        <v>881</v>
      </c>
      <c r="E174" s="82"/>
      <c r="F174" s="11">
        <v>612</v>
      </c>
      <c r="G174" s="11" t="s">
        <v>1077</v>
      </c>
      <c r="H174" s="11" t="s">
        <v>901</v>
      </c>
      <c r="I174" s="11" t="s">
        <v>901</v>
      </c>
      <c r="J174" s="11" t="s">
        <v>1078</v>
      </c>
      <c r="K174" s="11" t="s">
        <v>1079</v>
      </c>
      <c r="M174" s="11">
        <v>3</v>
      </c>
      <c r="N174" s="11">
        <v>35</v>
      </c>
      <c r="O174" s="11" t="s">
        <v>895</v>
      </c>
      <c r="P174" s="11" t="s">
        <v>930</v>
      </c>
      <c r="S174" s="11" t="s">
        <v>1068</v>
      </c>
      <c r="T174" s="11" t="s">
        <v>1074</v>
      </c>
      <c r="Y174" s="44" t="s">
        <v>1080</v>
      </c>
      <c r="AD174" s="42"/>
    </row>
    <row r="175" spans="1:34" s="11" customFormat="1" ht="45">
      <c r="B175" s="11" t="s">
        <v>881</v>
      </c>
      <c r="E175" s="82"/>
      <c r="F175" s="11">
        <v>279</v>
      </c>
      <c r="G175" s="11" t="s">
        <v>1081</v>
      </c>
      <c r="H175" s="11" t="s">
        <v>901</v>
      </c>
      <c r="I175" s="11" t="s">
        <v>901</v>
      </c>
      <c r="J175" s="11" t="s">
        <v>1082</v>
      </c>
      <c r="K175" s="11" t="s">
        <v>1079</v>
      </c>
      <c r="M175" s="11">
        <f>13-12</f>
        <v>1</v>
      </c>
      <c r="N175" s="11">
        <v>76</v>
      </c>
      <c r="O175" s="11" t="s">
        <v>895</v>
      </c>
      <c r="P175" s="44" t="s">
        <v>1083</v>
      </c>
      <c r="Q175" s="44"/>
      <c r="R175" s="44"/>
      <c r="S175" s="11" t="s">
        <v>1068</v>
      </c>
      <c r="T175" s="11" t="s">
        <v>1074</v>
      </c>
      <c r="Y175" s="44" t="s">
        <v>1084</v>
      </c>
      <c r="AD175" s="42"/>
    </row>
    <row r="176" spans="1:34" s="11" customFormat="1" ht="75">
      <c r="B176" s="11" t="s">
        <v>881</v>
      </c>
      <c r="E176" s="82"/>
      <c r="F176" s="11">
        <v>748</v>
      </c>
      <c r="G176" s="11" t="s">
        <v>1081</v>
      </c>
      <c r="H176" s="11" t="s">
        <v>901</v>
      </c>
      <c r="I176" s="11" t="s">
        <v>901</v>
      </c>
      <c r="J176" s="11" t="s">
        <v>291</v>
      </c>
      <c r="K176" s="11" t="s">
        <v>1079</v>
      </c>
      <c r="L176" s="11">
        <v>6</v>
      </c>
      <c r="M176" s="11">
        <v>10</v>
      </c>
      <c r="N176" s="11">
        <v>66</v>
      </c>
      <c r="O176" s="11" t="s">
        <v>895</v>
      </c>
      <c r="P176" s="44" t="s">
        <v>1083</v>
      </c>
      <c r="Q176" s="44"/>
      <c r="R176" s="44"/>
      <c r="Y176" s="44" t="s">
        <v>1085</v>
      </c>
      <c r="AD176" s="42" t="s">
        <v>938</v>
      </c>
    </row>
    <row r="177" spans="2:34" s="10" customFormat="1">
      <c r="B177" s="11" t="s">
        <v>881</v>
      </c>
      <c r="E177" s="80"/>
      <c r="F177" s="10">
        <v>518</v>
      </c>
      <c r="G177" s="10" t="s">
        <v>1086</v>
      </c>
      <c r="H177" s="10" t="s">
        <v>1087</v>
      </c>
      <c r="I177" s="10" t="s">
        <v>901</v>
      </c>
      <c r="J177" s="10" t="s">
        <v>661</v>
      </c>
      <c r="K177" s="10" t="s">
        <v>1088</v>
      </c>
      <c r="L177" s="10">
        <v>640</v>
      </c>
      <c r="M177" s="10">
        <v>0.75</v>
      </c>
      <c r="N177" s="10">
        <v>87</v>
      </c>
      <c r="O177" s="10" t="s">
        <v>895</v>
      </c>
      <c r="AD177" s="40"/>
    </row>
    <row r="178" spans="2:34" s="10" customFormat="1">
      <c r="B178" s="11" t="s">
        <v>881</v>
      </c>
      <c r="C178" s="10" t="b">
        <v>1</v>
      </c>
      <c r="E178" s="80"/>
      <c r="F178" s="10">
        <v>161</v>
      </c>
      <c r="G178" s="10" t="s">
        <v>1089</v>
      </c>
      <c r="J178" s="10" t="s">
        <v>1090</v>
      </c>
      <c r="K178" s="10" t="s">
        <v>1091</v>
      </c>
      <c r="L178" s="10">
        <v>67</v>
      </c>
      <c r="M178" s="10">
        <v>10</v>
      </c>
      <c r="N178" s="10">
        <v>77</v>
      </c>
      <c r="O178" s="10" t="s">
        <v>895</v>
      </c>
      <c r="U178" s="10">
        <v>38</v>
      </c>
      <c r="V178" s="10">
        <v>67</v>
      </c>
      <c r="W178" s="10">
        <v>29</v>
      </c>
      <c r="Z178" s="10">
        <v>35</v>
      </c>
      <c r="AC178" s="10" t="s">
        <v>1092</v>
      </c>
      <c r="AD178" s="40" t="s">
        <v>1093</v>
      </c>
    </row>
    <row r="179" spans="2:34" s="10" customFormat="1" ht="75">
      <c r="B179" s="11" t="s">
        <v>881</v>
      </c>
      <c r="C179" s="10" t="b">
        <v>1</v>
      </c>
      <c r="E179" s="80"/>
      <c r="F179" s="10">
        <v>21</v>
      </c>
      <c r="G179" s="10" t="s">
        <v>1094</v>
      </c>
      <c r="J179" s="10" t="s">
        <v>200</v>
      </c>
      <c r="K179" s="10" t="s">
        <v>884</v>
      </c>
      <c r="L179" s="10">
        <v>75</v>
      </c>
      <c r="O179" s="10" t="s">
        <v>895</v>
      </c>
      <c r="S179" s="10" t="s">
        <v>1095</v>
      </c>
      <c r="Z179" s="10" t="s">
        <v>1096</v>
      </c>
      <c r="AA179" s="45" t="s">
        <v>1097</v>
      </c>
      <c r="AC179" s="46" t="s">
        <v>1098</v>
      </c>
      <c r="AD179" s="40"/>
    </row>
    <row r="180" spans="2:34" s="10" customFormat="1" ht="60">
      <c r="B180" s="11" t="s">
        <v>881</v>
      </c>
      <c r="C180" s="10" t="b">
        <v>1</v>
      </c>
      <c r="E180" s="80"/>
      <c r="F180" s="10">
        <v>34</v>
      </c>
      <c r="G180" s="10" t="s">
        <v>1099</v>
      </c>
      <c r="J180" s="10" t="s">
        <v>200</v>
      </c>
      <c r="K180" s="10" t="s">
        <v>884</v>
      </c>
      <c r="L180" s="10">
        <v>34</v>
      </c>
      <c r="M180" s="10">
        <f>1-12</f>
        <v>-11</v>
      </c>
      <c r="N180" s="10">
        <f>144-12</f>
        <v>132</v>
      </c>
      <c r="O180" s="46" t="s">
        <v>895</v>
      </c>
      <c r="P180" s="46" t="s">
        <v>1100</v>
      </c>
      <c r="Q180" s="46"/>
      <c r="R180" s="46"/>
      <c r="T180" s="10">
        <v>34</v>
      </c>
      <c r="Z180" s="10">
        <v>14</v>
      </c>
      <c r="AA180" s="10" t="s">
        <v>1101</v>
      </c>
      <c r="AC180" s="46" t="s">
        <v>1102</v>
      </c>
      <c r="AD180" s="40"/>
    </row>
    <row r="181" spans="2:34" s="10" customFormat="1">
      <c r="B181" s="11" t="s">
        <v>881</v>
      </c>
      <c r="C181" s="10" t="b">
        <v>1</v>
      </c>
      <c r="E181" s="80"/>
      <c r="F181" s="10">
        <v>48</v>
      </c>
      <c r="G181" s="10" t="s">
        <v>1103</v>
      </c>
      <c r="J181" s="10" t="s">
        <v>499</v>
      </c>
      <c r="K181" s="10" t="s">
        <v>884</v>
      </c>
      <c r="L181" s="10">
        <v>82</v>
      </c>
      <c r="M181" s="10">
        <v>0</v>
      </c>
      <c r="N181" s="10">
        <v>16</v>
      </c>
      <c r="O181" s="10" t="s">
        <v>895</v>
      </c>
      <c r="P181" s="10" t="s">
        <v>1104</v>
      </c>
      <c r="S181" s="10">
        <v>8</v>
      </c>
      <c r="V181" s="10" t="s">
        <v>1105</v>
      </c>
      <c r="W181" s="10" t="s">
        <v>1106</v>
      </c>
      <c r="X181" s="10">
        <v>0</v>
      </c>
      <c r="Z181" s="10">
        <v>51</v>
      </c>
      <c r="AB181" s="10" t="s">
        <v>1107</v>
      </c>
      <c r="AC181" s="10" t="s">
        <v>1108</v>
      </c>
      <c r="AD181" s="40"/>
    </row>
    <row r="182" spans="2:34" ht="30">
      <c r="E182" s="87">
        <v>18</v>
      </c>
      <c r="F182">
        <v>73</v>
      </c>
      <c r="G182" t="s">
        <v>1109</v>
      </c>
      <c r="H182" t="s">
        <v>901</v>
      </c>
      <c r="I182" t="s">
        <v>902</v>
      </c>
      <c r="J182" t="s">
        <v>202</v>
      </c>
      <c r="K182" t="s">
        <v>1110</v>
      </c>
      <c r="L182">
        <v>10</v>
      </c>
      <c r="M182">
        <f>2/12</f>
        <v>0.16666666666666666</v>
      </c>
      <c r="N182">
        <v>15</v>
      </c>
      <c r="O182" t="s">
        <v>1111</v>
      </c>
      <c r="P182" s="5" t="s">
        <v>1112</v>
      </c>
      <c r="Q182">
        <v>10</v>
      </c>
      <c r="R182" s="5" t="s">
        <v>905</v>
      </c>
      <c r="S182">
        <v>1</v>
      </c>
      <c r="U182" t="s">
        <v>1068</v>
      </c>
      <c r="V182">
        <v>10</v>
      </c>
      <c r="X182">
        <v>0</v>
      </c>
      <c r="Y182" t="s">
        <v>1113</v>
      </c>
      <c r="Z182">
        <v>6</v>
      </c>
      <c r="AB182" s="15" t="s">
        <v>1114</v>
      </c>
      <c r="AE182" t="s">
        <v>67</v>
      </c>
      <c r="AF182" t="s">
        <v>1115</v>
      </c>
      <c r="AG182" t="s">
        <v>895</v>
      </c>
      <c r="AH182" t="s">
        <v>1116</v>
      </c>
    </row>
    <row r="183" spans="2:34" s="10" customFormat="1">
      <c r="B183" s="10" t="s">
        <v>881</v>
      </c>
      <c r="E183" s="80"/>
      <c r="F183" s="10">
        <v>479</v>
      </c>
      <c r="G183" s="10" t="s">
        <v>1117</v>
      </c>
      <c r="H183" s="10" t="s">
        <v>901</v>
      </c>
      <c r="I183" s="10" t="s">
        <v>902</v>
      </c>
      <c r="J183" s="10" t="s">
        <v>25</v>
      </c>
      <c r="K183" s="46"/>
      <c r="L183" s="10">
        <v>5</v>
      </c>
      <c r="M183" s="10">
        <f>10-12</f>
        <v>-2</v>
      </c>
      <c r="N183" s="10">
        <v>6</v>
      </c>
      <c r="O183" s="46" t="s">
        <v>895</v>
      </c>
      <c r="P183" s="10" t="s">
        <v>1118</v>
      </c>
      <c r="S183" s="10">
        <v>4</v>
      </c>
      <c r="T183" s="10">
        <v>1</v>
      </c>
      <c r="V183" s="10">
        <v>5</v>
      </c>
      <c r="Y183" s="10" t="s">
        <v>1119</v>
      </c>
      <c r="Z183" s="10">
        <v>4</v>
      </c>
      <c r="AD183" s="40" t="s">
        <v>1120</v>
      </c>
    </row>
    <row r="184" spans="2:34">
      <c r="E184" s="92">
        <v>19</v>
      </c>
      <c r="F184">
        <v>2776</v>
      </c>
      <c r="G184" s="16">
        <v>43884</v>
      </c>
      <c r="H184" t="s">
        <v>902</v>
      </c>
      <c r="I184" t="s">
        <v>902</v>
      </c>
      <c r="J184" t="s">
        <v>538</v>
      </c>
      <c r="L184">
        <v>217</v>
      </c>
      <c r="M184">
        <v>0</v>
      </c>
      <c r="N184">
        <v>10</v>
      </c>
      <c r="O184" t="s">
        <v>1121</v>
      </c>
      <c r="P184" t="s">
        <v>1104</v>
      </c>
      <c r="Q184">
        <v>0</v>
      </c>
      <c r="R184" t="s">
        <v>905</v>
      </c>
      <c r="S184" s="94">
        <v>30</v>
      </c>
      <c r="T184" s="94">
        <v>43</v>
      </c>
      <c r="Z184" s="94">
        <v>1408</v>
      </c>
      <c r="AB184" s="19">
        <v>0</v>
      </c>
      <c r="AD184" s="6" t="s">
        <v>1122</v>
      </c>
      <c r="AE184" t="s">
        <v>67</v>
      </c>
      <c r="AF184" t="s">
        <v>1123</v>
      </c>
      <c r="AG184" t="s">
        <v>910</v>
      </c>
      <c r="AH184" t="s">
        <v>1014</v>
      </c>
    </row>
    <row r="185" spans="2:34">
      <c r="E185" s="92"/>
      <c r="F185">
        <v>2776</v>
      </c>
      <c r="G185" s="16">
        <v>43884</v>
      </c>
      <c r="H185" t="s">
        <v>902</v>
      </c>
      <c r="I185" t="s">
        <v>902</v>
      </c>
      <c r="J185" t="s">
        <v>538</v>
      </c>
      <c r="L185">
        <v>250</v>
      </c>
      <c r="M185">
        <v>11</v>
      </c>
      <c r="N185">
        <v>20</v>
      </c>
      <c r="O185" t="s">
        <v>1121</v>
      </c>
      <c r="P185" t="s">
        <v>1104</v>
      </c>
      <c r="Q185">
        <v>3</v>
      </c>
      <c r="R185" t="s">
        <v>905</v>
      </c>
      <c r="S185" s="94"/>
      <c r="T185" s="94"/>
      <c r="Z185" s="94"/>
      <c r="AB185" s="15">
        <v>1.2E-2</v>
      </c>
      <c r="AD185" s="6" t="s">
        <v>1122</v>
      </c>
      <c r="AE185" t="s">
        <v>881</v>
      </c>
    </row>
    <row r="186" spans="2:34">
      <c r="E186" s="92"/>
      <c r="F186">
        <v>2776</v>
      </c>
      <c r="G186" s="16">
        <v>43884</v>
      </c>
      <c r="H186" t="s">
        <v>902</v>
      </c>
      <c r="I186" t="s">
        <v>902</v>
      </c>
      <c r="J186" t="s">
        <v>538</v>
      </c>
      <c r="L186">
        <v>240</v>
      </c>
      <c r="M186">
        <v>21</v>
      </c>
      <c r="N186">
        <v>30</v>
      </c>
      <c r="O186" t="s">
        <v>1121</v>
      </c>
      <c r="P186" t="s">
        <v>1104</v>
      </c>
      <c r="Q186">
        <v>4</v>
      </c>
      <c r="R186" t="s">
        <v>905</v>
      </c>
      <c r="S186" s="94"/>
      <c r="T186" s="94"/>
      <c r="Z186" s="94"/>
      <c r="AB186" s="15">
        <v>1.7000000000000001E-2</v>
      </c>
      <c r="AD186" s="6" t="s">
        <v>1122</v>
      </c>
      <c r="AE186" s="12" t="s">
        <v>881</v>
      </c>
    </row>
    <row r="187" spans="2:34">
      <c r="E187" s="92"/>
      <c r="F187">
        <v>2776</v>
      </c>
      <c r="G187" s="16">
        <v>43884</v>
      </c>
      <c r="H187" t="s">
        <v>902</v>
      </c>
      <c r="I187" t="s">
        <v>902</v>
      </c>
      <c r="J187" t="s">
        <v>538</v>
      </c>
      <c r="L187">
        <v>286</v>
      </c>
      <c r="M187">
        <v>31</v>
      </c>
      <c r="N187">
        <v>40</v>
      </c>
      <c r="O187" t="s">
        <v>1121</v>
      </c>
      <c r="P187" t="s">
        <v>1104</v>
      </c>
      <c r="Q187">
        <v>7</v>
      </c>
      <c r="R187" t="s">
        <v>905</v>
      </c>
      <c r="S187" s="94"/>
      <c r="T187" s="94"/>
      <c r="Z187" s="94"/>
      <c r="AB187" s="15">
        <v>2.4E-2</v>
      </c>
      <c r="AD187" s="6" t="s">
        <v>1122</v>
      </c>
      <c r="AE187" s="12" t="s">
        <v>881</v>
      </c>
    </row>
    <row r="188" spans="2:34">
      <c r="E188" s="92"/>
      <c r="F188">
        <v>2776</v>
      </c>
      <c r="G188" s="16">
        <v>43884</v>
      </c>
      <c r="H188" t="s">
        <v>902</v>
      </c>
      <c r="I188" t="s">
        <v>902</v>
      </c>
      <c r="J188" t="s">
        <v>538</v>
      </c>
      <c r="L188">
        <v>439</v>
      </c>
      <c r="M188">
        <v>41</v>
      </c>
      <c r="N188">
        <v>50</v>
      </c>
      <c r="O188" t="s">
        <v>1121</v>
      </c>
      <c r="P188" t="s">
        <v>1104</v>
      </c>
      <c r="Q188">
        <v>5</v>
      </c>
      <c r="R188" t="s">
        <v>905</v>
      </c>
      <c r="S188" s="94"/>
      <c r="T188" s="94"/>
      <c r="Z188" s="94"/>
      <c r="AB188" s="15">
        <v>1.0999999999999999E-2</v>
      </c>
      <c r="AD188" s="6" t="s">
        <v>1122</v>
      </c>
      <c r="AE188" s="4" t="s">
        <v>881</v>
      </c>
    </row>
    <row r="189" spans="2:34">
      <c r="E189" s="92"/>
      <c r="F189">
        <v>2776</v>
      </c>
      <c r="G189" s="16">
        <v>43884</v>
      </c>
      <c r="H189" t="s">
        <v>902</v>
      </c>
      <c r="I189" t="s">
        <v>902</v>
      </c>
      <c r="J189" t="s">
        <v>538</v>
      </c>
      <c r="L189">
        <v>496</v>
      </c>
      <c r="M189">
        <v>51</v>
      </c>
      <c r="N189">
        <v>60</v>
      </c>
      <c r="O189" t="s">
        <v>1121</v>
      </c>
      <c r="P189" t="s">
        <v>1104</v>
      </c>
      <c r="Q189">
        <v>16</v>
      </c>
      <c r="R189" t="s">
        <v>905</v>
      </c>
      <c r="S189" s="94"/>
      <c r="T189" s="94"/>
      <c r="Z189" s="94"/>
      <c r="AB189" s="15">
        <v>3.2000000000000001E-2</v>
      </c>
      <c r="AD189" s="6" t="s">
        <v>1122</v>
      </c>
      <c r="AE189" s="2" t="s">
        <v>881</v>
      </c>
    </row>
    <row r="190" spans="2:34">
      <c r="E190" s="92"/>
      <c r="F190">
        <v>2776</v>
      </c>
      <c r="G190" s="16">
        <v>43884</v>
      </c>
      <c r="H190" t="s">
        <v>902</v>
      </c>
      <c r="I190" t="s">
        <v>902</v>
      </c>
      <c r="J190" t="s">
        <v>538</v>
      </c>
      <c r="L190">
        <v>384</v>
      </c>
      <c r="M190">
        <v>61</v>
      </c>
      <c r="N190">
        <v>70</v>
      </c>
      <c r="O190" t="s">
        <v>1121</v>
      </c>
      <c r="P190" t="s">
        <v>1104</v>
      </c>
      <c r="Q190">
        <v>15</v>
      </c>
      <c r="R190" t="s">
        <v>905</v>
      </c>
      <c r="S190" s="94"/>
      <c r="T190" s="94"/>
      <c r="Z190" s="94"/>
      <c r="AB190" s="15">
        <v>3.9E-2</v>
      </c>
      <c r="AD190" s="6" t="s">
        <v>1122</v>
      </c>
      <c r="AE190" t="s">
        <v>881</v>
      </c>
    </row>
    <row r="191" spans="2:34">
      <c r="E191" s="92"/>
      <c r="F191">
        <v>2776</v>
      </c>
      <c r="G191" s="16">
        <v>43884</v>
      </c>
      <c r="H191" t="s">
        <v>902</v>
      </c>
      <c r="I191" t="s">
        <v>902</v>
      </c>
      <c r="J191" t="s">
        <v>538</v>
      </c>
      <c r="L191">
        <v>318</v>
      </c>
      <c r="M191">
        <v>71</v>
      </c>
      <c r="N191">
        <v>80</v>
      </c>
      <c r="O191" t="s">
        <v>1121</v>
      </c>
      <c r="P191" t="s">
        <v>1104</v>
      </c>
      <c r="Q191">
        <v>19</v>
      </c>
      <c r="R191" t="s">
        <v>905</v>
      </c>
      <c r="S191" s="94"/>
      <c r="T191" s="94"/>
      <c r="Z191" s="94"/>
      <c r="AB191" s="19">
        <v>0.06</v>
      </c>
      <c r="AD191" s="6" t="s">
        <v>1122</v>
      </c>
      <c r="AE191" s="12" t="s">
        <v>881</v>
      </c>
    </row>
    <row r="192" spans="2:34">
      <c r="E192" s="92"/>
      <c r="F192">
        <v>2776</v>
      </c>
      <c r="G192" s="16">
        <v>43884</v>
      </c>
      <c r="H192" t="s">
        <v>902</v>
      </c>
      <c r="I192" t="s">
        <v>902</v>
      </c>
      <c r="J192" t="s">
        <v>538</v>
      </c>
      <c r="L192">
        <v>182</v>
      </c>
      <c r="M192">
        <v>81</v>
      </c>
      <c r="N192" s="20"/>
      <c r="O192" t="s">
        <v>1121</v>
      </c>
      <c r="P192" t="s">
        <v>1104</v>
      </c>
      <c r="Q192">
        <v>4</v>
      </c>
      <c r="R192" t="s">
        <v>905</v>
      </c>
      <c r="S192" s="94"/>
      <c r="T192" s="94"/>
      <c r="Z192" s="94"/>
      <c r="AB192" s="15">
        <v>2.1999999999999999E-2</v>
      </c>
      <c r="AD192" s="6" t="s">
        <v>1122</v>
      </c>
      <c r="AE192" s="12" t="s">
        <v>881</v>
      </c>
    </row>
    <row r="193" spans="2:34">
      <c r="E193" s="92"/>
      <c r="F193">
        <v>2776</v>
      </c>
      <c r="G193" s="16">
        <v>43898</v>
      </c>
      <c r="H193" s="16" t="s">
        <v>951</v>
      </c>
      <c r="I193" s="16" t="s">
        <v>951</v>
      </c>
      <c r="J193" t="s">
        <v>538</v>
      </c>
      <c r="L193">
        <v>157</v>
      </c>
      <c r="M193">
        <v>0</v>
      </c>
      <c r="N193">
        <v>10</v>
      </c>
      <c r="O193" t="s">
        <v>1121</v>
      </c>
      <c r="P193" t="s">
        <v>1104</v>
      </c>
      <c r="Q193">
        <v>0</v>
      </c>
      <c r="R193" t="s">
        <v>905</v>
      </c>
      <c r="S193" s="94">
        <v>13</v>
      </c>
      <c r="T193" s="94">
        <v>16</v>
      </c>
      <c r="Z193" s="94">
        <v>1165</v>
      </c>
      <c r="AB193" s="19">
        <v>0</v>
      </c>
      <c r="AD193" s="6" t="s">
        <v>1122</v>
      </c>
      <c r="AE193" s="4" t="s">
        <v>881</v>
      </c>
    </row>
    <row r="194" spans="2:34">
      <c r="E194" s="92"/>
      <c r="F194">
        <v>2776</v>
      </c>
      <c r="G194" s="16">
        <v>43898</v>
      </c>
      <c r="H194" s="16" t="s">
        <v>951</v>
      </c>
      <c r="I194" s="16" t="s">
        <v>951</v>
      </c>
      <c r="J194" t="s">
        <v>538</v>
      </c>
      <c r="L194">
        <v>210</v>
      </c>
      <c r="M194">
        <v>11</v>
      </c>
      <c r="N194">
        <v>20</v>
      </c>
      <c r="O194" t="s">
        <v>1121</v>
      </c>
      <c r="P194" t="s">
        <v>1104</v>
      </c>
      <c r="Q194">
        <v>2</v>
      </c>
      <c r="R194" t="s">
        <v>905</v>
      </c>
      <c r="S194" s="94"/>
      <c r="T194" s="94"/>
      <c r="Z194" s="94"/>
      <c r="AB194" s="19">
        <v>0.01</v>
      </c>
      <c r="AD194" s="6" t="s">
        <v>1124</v>
      </c>
      <c r="AE194" s="2" t="s">
        <v>881</v>
      </c>
    </row>
    <row r="195" spans="2:34">
      <c r="E195" s="92"/>
      <c r="F195">
        <v>2776</v>
      </c>
      <c r="G195" s="16">
        <v>43898</v>
      </c>
      <c r="H195" s="16" t="s">
        <v>951</v>
      </c>
      <c r="I195" s="16" t="s">
        <v>951</v>
      </c>
      <c r="J195" t="s">
        <v>538</v>
      </c>
      <c r="L195">
        <v>191</v>
      </c>
      <c r="M195">
        <v>21</v>
      </c>
      <c r="N195">
        <v>30</v>
      </c>
      <c r="O195" t="s">
        <v>1121</v>
      </c>
      <c r="P195" t="s">
        <v>1104</v>
      </c>
      <c r="Q195">
        <v>2</v>
      </c>
      <c r="R195" t="s">
        <v>905</v>
      </c>
      <c r="S195" s="94"/>
      <c r="T195" s="94"/>
      <c r="Z195" s="94"/>
      <c r="AB195" s="19">
        <v>0.01</v>
      </c>
      <c r="AD195" s="6" t="s">
        <v>1122</v>
      </c>
      <c r="AE195" t="s">
        <v>881</v>
      </c>
    </row>
    <row r="196" spans="2:34">
      <c r="E196" s="92"/>
      <c r="F196">
        <v>2776</v>
      </c>
      <c r="G196" s="16">
        <v>43898</v>
      </c>
      <c r="H196" s="16" t="s">
        <v>951</v>
      </c>
      <c r="I196" s="16" t="s">
        <v>951</v>
      </c>
      <c r="J196" t="s">
        <v>538</v>
      </c>
      <c r="L196">
        <v>241</v>
      </c>
      <c r="M196">
        <v>31</v>
      </c>
      <c r="N196">
        <v>40</v>
      </c>
      <c r="O196" t="s">
        <v>1121</v>
      </c>
      <c r="P196" t="s">
        <v>1104</v>
      </c>
      <c r="Q196">
        <v>2</v>
      </c>
      <c r="R196" t="s">
        <v>905</v>
      </c>
      <c r="S196" s="94"/>
      <c r="T196" s="94"/>
      <c r="Z196" s="94"/>
      <c r="AB196" s="15">
        <v>8.0000000000000002E-3</v>
      </c>
      <c r="AD196" s="6" t="s">
        <v>1122</v>
      </c>
      <c r="AE196" s="12" t="s">
        <v>881</v>
      </c>
    </row>
    <row r="197" spans="2:34">
      <c r="E197" s="92"/>
      <c r="F197">
        <v>2776</v>
      </c>
      <c r="G197" s="16">
        <v>43898</v>
      </c>
      <c r="H197" s="16" t="s">
        <v>951</v>
      </c>
      <c r="I197" s="16" t="s">
        <v>951</v>
      </c>
      <c r="J197" t="s">
        <v>538</v>
      </c>
      <c r="L197">
        <v>366</v>
      </c>
      <c r="M197">
        <v>41</v>
      </c>
      <c r="N197">
        <v>50</v>
      </c>
      <c r="O197" t="s">
        <v>1121</v>
      </c>
      <c r="P197" t="s">
        <v>1104</v>
      </c>
      <c r="Q197">
        <v>2</v>
      </c>
      <c r="R197" t="s">
        <v>905</v>
      </c>
      <c r="S197" s="94"/>
      <c r="T197" s="94"/>
      <c r="Z197" s="94"/>
      <c r="AB197" s="15">
        <v>5.0000000000000001E-3</v>
      </c>
      <c r="AD197" s="6" t="s">
        <v>1124</v>
      </c>
      <c r="AE197" s="12" t="s">
        <v>881</v>
      </c>
    </row>
    <row r="198" spans="2:34">
      <c r="E198" s="92"/>
      <c r="F198">
        <v>2776</v>
      </c>
      <c r="G198" s="16">
        <v>43898</v>
      </c>
      <c r="H198" s="16" t="s">
        <v>951</v>
      </c>
      <c r="I198" s="16" t="s">
        <v>951</v>
      </c>
      <c r="J198" t="s">
        <v>538</v>
      </c>
      <c r="L198">
        <v>439</v>
      </c>
      <c r="M198">
        <v>51</v>
      </c>
      <c r="N198">
        <v>60</v>
      </c>
      <c r="O198" t="s">
        <v>1121</v>
      </c>
      <c r="P198" t="s">
        <v>1104</v>
      </c>
      <c r="Q198">
        <v>7</v>
      </c>
      <c r="R198" t="s">
        <v>905</v>
      </c>
      <c r="S198" s="94"/>
      <c r="T198" s="94"/>
      <c r="Z198" s="94"/>
      <c r="AB198" s="15">
        <v>1.6E-2</v>
      </c>
      <c r="AD198" s="6" t="s">
        <v>1125</v>
      </c>
      <c r="AE198" s="4" t="s">
        <v>881</v>
      </c>
    </row>
    <row r="199" spans="2:34">
      <c r="E199" s="92"/>
      <c r="F199">
        <v>2776</v>
      </c>
      <c r="G199" s="16">
        <v>43898</v>
      </c>
      <c r="H199" s="16" t="s">
        <v>951</v>
      </c>
      <c r="I199" s="16" t="s">
        <v>951</v>
      </c>
      <c r="J199" t="s">
        <v>538</v>
      </c>
      <c r="L199">
        <v>349</v>
      </c>
      <c r="M199">
        <v>61</v>
      </c>
      <c r="N199">
        <v>70</v>
      </c>
      <c r="O199" t="s">
        <v>1121</v>
      </c>
      <c r="P199" t="s">
        <v>1104</v>
      </c>
      <c r="Q199">
        <v>6</v>
      </c>
      <c r="R199" t="s">
        <v>905</v>
      </c>
      <c r="S199" s="94"/>
      <c r="T199" s="94"/>
      <c r="Z199" s="94"/>
      <c r="AB199" s="15">
        <v>1.7000000000000001E-2</v>
      </c>
      <c r="AD199" s="6" t="s">
        <v>1126</v>
      </c>
      <c r="AE199" s="2" t="s">
        <v>881</v>
      </c>
    </row>
    <row r="200" spans="2:34">
      <c r="E200" s="92"/>
      <c r="F200">
        <v>2776</v>
      </c>
      <c r="G200" s="16">
        <v>43898</v>
      </c>
      <c r="H200" s="16" t="s">
        <v>951</v>
      </c>
      <c r="I200" s="16" t="s">
        <v>951</v>
      </c>
      <c r="J200" t="s">
        <v>538</v>
      </c>
      <c r="L200">
        <v>262</v>
      </c>
      <c r="M200">
        <v>71</v>
      </c>
      <c r="N200">
        <v>80</v>
      </c>
      <c r="O200" t="s">
        <v>1121</v>
      </c>
      <c r="P200" t="s">
        <v>1104</v>
      </c>
      <c r="Q200">
        <v>6</v>
      </c>
      <c r="R200" t="s">
        <v>905</v>
      </c>
      <c r="S200" s="94"/>
      <c r="T200" s="94"/>
      <c r="Z200" s="94"/>
      <c r="AB200" s="15">
        <v>2.3E-2</v>
      </c>
      <c r="AD200" s="6" t="s">
        <v>1127</v>
      </c>
      <c r="AE200" t="s">
        <v>881</v>
      </c>
    </row>
    <row r="201" spans="2:34">
      <c r="E201" s="92"/>
      <c r="F201">
        <v>2776</v>
      </c>
      <c r="G201" s="16">
        <v>43898</v>
      </c>
      <c r="H201" s="16" t="s">
        <v>951</v>
      </c>
      <c r="I201" s="16" t="s">
        <v>951</v>
      </c>
      <c r="J201" t="s">
        <v>538</v>
      </c>
      <c r="L201">
        <v>128</v>
      </c>
      <c r="M201">
        <v>81</v>
      </c>
      <c r="N201" s="20"/>
      <c r="O201" t="s">
        <v>1121</v>
      </c>
      <c r="P201" t="s">
        <v>1104</v>
      </c>
      <c r="Q201">
        <v>2</v>
      </c>
      <c r="R201" t="s">
        <v>905</v>
      </c>
      <c r="S201" s="94"/>
      <c r="T201" s="94"/>
      <c r="Z201" s="94"/>
      <c r="AB201" s="15">
        <v>1.6E-2</v>
      </c>
      <c r="AD201" s="6" t="s">
        <v>1122</v>
      </c>
      <c r="AE201" t="s">
        <v>881</v>
      </c>
    </row>
    <row r="202" spans="2:34">
      <c r="E202" s="87">
        <v>20</v>
      </c>
      <c r="F202">
        <v>485</v>
      </c>
      <c r="G202" t="s">
        <v>1128</v>
      </c>
      <c r="H202" t="s">
        <v>1011</v>
      </c>
      <c r="I202" t="s">
        <v>902</v>
      </c>
      <c r="J202" t="s">
        <v>25</v>
      </c>
      <c r="K202" t="s">
        <v>884</v>
      </c>
      <c r="L202">
        <v>56</v>
      </c>
      <c r="O202" t="s">
        <v>895</v>
      </c>
      <c r="P202" t="s">
        <v>1129</v>
      </c>
      <c r="Q202" s="12">
        <v>40</v>
      </c>
      <c r="R202" t="s">
        <v>1130</v>
      </c>
      <c r="V202">
        <v>40</v>
      </c>
      <c r="W202">
        <v>3</v>
      </c>
      <c r="X202">
        <v>0</v>
      </c>
      <c r="Z202">
        <v>23</v>
      </c>
      <c r="AD202" s="6" t="s">
        <v>1131</v>
      </c>
      <c r="AE202" t="s">
        <v>540</v>
      </c>
      <c r="AF202" t="s">
        <v>918</v>
      </c>
      <c r="AG202" t="s">
        <v>895</v>
      </c>
      <c r="AH202" t="s">
        <v>919</v>
      </c>
    </row>
    <row r="203" spans="2:34" s="10" customFormat="1">
      <c r="B203" s="10" t="s">
        <v>881</v>
      </c>
      <c r="C203" s="10" t="b">
        <v>1</v>
      </c>
      <c r="E203" s="80"/>
      <c r="F203" s="10">
        <v>999</v>
      </c>
      <c r="G203" s="10" t="s">
        <v>1132</v>
      </c>
      <c r="J203" s="10" t="s">
        <v>1133</v>
      </c>
      <c r="K203" s="10" t="s">
        <v>884</v>
      </c>
      <c r="L203" s="10">
        <v>244</v>
      </c>
      <c r="M203" s="10">
        <v>0</v>
      </c>
      <c r="N203" s="10">
        <v>18</v>
      </c>
      <c r="O203" s="10" t="s">
        <v>895</v>
      </c>
      <c r="S203" s="10">
        <v>51</v>
      </c>
      <c r="AD203" s="40"/>
    </row>
    <row r="204" spans="2:34" s="10" customFormat="1">
      <c r="B204" s="10" t="s">
        <v>881</v>
      </c>
      <c r="C204" s="10" t="b">
        <v>1</v>
      </c>
      <c r="E204" s="80"/>
      <c r="F204" s="10">
        <v>153</v>
      </c>
      <c r="G204" s="10" t="s">
        <v>1134</v>
      </c>
      <c r="J204" s="10" t="s">
        <v>221</v>
      </c>
      <c r="K204" s="10" t="s">
        <v>225</v>
      </c>
      <c r="L204" s="10">
        <v>167</v>
      </c>
      <c r="O204" s="10" t="s">
        <v>895</v>
      </c>
      <c r="S204" s="10">
        <v>20</v>
      </c>
      <c r="V204" s="10">
        <v>167</v>
      </c>
      <c r="W204" s="10">
        <v>22</v>
      </c>
      <c r="AC204" s="10" t="s">
        <v>1135</v>
      </c>
      <c r="AD204" s="40"/>
    </row>
    <row r="205" spans="2:34" s="10" customFormat="1">
      <c r="B205" s="10" t="s">
        <v>881</v>
      </c>
      <c r="C205" s="10" t="b">
        <v>1</v>
      </c>
      <c r="E205" s="80"/>
      <c r="F205" s="10">
        <v>157</v>
      </c>
      <c r="G205" s="10" t="s">
        <v>1136</v>
      </c>
      <c r="J205" s="10" t="s">
        <v>18</v>
      </c>
      <c r="K205" s="10" t="s">
        <v>884</v>
      </c>
      <c r="L205" s="10">
        <v>26</v>
      </c>
      <c r="M205" s="10">
        <v>1</v>
      </c>
      <c r="N205" s="10">
        <v>13</v>
      </c>
      <c r="P205" s="10" t="s">
        <v>1137</v>
      </c>
      <c r="V205" s="10">
        <v>26</v>
      </c>
      <c r="W205" s="10">
        <v>0</v>
      </c>
      <c r="X205" s="10">
        <v>0</v>
      </c>
      <c r="Z205" s="10">
        <v>9</v>
      </c>
      <c r="AC205" s="10" t="s">
        <v>1138</v>
      </c>
      <c r="AD205" s="40"/>
    </row>
    <row r="206" spans="2:34">
      <c r="E206" s="87">
        <v>21</v>
      </c>
      <c r="F206">
        <v>74</v>
      </c>
      <c r="G206" t="s">
        <v>1139</v>
      </c>
      <c r="H206" t="s">
        <v>901</v>
      </c>
      <c r="I206" t="s">
        <v>901</v>
      </c>
      <c r="J206" t="s">
        <v>202</v>
      </c>
      <c r="K206" t="s">
        <v>884</v>
      </c>
      <c r="L206">
        <v>62</v>
      </c>
      <c r="O206" t="s">
        <v>895</v>
      </c>
      <c r="P206" t="s">
        <v>1140</v>
      </c>
      <c r="Q206">
        <v>62</v>
      </c>
      <c r="R206" t="s">
        <v>905</v>
      </c>
      <c r="V206">
        <v>61</v>
      </c>
      <c r="W206">
        <v>1</v>
      </c>
      <c r="AC206" t="s">
        <v>1141</v>
      </c>
      <c r="AE206" t="s">
        <v>67</v>
      </c>
      <c r="AG206" t="s">
        <v>895</v>
      </c>
      <c r="AH206" t="s">
        <v>938</v>
      </c>
    </row>
    <row r="207" spans="2:34" s="10" customFormat="1">
      <c r="B207" s="10" t="s">
        <v>881</v>
      </c>
      <c r="E207" s="80"/>
      <c r="F207" s="10">
        <v>175</v>
      </c>
      <c r="G207" s="10" t="s">
        <v>1142</v>
      </c>
      <c r="H207" s="10" t="s">
        <v>901</v>
      </c>
      <c r="I207" s="10" t="s">
        <v>902</v>
      </c>
      <c r="J207" s="10" t="s">
        <v>505</v>
      </c>
      <c r="L207" s="10">
        <v>8</v>
      </c>
      <c r="M207" s="10">
        <v>0.17</v>
      </c>
      <c r="N207" s="10">
        <v>15</v>
      </c>
      <c r="P207" s="10" t="s">
        <v>1143</v>
      </c>
      <c r="V207" s="10">
        <v>8</v>
      </c>
      <c r="W207" s="10">
        <v>8</v>
      </c>
      <c r="Y207" s="10" t="s">
        <v>1144</v>
      </c>
      <c r="Z207" s="10">
        <v>6</v>
      </c>
      <c r="AD207" s="40"/>
    </row>
    <row r="208" spans="2:34">
      <c r="E208" s="86">
        <v>22</v>
      </c>
      <c r="F208">
        <v>314</v>
      </c>
      <c r="G208" t="s">
        <v>1145</v>
      </c>
      <c r="H208" t="s">
        <v>951</v>
      </c>
      <c r="I208" t="s">
        <v>951</v>
      </c>
      <c r="J208" t="s">
        <v>110</v>
      </c>
      <c r="K208" t="s">
        <v>1146</v>
      </c>
      <c r="L208">
        <v>100</v>
      </c>
      <c r="M208">
        <v>0</v>
      </c>
      <c r="N208">
        <v>17.5</v>
      </c>
      <c r="O208" t="s">
        <v>910</v>
      </c>
      <c r="P208" t="s">
        <v>1147</v>
      </c>
      <c r="Q208">
        <v>100</v>
      </c>
      <c r="R208" t="s">
        <v>905</v>
      </c>
      <c r="S208">
        <v>21</v>
      </c>
      <c r="T208">
        <v>79</v>
      </c>
      <c r="U208">
        <v>19</v>
      </c>
      <c r="W208">
        <v>1</v>
      </c>
      <c r="X208">
        <v>0</v>
      </c>
      <c r="Z208">
        <v>57</v>
      </c>
      <c r="AC208" t="s">
        <v>1148</v>
      </c>
      <c r="AE208" t="s">
        <v>622</v>
      </c>
      <c r="AF208" t="s">
        <v>954</v>
      </c>
      <c r="AG208" t="s">
        <v>910</v>
      </c>
      <c r="AH208" t="s">
        <v>56</v>
      </c>
    </row>
    <row r="209" spans="2:34" s="10" customFormat="1">
      <c r="B209" s="10" t="s">
        <v>881</v>
      </c>
      <c r="C209" s="10" t="b">
        <v>1</v>
      </c>
      <c r="E209" s="80"/>
      <c r="F209" s="10">
        <v>79</v>
      </c>
      <c r="G209" s="10" t="s">
        <v>1149</v>
      </c>
      <c r="J209" s="10" t="s">
        <v>202</v>
      </c>
      <c r="K209" s="10" t="s">
        <v>1150</v>
      </c>
      <c r="L209" s="10">
        <v>32</v>
      </c>
      <c r="N209" s="10">
        <v>18</v>
      </c>
      <c r="O209" s="10" t="s">
        <v>895</v>
      </c>
      <c r="P209" s="10" t="s">
        <v>1151</v>
      </c>
      <c r="V209" s="10">
        <v>32</v>
      </c>
      <c r="W209" s="10">
        <v>0</v>
      </c>
      <c r="X209" s="10">
        <v>0</v>
      </c>
      <c r="Z209" s="10">
        <v>17</v>
      </c>
      <c r="AD209" s="40"/>
    </row>
    <row r="210" spans="2:34">
      <c r="E210" s="87">
        <v>23</v>
      </c>
      <c r="F210">
        <v>189</v>
      </c>
      <c r="G210" t="s">
        <v>1152</v>
      </c>
      <c r="H210" t="s">
        <v>901</v>
      </c>
      <c r="I210" t="s">
        <v>951</v>
      </c>
      <c r="J210" t="s">
        <v>548</v>
      </c>
      <c r="K210" t="s">
        <v>884</v>
      </c>
      <c r="L210">
        <v>16</v>
      </c>
      <c r="M210">
        <v>0.92</v>
      </c>
      <c r="N210">
        <v>14</v>
      </c>
      <c r="O210" t="s">
        <v>895</v>
      </c>
      <c r="P210" t="s">
        <v>1153</v>
      </c>
      <c r="Q210" s="12">
        <v>16</v>
      </c>
      <c r="R210" t="s">
        <v>1154</v>
      </c>
      <c r="S210">
        <v>8</v>
      </c>
      <c r="T210">
        <v>8</v>
      </c>
      <c r="U210">
        <v>4</v>
      </c>
      <c r="AE210" t="s">
        <v>622</v>
      </c>
      <c r="AF210" t="s">
        <v>1155</v>
      </c>
      <c r="AG210" t="s">
        <v>895</v>
      </c>
      <c r="AH210" t="s">
        <v>938</v>
      </c>
    </row>
    <row r="211" spans="2:34">
      <c r="E211" s="87">
        <v>24</v>
      </c>
      <c r="F211">
        <v>190</v>
      </c>
      <c r="G211" t="s">
        <v>1156</v>
      </c>
      <c r="H211" t="s">
        <v>901</v>
      </c>
      <c r="I211" t="s">
        <v>951</v>
      </c>
      <c r="J211" t="s">
        <v>548</v>
      </c>
      <c r="K211" t="s">
        <v>1157</v>
      </c>
      <c r="L211">
        <v>24</v>
      </c>
      <c r="M211">
        <v>0.75</v>
      </c>
      <c r="N211">
        <v>86</v>
      </c>
      <c r="O211" t="s">
        <v>895</v>
      </c>
      <c r="P211" t="s">
        <v>1158</v>
      </c>
      <c r="Q211">
        <v>24</v>
      </c>
      <c r="R211" t="s">
        <v>905</v>
      </c>
      <c r="Y211" t="s">
        <v>1159</v>
      </c>
      <c r="AD211" s="6" t="s">
        <v>1160</v>
      </c>
      <c r="AE211" t="s">
        <v>622</v>
      </c>
      <c r="AF211" t="s">
        <v>1161</v>
      </c>
      <c r="AG211" t="s">
        <v>895</v>
      </c>
      <c r="AH211" t="s">
        <v>1162</v>
      </c>
    </row>
    <row r="212" spans="2:34">
      <c r="E212" s="92">
        <v>25</v>
      </c>
      <c r="F212">
        <v>90</v>
      </c>
      <c r="G212" t="s">
        <v>1163</v>
      </c>
      <c r="H212" t="s">
        <v>901</v>
      </c>
      <c r="I212" t="s">
        <v>902</v>
      </c>
      <c r="J212" t="s">
        <v>541</v>
      </c>
      <c r="K212" t="s">
        <v>1164</v>
      </c>
      <c r="L212">
        <v>3</v>
      </c>
      <c r="M212">
        <v>0</v>
      </c>
      <c r="N212">
        <v>0.08</v>
      </c>
      <c r="O212" t="s">
        <v>895</v>
      </c>
      <c r="Q212">
        <v>3</v>
      </c>
      <c r="AE212" t="s">
        <v>67</v>
      </c>
      <c r="AF212" s="12" t="s">
        <v>918</v>
      </c>
      <c r="AG212" s="12" t="s">
        <v>895</v>
      </c>
      <c r="AH212" s="12" t="s">
        <v>993</v>
      </c>
    </row>
    <row r="213" spans="2:34">
      <c r="E213" s="92"/>
      <c r="F213">
        <v>90</v>
      </c>
      <c r="G213" t="s">
        <v>1163</v>
      </c>
      <c r="H213" t="s">
        <v>901</v>
      </c>
      <c r="I213" t="s">
        <v>902</v>
      </c>
      <c r="J213" t="s">
        <v>541</v>
      </c>
      <c r="K213" t="s">
        <v>1164</v>
      </c>
      <c r="L213">
        <v>6</v>
      </c>
      <c r="M213">
        <v>0.08</v>
      </c>
      <c r="N213">
        <v>1</v>
      </c>
      <c r="O213" t="s">
        <v>895</v>
      </c>
      <c r="Q213">
        <v>6</v>
      </c>
      <c r="AE213" t="s">
        <v>881</v>
      </c>
    </row>
    <row r="214" spans="2:34">
      <c r="E214" s="92"/>
      <c r="F214">
        <v>90</v>
      </c>
      <c r="G214" t="s">
        <v>1163</v>
      </c>
      <c r="H214" t="s">
        <v>901</v>
      </c>
      <c r="I214" t="s">
        <v>902</v>
      </c>
      <c r="J214" t="s">
        <v>541</v>
      </c>
      <c r="K214" t="s">
        <v>1164</v>
      </c>
      <c r="L214">
        <v>5</v>
      </c>
      <c r="M214">
        <v>1</v>
      </c>
      <c r="N214">
        <v>3</v>
      </c>
      <c r="O214" t="s">
        <v>895</v>
      </c>
      <c r="Q214">
        <v>5</v>
      </c>
      <c r="AE214" t="s">
        <v>881</v>
      </c>
    </row>
    <row r="215" spans="2:34">
      <c r="E215" s="92"/>
      <c r="F215">
        <v>90</v>
      </c>
      <c r="G215" t="s">
        <v>1163</v>
      </c>
      <c r="H215" t="s">
        <v>901</v>
      </c>
      <c r="I215" t="s">
        <v>902</v>
      </c>
      <c r="J215" t="s">
        <v>541</v>
      </c>
      <c r="K215" t="s">
        <v>1164</v>
      </c>
      <c r="L215">
        <v>3</v>
      </c>
      <c r="M215">
        <v>3</v>
      </c>
      <c r="N215">
        <v>6</v>
      </c>
      <c r="O215" t="s">
        <v>895</v>
      </c>
      <c r="Q215">
        <v>3</v>
      </c>
      <c r="AE215" t="s">
        <v>881</v>
      </c>
    </row>
    <row r="216" spans="2:34">
      <c r="E216" s="92"/>
      <c r="F216">
        <v>90</v>
      </c>
      <c r="G216" t="s">
        <v>1163</v>
      </c>
      <c r="H216" t="s">
        <v>901</v>
      </c>
      <c r="I216" t="s">
        <v>902</v>
      </c>
      <c r="J216" t="s">
        <v>541</v>
      </c>
      <c r="K216" t="s">
        <v>1164</v>
      </c>
      <c r="L216">
        <v>3</v>
      </c>
      <c r="M216">
        <v>6</v>
      </c>
      <c r="N216">
        <v>14.58</v>
      </c>
      <c r="O216" t="s">
        <v>895</v>
      </c>
      <c r="Q216">
        <v>3</v>
      </c>
      <c r="AE216" t="s">
        <v>881</v>
      </c>
    </row>
    <row r="217" spans="2:34" s="10" customFormat="1">
      <c r="B217" s="10" t="s">
        <v>881</v>
      </c>
      <c r="E217" s="80"/>
      <c r="F217" s="10">
        <v>178</v>
      </c>
      <c r="G217" s="10" t="s">
        <v>1165</v>
      </c>
      <c r="H217" s="10" t="s">
        <v>901</v>
      </c>
      <c r="I217" s="10" t="s">
        <v>902</v>
      </c>
      <c r="J217" s="10" t="s">
        <v>544</v>
      </c>
      <c r="K217" s="10" t="s">
        <v>884</v>
      </c>
      <c r="L217" s="10">
        <v>23</v>
      </c>
      <c r="M217" s="10">
        <v>0.92</v>
      </c>
      <c r="N217" s="10">
        <v>72</v>
      </c>
      <c r="O217" s="10" t="s">
        <v>895</v>
      </c>
      <c r="Z217" s="10">
        <v>11</v>
      </c>
      <c r="AD217" s="40"/>
    </row>
    <row r="218" spans="2:34" s="10" customFormat="1">
      <c r="B218" s="10" t="s">
        <v>881</v>
      </c>
      <c r="E218" s="80"/>
      <c r="F218" s="10">
        <v>178</v>
      </c>
      <c r="G218" s="10" t="s">
        <v>1165</v>
      </c>
      <c r="H218" s="10" t="s">
        <v>901</v>
      </c>
      <c r="I218" s="10" t="s">
        <v>902</v>
      </c>
      <c r="J218" s="10" t="s">
        <v>544</v>
      </c>
      <c r="K218" s="10" t="s">
        <v>884</v>
      </c>
      <c r="L218" s="10">
        <v>1</v>
      </c>
      <c r="M218" s="10">
        <v>2</v>
      </c>
      <c r="N218" s="10">
        <v>2</v>
      </c>
      <c r="O218" s="10" t="s">
        <v>895</v>
      </c>
      <c r="S218" s="10">
        <v>1</v>
      </c>
      <c r="AD218" s="40"/>
    </row>
    <row r="219" spans="2:34" s="10" customFormat="1">
      <c r="B219" s="10" t="s">
        <v>881</v>
      </c>
      <c r="E219" s="80"/>
      <c r="F219" s="10">
        <v>178</v>
      </c>
      <c r="G219" s="10" t="s">
        <v>1165</v>
      </c>
      <c r="H219" s="10" t="s">
        <v>901</v>
      </c>
      <c r="I219" s="10" t="s">
        <v>902</v>
      </c>
      <c r="J219" s="10" t="s">
        <v>544</v>
      </c>
      <c r="K219" s="10" t="s">
        <v>884</v>
      </c>
      <c r="L219" s="10">
        <v>2</v>
      </c>
      <c r="M219" s="10">
        <v>3</v>
      </c>
      <c r="N219" s="10">
        <v>3</v>
      </c>
      <c r="O219" s="10" t="s">
        <v>895</v>
      </c>
      <c r="P219" s="10" t="s">
        <v>923</v>
      </c>
      <c r="T219" s="10">
        <v>1</v>
      </c>
      <c r="AD219" s="40"/>
    </row>
    <row r="220" spans="2:34" s="10" customFormat="1">
      <c r="B220" s="10" t="s">
        <v>881</v>
      </c>
      <c r="E220" s="80"/>
      <c r="F220" s="10">
        <v>178</v>
      </c>
      <c r="G220" s="10" t="s">
        <v>1165</v>
      </c>
      <c r="H220" s="10" t="s">
        <v>901</v>
      </c>
      <c r="I220" s="10" t="s">
        <v>902</v>
      </c>
      <c r="J220" s="10" t="s">
        <v>544</v>
      </c>
      <c r="K220" s="10" t="s">
        <v>884</v>
      </c>
      <c r="L220" s="10">
        <v>1</v>
      </c>
      <c r="M220" s="10">
        <v>8</v>
      </c>
      <c r="N220" s="10">
        <v>8</v>
      </c>
      <c r="O220" s="10" t="s">
        <v>895</v>
      </c>
      <c r="P220" s="10" t="s">
        <v>923</v>
      </c>
      <c r="T220" s="10">
        <v>1</v>
      </c>
      <c r="AD220" s="40"/>
    </row>
    <row r="221" spans="2:34" s="10" customFormat="1">
      <c r="B221" s="10" t="s">
        <v>881</v>
      </c>
      <c r="E221" s="80"/>
      <c r="F221" s="10">
        <v>178</v>
      </c>
      <c r="G221" s="10" t="s">
        <v>1165</v>
      </c>
      <c r="H221" s="10" t="s">
        <v>901</v>
      </c>
      <c r="I221" s="10" t="s">
        <v>902</v>
      </c>
      <c r="J221" s="10" t="s">
        <v>544</v>
      </c>
      <c r="K221" s="10" t="s">
        <v>884</v>
      </c>
      <c r="L221" s="10">
        <v>2</v>
      </c>
      <c r="M221" s="10">
        <v>5</v>
      </c>
      <c r="N221" s="10">
        <v>5</v>
      </c>
      <c r="O221" s="10" t="s">
        <v>895</v>
      </c>
      <c r="P221" s="10" t="s">
        <v>1166</v>
      </c>
      <c r="S221" s="10">
        <v>1</v>
      </c>
      <c r="AD221" s="40"/>
    </row>
    <row r="222" spans="2:34" s="10" customFormat="1">
      <c r="B222" s="10" t="s">
        <v>881</v>
      </c>
      <c r="E222" s="80"/>
      <c r="F222" s="10">
        <v>178</v>
      </c>
      <c r="G222" s="10" t="s">
        <v>1165</v>
      </c>
      <c r="H222" s="10" t="s">
        <v>901</v>
      </c>
      <c r="I222" s="10" t="s">
        <v>902</v>
      </c>
      <c r="J222" s="10" t="s">
        <v>544</v>
      </c>
      <c r="K222" s="10" t="s">
        <v>884</v>
      </c>
      <c r="L222" s="10">
        <v>2</v>
      </c>
      <c r="M222" s="10">
        <v>0.92</v>
      </c>
      <c r="N222" s="10">
        <v>0.92</v>
      </c>
      <c r="O222" s="10" t="s">
        <v>895</v>
      </c>
      <c r="S222" s="10">
        <v>2</v>
      </c>
      <c r="AD222" s="40"/>
    </row>
    <row r="223" spans="2:34" s="10" customFormat="1">
      <c r="B223" s="10" t="s">
        <v>881</v>
      </c>
      <c r="E223" s="80"/>
      <c r="F223" s="10">
        <v>178</v>
      </c>
      <c r="G223" s="10" t="s">
        <v>1165</v>
      </c>
      <c r="H223" s="10" t="s">
        <v>901</v>
      </c>
      <c r="I223" s="10" t="s">
        <v>902</v>
      </c>
      <c r="J223" s="10" t="s">
        <v>544</v>
      </c>
      <c r="K223" s="10" t="s">
        <v>884</v>
      </c>
      <c r="L223" s="10">
        <v>1</v>
      </c>
      <c r="M223" s="10">
        <v>9</v>
      </c>
      <c r="N223" s="10">
        <v>9</v>
      </c>
      <c r="O223" s="10" t="s">
        <v>895</v>
      </c>
      <c r="S223" s="10">
        <v>1</v>
      </c>
      <c r="AD223" s="40"/>
    </row>
    <row r="224" spans="2:34">
      <c r="E224" s="87">
        <v>26</v>
      </c>
      <c r="F224">
        <v>206</v>
      </c>
      <c r="G224" t="s">
        <v>1167</v>
      </c>
      <c r="H224" t="s">
        <v>901</v>
      </c>
      <c r="I224" t="s">
        <v>902</v>
      </c>
      <c r="J224" t="s">
        <v>555</v>
      </c>
      <c r="K224" t="s">
        <v>1164</v>
      </c>
      <c r="L224">
        <v>10</v>
      </c>
      <c r="M224">
        <v>0.57999999999999996</v>
      </c>
      <c r="N224">
        <v>11</v>
      </c>
      <c r="O224" t="s">
        <v>895</v>
      </c>
      <c r="P224" t="s">
        <v>1168</v>
      </c>
      <c r="Q224">
        <v>10</v>
      </c>
      <c r="R224" t="s">
        <v>1169</v>
      </c>
      <c r="T224">
        <v>10</v>
      </c>
      <c r="Z224">
        <v>5</v>
      </c>
      <c r="AE224" t="s">
        <v>67</v>
      </c>
      <c r="AF224" s="74" t="s">
        <v>1170</v>
      </c>
      <c r="AG224" t="s">
        <v>895</v>
      </c>
      <c r="AH224" t="s">
        <v>1049</v>
      </c>
    </row>
    <row r="225" spans="2:34" s="10" customFormat="1">
      <c r="B225" s="10" t="s">
        <v>881</v>
      </c>
      <c r="E225" s="80"/>
      <c r="F225" s="10">
        <v>211</v>
      </c>
      <c r="G225" s="10" t="s">
        <v>1171</v>
      </c>
      <c r="H225" s="10" t="s">
        <v>901</v>
      </c>
      <c r="I225" s="10" t="s">
        <v>902</v>
      </c>
      <c r="J225" s="10" t="s">
        <v>247</v>
      </c>
      <c r="K225" s="10" t="s">
        <v>1172</v>
      </c>
      <c r="L225" s="10">
        <v>9</v>
      </c>
      <c r="M225" s="10">
        <v>1</v>
      </c>
      <c r="N225" s="10">
        <v>12</v>
      </c>
      <c r="O225" s="10" t="s">
        <v>895</v>
      </c>
      <c r="P225" s="10" t="s">
        <v>1173</v>
      </c>
      <c r="S225" s="10">
        <v>2</v>
      </c>
      <c r="T225" s="10">
        <v>7</v>
      </c>
      <c r="V225" s="10">
        <v>9</v>
      </c>
      <c r="Y225" s="10" t="s">
        <v>1174</v>
      </c>
      <c r="Z225" s="10">
        <v>3</v>
      </c>
      <c r="AD225" s="40"/>
    </row>
    <row r="226" spans="2:34" s="68" customFormat="1">
      <c r="E226" s="95">
        <v>27</v>
      </c>
      <c r="F226" s="68">
        <v>239</v>
      </c>
      <c r="G226" s="68" t="s">
        <v>1175</v>
      </c>
      <c r="H226" s="68" t="s">
        <v>902</v>
      </c>
      <c r="I226" s="68" t="s">
        <v>902</v>
      </c>
      <c r="J226" s="68" t="s">
        <v>562</v>
      </c>
      <c r="K226" s="68" t="s">
        <v>1176</v>
      </c>
      <c r="L226" s="68">
        <v>16</v>
      </c>
      <c r="M226" s="68">
        <v>0</v>
      </c>
      <c r="N226" s="68">
        <v>9</v>
      </c>
      <c r="O226" s="68" t="s">
        <v>1177</v>
      </c>
      <c r="Q226" s="69">
        <f>S226+T226</f>
        <v>1</v>
      </c>
      <c r="S226" s="68">
        <v>1</v>
      </c>
      <c r="T226" s="68">
        <v>0</v>
      </c>
      <c r="X226" s="68">
        <v>0</v>
      </c>
      <c r="AD226" s="70"/>
      <c r="AE226" s="75" t="s">
        <v>881</v>
      </c>
      <c r="AF226" s="75"/>
      <c r="AG226" s="75"/>
      <c r="AH226" s="75"/>
    </row>
    <row r="227" spans="2:34">
      <c r="E227" s="101"/>
      <c r="F227">
        <v>239</v>
      </c>
      <c r="G227" t="s">
        <v>1175</v>
      </c>
      <c r="H227" t="s">
        <v>902</v>
      </c>
      <c r="I227" t="s">
        <v>902</v>
      </c>
      <c r="J227" t="s">
        <v>562</v>
      </c>
      <c r="K227" t="s">
        <v>1176</v>
      </c>
      <c r="L227">
        <v>23</v>
      </c>
      <c r="M227">
        <v>10</v>
      </c>
      <c r="N227">
        <v>19</v>
      </c>
      <c r="O227" t="s">
        <v>1177</v>
      </c>
      <c r="Q227" s="12">
        <f t="shared" ref="Q227:Q234" si="0">S227+T227</f>
        <v>5</v>
      </c>
      <c r="S227">
        <v>3</v>
      </c>
      <c r="T227">
        <v>2</v>
      </c>
      <c r="X227">
        <v>0</v>
      </c>
      <c r="AE227" s="68" t="s">
        <v>881</v>
      </c>
    </row>
    <row r="228" spans="2:34">
      <c r="E228" s="101"/>
      <c r="F228">
        <v>239</v>
      </c>
      <c r="G228" t="s">
        <v>1175</v>
      </c>
      <c r="H228" t="s">
        <v>902</v>
      </c>
      <c r="I228" t="s">
        <v>902</v>
      </c>
      <c r="J228" t="s">
        <v>562</v>
      </c>
      <c r="K228" t="s">
        <v>1176</v>
      </c>
      <c r="L228">
        <v>347</v>
      </c>
      <c r="M228">
        <v>20</v>
      </c>
      <c r="N228">
        <v>29</v>
      </c>
      <c r="O228" t="s">
        <v>1177</v>
      </c>
      <c r="Q228" s="12">
        <f t="shared" si="0"/>
        <v>28</v>
      </c>
      <c r="S228">
        <v>3</v>
      </c>
      <c r="T228">
        <v>25</v>
      </c>
      <c r="X228">
        <v>0</v>
      </c>
      <c r="AE228" s="68" t="s">
        <v>881</v>
      </c>
    </row>
    <row r="229" spans="2:34">
      <c r="E229" s="101"/>
      <c r="F229">
        <v>239</v>
      </c>
      <c r="G229" t="s">
        <v>1175</v>
      </c>
      <c r="H229" t="s">
        <v>902</v>
      </c>
      <c r="I229" t="s">
        <v>902</v>
      </c>
      <c r="J229" t="s">
        <v>562</v>
      </c>
      <c r="K229" t="s">
        <v>1176</v>
      </c>
      <c r="L229">
        <v>428</v>
      </c>
      <c r="M229">
        <v>30</v>
      </c>
      <c r="N229">
        <v>39</v>
      </c>
      <c r="O229" t="s">
        <v>1177</v>
      </c>
      <c r="Q229" s="12">
        <f t="shared" si="0"/>
        <v>34</v>
      </c>
      <c r="S229">
        <v>7</v>
      </c>
      <c r="T229">
        <v>27</v>
      </c>
      <c r="X229">
        <v>0</v>
      </c>
      <c r="AE229" s="68" t="s">
        <v>881</v>
      </c>
    </row>
    <row r="230" spans="2:34">
      <c r="E230" s="101"/>
      <c r="F230">
        <v>239</v>
      </c>
      <c r="G230" t="s">
        <v>1175</v>
      </c>
      <c r="H230" t="s">
        <v>902</v>
      </c>
      <c r="I230" t="s">
        <v>902</v>
      </c>
      <c r="J230" t="s">
        <v>562</v>
      </c>
      <c r="K230" t="s">
        <v>1176</v>
      </c>
      <c r="L230">
        <v>334</v>
      </c>
      <c r="M230">
        <v>40</v>
      </c>
      <c r="N230">
        <v>49</v>
      </c>
      <c r="O230" t="s">
        <v>1177</v>
      </c>
      <c r="Q230" s="12">
        <f t="shared" si="0"/>
        <v>27</v>
      </c>
      <c r="S230">
        <v>8</v>
      </c>
      <c r="T230">
        <v>19</v>
      </c>
      <c r="X230">
        <v>0</v>
      </c>
      <c r="AE230" s="68" t="s">
        <v>881</v>
      </c>
    </row>
    <row r="231" spans="2:34">
      <c r="E231" s="101"/>
      <c r="F231">
        <v>239</v>
      </c>
      <c r="G231" t="s">
        <v>1175</v>
      </c>
      <c r="H231" t="s">
        <v>902</v>
      </c>
      <c r="I231" t="s">
        <v>902</v>
      </c>
      <c r="J231" t="s">
        <v>562</v>
      </c>
      <c r="K231" t="s">
        <v>1176</v>
      </c>
      <c r="L231">
        <v>398</v>
      </c>
      <c r="M231">
        <v>50</v>
      </c>
      <c r="N231">
        <v>59</v>
      </c>
      <c r="O231" t="s">
        <v>1177</v>
      </c>
      <c r="Q231" s="12">
        <f t="shared" si="0"/>
        <v>59</v>
      </c>
      <c r="S231">
        <v>31</v>
      </c>
      <c r="T231">
        <v>28</v>
      </c>
      <c r="X231">
        <v>0</v>
      </c>
      <c r="AE231" s="68" t="s">
        <v>881</v>
      </c>
    </row>
    <row r="232" spans="2:34">
      <c r="E232" s="101"/>
      <c r="F232">
        <v>239</v>
      </c>
      <c r="G232" t="s">
        <v>1175</v>
      </c>
      <c r="H232" t="s">
        <v>902</v>
      </c>
      <c r="I232" t="s">
        <v>902</v>
      </c>
      <c r="J232" t="s">
        <v>562</v>
      </c>
      <c r="K232" t="s">
        <v>1176</v>
      </c>
      <c r="L232">
        <v>923</v>
      </c>
      <c r="M232">
        <v>60</v>
      </c>
      <c r="N232">
        <v>69</v>
      </c>
      <c r="O232" t="s">
        <v>1177</v>
      </c>
      <c r="Q232" s="12">
        <f t="shared" si="0"/>
        <v>177</v>
      </c>
      <c r="S232">
        <v>101</v>
      </c>
      <c r="T232">
        <v>76</v>
      </c>
      <c r="X232">
        <v>0</v>
      </c>
      <c r="AE232" s="68" t="s">
        <v>881</v>
      </c>
    </row>
    <row r="233" spans="2:34" s="2" customFormat="1">
      <c r="E233" s="101"/>
      <c r="F233" s="2">
        <v>239</v>
      </c>
      <c r="G233" s="2" t="s">
        <v>1175</v>
      </c>
      <c r="H233" s="2" t="s">
        <v>902</v>
      </c>
      <c r="I233" s="2" t="s">
        <v>902</v>
      </c>
      <c r="J233" s="2" t="s">
        <v>562</v>
      </c>
      <c r="K233" s="2" t="s">
        <v>1176</v>
      </c>
      <c r="L233" s="2">
        <v>1015</v>
      </c>
      <c r="M233" s="2">
        <v>70</v>
      </c>
      <c r="N233" s="2">
        <v>79</v>
      </c>
      <c r="O233" s="2" t="s">
        <v>1177</v>
      </c>
      <c r="Q233" s="4">
        <f t="shared" si="0"/>
        <v>234</v>
      </c>
      <c r="S233" s="2">
        <v>139</v>
      </c>
      <c r="T233" s="2">
        <v>95</v>
      </c>
      <c r="X233" s="2">
        <v>3</v>
      </c>
      <c r="AD233" s="7"/>
      <c r="AE233" s="68" t="s">
        <v>881</v>
      </c>
    </row>
    <row r="234" spans="2:34">
      <c r="E234" s="101"/>
      <c r="F234">
        <v>239</v>
      </c>
      <c r="G234" t="s">
        <v>1175</v>
      </c>
      <c r="H234" t="s">
        <v>902</v>
      </c>
      <c r="I234" t="s">
        <v>902</v>
      </c>
      <c r="J234" t="s">
        <v>562</v>
      </c>
      <c r="K234" t="s">
        <v>1176</v>
      </c>
      <c r="L234">
        <v>216</v>
      </c>
      <c r="M234">
        <v>80</v>
      </c>
      <c r="N234">
        <v>89</v>
      </c>
      <c r="O234" t="s">
        <v>1177</v>
      </c>
      <c r="Q234" s="12">
        <f t="shared" si="0"/>
        <v>54</v>
      </c>
      <c r="S234">
        <v>25</v>
      </c>
      <c r="T234">
        <v>29</v>
      </c>
      <c r="X234">
        <v>4</v>
      </c>
      <c r="AE234" t="s">
        <v>622</v>
      </c>
      <c r="AF234" t="s">
        <v>47</v>
      </c>
      <c r="AG234" t="s">
        <v>1178</v>
      </c>
      <c r="AH234" t="s">
        <v>1179</v>
      </c>
    </row>
    <row r="235" spans="2:34" ht="60">
      <c r="E235" s="92">
        <v>28</v>
      </c>
      <c r="F235">
        <v>276</v>
      </c>
      <c r="G235" t="s">
        <v>1180</v>
      </c>
      <c r="H235" t="s">
        <v>901</v>
      </c>
      <c r="I235" t="s">
        <v>951</v>
      </c>
      <c r="J235" t="s">
        <v>519</v>
      </c>
      <c r="K235" t="s">
        <v>1181</v>
      </c>
      <c r="L235">
        <v>36</v>
      </c>
      <c r="M235">
        <v>0</v>
      </c>
      <c r="N235">
        <v>16</v>
      </c>
      <c r="O235" t="s">
        <v>895</v>
      </c>
      <c r="P235" t="s">
        <v>1182</v>
      </c>
      <c r="Q235" s="12">
        <v>36</v>
      </c>
      <c r="R235" t="s">
        <v>905</v>
      </c>
      <c r="AE235" t="s">
        <v>622</v>
      </c>
      <c r="AF235" s="5" t="s">
        <v>1183</v>
      </c>
      <c r="AG235" t="s">
        <v>895</v>
      </c>
      <c r="AH235" t="s">
        <v>1049</v>
      </c>
    </row>
    <row r="236" spans="2:34">
      <c r="E236" s="92"/>
      <c r="F236">
        <v>276</v>
      </c>
      <c r="G236" t="s">
        <v>1180</v>
      </c>
      <c r="H236" t="s">
        <v>901</v>
      </c>
      <c r="I236" t="s">
        <v>951</v>
      </c>
      <c r="J236" t="s">
        <v>519</v>
      </c>
      <c r="K236" t="s">
        <v>1181</v>
      </c>
      <c r="L236">
        <v>10</v>
      </c>
      <c r="M236">
        <v>0</v>
      </c>
      <c r="N236">
        <v>5</v>
      </c>
      <c r="O236" t="s">
        <v>895</v>
      </c>
      <c r="P236" t="s">
        <v>1184</v>
      </c>
      <c r="Q236" s="12">
        <v>10</v>
      </c>
      <c r="R236" t="s">
        <v>905</v>
      </c>
      <c r="T236">
        <v>1</v>
      </c>
      <c r="Y236" t="s">
        <v>1185</v>
      </c>
      <c r="Z236">
        <v>6</v>
      </c>
      <c r="AE236" t="s">
        <v>881</v>
      </c>
    </row>
    <row r="237" spans="2:34">
      <c r="E237" s="92"/>
      <c r="F237">
        <v>276</v>
      </c>
      <c r="G237" t="s">
        <v>1180</v>
      </c>
      <c r="H237" t="s">
        <v>901</v>
      </c>
      <c r="I237" t="s">
        <v>951</v>
      </c>
      <c r="J237" t="s">
        <v>519</v>
      </c>
      <c r="K237" t="s">
        <v>1181</v>
      </c>
      <c r="L237">
        <v>26</v>
      </c>
      <c r="M237">
        <v>5</v>
      </c>
      <c r="N237">
        <v>16</v>
      </c>
      <c r="O237" t="s">
        <v>895</v>
      </c>
      <c r="P237" s="1" t="s">
        <v>1184</v>
      </c>
      <c r="Q237" s="12">
        <v>26</v>
      </c>
      <c r="R237" t="s">
        <v>905</v>
      </c>
      <c r="T237">
        <v>6</v>
      </c>
      <c r="Y237" t="s">
        <v>1186</v>
      </c>
      <c r="Z237">
        <v>17</v>
      </c>
      <c r="AE237" t="s">
        <v>881</v>
      </c>
    </row>
    <row r="238" spans="2:34">
      <c r="E238" s="92"/>
      <c r="F238">
        <v>276</v>
      </c>
      <c r="G238" t="s">
        <v>1180</v>
      </c>
      <c r="H238" t="s">
        <v>901</v>
      </c>
      <c r="I238" t="s">
        <v>951</v>
      </c>
      <c r="J238" t="s">
        <v>519</v>
      </c>
      <c r="K238" t="s">
        <v>1181</v>
      </c>
      <c r="L238">
        <v>10</v>
      </c>
      <c r="M238">
        <v>0</v>
      </c>
      <c r="N238">
        <v>5</v>
      </c>
      <c r="O238" t="s">
        <v>895</v>
      </c>
      <c r="P238" t="s">
        <v>923</v>
      </c>
      <c r="Q238" s="12">
        <v>10</v>
      </c>
      <c r="R238" t="s">
        <v>905</v>
      </c>
      <c r="T238">
        <v>3</v>
      </c>
      <c r="AE238" t="s">
        <v>881</v>
      </c>
    </row>
    <row r="239" spans="2:34" s="2" customFormat="1">
      <c r="E239" s="96"/>
      <c r="F239" s="2">
        <v>276</v>
      </c>
      <c r="G239" s="2" t="s">
        <v>1180</v>
      </c>
      <c r="H239" s="2" t="s">
        <v>901</v>
      </c>
      <c r="I239" s="2" t="s">
        <v>951</v>
      </c>
      <c r="J239" s="2" t="s">
        <v>519</v>
      </c>
      <c r="K239" s="2" t="s">
        <v>1181</v>
      </c>
      <c r="L239" s="2">
        <v>26</v>
      </c>
      <c r="M239" s="2">
        <v>5</v>
      </c>
      <c r="N239" s="2">
        <v>16</v>
      </c>
      <c r="O239" s="2" t="s">
        <v>895</v>
      </c>
      <c r="P239" s="2" t="s">
        <v>923</v>
      </c>
      <c r="Q239" s="4">
        <v>26</v>
      </c>
      <c r="R239" s="2" t="s">
        <v>905</v>
      </c>
      <c r="T239" s="2">
        <v>10</v>
      </c>
      <c r="AD239" s="7"/>
      <c r="AE239" s="2" t="s">
        <v>881</v>
      </c>
    </row>
    <row r="240" spans="2:34">
      <c r="E240" s="95">
        <v>29</v>
      </c>
      <c r="F240" s="5">
        <v>1675</v>
      </c>
      <c r="G240" t="s">
        <v>1187</v>
      </c>
      <c r="H240" t="s">
        <v>951</v>
      </c>
      <c r="I240" t="s">
        <v>1013</v>
      </c>
      <c r="J240" s="5" t="s">
        <v>90</v>
      </c>
      <c r="K240" t="s">
        <v>1188</v>
      </c>
      <c r="L240">
        <v>16</v>
      </c>
      <c r="M240">
        <v>0</v>
      </c>
      <c r="N240">
        <v>18</v>
      </c>
      <c r="O240" t="s">
        <v>1189</v>
      </c>
      <c r="P240" s="6" t="s">
        <v>1190</v>
      </c>
      <c r="Q240">
        <v>16</v>
      </c>
      <c r="R240" t="s">
        <v>1191</v>
      </c>
      <c r="S240">
        <v>3</v>
      </c>
      <c r="T240">
        <v>13</v>
      </c>
      <c r="V240">
        <v>8</v>
      </c>
      <c r="X240">
        <v>0</v>
      </c>
      <c r="Z240">
        <v>9</v>
      </c>
      <c r="AE240" t="s">
        <v>67</v>
      </c>
      <c r="AG240" t="s">
        <v>1189</v>
      </c>
      <c r="AH240" t="s">
        <v>993</v>
      </c>
    </row>
    <row r="241" spans="5:34">
      <c r="E241" s="92"/>
      <c r="F241" s="5">
        <v>1675</v>
      </c>
      <c r="G241" t="s">
        <v>1187</v>
      </c>
      <c r="H241" t="s">
        <v>951</v>
      </c>
      <c r="I241" t="s">
        <v>1013</v>
      </c>
      <c r="J241" s="5" t="s">
        <v>90</v>
      </c>
      <c r="K241" t="s">
        <v>1188</v>
      </c>
      <c r="L241">
        <v>2</v>
      </c>
      <c r="M241">
        <v>0</v>
      </c>
      <c r="N241">
        <v>1</v>
      </c>
      <c r="O241" t="s">
        <v>1189</v>
      </c>
      <c r="P241" t="s">
        <v>1192</v>
      </c>
      <c r="Q241">
        <v>2</v>
      </c>
      <c r="R241" t="s">
        <v>1191</v>
      </c>
      <c r="X241">
        <v>0</v>
      </c>
      <c r="AC241" t="s">
        <v>1193</v>
      </c>
      <c r="AD241" s="6" t="s">
        <v>1190</v>
      </c>
      <c r="AE241" t="s">
        <v>881</v>
      </c>
    </row>
    <row r="242" spans="5:34">
      <c r="E242" s="92"/>
      <c r="F242" s="5">
        <v>1675</v>
      </c>
      <c r="G242" t="s">
        <v>1194</v>
      </c>
      <c r="H242" t="s">
        <v>951</v>
      </c>
      <c r="I242" t="s">
        <v>1013</v>
      </c>
      <c r="J242" s="5" t="s">
        <v>90</v>
      </c>
      <c r="K242" t="s">
        <v>1188</v>
      </c>
      <c r="L242">
        <v>4</v>
      </c>
      <c r="M242">
        <v>1</v>
      </c>
      <c r="N242">
        <v>12</v>
      </c>
      <c r="O242" t="s">
        <v>1189</v>
      </c>
      <c r="P242" t="s">
        <v>1192</v>
      </c>
      <c r="Q242">
        <v>4</v>
      </c>
      <c r="R242" t="s">
        <v>1191</v>
      </c>
      <c r="X242">
        <v>0</v>
      </c>
      <c r="AC242" t="s">
        <v>1193</v>
      </c>
      <c r="AD242" s="6" t="s">
        <v>1190</v>
      </c>
      <c r="AE242" t="s">
        <v>881</v>
      </c>
    </row>
    <row r="243" spans="5:34" s="2" customFormat="1">
      <c r="E243" s="96"/>
      <c r="F243" s="13">
        <v>1675</v>
      </c>
      <c r="G243" s="2" t="s">
        <v>1195</v>
      </c>
      <c r="H243" s="2" t="s">
        <v>951</v>
      </c>
      <c r="I243" s="2" t="s">
        <v>1013</v>
      </c>
      <c r="J243" s="13" t="s">
        <v>90</v>
      </c>
      <c r="K243" s="2" t="s">
        <v>1188</v>
      </c>
      <c r="L243" s="2">
        <v>10</v>
      </c>
      <c r="M243" s="2">
        <v>13</v>
      </c>
      <c r="N243" s="2">
        <v>18</v>
      </c>
      <c r="O243" s="2" t="s">
        <v>1189</v>
      </c>
      <c r="P243" s="2" t="s">
        <v>1192</v>
      </c>
      <c r="Q243" s="2">
        <v>10</v>
      </c>
      <c r="R243" s="2" t="s">
        <v>1191</v>
      </c>
      <c r="X243" s="2">
        <v>0</v>
      </c>
      <c r="AC243" s="2" t="s">
        <v>1193</v>
      </c>
      <c r="AD243" s="7" t="s">
        <v>1190</v>
      </c>
      <c r="AE243" s="2" t="s">
        <v>881</v>
      </c>
    </row>
    <row r="244" spans="5:34" s="38" customFormat="1">
      <c r="E244" s="102">
        <v>30</v>
      </c>
      <c r="F244" s="66">
        <v>2625</v>
      </c>
      <c r="G244" s="38" t="s">
        <v>1196</v>
      </c>
      <c r="H244" s="38" t="s">
        <v>902</v>
      </c>
      <c r="I244" s="38" t="s">
        <v>1013</v>
      </c>
      <c r="J244" s="38" t="s">
        <v>166</v>
      </c>
      <c r="K244" s="38" t="s">
        <v>1197</v>
      </c>
      <c r="L244" s="38">
        <v>61</v>
      </c>
      <c r="M244" s="38">
        <v>0</v>
      </c>
      <c r="O244" s="38" t="s">
        <v>910</v>
      </c>
      <c r="P244" s="38" t="s">
        <v>1198</v>
      </c>
      <c r="Q244" s="38">
        <v>14</v>
      </c>
      <c r="R244" s="38" t="s">
        <v>1199</v>
      </c>
      <c r="T244" s="38">
        <v>14</v>
      </c>
      <c r="X244" s="38">
        <v>0</v>
      </c>
      <c r="Y244" s="38" t="s">
        <v>1200</v>
      </c>
      <c r="Z244" s="38">
        <v>9</v>
      </c>
      <c r="AC244" s="38" t="s">
        <v>1201</v>
      </c>
      <c r="AD244" s="50" t="s">
        <v>1202</v>
      </c>
      <c r="AE244" s="38" t="s">
        <v>622</v>
      </c>
      <c r="AF244" s="38" t="s">
        <v>1203</v>
      </c>
      <c r="AG244" s="38" t="s">
        <v>910</v>
      </c>
      <c r="AH244" s="38" t="s">
        <v>1204</v>
      </c>
    </row>
    <row r="245" spans="5:34" s="38" customFormat="1">
      <c r="E245" s="97"/>
      <c r="F245" s="66">
        <v>2625</v>
      </c>
      <c r="G245" s="38" t="s">
        <v>1196</v>
      </c>
      <c r="H245" s="38" t="s">
        <v>902</v>
      </c>
      <c r="I245" s="38" t="s">
        <v>1013</v>
      </c>
      <c r="J245" s="38" t="s">
        <v>166</v>
      </c>
      <c r="K245" s="38" t="s">
        <v>1197</v>
      </c>
      <c r="L245" s="38">
        <v>7</v>
      </c>
      <c r="M245" s="38">
        <v>0</v>
      </c>
      <c r="N245" s="38">
        <v>1</v>
      </c>
      <c r="O245" s="38" t="s">
        <v>910</v>
      </c>
      <c r="P245" s="38" t="s">
        <v>1198</v>
      </c>
      <c r="Q245" s="38">
        <v>7</v>
      </c>
      <c r="S245" s="38">
        <v>0</v>
      </c>
      <c r="T245" s="38">
        <v>7</v>
      </c>
      <c r="V245" s="38" t="s">
        <v>1205</v>
      </c>
      <c r="X245" s="38">
        <v>0</v>
      </c>
      <c r="Z245" s="38" t="s">
        <v>1206</v>
      </c>
      <c r="AC245" s="38" t="s">
        <v>1201</v>
      </c>
      <c r="AD245" s="50" t="s">
        <v>1207</v>
      </c>
      <c r="AE245" s="38" t="s">
        <v>881</v>
      </c>
    </row>
    <row r="246" spans="5:34" s="38" customFormat="1">
      <c r="E246" s="97"/>
      <c r="F246" s="66">
        <v>2625</v>
      </c>
      <c r="G246" s="38" t="s">
        <v>1208</v>
      </c>
      <c r="H246" s="38" t="s">
        <v>902</v>
      </c>
      <c r="I246" s="38" t="s">
        <v>1013</v>
      </c>
      <c r="J246" s="38" t="s">
        <v>166</v>
      </c>
      <c r="K246" s="38" t="s">
        <v>1197</v>
      </c>
      <c r="L246" s="38">
        <v>3</v>
      </c>
      <c r="M246" s="38">
        <v>1</v>
      </c>
      <c r="N246" s="38">
        <v>5</v>
      </c>
      <c r="O246" s="38" t="s">
        <v>910</v>
      </c>
      <c r="P246" s="38" t="s">
        <v>1198</v>
      </c>
      <c r="Q246" s="38">
        <v>3</v>
      </c>
      <c r="S246" s="38">
        <v>0</v>
      </c>
      <c r="T246" s="38">
        <v>3</v>
      </c>
      <c r="V246" s="38" t="s">
        <v>1205</v>
      </c>
      <c r="X246" s="38">
        <v>0</v>
      </c>
      <c r="Z246" s="38" t="s">
        <v>1206</v>
      </c>
      <c r="AC246" s="38" t="s">
        <v>1201</v>
      </c>
      <c r="AD246" s="50" t="s">
        <v>1207</v>
      </c>
      <c r="AE246" s="38" t="s">
        <v>881</v>
      </c>
    </row>
    <row r="247" spans="5:34" s="38" customFormat="1">
      <c r="E247" s="97"/>
      <c r="F247" s="66">
        <v>2625</v>
      </c>
      <c r="G247" s="38" t="s">
        <v>1209</v>
      </c>
      <c r="H247" s="38" t="s">
        <v>902</v>
      </c>
      <c r="I247" s="38" t="s">
        <v>1013</v>
      </c>
      <c r="J247" s="38" t="s">
        <v>166</v>
      </c>
      <c r="K247" s="38" t="s">
        <v>1197</v>
      </c>
      <c r="L247" s="38">
        <v>1</v>
      </c>
      <c r="M247" s="38">
        <v>6</v>
      </c>
      <c r="N247" s="38">
        <v>10</v>
      </c>
      <c r="O247" s="38" t="s">
        <v>910</v>
      </c>
      <c r="P247" s="38" t="s">
        <v>1198</v>
      </c>
      <c r="Q247" s="38">
        <v>1</v>
      </c>
      <c r="S247" s="38">
        <v>0</v>
      </c>
      <c r="T247" s="38">
        <v>1</v>
      </c>
      <c r="V247" s="38" t="s">
        <v>1205</v>
      </c>
      <c r="X247" s="38">
        <v>0</v>
      </c>
      <c r="Z247" s="38" t="s">
        <v>1206</v>
      </c>
      <c r="AC247" s="38" t="s">
        <v>1201</v>
      </c>
      <c r="AD247" s="50" t="s">
        <v>1207</v>
      </c>
      <c r="AE247" s="38" t="s">
        <v>881</v>
      </c>
    </row>
    <row r="248" spans="5:34" s="59" customFormat="1">
      <c r="E248" s="98"/>
      <c r="F248" s="71">
        <v>2625</v>
      </c>
      <c r="G248" s="59" t="s">
        <v>1210</v>
      </c>
      <c r="H248" s="59" t="s">
        <v>902</v>
      </c>
      <c r="I248" s="59" t="s">
        <v>1013</v>
      </c>
      <c r="J248" s="59" t="s">
        <v>166</v>
      </c>
      <c r="K248" s="59" t="s">
        <v>1197</v>
      </c>
      <c r="L248" s="59">
        <v>3</v>
      </c>
      <c r="M248" s="59">
        <v>11</v>
      </c>
      <c r="N248" s="59">
        <v>15</v>
      </c>
      <c r="O248" s="59" t="s">
        <v>910</v>
      </c>
      <c r="P248" s="59" t="s">
        <v>1198</v>
      </c>
      <c r="Q248" s="59">
        <v>3</v>
      </c>
      <c r="S248" s="59">
        <v>0</v>
      </c>
      <c r="T248" s="59">
        <v>3</v>
      </c>
      <c r="V248" s="59" t="s">
        <v>1205</v>
      </c>
      <c r="X248" s="59">
        <v>0</v>
      </c>
      <c r="Z248" s="59" t="s">
        <v>1206</v>
      </c>
      <c r="AC248" s="59" t="s">
        <v>1201</v>
      </c>
      <c r="AD248" s="65" t="s">
        <v>1207</v>
      </c>
      <c r="AE248" s="59" t="s">
        <v>881</v>
      </c>
    </row>
    <row r="249" spans="5:34">
      <c r="E249" s="95">
        <v>31</v>
      </c>
      <c r="F249" s="5">
        <v>2082</v>
      </c>
      <c r="G249" t="s">
        <v>1211</v>
      </c>
      <c r="H249" t="s">
        <v>951</v>
      </c>
      <c r="I249" t="s">
        <v>951</v>
      </c>
      <c r="J249" t="s">
        <v>130</v>
      </c>
      <c r="K249" t="s">
        <v>1212</v>
      </c>
      <c r="L249">
        <v>19</v>
      </c>
      <c r="M249">
        <v>0</v>
      </c>
      <c r="N249">
        <v>9</v>
      </c>
      <c r="O249" t="s">
        <v>1213</v>
      </c>
      <c r="Q249">
        <v>19</v>
      </c>
      <c r="X249">
        <v>0</v>
      </c>
      <c r="Z249">
        <v>6</v>
      </c>
      <c r="AC249" t="s">
        <v>1214</v>
      </c>
      <c r="AD249" s="6" t="s">
        <v>1215</v>
      </c>
      <c r="AE249" t="s">
        <v>67</v>
      </c>
      <c r="AG249" t="s">
        <v>1213</v>
      </c>
      <c r="AH249" t="s">
        <v>993</v>
      </c>
    </row>
    <row r="250" spans="5:34" s="1" customFormat="1">
      <c r="E250" s="92"/>
      <c r="F250" s="36">
        <v>2082</v>
      </c>
      <c r="G250" s="1" t="s">
        <v>1216</v>
      </c>
      <c r="H250" s="1" t="s">
        <v>951</v>
      </c>
      <c r="I250" s="1" t="s">
        <v>951</v>
      </c>
      <c r="J250" s="1" t="s">
        <v>130</v>
      </c>
      <c r="K250" s="1" t="s">
        <v>1212</v>
      </c>
      <c r="L250" s="1">
        <v>68</v>
      </c>
      <c r="M250" s="1">
        <v>10</v>
      </c>
      <c r="N250" s="1">
        <v>19</v>
      </c>
      <c r="O250" s="1" t="s">
        <v>1213</v>
      </c>
      <c r="Q250" s="1">
        <v>68</v>
      </c>
      <c r="X250" s="1">
        <v>0</v>
      </c>
      <c r="Z250" s="1">
        <v>36</v>
      </c>
      <c r="AC250" s="1" t="s">
        <v>1214</v>
      </c>
      <c r="AD250" s="1" t="s">
        <v>1217</v>
      </c>
      <c r="AE250" s="38" t="s">
        <v>881</v>
      </c>
    </row>
    <row r="251" spans="5:34">
      <c r="E251" s="92"/>
      <c r="F251" s="5">
        <v>2082</v>
      </c>
      <c r="G251" t="s">
        <v>1216</v>
      </c>
      <c r="H251" t="s">
        <v>951</v>
      </c>
      <c r="I251" t="s">
        <v>951</v>
      </c>
      <c r="J251" t="s">
        <v>130</v>
      </c>
      <c r="K251" t="s">
        <v>1212</v>
      </c>
      <c r="L251">
        <v>187</v>
      </c>
      <c r="M251">
        <v>20</v>
      </c>
      <c r="N251">
        <v>29</v>
      </c>
      <c r="O251" t="s">
        <v>1213</v>
      </c>
      <c r="Q251">
        <v>187</v>
      </c>
      <c r="AE251" s="38" t="s">
        <v>881</v>
      </c>
    </row>
    <row r="252" spans="5:34">
      <c r="E252" s="92"/>
      <c r="F252" s="5">
        <v>2082</v>
      </c>
      <c r="G252" t="s">
        <v>1216</v>
      </c>
      <c r="H252" t="s">
        <v>951</v>
      </c>
      <c r="I252" t="s">
        <v>951</v>
      </c>
      <c r="J252" t="s">
        <v>130</v>
      </c>
      <c r="K252" t="s">
        <v>1212</v>
      </c>
      <c r="L252">
        <v>162</v>
      </c>
      <c r="M252">
        <v>30</v>
      </c>
      <c r="N252">
        <v>39</v>
      </c>
      <c r="O252" t="s">
        <v>1213</v>
      </c>
      <c r="Q252">
        <v>162</v>
      </c>
      <c r="AE252" s="38" t="s">
        <v>881</v>
      </c>
    </row>
    <row r="253" spans="5:34">
      <c r="E253" s="92"/>
      <c r="F253" s="5">
        <v>2082</v>
      </c>
      <c r="G253" t="s">
        <v>1216</v>
      </c>
      <c r="H253" t="s">
        <v>951</v>
      </c>
      <c r="I253" t="s">
        <v>951</v>
      </c>
      <c r="J253" t="s">
        <v>130</v>
      </c>
      <c r="K253" t="s">
        <v>1212</v>
      </c>
      <c r="L253">
        <v>230</v>
      </c>
      <c r="M253">
        <v>40</v>
      </c>
      <c r="N253">
        <v>49</v>
      </c>
      <c r="O253" t="s">
        <v>1213</v>
      </c>
      <c r="Q253">
        <v>230</v>
      </c>
      <c r="AD253" s="1"/>
      <c r="AE253" s="64" t="s">
        <v>881</v>
      </c>
    </row>
    <row r="254" spans="5:34">
      <c r="E254" s="92"/>
      <c r="F254" s="5">
        <v>2082</v>
      </c>
      <c r="G254" t="s">
        <v>1216</v>
      </c>
      <c r="H254" t="s">
        <v>951</v>
      </c>
      <c r="I254" t="s">
        <v>951</v>
      </c>
      <c r="J254" t="s">
        <v>130</v>
      </c>
      <c r="K254" t="s">
        <v>1212</v>
      </c>
      <c r="L254">
        <v>205</v>
      </c>
      <c r="M254">
        <v>50</v>
      </c>
      <c r="N254">
        <v>59</v>
      </c>
      <c r="O254" t="s">
        <v>1213</v>
      </c>
      <c r="Q254">
        <v>205</v>
      </c>
      <c r="AE254" s="38" t="s">
        <v>881</v>
      </c>
    </row>
    <row r="255" spans="5:34">
      <c r="E255" s="92"/>
      <c r="F255" s="5">
        <v>2082</v>
      </c>
      <c r="G255" t="s">
        <v>1216</v>
      </c>
      <c r="H255" t="s">
        <v>951</v>
      </c>
      <c r="I255" t="s">
        <v>951</v>
      </c>
      <c r="J255" t="s">
        <v>130</v>
      </c>
      <c r="K255" t="s">
        <v>1212</v>
      </c>
      <c r="L255">
        <v>165</v>
      </c>
      <c r="M255">
        <v>60</v>
      </c>
      <c r="N255">
        <v>69</v>
      </c>
      <c r="O255" t="s">
        <v>1213</v>
      </c>
      <c r="Q255">
        <v>165</v>
      </c>
      <c r="AE255" s="38" t="s">
        <v>881</v>
      </c>
    </row>
    <row r="256" spans="5:34" s="1" customFormat="1">
      <c r="E256" s="92"/>
      <c r="F256" s="36">
        <v>2082</v>
      </c>
      <c r="G256" s="1" t="s">
        <v>1216</v>
      </c>
      <c r="H256" s="1" t="s">
        <v>951</v>
      </c>
      <c r="I256" s="1" t="s">
        <v>951</v>
      </c>
      <c r="J256" s="1" t="s">
        <v>130</v>
      </c>
      <c r="K256" s="1" t="s">
        <v>1212</v>
      </c>
      <c r="L256" s="1">
        <v>78</v>
      </c>
      <c r="M256" s="1">
        <v>70</v>
      </c>
      <c r="N256" s="1">
        <v>79</v>
      </c>
      <c r="O256" s="1" t="s">
        <v>1213</v>
      </c>
      <c r="Q256" s="1">
        <v>78</v>
      </c>
      <c r="AE256" s="64" t="s">
        <v>881</v>
      </c>
    </row>
    <row r="257" spans="5:34" s="2" customFormat="1">
      <c r="E257" s="96"/>
      <c r="F257" s="13">
        <v>2082</v>
      </c>
      <c r="G257" s="2" t="s">
        <v>1216</v>
      </c>
      <c r="H257" s="2" t="s">
        <v>951</v>
      </c>
      <c r="I257" s="2" t="s">
        <v>951</v>
      </c>
      <c r="J257" s="2" t="s">
        <v>130</v>
      </c>
      <c r="K257" s="2" t="s">
        <v>1212</v>
      </c>
      <c r="L257" s="2">
        <v>45</v>
      </c>
      <c r="M257" s="2">
        <v>80</v>
      </c>
      <c r="O257" s="2" t="s">
        <v>1213</v>
      </c>
      <c r="Q257" s="2">
        <v>45</v>
      </c>
      <c r="AD257" s="7"/>
      <c r="AE257" s="59" t="s">
        <v>881</v>
      </c>
    </row>
    <row r="258" spans="5:34" s="12" customFormat="1">
      <c r="E258" s="86">
        <v>32</v>
      </c>
      <c r="F258" s="12">
        <v>1502</v>
      </c>
      <c r="G258" s="12" t="s">
        <v>1218</v>
      </c>
      <c r="H258" s="12" t="s">
        <v>901</v>
      </c>
      <c r="I258" s="12" t="s">
        <v>951</v>
      </c>
      <c r="J258" s="12" t="s">
        <v>578</v>
      </c>
      <c r="K258" s="12" t="s">
        <v>1219</v>
      </c>
      <c r="L258" s="12">
        <v>3261</v>
      </c>
      <c r="M258" s="12">
        <v>0</v>
      </c>
      <c r="N258" s="12">
        <v>17</v>
      </c>
      <c r="O258" s="12" t="s">
        <v>932</v>
      </c>
      <c r="P258" s="12" t="s">
        <v>1220</v>
      </c>
      <c r="Q258" s="12">
        <v>4</v>
      </c>
      <c r="R258" s="12" t="s">
        <v>905</v>
      </c>
      <c r="T258" s="12">
        <v>4</v>
      </c>
      <c r="V258" s="12">
        <v>2</v>
      </c>
      <c r="X258" s="12">
        <v>0</v>
      </c>
      <c r="Z258" s="12">
        <v>2</v>
      </c>
      <c r="AC258" s="12" t="s">
        <v>1221</v>
      </c>
      <c r="AD258" s="17"/>
      <c r="AE258" s="12" t="s">
        <v>622</v>
      </c>
      <c r="AF258" s="12" t="s">
        <v>1222</v>
      </c>
      <c r="AG258" s="12" t="s">
        <v>932</v>
      </c>
      <c r="AH258" s="12" t="s">
        <v>1223</v>
      </c>
    </row>
    <row r="259" spans="5:34">
      <c r="E259" s="92">
        <v>33</v>
      </c>
      <c r="F259" s="5">
        <v>1522</v>
      </c>
      <c r="G259" t="s">
        <v>1224</v>
      </c>
      <c r="H259" t="s">
        <v>901</v>
      </c>
      <c r="I259" t="s">
        <v>1225</v>
      </c>
      <c r="J259" s="5" t="s">
        <v>584</v>
      </c>
      <c r="K259" t="s">
        <v>1226</v>
      </c>
      <c r="L259">
        <v>155</v>
      </c>
      <c r="M259">
        <v>0</v>
      </c>
      <c r="N259">
        <v>1</v>
      </c>
      <c r="O259" t="s">
        <v>932</v>
      </c>
      <c r="P259" t="s">
        <v>1227</v>
      </c>
      <c r="Q259">
        <v>155</v>
      </c>
      <c r="T259">
        <v>155</v>
      </c>
      <c r="AE259" t="s">
        <v>622</v>
      </c>
      <c r="AF259" t="s">
        <v>975</v>
      </c>
      <c r="AG259" t="s">
        <v>1228</v>
      </c>
      <c r="AH259" t="s">
        <v>993</v>
      </c>
    </row>
    <row r="260" spans="5:34">
      <c r="E260" s="92"/>
      <c r="F260" s="5">
        <v>1522</v>
      </c>
      <c r="G260" t="s">
        <v>1224</v>
      </c>
      <c r="H260" t="s">
        <v>901</v>
      </c>
      <c r="I260" t="s">
        <v>1225</v>
      </c>
      <c r="J260" s="5" t="s">
        <v>584</v>
      </c>
      <c r="K260" t="s">
        <v>1226</v>
      </c>
      <c r="L260">
        <v>284</v>
      </c>
      <c r="M260">
        <v>1</v>
      </c>
      <c r="N260">
        <v>5</v>
      </c>
      <c r="O260" t="s">
        <v>932</v>
      </c>
      <c r="P260" t="s">
        <v>1227</v>
      </c>
      <c r="Q260">
        <v>284</v>
      </c>
      <c r="T260">
        <v>284</v>
      </c>
      <c r="AE260" t="s">
        <v>622</v>
      </c>
      <c r="AF260" t="s">
        <v>975</v>
      </c>
      <c r="AG260" t="s">
        <v>1228</v>
      </c>
      <c r="AH260" t="s">
        <v>993</v>
      </c>
    </row>
    <row r="261" spans="5:34">
      <c r="E261" s="92"/>
      <c r="F261" s="5">
        <v>1522</v>
      </c>
      <c r="G261" t="s">
        <v>1224</v>
      </c>
      <c r="H261" t="s">
        <v>901</v>
      </c>
      <c r="I261" t="s">
        <v>1225</v>
      </c>
      <c r="J261" s="5" t="s">
        <v>584</v>
      </c>
      <c r="K261" t="s">
        <v>1226</v>
      </c>
      <c r="L261">
        <v>205</v>
      </c>
      <c r="M261">
        <v>6</v>
      </c>
      <c r="N261">
        <v>10</v>
      </c>
      <c r="O261" t="s">
        <v>932</v>
      </c>
      <c r="P261" t="s">
        <v>1227</v>
      </c>
      <c r="Q261">
        <v>205</v>
      </c>
      <c r="T261">
        <v>205</v>
      </c>
      <c r="AE261" t="s">
        <v>622</v>
      </c>
      <c r="AF261" t="s">
        <v>975</v>
      </c>
      <c r="AG261" t="s">
        <v>1228</v>
      </c>
      <c r="AH261" t="s">
        <v>993</v>
      </c>
    </row>
    <row r="262" spans="5:34">
      <c r="E262" s="92"/>
      <c r="F262" s="5">
        <v>1522</v>
      </c>
      <c r="G262" t="s">
        <v>1224</v>
      </c>
      <c r="H262" t="s">
        <v>901</v>
      </c>
      <c r="I262" t="s">
        <v>1225</v>
      </c>
      <c r="J262" s="5" t="s">
        <v>584</v>
      </c>
      <c r="K262" t="s">
        <v>1226</v>
      </c>
      <c r="L262">
        <v>709</v>
      </c>
      <c r="M262">
        <v>11</v>
      </c>
      <c r="N262">
        <v>18</v>
      </c>
      <c r="O262" t="s">
        <v>932</v>
      </c>
      <c r="P262" t="s">
        <v>1227</v>
      </c>
      <c r="Q262">
        <v>709</v>
      </c>
      <c r="T262">
        <v>709</v>
      </c>
      <c r="AE262" t="s">
        <v>622</v>
      </c>
      <c r="AF262" t="s">
        <v>975</v>
      </c>
      <c r="AG262" t="s">
        <v>1228</v>
      </c>
      <c r="AH262" t="s">
        <v>993</v>
      </c>
    </row>
    <row r="263" spans="5:34">
      <c r="E263" s="87">
        <v>34</v>
      </c>
      <c r="F263" s="5">
        <v>1656</v>
      </c>
      <c r="G263" s="5" t="s">
        <v>1229</v>
      </c>
      <c r="H263" s="5" t="s">
        <v>1013</v>
      </c>
      <c r="I263" s="5" t="s">
        <v>1230</v>
      </c>
      <c r="J263" s="5" t="s">
        <v>595</v>
      </c>
      <c r="K263" t="s">
        <v>1231</v>
      </c>
      <c r="L263">
        <v>171</v>
      </c>
      <c r="M263">
        <v>0</v>
      </c>
      <c r="N263">
        <v>0.25</v>
      </c>
      <c r="O263" t="s">
        <v>932</v>
      </c>
      <c r="P263" t="s">
        <v>1232</v>
      </c>
      <c r="Q263">
        <v>171</v>
      </c>
      <c r="R263" t="s">
        <v>905</v>
      </c>
      <c r="S263">
        <v>1</v>
      </c>
      <c r="T263">
        <v>17</v>
      </c>
      <c r="V263">
        <v>9</v>
      </c>
      <c r="W263">
        <v>0</v>
      </c>
      <c r="Z263">
        <v>7</v>
      </c>
      <c r="AD263" s="6" t="s">
        <v>1233</v>
      </c>
      <c r="AE263" t="s">
        <v>67</v>
      </c>
      <c r="AF263" t="s">
        <v>1234</v>
      </c>
      <c r="AG263" t="s">
        <v>932</v>
      </c>
      <c r="AH263" t="s">
        <v>993</v>
      </c>
    </row>
    <row r="264" spans="5:34">
      <c r="E264" s="92">
        <v>35</v>
      </c>
      <c r="F264" s="5">
        <v>2188</v>
      </c>
      <c r="G264" s="5" t="s">
        <v>1235</v>
      </c>
      <c r="H264" s="5" t="s">
        <v>951</v>
      </c>
      <c r="I264" s="5" t="s">
        <v>1013</v>
      </c>
      <c r="J264" s="5" t="s">
        <v>606</v>
      </c>
      <c r="K264" t="s">
        <v>1236</v>
      </c>
      <c r="L264">
        <v>66</v>
      </c>
      <c r="M264">
        <v>0</v>
      </c>
      <c r="N264">
        <v>1</v>
      </c>
      <c r="O264" t="s">
        <v>910</v>
      </c>
      <c r="Q264">
        <v>66</v>
      </c>
      <c r="V264">
        <v>52</v>
      </c>
      <c r="AE264" t="s">
        <v>622</v>
      </c>
      <c r="AF264" t="s">
        <v>954</v>
      </c>
      <c r="AG264" t="s">
        <v>910</v>
      </c>
      <c r="AH264" t="s">
        <v>993</v>
      </c>
    </row>
    <row r="265" spans="5:34" s="68" customFormat="1">
      <c r="E265" s="92"/>
      <c r="F265" s="72">
        <v>2188</v>
      </c>
      <c r="G265" s="72" t="s">
        <v>1235</v>
      </c>
      <c r="H265" s="72" t="s">
        <v>951</v>
      </c>
      <c r="I265" s="72" t="s">
        <v>1013</v>
      </c>
      <c r="J265" s="72" t="s">
        <v>606</v>
      </c>
      <c r="K265" s="68" t="s">
        <v>1236</v>
      </c>
      <c r="L265" s="68">
        <v>38</v>
      </c>
      <c r="M265" s="68">
        <v>1</v>
      </c>
      <c r="N265" s="68">
        <v>5</v>
      </c>
      <c r="O265" s="68" t="s">
        <v>910</v>
      </c>
      <c r="Q265" s="68">
        <v>38</v>
      </c>
      <c r="V265" s="68">
        <v>24</v>
      </c>
      <c r="AD265" s="70"/>
      <c r="AE265" s="68" t="s">
        <v>881</v>
      </c>
    </row>
    <row r="266" spans="5:34">
      <c r="E266" s="92"/>
      <c r="F266" s="5">
        <v>2188</v>
      </c>
      <c r="G266" s="5" t="s">
        <v>1235</v>
      </c>
      <c r="H266" s="5" t="s">
        <v>951</v>
      </c>
      <c r="I266" s="5" t="s">
        <v>1013</v>
      </c>
      <c r="J266" s="5" t="s">
        <v>606</v>
      </c>
      <c r="K266" t="s">
        <v>1236</v>
      </c>
      <c r="L266">
        <v>24</v>
      </c>
      <c r="M266">
        <v>6</v>
      </c>
      <c r="N266">
        <v>10</v>
      </c>
      <c r="O266" t="s">
        <v>910</v>
      </c>
      <c r="Q266">
        <v>24</v>
      </c>
      <c r="V266">
        <v>13</v>
      </c>
      <c r="AE266" t="s">
        <v>881</v>
      </c>
    </row>
    <row r="267" spans="5:34" s="2" customFormat="1">
      <c r="E267" s="96"/>
      <c r="F267" s="13">
        <v>2188</v>
      </c>
      <c r="G267" s="13" t="s">
        <v>1235</v>
      </c>
      <c r="H267" s="13" t="s">
        <v>951</v>
      </c>
      <c r="I267" s="13" t="s">
        <v>1013</v>
      </c>
      <c r="J267" s="13" t="s">
        <v>606</v>
      </c>
      <c r="K267" s="2" t="s">
        <v>1236</v>
      </c>
      <c r="L267" s="2">
        <v>40</v>
      </c>
      <c r="M267" s="2">
        <v>11</v>
      </c>
      <c r="N267" s="2">
        <v>17</v>
      </c>
      <c r="O267" s="2" t="s">
        <v>910</v>
      </c>
      <c r="Q267" s="2">
        <v>40</v>
      </c>
      <c r="V267" s="2">
        <v>21</v>
      </c>
      <c r="AD267" s="7"/>
      <c r="AE267" s="2" t="s">
        <v>881</v>
      </c>
    </row>
    <row r="268" spans="5:34">
      <c r="E268" s="95">
        <v>36</v>
      </c>
      <c r="F268">
        <v>1579</v>
      </c>
      <c r="G268" t="s">
        <v>1237</v>
      </c>
      <c r="H268" t="s">
        <v>1013</v>
      </c>
      <c r="I268" t="s">
        <v>1230</v>
      </c>
      <c r="J268" t="s">
        <v>827</v>
      </c>
      <c r="K268" t="s">
        <v>1238</v>
      </c>
      <c r="L268">
        <v>123</v>
      </c>
      <c r="M268">
        <v>5</v>
      </c>
      <c r="N268">
        <v>9</v>
      </c>
      <c r="O268" t="s">
        <v>1239</v>
      </c>
      <c r="Q268" s="12"/>
      <c r="X268" s="25"/>
      <c r="AA268">
        <v>1</v>
      </c>
      <c r="AE268" t="s">
        <v>67</v>
      </c>
      <c r="AF268" t="s">
        <v>1240</v>
      </c>
      <c r="AG268" t="s">
        <v>1239</v>
      </c>
      <c r="AH268" t="s">
        <v>1014</v>
      </c>
    </row>
    <row r="269" spans="5:34">
      <c r="E269" s="92"/>
      <c r="F269">
        <v>1579</v>
      </c>
      <c r="G269" t="s">
        <v>1237</v>
      </c>
      <c r="H269" t="s">
        <v>1013</v>
      </c>
      <c r="I269" t="s">
        <v>1230</v>
      </c>
      <c r="J269" t="s">
        <v>827</v>
      </c>
      <c r="K269" t="s">
        <v>1238</v>
      </c>
      <c r="L269">
        <v>332</v>
      </c>
      <c r="M269">
        <v>10</v>
      </c>
      <c r="N269">
        <v>19</v>
      </c>
      <c r="O269" t="s">
        <v>1239</v>
      </c>
      <c r="Q269" s="12"/>
      <c r="AA269">
        <v>32</v>
      </c>
      <c r="AE269" t="s">
        <v>881</v>
      </c>
    </row>
    <row r="270" spans="5:34">
      <c r="E270" s="92"/>
      <c r="F270">
        <v>1579</v>
      </c>
      <c r="G270" t="s">
        <v>1237</v>
      </c>
      <c r="H270" t="s">
        <v>1013</v>
      </c>
      <c r="I270" t="s">
        <v>1230</v>
      </c>
      <c r="J270" t="s">
        <v>827</v>
      </c>
      <c r="K270" t="s">
        <v>1238</v>
      </c>
      <c r="L270">
        <v>1096</v>
      </c>
      <c r="M270">
        <v>20</v>
      </c>
      <c r="N270">
        <v>49</v>
      </c>
      <c r="O270" t="s">
        <v>1239</v>
      </c>
      <c r="Q270" s="12"/>
      <c r="AA270">
        <v>108</v>
      </c>
      <c r="AE270" t="s">
        <v>881</v>
      </c>
    </row>
    <row r="271" spans="5:34">
      <c r="E271" s="92"/>
      <c r="F271">
        <v>1579</v>
      </c>
      <c r="G271" t="s">
        <v>1237</v>
      </c>
      <c r="H271" t="s">
        <v>1013</v>
      </c>
      <c r="I271" t="s">
        <v>1230</v>
      </c>
      <c r="J271" t="s">
        <v>827</v>
      </c>
      <c r="K271" t="s">
        <v>1238</v>
      </c>
      <c r="L271">
        <v>846</v>
      </c>
      <c r="M271">
        <v>50</v>
      </c>
      <c r="N271">
        <v>64</v>
      </c>
      <c r="O271" t="s">
        <v>1239</v>
      </c>
      <c r="Q271" s="12"/>
      <c r="AA271">
        <v>63</v>
      </c>
      <c r="AE271" t="s">
        <v>881</v>
      </c>
    </row>
    <row r="272" spans="5:34">
      <c r="E272" s="92"/>
      <c r="F272">
        <v>1579</v>
      </c>
      <c r="G272" t="s">
        <v>1237</v>
      </c>
      <c r="H272" t="s">
        <v>1013</v>
      </c>
      <c r="I272" t="s">
        <v>1230</v>
      </c>
      <c r="J272" t="s">
        <v>827</v>
      </c>
      <c r="K272" t="s">
        <v>1238</v>
      </c>
      <c r="L272">
        <v>369</v>
      </c>
      <c r="M272">
        <v>65</v>
      </c>
      <c r="N272">
        <v>100</v>
      </c>
      <c r="O272" t="s">
        <v>1239</v>
      </c>
      <c r="Q272" s="12"/>
      <c r="AA272">
        <v>15</v>
      </c>
      <c r="AE272" t="s">
        <v>881</v>
      </c>
    </row>
    <row r="273" spans="5:34">
      <c r="E273" s="92">
        <v>37</v>
      </c>
      <c r="F273" s="5">
        <v>1551</v>
      </c>
      <c r="G273" s="5" t="s">
        <v>1241</v>
      </c>
      <c r="H273" s="5" t="s">
        <v>951</v>
      </c>
      <c r="I273" s="5" t="s">
        <v>1225</v>
      </c>
      <c r="J273" s="5" t="s">
        <v>590</v>
      </c>
      <c r="K273" t="s">
        <v>1164</v>
      </c>
      <c r="L273">
        <v>7256</v>
      </c>
      <c r="M273">
        <v>0</v>
      </c>
      <c r="N273">
        <v>21</v>
      </c>
      <c r="O273" t="s">
        <v>932</v>
      </c>
      <c r="P273" t="s">
        <v>1242</v>
      </c>
      <c r="Q273">
        <v>424</v>
      </c>
      <c r="R273" t="s">
        <v>1191</v>
      </c>
      <c r="S273">
        <v>54</v>
      </c>
      <c r="T273">
        <v>370</v>
      </c>
      <c r="V273">
        <v>77</v>
      </c>
      <c r="W273">
        <v>12</v>
      </c>
      <c r="X273">
        <v>2</v>
      </c>
      <c r="Y273" t="s">
        <v>1243</v>
      </c>
      <c r="Z273">
        <v>215</v>
      </c>
      <c r="AD273" s="6" t="s">
        <v>1244</v>
      </c>
      <c r="AE273" t="s">
        <v>67</v>
      </c>
      <c r="AF273" t="s">
        <v>1245</v>
      </c>
      <c r="AG273" t="s">
        <v>932</v>
      </c>
      <c r="AH273" t="s">
        <v>993</v>
      </c>
    </row>
    <row r="274" spans="5:34">
      <c r="E274" s="92"/>
      <c r="F274" s="5">
        <v>1551</v>
      </c>
      <c r="G274" s="5" t="s">
        <v>1241</v>
      </c>
      <c r="H274" s="5" t="s">
        <v>951</v>
      </c>
      <c r="I274" s="5" t="s">
        <v>1225</v>
      </c>
      <c r="J274" s="5" t="s">
        <v>590</v>
      </c>
      <c r="K274" t="s">
        <v>1164</v>
      </c>
      <c r="L274">
        <v>1193</v>
      </c>
      <c r="M274">
        <v>0</v>
      </c>
      <c r="N274">
        <v>1</v>
      </c>
      <c r="O274" t="s">
        <v>932</v>
      </c>
      <c r="Q274">
        <v>70</v>
      </c>
      <c r="R274" t="s">
        <v>1191</v>
      </c>
      <c r="AE274" t="s">
        <v>881</v>
      </c>
    </row>
    <row r="275" spans="5:34">
      <c r="E275" s="92"/>
      <c r="F275" s="5">
        <v>1551</v>
      </c>
      <c r="G275" s="5" t="s">
        <v>1241</v>
      </c>
      <c r="H275" s="5" t="s">
        <v>951</v>
      </c>
      <c r="I275" s="5" t="s">
        <v>1225</v>
      </c>
      <c r="J275" s="5" t="s">
        <v>590</v>
      </c>
      <c r="K275" t="s">
        <v>1164</v>
      </c>
      <c r="L275">
        <v>2456</v>
      </c>
      <c r="M275">
        <v>1</v>
      </c>
      <c r="N275">
        <v>5</v>
      </c>
      <c r="O275" t="s">
        <v>932</v>
      </c>
      <c r="Q275">
        <v>96</v>
      </c>
      <c r="R275" t="s">
        <v>1191</v>
      </c>
      <c r="AD275" s="6" t="s">
        <v>1246</v>
      </c>
      <c r="AE275" t="s">
        <v>881</v>
      </c>
    </row>
    <row r="276" spans="5:34">
      <c r="E276" s="92"/>
      <c r="F276" s="5">
        <v>1551</v>
      </c>
      <c r="G276" s="5" t="s">
        <v>1241</v>
      </c>
      <c r="H276" s="5" t="s">
        <v>951</v>
      </c>
      <c r="I276" s="5" t="s">
        <v>1225</v>
      </c>
      <c r="J276" s="5" t="s">
        <v>590</v>
      </c>
      <c r="K276" t="s">
        <v>1164</v>
      </c>
      <c r="L276">
        <v>1535</v>
      </c>
      <c r="M276">
        <v>6</v>
      </c>
      <c r="N276">
        <v>11</v>
      </c>
      <c r="O276" t="s">
        <v>932</v>
      </c>
      <c r="Q276">
        <v>77</v>
      </c>
      <c r="R276" t="s">
        <v>1191</v>
      </c>
      <c r="AE276" t="s">
        <v>881</v>
      </c>
    </row>
    <row r="277" spans="5:34">
      <c r="E277" s="92"/>
      <c r="F277" s="5">
        <v>1551</v>
      </c>
      <c r="G277" s="5" t="s">
        <v>1241</v>
      </c>
      <c r="H277" s="5" t="s">
        <v>951</v>
      </c>
      <c r="I277" s="5" t="s">
        <v>1225</v>
      </c>
      <c r="J277" s="5" t="s">
        <v>590</v>
      </c>
      <c r="K277" t="s">
        <v>1164</v>
      </c>
      <c r="L277">
        <v>1651</v>
      </c>
      <c r="M277">
        <v>12</v>
      </c>
      <c r="N277">
        <v>17</v>
      </c>
      <c r="O277" t="s">
        <v>932</v>
      </c>
      <c r="Q277">
        <v>134</v>
      </c>
      <c r="R277" t="s">
        <v>1191</v>
      </c>
      <c r="AE277" t="s">
        <v>881</v>
      </c>
    </row>
    <row r="278" spans="5:34">
      <c r="E278" s="92"/>
      <c r="F278" s="5">
        <v>1551</v>
      </c>
      <c r="G278" s="5" t="s">
        <v>1241</v>
      </c>
      <c r="H278" s="5" t="s">
        <v>951</v>
      </c>
      <c r="I278" s="5" t="s">
        <v>1225</v>
      </c>
      <c r="J278" s="5" t="s">
        <v>590</v>
      </c>
      <c r="K278" t="s">
        <v>1164</v>
      </c>
      <c r="L278">
        <v>421</v>
      </c>
      <c r="M278">
        <v>18</v>
      </c>
      <c r="N278">
        <v>21</v>
      </c>
      <c r="O278" t="s">
        <v>932</v>
      </c>
      <c r="Q278">
        <v>47</v>
      </c>
      <c r="R278" t="s">
        <v>1191</v>
      </c>
      <c r="AD278" s="6" t="s">
        <v>1247</v>
      </c>
      <c r="AE278" t="s">
        <v>881</v>
      </c>
    </row>
    <row r="279" spans="5:34">
      <c r="E279" s="87">
        <v>38</v>
      </c>
      <c r="F279" s="5">
        <v>1131</v>
      </c>
      <c r="G279" s="5" t="s">
        <v>1248</v>
      </c>
      <c r="H279" s="5" t="s">
        <v>901</v>
      </c>
      <c r="I279" s="5" t="s">
        <v>1013</v>
      </c>
      <c r="J279" s="5" t="s">
        <v>53</v>
      </c>
      <c r="K279" t="s">
        <v>1164</v>
      </c>
      <c r="L279">
        <v>157</v>
      </c>
      <c r="O279" t="s">
        <v>895</v>
      </c>
      <c r="Q279">
        <v>157</v>
      </c>
      <c r="U279">
        <v>88</v>
      </c>
      <c r="W279">
        <v>9</v>
      </c>
      <c r="X279">
        <v>2</v>
      </c>
      <c r="Z279">
        <v>69</v>
      </c>
      <c r="AD279" s="6" t="s">
        <v>1249</v>
      </c>
      <c r="AE279" t="s">
        <v>67</v>
      </c>
      <c r="AF279" t="s">
        <v>918</v>
      </c>
      <c r="AG279" t="s">
        <v>895</v>
      </c>
      <c r="AH279" t="s">
        <v>993</v>
      </c>
    </row>
    <row r="280" spans="5:34" ht="30">
      <c r="E280" s="86">
        <v>39</v>
      </c>
      <c r="F280" s="5">
        <v>14</v>
      </c>
      <c r="G280" s="5" t="s">
        <v>1250</v>
      </c>
      <c r="H280" s="5" t="s">
        <v>902</v>
      </c>
      <c r="I280" s="5" t="s">
        <v>902</v>
      </c>
      <c r="J280" s="5" t="s">
        <v>193</v>
      </c>
      <c r="K280" t="s">
        <v>1164</v>
      </c>
      <c r="L280">
        <v>25</v>
      </c>
      <c r="M280">
        <v>0</v>
      </c>
      <c r="N280">
        <v>14</v>
      </c>
      <c r="O280" t="s">
        <v>895</v>
      </c>
      <c r="P280" t="s">
        <v>1251</v>
      </c>
      <c r="Q280" s="12">
        <v>25</v>
      </c>
      <c r="T280">
        <v>14</v>
      </c>
      <c r="W280">
        <v>2</v>
      </c>
      <c r="Z280">
        <v>14</v>
      </c>
      <c r="AC280" t="s">
        <v>1252</v>
      </c>
      <c r="AD280" s="6" t="s">
        <v>1253</v>
      </c>
      <c r="AE280" t="s">
        <v>67</v>
      </c>
      <c r="AF280" t="s">
        <v>918</v>
      </c>
      <c r="AG280" t="s">
        <v>895</v>
      </c>
      <c r="AH280" t="s">
        <v>993</v>
      </c>
    </row>
    <row r="281" spans="5:34" s="12" customFormat="1">
      <c r="E281" s="93">
        <v>40</v>
      </c>
      <c r="F281" s="12">
        <v>2136</v>
      </c>
      <c r="G281" s="12" t="s">
        <v>1254</v>
      </c>
      <c r="H281" t="s">
        <v>1013</v>
      </c>
      <c r="I281" t="s">
        <v>1013</v>
      </c>
      <c r="J281" s="12" t="s">
        <v>1255</v>
      </c>
      <c r="K281" s="12" t="s">
        <v>1164</v>
      </c>
      <c r="L281" s="12">
        <v>230</v>
      </c>
      <c r="M281" s="12">
        <v>0</v>
      </c>
      <c r="N281" s="12">
        <v>2</v>
      </c>
      <c r="O281" s="12" t="s">
        <v>1256</v>
      </c>
      <c r="Q281" s="12">
        <v>230</v>
      </c>
      <c r="R281" s="12" t="s">
        <v>1191</v>
      </c>
      <c r="W281" s="12">
        <v>23</v>
      </c>
      <c r="X281" s="12">
        <v>0</v>
      </c>
      <c r="AD281" s="17"/>
      <c r="AE281" s="12" t="s">
        <v>622</v>
      </c>
      <c r="AF281" s="12" t="s">
        <v>954</v>
      </c>
      <c r="AG281" s="12" t="s">
        <v>954</v>
      </c>
      <c r="AH281" s="12" t="s">
        <v>56</v>
      </c>
    </row>
    <row r="282" spans="5:34" s="69" customFormat="1">
      <c r="E282" s="93"/>
      <c r="F282" s="69">
        <v>2136</v>
      </c>
      <c r="G282" s="69" t="s">
        <v>1257</v>
      </c>
      <c r="H282" s="68" t="s">
        <v>1013</v>
      </c>
      <c r="I282" s="68" t="s">
        <v>1013</v>
      </c>
      <c r="J282" s="69" t="s">
        <v>1255</v>
      </c>
      <c r="K282" s="69" t="s">
        <v>1164</v>
      </c>
      <c r="L282" s="69">
        <v>62</v>
      </c>
      <c r="M282" s="69">
        <v>2</v>
      </c>
      <c r="N282" s="69">
        <v>5</v>
      </c>
      <c r="O282" s="69" t="s">
        <v>1256</v>
      </c>
      <c r="Q282" s="69">
        <v>62</v>
      </c>
      <c r="W282" s="69">
        <v>2</v>
      </c>
      <c r="X282" s="69">
        <v>0</v>
      </c>
      <c r="AD282" s="73"/>
      <c r="AE282" s="69" t="s">
        <v>881</v>
      </c>
    </row>
    <row r="283" spans="5:34" s="12" customFormat="1">
      <c r="E283" s="93"/>
      <c r="F283" s="12">
        <v>2136</v>
      </c>
      <c r="G283" s="12" t="s">
        <v>1258</v>
      </c>
      <c r="H283" t="s">
        <v>1013</v>
      </c>
      <c r="I283" t="s">
        <v>1013</v>
      </c>
      <c r="J283" s="12" t="s">
        <v>1255</v>
      </c>
      <c r="K283" s="12" t="s">
        <v>1164</v>
      </c>
      <c r="L283" s="12">
        <v>94</v>
      </c>
      <c r="M283" s="12">
        <v>5</v>
      </c>
      <c r="N283" s="12">
        <v>10</v>
      </c>
      <c r="O283" s="12" t="s">
        <v>1256</v>
      </c>
      <c r="Q283" s="12">
        <v>94</v>
      </c>
      <c r="W283" s="12">
        <v>8</v>
      </c>
      <c r="X283" s="12">
        <v>0</v>
      </c>
      <c r="AD283" s="17"/>
      <c r="AE283" s="12" t="s">
        <v>881</v>
      </c>
    </row>
    <row r="284" spans="5:34" s="12" customFormat="1">
      <c r="E284" s="93"/>
      <c r="F284" s="12">
        <v>2136</v>
      </c>
      <c r="G284" s="12" t="s">
        <v>1259</v>
      </c>
      <c r="H284" t="s">
        <v>1013</v>
      </c>
      <c r="I284" t="s">
        <v>1013</v>
      </c>
      <c r="J284" s="12" t="s">
        <v>1255</v>
      </c>
      <c r="K284" s="12" t="s">
        <v>1164</v>
      </c>
      <c r="L284" s="12">
        <v>196</v>
      </c>
      <c r="M284" s="12">
        <v>10</v>
      </c>
      <c r="N284" s="12">
        <v>18</v>
      </c>
      <c r="O284" s="12" t="s">
        <v>1256</v>
      </c>
      <c r="Q284" s="12">
        <v>196</v>
      </c>
      <c r="W284" s="12">
        <v>15</v>
      </c>
      <c r="X284" s="12">
        <v>4</v>
      </c>
      <c r="AD284" s="17"/>
      <c r="AE284" s="12" t="s">
        <v>881</v>
      </c>
    </row>
    <row r="285" spans="5:34" s="4" customFormat="1">
      <c r="E285" s="100"/>
      <c r="F285" s="4">
        <v>2136</v>
      </c>
      <c r="G285" s="4" t="s">
        <v>1260</v>
      </c>
      <c r="H285" s="2" t="s">
        <v>1013</v>
      </c>
      <c r="I285" s="2" t="s">
        <v>1013</v>
      </c>
      <c r="J285" s="4" t="s">
        <v>1255</v>
      </c>
      <c r="K285" s="4" t="s">
        <v>1164</v>
      </c>
      <c r="L285" s="4">
        <v>40</v>
      </c>
      <c r="M285" s="4">
        <v>0</v>
      </c>
      <c r="N285" s="4">
        <v>0</v>
      </c>
      <c r="O285" s="4" t="s">
        <v>1256</v>
      </c>
      <c r="Q285" s="4">
        <v>40</v>
      </c>
      <c r="W285" s="4">
        <v>7</v>
      </c>
      <c r="X285" s="4">
        <v>0</v>
      </c>
      <c r="AD285" s="23"/>
      <c r="AE285" s="4" t="s">
        <v>881</v>
      </c>
    </row>
    <row r="286" spans="5:34">
      <c r="E286" s="95">
        <v>41</v>
      </c>
      <c r="F286">
        <v>30</v>
      </c>
      <c r="G286" t="s">
        <v>1261</v>
      </c>
      <c r="H286" t="s">
        <v>901</v>
      </c>
      <c r="I286" t="s">
        <v>951</v>
      </c>
      <c r="J286" t="s">
        <v>200</v>
      </c>
      <c r="K286" t="s">
        <v>1262</v>
      </c>
      <c r="L286">
        <v>709</v>
      </c>
      <c r="M286">
        <v>0</v>
      </c>
      <c r="N286">
        <v>14</v>
      </c>
      <c r="O286" t="s">
        <v>895</v>
      </c>
      <c r="Q286">
        <v>47</v>
      </c>
      <c r="Y286" t="s">
        <v>1263</v>
      </c>
      <c r="AD286" s="6" t="s">
        <v>1264</v>
      </c>
      <c r="AE286" t="s">
        <v>67</v>
      </c>
      <c r="AF286" t="s">
        <v>1265</v>
      </c>
      <c r="AG286" t="s">
        <v>895</v>
      </c>
      <c r="AH286" s="63" t="s">
        <v>1266</v>
      </c>
    </row>
    <row r="287" spans="5:34">
      <c r="E287" s="92"/>
      <c r="F287">
        <v>30</v>
      </c>
      <c r="G287" t="s">
        <v>1261</v>
      </c>
      <c r="H287" t="s">
        <v>901</v>
      </c>
      <c r="I287" t="s">
        <v>951</v>
      </c>
      <c r="J287" t="s">
        <v>200</v>
      </c>
      <c r="K287" t="s">
        <v>1262</v>
      </c>
      <c r="L287">
        <v>5242</v>
      </c>
      <c r="M287">
        <v>15</v>
      </c>
      <c r="N287">
        <v>64</v>
      </c>
      <c r="O287" t="s">
        <v>895</v>
      </c>
      <c r="Q287">
        <v>491</v>
      </c>
      <c r="Y287" t="s">
        <v>1263</v>
      </c>
      <c r="AD287" s="6" t="s">
        <v>1267</v>
      </c>
      <c r="AE287" t="s">
        <v>1268</v>
      </c>
    </row>
    <row r="288" spans="5:34">
      <c r="E288" s="92"/>
      <c r="F288">
        <v>30</v>
      </c>
      <c r="G288" t="s">
        <v>1261</v>
      </c>
      <c r="H288" t="s">
        <v>901</v>
      </c>
      <c r="I288" t="s">
        <v>951</v>
      </c>
      <c r="J288" t="s">
        <v>200</v>
      </c>
      <c r="K288" t="s">
        <v>1262</v>
      </c>
      <c r="L288">
        <v>589</v>
      </c>
      <c r="M288">
        <v>65</v>
      </c>
      <c r="O288" t="s">
        <v>895</v>
      </c>
      <c r="Q288">
        <v>115</v>
      </c>
      <c r="Y288" t="s">
        <v>1263</v>
      </c>
      <c r="AD288" s="6" t="s">
        <v>1269</v>
      </c>
      <c r="AE288" t="s">
        <v>1268</v>
      </c>
    </row>
    <row r="289" spans="5:34">
      <c r="E289" s="87">
        <v>42</v>
      </c>
      <c r="F289" s="5">
        <v>1115</v>
      </c>
      <c r="G289" t="s">
        <v>1270</v>
      </c>
      <c r="H289" t="s">
        <v>901</v>
      </c>
      <c r="I289" t="s">
        <v>951</v>
      </c>
      <c r="J289" t="s">
        <v>245</v>
      </c>
      <c r="K289" t="s">
        <v>1164</v>
      </c>
      <c r="L289">
        <v>244</v>
      </c>
      <c r="O289" t="s">
        <v>895</v>
      </c>
      <c r="Q289">
        <v>244</v>
      </c>
      <c r="R289" t="s">
        <v>905</v>
      </c>
      <c r="S289">
        <v>51</v>
      </c>
      <c r="V289">
        <v>244</v>
      </c>
      <c r="W289">
        <v>11</v>
      </c>
      <c r="AE289" t="s">
        <v>67</v>
      </c>
      <c r="AF289" t="s">
        <v>918</v>
      </c>
      <c r="AG289" t="s">
        <v>895</v>
      </c>
      <c r="AH289" t="s">
        <v>993</v>
      </c>
    </row>
    <row r="290" spans="5:34" s="10" customFormat="1">
      <c r="E290" s="80"/>
      <c r="F290" s="10">
        <v>1436</v>
      </c>
      <c r="G290" s="10" t="s">
        <v>1271</v>
      </c>
      <c r="H290" s="10" t="s">
        <v>902</v>
      </c>
      <c r="I290" s="10" t="s">
        <v>951</v>
      </c>
      <c r="J290" s="10" t="s">
        <v>249</v>
      </c>
      <c r="K290" s="10" t="s">
        <v>1272</v>
      </c>
      <c r="L290" s="10">
        <v>77</v>
      </c>
      <c r="O290" s="10" t="s">
        <v>910</v>
      </c>
      <c r="T290" s="10">
        <v>4</v>
      </c>
      <c r="W290" s="10">
        <v>0</v>
      </c>
      <c r="Y290" s="10" t="s">
        <v>1273</v>
      </c>
      <c r="AD290" s="40"/>
    </row>
    <row r="291" spans="5:34" s="10" customFormat="1">
      <c r="E291" s="80"/>
      <c r="F291" s="10">
        <v>2244</v>
      </c>
      <c r="G291" s="10" t="s">
        <v>1274</v>
      </c>
      <c r="H291" s="10" t="s">
        <v>951</v>
      </c>
      <c r="I291" s="10" t="s">
        <v>1230</v>
      </c>
      <c r="J291" s="10" t="s">
        <v>152</v>
      </c>
      <c r="K291" s="10" t="s">
        <v>1275</v>
      </c>
      <c r="L291" s="10">
        <v>186</v>
      </c>
      <c r="M291" s="10">
        <v>0</v>
      </c>
      <c r="N291" s="10">
        <v>20</v>
      </c>
      <c r="O291" s="10" t="s">
        <v>932</v>
      </c>
      <c r="P291" s="10" t="s">
        <v>1276</v>
      </c>
      <c r="Q291" s="10">
        <v>131</v>
      </c>
      <c r="R291" s="10" t="s">
        <v>1277</v>
      </c>
      <c r="T291" s="10">
        <v>186</v>
      </c>
      <c r="V291" s="10">
        <v>186</v>
      </c>
      <c r="W291" s="10">
        <v>148</v>
      </c>
      <c r="X291" s="10">
        <v>4</v>
      </c>
      <c r="Z291" s="10">
        <v>115</v>
      </c>
      <c r="AA291" s="10">
        <v>131</v>
      </c>
      <c r="AC291" s="10" t="s">
        <v>1278</v>
      </c>
      <c r="AD291" s="40" t="s">
        <v>1279</v>
      </c>
    </row>
    <row r="292" spans="5:34" s="10" customFormat="1">
      <c r="E292" s="80"/>
      <c r="F292" s="46">
        <v>1249</v>
      </c>
      <c r="G292" s="10" t="s">
        <v>1280</v>
      </c>
      <c r="H292" s="10" t="s">
        <v>1013</v>
      </c>
      <c r="I292" s="10" t="s">
        <v>1230</v>
      </c>
      <c r="J292" s="10" t="s">
        <v>177</v>
      </c>
      <c r="K292" s="10" t="s">
        <v>1281</v>
      </c>
      <c r="L292" s="10">
        <v>21</v>
      </c>
      <c r="M292" s="10">
        <v>3.7</v>
      </c>
      <c r="N292" s="10">
        <v>16.600000000000001</v>
      </c>
      <c r="O292" s="10" t="s">
        <v>1282</v>
      </c>
      <c r="P292" s="10" t="s">
        <v>1283</v>
      </c>
      <c r="Q292" s="10">
        <v>19</v>
      </c>
      <c r="R292" s="10" t="s">
        <v>1284</v>
      </c>
      <c r="W292" s="10">
        <v>1</v>
      </c>
      <c r="Z292" s="10">
        <v>9</v>
      </c>
      <c r="AA292" s="10">
        <v>19</v>
      </c>
      <c r="AC292" s="10" t="s">
        <v>1285</v>
      </c>
      <c r="AD292" s="40"/>
    </row>
    <row r="293" spans="5:34">
      <c r="E293" s="87">
        <v>43</v>
      </c>
      <c r="F293" s="5">
        <v>1917</v>
      </c>
      <c r="G293" t="s">
        <v>1286</v>
      </c>
      <c r="H293" t="s">
        <v>901</v>
      </c>
      <c r="I293" t="s">
        <v>951</v>
      </c>
      <c r="J293" s="5" t="s">
        <v>180</v>
      </c>
      <c r="K293" t="s">
        <v>1164</v>
      </c>
      <c r="L293">
        <v>638</v>
      </c>
      <c r="M293">
        <v>0</v>
      </c>
      <c r="N293">
        <v>16</v>
      </c>
      <c r="O293" t="s">
        <v>1239</v>
      </c>
      <c r="P293" t="s">
        <v>1287</v>
      </c>
      <c r="Q293">
        <v>23</v>
      </c>
      <c r="R293" t="s">
        <v>1191</v>
      </c>
      <c r="AE293" t="s">
        <v>67</v>
      </c>
      <c r="AF293" t="s">
        <v>1240</v>
      </c>
      <c r="AG293" t="s">
        <v>1239</v>
      </c>
      <c r="AH293" t="s">
        <v>993</v>
      </c>
    </row>
    <row r="294" spans="5:34" ht="15.75">
      <c r="E294" s="92">
        <v>44</v>
      </c>
      <c r="F294">
        <v>2365</v>
      </c>
      <c r="G294" t="s">
        <v>1288</v>
      </c>
      <c r="H294" s="12" t="s">
        <v>901</v>
      </c>
      <c r="I294" t="s">
        <v>902</v>
      </c>
      <c r="J294" t="s">
        <v>184</v>
      </c>
      <c r="K294" t="s">
        <v>1289</v>
      </c>
      <c r="L294">
        <v>1298</v>
      </c>
      <c r="M294">
        <v>0</v>
      </c>
      <c r="N294">
        <v>96</v>
      </c>
      <c r="O294" t="s">
        <v>895</v>
      </c>
      <c r="Q294" s="12">
        <v>1298</v>
      </c>
      <c r="R294" t="s">
        <v>1191</v>
      </c>
      <c r="AE294" t="s">
        <v>67</v>
      </c>
      <c r="AF294" s="76" t="s">
        <v>1290</v>
      </c>
      <c r="AG294" t="s">
        <v>895</v>
      </c>
      <c r="AH294" t="s">
        <v>993</v>
      </c>
    </row>
    <row r="295" spans="5:34">
      <c r="E295" s="92"/>
      <c r="F295">
        <v>2365</v>
      </c>
      <c r="G295" t="s">
        <v>1288</v>
      </c>
      <c r="H295" s="12" t="s">
        <v>901</v>
      </c>
      <c r="I295" t="s">
        <v>902</v>
      </c>
      <c r="J295" t="s">
        <v>184</v>
      </c>
      <c r="K295" t="s">
        <v>1289</v>
      </c>
      <c r="L295">
        <v>417</v>
      </c>
      <c r="M295">
        <v>0</v>
      </c>
      <c r="N295">
        <v>14</v>
      </c>
      <c r="O295" t="s">
        <v>895</v>
      </c>
      <c r="P295" t="s">
        <v>1291</v>
      </c>
      <c r="Q295">
        <v>43</v>
      </c>
      <c r="R295" t="s">
        <v>1191</v>
      </c>
      <c r="S295">
        <v>10</v>
      </c>
      <c r="T295">
        <v>33</v>
      </c>
      <c r="V295">
        <v>7</v>
      </c>
      <c r="Z295">
        <v>26</v>
      </c>
      <c r="AE295" t="s">
        <v>881</v>
      </c>
    </row>
    <row r="296" spans="5:34" s="12" customFormat="1">
      <c r="E296" s="86">
        <v>45</v>
      </c>
      <c r="F296" s="12">
        <v>2668</v>
      </c>
      <c r="G296" s="12" t="s">
        <v>1292</v>
      </c>
      <c r="H296" t="s">
        <v>951</v>
      </c>
      <c r="I296" t="s">
        <v>1013</v>
      </c>
      <c r="J296" s="12" t="s">
        <v>481</v>
      </c>
      <c r="K296" s="12" t="s">
        <v>1293</v>
      </c>
      <c r="L296" s="12">
        <v>22</v>
      </c>
      <c r="M296" s="12">
        <v>0</v>
      </c>
      <c r="N296" s="12">
        <v>18</v>
      </c>
      <c r="O296" s="12" t="s">
        <v>910</v>
      </c>
      <c r="Q296" s="12">
        <v>22</v>
      </c>
      <c r="R296" s="12" t="s">
        <v>1294</v>
      </c>
      <c r="S296" s="12">
        <v>4</v>
      </c>
      <c r="T296" s="12">
        <v>18</v>
      </c>
      <c r="Z296" s="12">
        <v>15</v>
      </c>
      <c r="AD296" s="17"/>
      <c r="AE296" s="63" t="s">
        <v>1295</v>
      </c>
      <c r="AF296" s="63"/>
      <c r="AG296" s="63"/>
      <c r="AH296" s="63"/>
    </row>
    <row r="297" spans="5:34" s="10" customFormat="1">
      <c r="E297" s="80"/>
      <c r="F297" s="10">
        <v>1150</v>
      </c>
      <c r="G297" s="10" t="s">
        <v>1296</v>
      </c>
      <c r="H297" s="10" t="s">
        <v>951</v>
      </c>
      <c r="I297" s="10" t="s">
        <v>1230</v>
      </c>
      <c r="J297" s="46" t="s">
        <v>1297</v>
      </c>
      <c r="L297" s="10">
        <v>58</v>
      </c>
      <c r="M297" s="10">
        <v>0.25</v>
      </c>
      <c r="N297" s="10">
        <v>17</v>
      </c>
      <c r="O297" s="10" t="s">
        <v>1298</v>
      </c>
      <c r="Q297" s="10">
        <v>15</v>
      </c>
      <c r="R297" s="10" t="s">
        <v>1191</v>
      </c>
      <c r="X297" s="10">
        <v>1</v>
      </c>
      <c r="AA297" s="10">
        <v>40</v>
      </c>
      <c r="AD297" s="40"/>
    </row>
    <row r="298" spans="5:34">
      <c r="E298" s="92">
        <v>46</v>
      </c>
      <c r="F298">
        <v>2381</v>
      </c>
      <c r="G298" s="16" t="s">
        <v>1299</v>
      </c>
      <c r="H298" t="s">
        <v>951</v>
      </c>
      <c r="I298" t="s">
        <v>1230</v>
      </c>
      <c r="J298" s="5" t="s">
        <v>189</v>
      </c>
      <c r="K298" t="s">
        <v>913</v>
      </c>
      <c r="L298">
        <v>63</v>
      </c>
      <c r="M298">
        <v>0</v>
      </c>
      <c r="N298">
        <v>17</v>
      </c>
      <c r="O298" t="s">
        <v>1300</v>
      </c>
      <c r="P298" t="s">
        <v>1301</v>
      </c>
      <c r="Q298">
        <v>63</v>
      </c>
      <c r="R298" t="s">
        <v>1302</v>
      </c>
      <c r="S298">
        <v>11</v>
      </c>
      <c r="T298">
        <v>52</v>
      </c>
      <c r="X298">
        <v>1</v>
      </c>
      <c r="Z298">
        <v>37</v>
      </c>
      <c r="AE298" t="s">
        <v>67</v>
      </c>
      <c r="AF298" t="s">
        <v>1303</v>
      </c>
      <c r="AG298" t="s">
        <v>1300</v>
      </c>
      <c r="AH298" t="s">
        <v>993</v>
      </c>
    </row>
    <row r="299" spans="5:34">
      <c r="E299" s="92"/>
      <c r="F299">
        <v>2381</v>
      </c>
      <c r="G299" s="16" t="s">
        <v>1299</v>
      </c>
      <c r="H299" t="s">
        <v>951</v>
      </c>
      <c r="I299" t="s">
        <v>1230</v>
      </c>
      <c r="J299" s="5" t="s">
        <v>189</v>
      </c>
      <c r="K299" t="s">
        <v>913</v>
      </c>
      <c r="L299">
        <v>21</v>
      </c>
      <c r="M299">
        <v>0</v>
      </c>
      <c r="N299">
        <v>1</v>
      </c>
      <c r="O299" t="s">
        <v>1300</v>
      </c>
      <c r="Q299">
        <v>21</v>
      </c>
      <c r="AE299" t="s">
        <v>881</v>
      </c>
    </row>
    <row r="300" spans="5:34">
      <c r="E300" s="92"/>
      <c r="F300">
        <v>2381</v>
      </c>
      <c r="G300" s="16" t="s">
        <v>1299</v>
      </c>
      <c r="H300" t="s">
        <v>951</v>
      </c>
      <c r="I300" t="s">
        <v>1230</v>
      </c>
      <c r="J300" s="5" t="s">
        <v>189</v>
      </c>
      <c r="K300" t="s">
        <v>913</v>
      </c>
      <c r="L300">
        <v>11</v>
      </c>
      <c r="M300">
        <v>1</v>
      </c>
      <c r="N300">
        <v>5</v>
      </c>
      <c r="O300" t="s">
        <v>1300</v>
      </c>
      <c r="Q300">
        <v>11</v>
      </c>
      <c r="AE300" t="s">
        <v>881</v>
      </c>
    </row>
    <row r="301" spans="5:34">
      <c r="E301" s="92"/>
      <c r="F301">
        <v>2381</v>
      </c>
      <c r="G301" s="16" t="s">
        <v>1299</v>
      </c>
      <c r="H301" t="s">
        <v>951</v>
      </c>
      <c r="I301" t="s">
        <v>1230</v>
      </c>
      <c r="J301" s="5" t="s">
        <v>189</v>
      </c>
      <c r="K301" t="s">
        <v>913</v>
      </c>
      <c r="L301">
        <v>21</v>
      </c>
      <c r="M301">
        <v>6</v>
      </c>
      <c r="N301">
        <v>15</v>
      </c>
      <c r="O301" t="s">
        <v>1300</v>
      </c>
      <c r="Q301">
        <v>21</v>
      </c>
      <c r="AE301" t="s">
        <v>881</v>
      </c>
    </row>
    <row r="302" spans="5:34">
      <c r="E302" s="92"/>
      <c r="F302">
        <v>2381</v>
      </c>
      <c r="G302" s="16" t="s">
        <v>1299</v>
      </c>
      <c r="H302" t="s">
        <v>951</v>
      </c>
      <c r="I302" t="s">
        <v>1230</v>
      </c>
      <c r="J302" s="5" t="s">
        <v>189</v>
      </c>
      <c r="K302" t="s">
        <v>913</v>
      </c>
      <c r="L302">
        <v>10</v>
      </c>
      <c r="M302">
        <v>16</v>
      </c>
      <c r="N302">
        <v>18</v>
      </c>
      <c r="O302" t="s">
        <v>1300</v>
      </c>
      <c r="Q302">
        <v>10</v>
      </c>
      <c r="AE302" t="s">
        <v>881</v>
      </c>
    </row>
    <row r="303" spans="5:34">
      <c r="E303" s="92">
        <v>47</v>
      </c>
      <c r="F303">
        <v>1082</v>
      </c>
      <c r="G303" t="s">
        <v>1304</v>
      </c>
      <c r="H303" t="s">
        <v>951</v>
      </c>
      <c r="I303" t="s">
        <v>1013</v>
      </c>
      <c r="J303" t="s">
        <v>68</v>
      </c>
      <c r="K303" t="s">
        <v>1305</v>
      </c>
      <c r="L303">
        <v>50</v>
      </c>
      <c r="M303">
        <v>0</v>
      </c>
      <c r="N303">
        <v>21</v>
      </c>
      <c r="O303" t="s">
        <v>1306</v>
      </c>
      <c r="P303" t="s">
        <v>1307</v>
      </c>
      <c r="Q303">
        <v>50</v>
      </c>
      <c r="R303" t="s">
        <v>1308</v>
      </c>
      <c r="T303">
        <v>50</v>
      </c>
      <c r="V303">
        <v>50</v>
      </c>
      <c r="W303">
        <v>9</v>
      </c>
      <c r="X303">
        <v>1</v>
      </c>
      <c r="Y303" t="s">
        <v>1309</v>
      </c>
      <c r="Z303">
        <v>27</v>
      </c>
      <c r="AC303" t="s">
        <v>1310</v>
      </c>
      <c r="AE303" t="s">
        <v>67</v>
      </c>
      <c r="AF303" t="s">
        <v>1311</v>
      </c>
      <c r="AG303" t="s">
        <v>932</v>
      </c>
      <c r="AH303" t="s">
        <v>993</v>
      </c>
    </row>
    <row r="304" spans="5:34" s="68" customFormat="1" ht="13.5" customHeight="1">
      <c r="E304" s="92"/>
      <c r="F304" s="68">
        <v>1082</v>
      </c>
      <c r="G304" s="68" t="s">
        <v>1304</v>
      </c>
      <c r="H304" s="68" t="s">
        <v>951</v>
      </c>
      <c r="I304" s="68" t="s">
        <v>1013</v>
      </c>
      <c r="J304" s="68" t="s">
        <v>68</v>
      </c>
      <c r="K304" s="68" t="s">
        <v>1305</v>
      </c>
      <c r="L304" s="68">
        <v>14</v>
      </c>
      <c r="M304" s="68">
        <v>0</v>
      </c>
      <c r="N304" s="68">
        <v>1</v>
      </c>
      <c r="O304" s="68" t="s">
        <v>1306</v>
      </c>
      <c r="P304" s="68" t="s">
        <v>1312</v>
      </c>
      <c r="Q304" s="68">
        <v>14</v>
      </c>
      <c r="R304" s="68" t="s">
        <v>1308</v>
      </c>
      <c r="T304" s="68">
        <v>14</v>
      </c>
      <c r="V304" s="68">
        <v>14</v>
      </c>
      <c r="W304" s="68">
        <v>0</v>
      </c>
      <c r="AC304" s="68" t="s">
        <v>1310</v>
      </c>
      <c r="AD304" s="70"/>
      <c r="AE304" s="68" t="s">
        <v>881</v>
      </c>
    </row>
    <row r="305" spans="5:34" s="2" customFormat="1">
      <c r="E305" s="96"/>
      <c r="F305" s="2">
        <v>1082</v>
      </c>
      <c r="G305" s="2" t="s">
        <v>1304</v>
      </c>
      <c r="H305" s="2" t="s">
        <v>951</v>
      </c>
      <c r="I305" s="2" t="s">
        <v>1013</v>
      </c>
      <c r="J305" s="2" t="s">
        <v>68</v>
      </c>
      <c r="K305" s="2" t="s">
        <v>1305</v>
      </c>
      <c r="L305" s="2">
        <v>36</v>
      </c>
      <c r="M305" s="2">
        <v>2</v>
      </c>
      <c r="N305" s="2">
        <v>21</v>
      </c>
      <c r="O305" s="2" t="s">
        <v>1306</v>
      </c>
      <c r="P305" s="2" t="s">
        <v>1313</v>
      </c>
      <c r="Q305" s="2">
        <v>36</v>
      </c>
      <c r="R305" s="2" t="s">
        <v>1308</v>
      </c>
      <c r="T305" s="2">
        <v>36</v>
      </c>
      <c r="V305" s="2">
        <v>36</v>
      </c>
      <c r="W305" s="2">
        <v>9</v>
      </c>
      <c r="X305" s="4"/>
      <c r="AC305" s="2" t="s">
        <v>1310</v>
      </c>
      <c r="AD305" s="7"/>
      <c r="AE305" s="2" t="s">
        <v>881</v>
      </c>
    </row>
    <row r="306" spans="5:34">
      <c r="E306" s="99">
        <v>48</v>
      </c>
      <c r="F306">
        <v>2637</v>
      </c>
      <c r="G306" t="s">
        <v>1314</v>
      </c>
      <c r="H306" t="s">
        <v>902</v>
      </c>
      <c r="I306" t="s">
        <v>1013</v>
      </c>
      <c r="J306" s="5" t="s">
        <v>260</v>
      </c>
      <c r="K306" t="s">
        <v>1164</v>
      </c>
      <c r="L306">
        <v>811</v>
      </c>
      <c r="O306" t="s">
        <v>1315</v>
      </c>
      <c r="Q306">
        <f>4+178</f>
        <v>182</v>
      </c>
      <c r="R306" t="s">
        <v>1316</v>
      </c>
      <c r="AC306" t="s">
        <v>1317</v>
      </c>
      <c r="AE306" t="s">
        <v>622</v>
      </c>
      <c r="AF306" t="s">
        <v>1318</v>
      </c>
      <c r="AG306" t="s">
        <v>885</v>
      </c>
      <c r="AH306" t="s">
        <v>56</v>
      </c>
    </row>
    <row r="307" spans="5:34">
      <c r="E307" s="93"/>
      <c r="F307">
        <v>2637</v>
      </c>
      <c r="G307" t="s">
        <v>1314</v>
      </c>
      <c r="H307" t="s">
        <v>902</v>
      </c>
      <c r="I307" t="s">
        <v>1013</v>
      </c>
      <c r="J307" s="5" t="s">
        <v>260</v>
      </c>
      <c r="K307" t="s">
        <v>1164</v>
      </c>
      <c r="L307">
        <v>150</v>
      </c>
      <c r="N307">
        <v>16</v>
      </c>
      <c r="O307" t="s">
        <v>1315</v>
      </c>
      <c r="Q307">
        <v>4</v>
      </c>
      <c r="R307" t="s">
        <v>1316</v>
      </c>
      <c r="AC307" t="s">
        <v>1317</v>
      </c>
      <c r="AE307" t="s">
        <v>881</v>
      </c>
    </row>
    <row r="308" spans="5:34">
      <c r="E308" s="92">
        <v>49</v>
      </c>
      <c r="F308">
        <v>1637</v>
      </c>
      <c r="G308" t="s">
        <v>1319</v>
      </c>
      <c r="H308" t="s">
        <v>951</v>
      </c>
      <c r="I308" t="s">
        <v>1013</v>
      </c>
      <c r="J308" t="s">
        <v>84</v>
      </c>
      <c r="K308" t="s">
        <v>1164</v>
      </c>
      <c r="L308">
        <v>34</v>
      </c>
      <c r="M308">
        <v>0</v>
      </c>
      <c r="N308">
        <v>78</v>
      </c>
      <c r="O308" t="s">
        <v>910</v>
      </c>
      <c r="P308" t="s">
        <v>1320</v>
      </c>
      <c r="Q308">
        <v>34</v>
      </c>
      <c r="R308" t="s">
        <v>1321</v>
      </c>
      <c r="T308">
        <v>34</v>
      </c>
      <c r="AC308" t="s">
        <v>1322</v>
      </c>
      <c r="AE308" t="s">
        <v>67</v>
      </c>
      <c r="AF308" t="s">
        <v>1323</v>
      </c>
      <c r="AG308" t="s">
        <v>910</v>
      </c>
      <c r="AH308" t="s">
        <v>1073</v>
      </c>
    </row>
    <row r="309" spans="5:34">
      <c r="E309" s="92"/>
      <c r="F309">
        <v>1637</v>
      </c>
      <c r="G309" t="s">
        <v>1319</v>
      </c>
      <c r="H309" t="s">
        <v>951</v>
      </c>
      <c r="I309" t="s">
        <v>1013</v>
      </c>
      <c r="J309" t="s">
        <v>84</v>
      </c>
      <c r="K309" t="s">
        <v>1164</v>
      </c>
      <c r="L309">
        <v>8</v>
      </c>
      <c r="M309">
        <v>0</v>
      </c>
      <c r="N309">
        <v>1</v>
      </c>
      <c r="O309" t="s">
        <v>910</v>
      </c>
      <c r="P309" t="s">
        <v>1320</v>
      </c>
      <c r="Q309">
        <v>8</v>
      </c>
      <c r="R309" t="s">
        <v>1321</v>
      </c>
      <c r="T309">
        <v>8</v>
      </c>
      <c r="V309">
        <v>8</v>
      </c>
      <c r="Z309">
        <v>6</v>
      </c>
      <c r="AC309" t="s">
        <v>1322</v>
      </c>
      <c r="AD309" s="6" t="s">
        <v>1324</v>
      </c>
      <c r="AE309" t="s">
        <v>881</v>
      </c>
    </row>
    <row r="310" spans="5:34">
      <c r="E310" s="92"/>
      <c r="F310">
        <v>1637</v>
      </c>
      <c r="G310" t="s">
        <v>1319</v>
      </c>
      <c r="H310" t="s">
        <v>951</v>
      </c>
      <c r="I310" t="s">
        <v>1013</v>
      </c>
      <c r="J310" t="s">
        <v>84</v>
      </c>
      <c r="K310" t="s">
        <v>1164</v>
      </c>
      <c r="L310">
        <v>6</v>
      </c>
      <c r="M310">
        <v>2</v>
      </c>
      <c r="N310">
        <v>15</v>
      </c>
      <c r="O310" t="s">
        <v>910</v>
      </c>
      <c r="P310" t="s">
        <v>1320</v>
      </c>
      <c r="Q310">
        <v>6</v>
      </c>
      <c r="R310" t="s">
        <v>1321</v>
      </c>
      <c r="T310">
        <v>6</v>
      </c>
      <c r="V310">
        <v>6</v>
      </c>
      <c r="Z310">
        <v>5</v>
      </c>
      <c r="AC310" t="s">
        <v>1322</v>
      </c>
      <c r="AD310" s="6" t="s">
        <v>1324</v>
      </c>
      <c r="AE310" t="s">
        <v>881</v>
      </c>
    </row>
    <row r="311" spans="5:34" s="10" customFormat="1">
      <c r="E311" s="80"/>
      <c r="F311" s="10">
        <v>1984</v>
      </c>
      <c r="G311" s="10" t="s">
        <v>1325</v>
      </c>
      <c r="H311" s="10" t="s">
        <v>1013</v>
      </c>
      <c r="I311" s="10" t="s">
        <v>1230</v>
      </c>
      <c r="J311" s="10" t="s">
        <v>255</v>
      </c>
      <c r="K311" s="10" t="s">
        <v>1326</v>
      </c>
      <c r="L311" s="10">
        <v>33</v>
      </c>
      <c r="M311" s="10">
        <v>0</v>
      </c>
      <c r="N311" s="10">
        <v>21</v>
      </c>
      <c r="O311" s="10" t="s">
        <v>1306</v>
      </c>
      <c r="P311" s="10" t="s">
        <v>1327</v>
      </c>
      <c r="Q311" s="10">
        <v>11</v>
      </c>
      <c r="R311" s="10" t="s">
        <v>1191</v>
      </c>
      <c r="Z311" s="10">
        <v>20</v>
      </c>
      <c r="AA311" s="10">
        <v>27</v>
      </c>
      <c r="AC311" s="10" t="s">
        <v>1328</v>
      </c>
    </row>
    <row r="312" spans="5:34" s="10" customFormat="1">
      <c r="E312" s="80"/>
      <c r="F312" s="10">
        <v>1984</v>
      </c>
      <c r="G312" s="10" t="s">
        <v>1325</v>
      </c>
      <c r="H312" s="10" t="s">
        <v>1013</v>
      </c>
      <c r="I312" s="10" t="s">
        <v>1230</v>
      </c>
      <c r="J312" s="10" t="s">
        <v>255</v>
      </c>
      <c r="K312" s="10" t="s">
        <v>1326</v>
      </c>
      <c r="L312" s="10">
        <v>33</v>
      </c>
      <c r="M312" s="10">
        <v>0</v>
      </c>
      <c r="N312" s="10">
        <v>21</v>
      </c>
      <c r="O312" s="10" t="s">
        <v>1306</v>
      </c>
      <c r="P312" s="10" t="s">
        <v>1327</v>
      </c>
      <c r="Q312" s="10">
        <v>27</v>
      </c>
      <c r="R312" s="10" t="s">
        <v>1329</v>
      </c>
      <c r="AA312" s="10">
        <v>27</v>
      </c>
      <c r="AC312" s="10" t="s">
        <v>1328</v>
      </c>
    </row>
    <row r="313" spans="5:34" ht="90">
      <c r="E313" s="87">
        <v>50</v>
      </c>
      <c r="F313" s="5">
        <v>2498</v>
      </c>
      <c r="G313" s="5" t="s">
        <v>1330</v>
      </c>
      <c r="H313" s="8" t="s">
        <v>902</v>
      </c>
      <c r="I313" s="5" t="s">
        <v>1013</v>
      </c>
      <c r="J313" s="5" t="s">
        <v>162</v>
      </c>
      <c r="K313" t="s">
        <v>1331</v>
      </c>
      <c r="L313">
        <v>17</v>
      </c>
      <c r="M313">
        <v>0</v>
      </c>
      <c r="N313">
        <v>18</v>
      </c>
      <c r="O313" t="s">
        <v>910</v>
      </c>
      <c r="Q313">
        <v>17</v>
      </c>
      <c r="R313" s="27" t="s">
        <v>1332</v>
      </c>
      <c r="T313">
        <v>17</v>
      </c>
      <c r="V313">
        <v>12</v>
      </c>
      <c r="X313">
        <v>0</v>
      </c>
      <c r="Z313">
        <v>10</v>
      </c>
      <c r="AC313" t="s">
        <v>1333</v>
      </c>
      <c r="AD313" s="36" t="s">
        <v>1334</v>
      </c>
      <c r="AE313" t="s">
        <v>622</v>
      </c>
      <c r="AF313" t="s">
        <v>1335</v>
      </c>
      <c r="AG313" t="s">
        <v>910</v>
      </c>
      <c r="AH313" s="77"/>
    </row>
    <row r="314" spans="5:34" ht="30">
      <c r="E314" s="92">
        <v>51</v>
      </c>
      <c r="F314">
        <v>1086</v>
      </c>
      <c r="G314" s="5" t="s">
        <v>1336</v>
      </c>
      <c r="H314" s="5" t="s">
        <v>902</v>
      </c>
      <c r="I314" s="5" t="s">
        <v>951</v>
      </c>
      <c r="J314" t="s">
        <v>242</v>
      </c>
      <c r="K314" t="s">
        <v>949</v>
      </c>
      <c r="L314">
        <v>8</v>
      </c>
      <c r="M314">
        <v>12</v>
      </c>
      <c r="N314">
        <v>15</v>
      </c>
      <c r="O314" s="30" t="s">
        <v>1337</v>
      </c>
      <c r="P314" s="30" t="s">
        <v>1338</v>
      </c>
      <c r="Q314">
        <v>0</v>
      </c>
      <c r="R314" s="31" t="s">
        <v>1339</v>
      </c>
      <c r="V314">
        <v>5</v>
      </c>
      <c r="Z314">
        <v>8</v>
      </c>
      <c r="AC314" s="30" t="s">
        <v>1340</v>
      </c>
      <c r="AE314" t="s">
        <v>67</v>
      </c>
      <c r="AF314" t="s">
        <v>1337</v>
      </c>
      <c r="AG314" t="s">
        <v>1337</v>
      </c>
      <c r="AH314" t="s">
        <v>1341</v>
      </c>
    </row>
    <row r="315" spans="5:34" ht="30">
      <c r="E315" s="92"/>
      <c r="F315">
        <v>1086</v>
      </c>
      <c r="G315" s="5" t="s">
        <v>1336</v>
      </c>
      <c r="H315" s="5" t="s">
        <v>902</v>
      </c>
      <c r="I315" s="5" t="s">
        <v>951</v>
      </c>
      <c r="J315" t="s">
        <v>1342</v>
      </c>
      <c r="K315" t="s">
        <v>949</v>
      </c>
      <c r="L315">
        <v>34</v>
      </c>
      <c r="M315">
        <v>2</v>
      </c>
      <c r="N315">
        <v>6</v>
      </c>
      <c r="O315" s="30" t="s">
        <v>1337</v>
      </c>
      <c r="Q315">
        <v>0</v>
      </c>
      <c r="R315" s="27" t="s">
        <v>1339</v>
      </c>
      <c r="V315">
        <v>11</v>
      </c>
      <c r="Z315">
        <v>20</v>
      </c>
      <c r="AE315" t="s">
        <v>881</v>
      </c>
    </row>
    <row r="316" spans="5:34" ht="30">
      <c r="E316" s="92"/>
      <c r="F316">
        <v>1086</v>
      </c>
      <c r="G316" s="5" t="s">
        <v>1336</v>
      </c>
      <c r="H316" s="5" t="s">
        <v>902</v>
      </c>
      <c r="I316" s="5" t="s">
        <v>951</v>
      </c>
      <c r="J316" t="s">
        <v>1342</v>
      </c>
      <c r="K316" t="s">
        <v>949</v>
      </c>
      <c r="L316">
        <v>77</v>
      </c>
      <c r="M316">
        <v>3</v>
      </c>
      <c r="N316">
        <v>6</v>
      </c>
      <c r="O316" s="30" t="s">
        <v>1337</v>
      </c>
      <c r="Q316">
        <v>0</v>
      </c>
      <c r="R316" t="s">
        <v>1339</v>
      </c>
      <c r="AE316" t="s">
        <v>881</v>
      </c>
    </row>
    <row r="317" spans="5:34" s="10" customFormat="1" ht="30">
      <c r="E317" s="80"/>
      <c r="F317" s="46">
        <v>2336</v>
      </c>
      <c r="G317" s="46" t="s">
        <v>1343</v>
      </c>
      <c r="H317" s="46" t="s">
        <v>1013</v>
      </c>
      <c r="I317" s="46" t="s">
        <v>1230</v>
      </c>
      <c r="J317" s="46" t="s">
        <v>157</v>
      </c>
      <c r="K317" s="10" t="s">
        <v>1344</v>
      </c>
      <c r="L317" s="10">
        <v>17</v>
      </c>
      <c r="M317" s="10">
        <v>0</v>
      </c>
      <c r="N317" s="10">
        <v>21</v>
      </c>
      <c r="O317" s="10" t="s">
        <v>1345</v>
      </c>
      <c r="P317" s="10" t="s">
        <v>1346</v>
      </c>
      <c r="Q317" s="10">
        <v>17</v>
      </c>
      <c r="R317" s="62" t="s">
        <v>1347</v>
      </c>
      <c r="T317" s="10">
        <v>17</v>
      </c>
      <c r="V317" s="10">
        <v>17</v>
      </c>
      <c r="X317" s="10">
        <v>0</v>
      </c>
      <c r="Y317" s="10" t="s">
        <v>1348</v>
      </c>
      <c r="Z317" s="10">
        <v>8</v>
      </c>
      <c r="AA317" s="10">
        <v>9</v>
      </c>
      <c r="AC317" s="10" t="s">
        <v>1349</v>
      </c>
      <c r="AD317" s="43" t="s">
        <v>1350</v>
      </c>
      <c r="AE317" s="10" t="s">
        <v>67</v>
      </c>
      <c r="AF317" s="10" t="s">
        <v>1311</v>
      </c>
      <c r="AG317" s="10" t="s">
        <v>932</v>
      </c>
      <c r="AH317" s="10" t="s">
        <v>993</v>
      </c>
    </row>
    <row r="318" spans="5:34" s="12" customFormat="1" ht="45">
      <c r="E318" s="93">
        <v>52</v>
      </c>
      <c r="F318" s="12">
        <v>2626</v>
      </c>
      <c r="G318" s="12" t="s">
        <v>1351</v>
      </c>
      <c r="H318" s="12" t="s">
        <v>902</v>
      </c>
      <c r="I318" s="12" t="s">
        <v>1013</v>
      </c>
      <c r="J318" s="12" t="s">
        <v>285</v>
      </c>
      <c r="K318" s="8" t="s">
        <v>1352</v>
      </c>
      <c r="L318" s="12">
        <v>113</v>
      </c>
      <c r="M318" s="12">
        <v>0</v>
      </c>
      <c r="N318" s="12">
        <v>4</v>
      </c>
      <c r="O318" s="8" t="s">
        <v>1353</v>
      </c>
      <c r="Q318" s="12">
        <v>113</v>
      </c>
      <c r="R318" s="12" t="s">
        <v>905</v>
      </c>
      <c r="X318" s="12">
        <v>1</v>
      </c>
      <c r="Z318" s="12">
        <v>118</v>
      </c>
      <c r="AC318" s="8"/>
      <c r="AD318" s="61"/>
      <c r="AE318" s="12" t="s">
        <v>67</v>
      </c>
      <c r="AG318" s="12" t="s">
        <v>1354</v>
      </c>
      <c r="AH318" s="12" t="s">
        <v>1223</v>
      </c>
    </row>
    <row r="319" spans="5:34" s="12" customFormat="1" ht="45">
      <c r="E319" s="93"/>
      <c r="F319" s="12">
        <v>2626</v>
      </c>
      <c r="G319" s="12" t="s">
        <v>1355</v>
      </c>
      <c r="H319" s="12" t="s">
        <v>902</v>
      </c>
      <c r="I319" s="12" t="s">
        <v>1013</v>
      </c>
      <c r="J319" s="12" t="s">
        <v>285</v>
      </c>
      <c r="K319" s="8" t="s">
        <v>1352</v>
      </c>
      <c r="L319" s="12">
        <v>26</v>
      </c>
      <c r="M319" s="12">
        <v>5</v>
      </c>
      <c r="N319" s="12">
        <v>9</v>
      </c>
      <c r="O319" s="8" t="s">
        <v>1353</v>
      </c>
      <c r="Q319" s="12">
        <v>26</v>
      </c>
      <c r="R319" s="12" t="s">
        <v>905</v>
      </c>
      <c r="X319" s="12">
        <v>0</v>
      </c>
      <c r="Z319" s="12">
        <v>25</v>
      </c>
      <c r="AC319" s="8"/>
      <c r="AD319" s="61"/>
      <c r="AE319" s="12" t="s">
        <v>881</v>
      </c>
    </row>
    <row r="320" spans="5:34" s="12" customFormat="1" ht="45">
      <c r="E320" s="93"/>
      <c r="F320" s="12">
        <v>2626</v>
      </c>
      <c r="G320" s="12" t="s">
        <v>1356</v>
      </c>
      <c r="H320" s="12" t="s">
        <v>902</v>
      </c>
      <c r="I320" s="12" t="s">
        <v>1013</v>
      </c>
      <c r="J320" s="12" t="s">
        <v>285</v>
      </c>
      <c r="K320" s="8" t="s">
        <v>1352</v>
      </c>
      <c r="L320" s="12">
        <v>22</v>
      </c>
      <c r="M320" s="12">
        <v>10</v>
      </c>
      <c r="N320" s="12">
        <v>14</v>
      </c>
      <c r="O320" s="8" t="s">
        <v>1353</v>
      </c>
      <c r="Q320" s="12">
        <v>22</v>
      </c>
      <c r="R320" s="12" t="s">
        <v>905</v>
      </c>
      <c r="X320" s="12">
        <v>0</v>
      </c>
      <c r="Z320" s="12">
        <v>17</v>
      </c>
      <c r="AC320" s="8"/>
      <c r="AD320" s="61"/>
      <c r="AE320" s="12" t="s">
        <v>881</v>
      </c>
    </row>
    <row r="321" spans="5:31" s="12" customFormat="1" ht="45">
      <c r="E321" s="93"/>
      <c r="F321" s="12">
        <v>2626</v>
      </c>
      <c r="G321" s="12" t="s">
        <v>1357</v>
      </c>
      <c r="H321" s="12" t="s">
        <v>902</v>
      </c>
      <c r="I321" s="12" t="s">
        <v>1013</v>
      </c>
      <c r="J321" s="12" t="s">
        <v>285</v>
      </c>
      <c r="K321" s="8" t="s">
        <v>1352</v>
      </c>
      <c r="L321" s="12">
        <v>30</v>
      </c>
      <c r="M321" s="12">
        <v>15</v>
      </c>
      <c r="N321" s="12">
        <v>19</v>
      </c>
      <c r="O321" s="8" t="s">
        <v>1353</v>
      </c>
      <c r="Q321" s="12">
        <v>30</v>
      </c>
      <c r="R321" s="12" t="s">
        <v>905</v>
      </c>
      <c r="X321" s="12">
        <v>1</v>
      </c>
      <c r="Z321" s="12">
        <v>25</v>
      </c>
      <c r="AC321" s="8"/>
      <c r="AD321" s="61"/>
      <c r="AE321" s="12" t="s">
        <v>881</v>
      </c>
    </row>
    <row r="322" spans="5:31" s="12" customFormat="1" ht="45">
      <c r="E322" s="93"/>
      <c r="F322" s="12">
        <v>2626</v>
      </c>
      <c r="G322" s="12" t="s">
        <v>1358</v>
      </c>
      <c r="H322" s="12" t="s">
        <v>902</v>
      </c>
      <c r="I322" s="12" t="s">
        <v>1013</v>
      </c>
      <c r="J322" s="12" t="s">
        <v>285</v>
      </c>
      <c r="K322" s="8" t="s">
        <v>1352</v>
      </c>
      <c r="L322" s="12">
        <v>54</v>
      </c>
      <c r="M322" s="12">
        <v>20</v>
      </c>
      <c r="N322" s="12">
        <v>24</v>
      </c>
      <c r="O322" s="8" t="s">
        <v>1353</v>
      </c>
      <c r="Q322" s="12">
        <v>54</v>
      </c>
      <c r="R322" s="12" t="s">
        <v>905</v>
      </c>
      <c r="X322" s="12">
        <v>1</v>
      </c>
      <c r="Z322" s="12">
        <v>59</v>
      </c>
      <c r="AC322" s="8"/>
      <c r="AD322" s="61"/>
      <c r="AE322" s="12" t="s">
        <v>881</v>
      </c>
    </row>
    <row r="323" spans="5:31" s="12" customFormat="1" ht="45">
      <c r="E323" s="93"/>
      <c r="F323" s="12">
        <v>2626</v>
      </c>
      <c r="G323" s="12" t="s">
        <v>1359</v>
      </c>
      <c r="H323" s="12" t="s">
        <v>902</v>
      </c>
      <c r="I323" s="12" t="s">
        <v>1013</v>
      </c>
      <c r="J323" s="12" t="s">
        <v>285</v>
      </c>
      <c r="K323" s="8" t="s">
        <v>1352</v>
      </c>
      <c r="L323" s="12">
        <v>85</v>
      </c>
      <c r="M323" s="12">
        <v>25</v>
      </c>
      <c r="N323" s="12">
        <v>29</v>
      </c>
      <c r="O323" s="8" t="s">
        <v>1353</v>
      </c>
      <c r="Q323" s="12">
        <v>85</v>
      </c>
      <c r="R323" s="12" t="s">
        <v>905</v>
      </c>
      <c r="X323" s="12">
        <v>5</v>
      </c>
      <c r="Z323" s="12">
        <v>85</v>
      </c>
      <c r="AC323" s="8"/>
      <c r="AD323" s="61"/>
      <c r="AE323" s="12" t="s">
        <v>881</v>
      </c>
    </row>
    <row r="324" spans="5:31" s="12" customFormat="1" ht="45">
      <c r="E324" s="93"/>
      <c r="F324" s="12">
        <v>2626</v>
      </c>
      <c r="G324" s="12" t="s">
        <v>1360</v>
      </c>
      <c r="H324" s="12" t="s">
        <v>902</v>
      </c>
      <c r="I324" s="12" t="s">
        <v>1013</v>
      </c>
      <c r="J324" s="12" t="s">
        <v>285</v>
      </c>
      <c r="K324" s="8" t="s">
        <v>1352</v>
      </c>
      <c r="L324" s="12">
        <v>143</v>
      </c>
      <c r="M324" s="12">
        <v>30</v>
      </c>
      <c r="N324" s="12">
        <v>34</v>
      </c>
      <c r="O324" s="8" t="s">
        <v>1353</v>
      </c>
      <c r="Q324" s="12">
        <v>143</v>
      </c>
      <c r="R324" s="12" t="s">
        <v>905</v>
      </c>
      <c r="X324" s="12">
        <v>5</v>
      </c>
      <c r="Z324" s="12">
        <v>139</v>
      </c>
      <c r="AC324" s="8"/>
      <c r="AD324" s="61"/>
      <c r="AE324" s="12" t="s">
        <v>881</v>
      </c>
    </row>
    <row r="325" spans="5:31" s="12" customFormat="1" ht="45">
      <c r="E325" s="93"/>
      <c r="F325" s="12">
        <v>2626</v>
      </c>
      <c r="G325" s="12" t="s">
        <v>1361</v>
      </c>
      <c r="H325" s="12" t="s">
        <v>902</v>
      </c>
      <c r="I325" s="12" t="s">
        <v>1013</v>
      </c>
      <c r="J325" s="12" t="s">
        <v>285</v>
      </c>
      <c r="K325" s="8" t="s">
        <v>1352</v>
      </c>
      <c r="L325" s="12">
        <v>241</v>
      </c>
      <c r="M325" s="12">
        <v>35</v>
      </c>
      <c r="N325" s="12">
        <v>39</v>
      </c>
      <c r="O325" s="8" t="s">
        <v>1353</v>
      </c>
      <c r="Q325" s="12">
        <v>241</v>
      </c>
      <c r="R325" s="12" t="s">
        <v>905</v>
      </c>
      <c r="X325" s="12">
        <v>11</v>
      </c>
      <c r="Z325" s="12">
        <v>241</v>
      </c>
      <c r="AC325" s="8"/>
      <c r="AD325" s="61"/>
      <c r="AE325" s="12" t="s">
        <v>881</v>
      </c>
    </row>
    <row r="326" spans="5:31" s="12" customFormat="1" ht="45">
      <c r="E326" s="93"/>
      <c r="F326" s="12">
        <v>2626</v>
      </c>
      <c r="G326" s="12" t="s">
        <v>1362</v>
      </c>
      <c r="H326" s="12" t="s">
        <v>902</v>
      </c>
      <c r="I326" s="12" t="s">
        <v>1013</v>
      </c>
      <c r="J326" s="12" t="s">
        <v>285</v>
      </c>
      <c r="K326" s="8" t="s">
        <v>1352</v>
      </c>
      <c r="L326" s="12">
        <v>347</v>
      </c>
      <c r="M326" s="12">
        <v>40</v>
      </c>
      <c r="N326" s="12">
        <v>44</v>
      </c>
      <c r="O326" s="8" t="s">
        <v>1353</v>
      </c>
      <c r="Q326" s="12">
        <v>347</v>
      </c>
      <c r="R326" s="12" t="s">
        <v>905</v>
      </c>
      <c r="X326" s="12">
        <v>19</v>
      </c>
      <c r="Z326" s="12">
        <v>346</v>
      </c>
      <c r="AC326" s="8"/>
      <c r="AD326" s="61"/>
      <c r="AE326" s="12" t="s">
        <v>881</v>
      </c>
    </row>
    <row r="327" spans="5:31" s="12" customFormat="1" ht="45">
      <c r="E327" s="93"/>
      <c r="F327" s="12">
        <v>2626</v>
      </c>
      <c r="G327" s="12" t="s">
        <v>1363</v>
      </c>
      <c r="H327" s="12" t="s">
        <v>902</v>
      </c>
      <c r="I327" s="12" t="s">
        <v>1013</v>
      </c>
      <c r="J327" s="12" t="s">
        <v>285</v>
      </c>
      <c r="K327" s="8" t="s">
        <v>1352</v>
      </c>
      <c r="L327" s="12">
        <v>541</v>
      </c>
      <c r="M327" s="12">
        <v>45</v>
      </c>
      <c r="N327" s="12">
        <v>49</v>
      </c>
      <c r="O327" s="8" t="s">
        <v>1353</v>
      </c>
      <c r="Q327" s="12">
        <v>541</v>
      </c>
      <c r="R327" s="12" t="s">
        <v>905</v>
      </c>
      <c r="X327" s="12">
        <v>37</v>
      </c>
      <c r="Z327" s="12">
        <v>545</v>
      </c>
      <c r="AC327" s="8"/>
      <c r="AD327" s="61"/>
      <c r="AE327" s="12" t="s">
        <v>881</v>
      </c>
    </row>
    <row r="328" spans="5:31" s="12" customFormat="1" ht="45">
      <c r="E328" s="93"/>
      <c r="F328" s="12">
        <v>2626</v>
      </c>
      <c r="G328" s="12" t="s">
        <v>1364</v>
      </c>
      <c r="H328" s="12" t="s">
        <v>902</v>
      </c>
      <c r="I328" s="12" t="s">
        <v>1013</v>
      </c>
      <c r="J328" s="12" t="s">
        <v>285</v>
      </c>
      <c r="K328" s="8" t="s">
        <v>1352</v>
      </c>
      <c r="L328" s="12">
        <v>765</v>
      </c>
      <c r="M328" s="12">
        <v>50</v>
      </c>
      <c r="N328" s="12">
        <v>54</v>
      </c>
      <c r="O328" s="8" t="s">
        <v>1353</v>
      </c>
      <c r="Q328" s="12">
        <v>765</v>
      </c>
      <c r="R328" s="12" t="s">
        <v>905</v>
      </c>
      <c r="X328" s="12">
        <v>63</v>
      </c>
      <c r="Z328" s="12">
        <v>765</v>
      </c>
      <c r="AC328" s="8"/>
      <c r="AD328" s="61"/>
      <c r="AE328" s="12" t="s">
        <v>881</v>
      </c>
    </row>
    <row r="329" spans="5:31" s="12" customFormat="1" ht="45">
      <c r="E329" s="93"/>
      <c r="F329" s="12">
        <v>2626</v>
      </c>
      <c r="G329" s="12" t="s">
        <v>1365</v>
      </c>
      <c r="H329" s="12" t="s">
        <v>902</v>
      </c>
      <c r="I329" s="12" t="s">
        <v>1013</v>
      </c>
      <c r="J329" s="12" t="s">
        <v>285</v>
      </c>
      <c r="K329" s="8" t="s">
        <v>1352</v>
      </c>
      <c r="L329" s="12">
        <v>963</v>
      </c>
      <c r="M329" s="12">
        <v>55</v>
      </c>
      <c r="N329" s="12">
        <v>59</v>
      </c>
      <c r="O329" s="8" t="s">
        <v>1353</v>
      </c>
      <c r="Q329" s="12">
        <v>963</v>
      </c>
      <c r="R329" s="12" t="s">
        <v>905</v>
      </c>
      <c r="X329" s="12">
        <v>124</v>
      </c>
      <c r="Z329" s="12">
        <v>968</v>
      </c>
      <c r="AC329" s="8"/>
      <c r="AD329" s="61"/>
      <c r="AE329" s="12" t="s">
        <v>881</v>
      </c>
    </row>
    <row r="330" spans="5:31" s="12" customFormat="1" ht="45">
      <c r="E330" s="93"/>
      <c r="F330" s="12">
        <v>2626</v>
      </c>
      <c r="G330" s="12" t="s">
        <v>1366</v>
      </c>
      <c r="H330" s="12" t="s">
        <v>902</v>
      </c>
      <c r="I330" s="12" t="s">
        <v>1013</v>
      </c>
      <c r="J330" s="12" t="s">
        <v>285</v>
      </c>
      <c r="K330" s="8" t="s">
        <v>1352</v>
      </c>
      <c r="L330" s="12">
        <v>1024</v>
      </c>
      <c r="M330" s="12">
        <v>60</v>
      </c>
      <c r="N330" s="12">
        <v>64</v>
      </c>
      <c r="O330" s="8" t="s">
        <v>1353</v>
      </c>
      <c r="Q330" s="12">
        <v>1024</v>
      </c>
      <c r="R330" s="12" t="s">
        <v>905</v>
      </c>
      <c r="X330" s="12">
        <v>184</v>
      </c>
      <c r="Z330" s="12">
        <v>1027</v>
      </c>
      <c r="AC330" s="8"/>
      <c r="AD330" s="61"/>
      <c r="AE330" s="12" t="s">
        <v>881</v>
      </c>
    </row>
    <row r="331" spans="5:31" s="12" customFormat="1" ht="45">
      <c r="E331" s="93"/>
      <c r="F331" s="12">
        <v>2626</v>
      </c>
      <c r="G331" s="12" t="s">
        <v>1367</v>
      </c>
      <c r="H331" s="12" t="s">
        <v>902</v>
      </c>
      <c r="I331" s="12" t="s">
        <v>1013</v>
      </c>
      <c r="J331" s="12" t="s">
        <v>285</v>
      </c>
      <c r="K331" s="8" t="s">
        <v>1352</v>
      </c>
      <c r="L331" s="12">
        <v>1091</v>
      </c>
      <c r="M331" s="12">
        <v>65</v>
      </c>
      <c r="N331" s="12">
        <v>69</v>
      </c>
      <c r="O331" s="8" t="s">
        <v>1353</v>
      </c>
      <c r="Q331" s="12">
        <v>1091</v>
      </c>
      <c r="R331" s="12" t="s">
        <v>905</v>
      </c>
      <c r="X331" s="12">
        <v>243</v>
      </c>
      <c r="Z331" s="12">
        <v>1090</v>
      </c>
      <c r="AC331" s="8"/>
      <c r="AD331" s="61"/>
      <c r="AE331" s="12" t="s">
        <v>881</v>
      </c>
    </row>
    <row r="332" spans="5:31" s="12" customFormat="1" ht="45">
      <c r="E332" s="93"/>
      <c r="F332" s="12">
        <v>2626</v>
      </c>
      <c r="G332" s="12" t="s">
        <v>1363</v>
      </c>
      <c r="H332" s="12" t="s">
        <v>902</v>
      </c>
      <c r="I332" s="12" t="s">
        <v>1013</v>
      </c>
      <c r="J332" s="12" t="s">
        <v>285</v>
      </c>
      <c r="K332" s="8" t="s">
        <v>1352</v>
      </c>
      <c r="L332" s="12">
        <v>1426</v>
      </c>
      <c r="M332" s="12">
        <v>70</v>
      </c>
      <c r="N332" s="12">
        <v>74</v>
      </c>
      <c r="O332" s="8" t="s">
        <v>1353</v>
      </c>
      <c r="Q332" s="12">
        <v>1426</v>
      </c>
      <c r="R332" s="12" t="s">
        <v>905</v>
      </c>
      <c r="X332" s="12">
        <v>451</v>
      </c>
      <c r="Z332" s="12">
        <v>1428</v>
      </c>
      <c r="AC332" s="8"/>
      <c r="AD332" s="61"/>
      <c r="AE332" s="12" t="s">
        <v>881</v>
      </c>
    </row>
    <row r="333" spans="5:31" s="12" customFormat="1" ht="45">
      <c r="E333" s="93"/>
      <c r="F333" s="12">
        <v>2626</v>
      </c>
      <c r="G333" s="12" t="s">
        <v>1364</v>
      </c>
      <c r="H333" s="12" t="s">
        <v>902</v>
      </c>
      <c r="I333" s="12" t="s">
        <v>1013</v>
      </c>
      <c r="J333" s="12" t="s">
        <v>285</v>
      </c>
      <c r="K333" s="8" t="s">
        <v>1352</v>
      </c>
      <c r="L333" s="12">
        <v>1546</v>
      </c>
      <c r="M333" s="12">
        <v>75</v>
      </c>
      <c r="N333" s="12">
        <v>79</v>
      </c>
      <c r="O333" s="8" t="s">
        <v>1353</v>
      </c>
      <c r="Q333" s="12">
        <v>1546</v>
      </c>
      <c r="R333" s="12" t="s">
        <v>905</v>
      </c>
      <c r="X333" s="12">
        <v>563</v>
      </c>
      <c r="Z333" s="12">
        <v>1551</v>
      </c>
      <c r="AC333" s="8"/>
      <c r="AD333" s="61"/>
      <c r="AE333" s="12" t="s">
        <v>881</v>
      </c>
    </row>
    <row r="334" spans="5:31" s="12" customFormat="1" ht="45">
      <c r="E334" s="93"/>
      <c r="F334" s="12">
        <v>2626</v>
      </c>
      <c r="G334" s="12" t="s">
        <v>1365</v>
      </c>
      <c r="H334" s="12" t="s">
        <v>902</v>
      </c>
      <c r="I334" s="12" t="s">
        <v>1013</v>
      </c>
      <c r="J334" s="12" t="s">
        <v>285</v>
      </c>
      <c r="K334" s="8" t="s">
        <v>1352</v>
      </c>
      <c r="L334" s="12">
        <v>1616</v>
      </c>
      <c r="M334" s="12">
        <v>80</v>
      </c>
      <c r="N334" s="12">
        <v>84</v>
      </c>
      <c r="O334" s="8" t="s">
        <v>1353</v>
      </c>
      <c r="Q334" s="12">
        <v>1616</v>
      </c>
      <c r="R334" s="12" t="s">
        <v>905</v>
      </c>
      <c r="X334" s="12">
        <v>653</v>
      </c>
      <c r="Z334" s="12">
        <v>1618</v>
      </c>
      <c r="AC334" s="8"/>
      <c r="AD334" s="61"/>
      <c r="AE334" s="12" t="s">
        <v>881</v>
      </c>
    </row>
    <row r="335" spans="5:31" s="12" customFormat="1" ht="45">
      <c r="E335" s="93"/>
      <c r="F335" s="12">
        <v>2626</v>
      </c>
      <c r="G335" s="12" t="s">
        <v>1366</v>
      </c>
      <c r="H335" s="12" t="s">
        <v>902</v>
      </c>
      <c r="I335" s="12" t="s">
        <v>1013</v>
      </c>
      <c r="J335" s="12" t="s">
        <v>285</v>
      </c>
      <c r="K335" s="8" t="s">
        <v>1352</v>
      </c>
      <c r="L335" s="12">
        <v>1275</v>
      </c>
      <c r="M335" s="12">
        <v>85</v>
      </c>
      <c r="N335" s="12">
        <v>89</v>
      </c>
      <c r="O335" s="8" t="s">
        <v>1353</v>
      </c>
      <c r="Q335" s="12">
        <v>1275</v>
      </c>
      <c r="R335" s="12" t="s">
        <v>905</v>
      </c>
      <c r="X335" s="12">
        <v>552</v>
      </c>
      <c r="Z335" s="12">
        <v>1280</v>
      </c>
      <c r="AC335" s="8"/>
      <c r="AD335" s="61"/>
      <c r="AE335" s="12" t="s">
        <v>881</v>
      </c>
    </row>
    <row r="336" spans="5:31" s="12" customFormat="1" ht="45">
      <c r="E336" s="93"/>
      <c r="F336" s="12">
        <v>2626</v>
      </c>
      <c r="G336" s="12" t="s">
        <v>1367</v>
      </c>
      <c r="H336" s="12" t="s">
        <v>902</v>
      </c>
      <c r="I336" s="12" t="s">
        <v>1013</v>
      </c>
      <c r="J336" s="12" t="s">
        <v>285</v>
      </c>
      <c r="K336" s="8" t="s">
        <v>1352</v>
      </c>
      <c r="L336" s="12">
        <v>760</v>
      </c>
      <c r="M336" s="12">
        <v>90</v>
      </c>
      <c r="O336" s="8" t="s">
        <v>1353</v>
      </c>
      <c r="Q336" s="12">
        <v>760</v>
      </c>
      <c r="R336" s="12" t="s">
        <v>905</v>
      </c>
      <c r="X336" s="12">
        <v>356</v>
      </c>
      <c r="Z336" s="12">
        <v>761</v>
      </c>
      <c r="AC336" s="8"/>
      <c r="AD336" s="61"/>
      <c r="AE336" s="12" t="s">
        <v>881</v>
      </c>
    </row>
    <row r="337" spans="5:34">
      <c r="E337" s="87">
        <v>53</v>
      </c>
      <c r="F337" s="5">
        <v>1780</v>
      </c>
      <c r="G337" s="5" t="s">
        <v>1368</v>
      </c>
      <c r="H337" s="5" t="s">
        <v>901</v>
      </c>
      <c r="I337" s="5" t="s">
        <v>951</v>
      </c>
      <c r="J337" s="5" t="s">
        <v>25</v>
      </c>
      <c r="K337" t="s">
        <v>1369</v>
      </c>
      <c r="L337">
        <v>57</v>
      </c>
      <c r="M337">
        <v>0</v>
      </c>
      <c r="N337">
        <v>5</v>
      </c>
      <c r="O337" t="s">
        <v>895</v>
      </c>
      <c r="P337" t="s">
        <v>1370</v>
      </c>
      <c r="Q337">
        <v>57</v>
      </c>
      <c r="R337" t="s">
        <v>1371</v>
      </c>
      <c r="V337">
        <v>57</v>
      </c>
      <c r="Z337">
        <v>35</v>
      </c>
      <c r="AC337" t="s">
        <v>1372</v>
      </c>
      <c r="AE337" t="s">
        <v>67</v>
      </c>
      <c r="AF337" t="s">
        <v>918</v>
      </c>
      <c r="AG337" t="s">
        <v>895</v>
      </c>
      <c r="AH337" t="s">
        <v>1373</v>
      </c>
    </row>
    <row r="338" spans="5:34" ht="180">
      <c r="E338" s="86">
        <v>54</v>
      </c>
      <c r="F338" s="5">
        <v>2054</v>
      </c>
      <c r="G338" t="s">
        <v>1374</v>
      </c>
      <c r="H338" t="s">
        <v>951</v>
      </c>
      <c r="I338" t="s">
        <v>1013</v>
      </c>
      <c r="J338" s="5" t="s">
        <v>726</v>
      </c>
      <c r="K338" t="s">
        <v>993</v>
      </c>
      <c r="L338">
        <v>433</v>
      </c>
      <c r="O338" t="s">
        <v>1375</v>
      </c>
      <c r="Q338">
        <v>4</v>
      </c>
      <c r="R338" s="5" t="s">
        <v>1376</v>
      </c>
      <c r="T338">
        <v>258</v>
      </c>
      <c r="Y338" s="5" t="s">
        <v>1377</v>
      </c>
      <c r="AC338" s="5" t="s">
        <v>1378</v>
      </c>
      <c r="AD338" s="14" t="s">
        <v>1379</v>
      </c>
      <c r="AE338" t="s">
        <v>67</v>
      </c>
      <c r="AF338" t="s">
        <v>1380</v>
      </c>
      <c r="AG338" t="s">
        <v>1375</v>
      </c>
      <c r="AH338" t="s">
        <v>993</v>
      </c>
    </row>
    <row r="339" spans="5:34">
      <c r="E339" s="87">
        <v>55</v>
      </c>
      <c r="F339">
        <v>1344</v>
      </c>
      <c r="G339" t="s">
        <v>1381</v>
      </c>
      <c r="H339" t="s">
        <v>901</v>
      </c>
      <c r="I339" t="s">
        <v>951</v>
      </c>
      <c r="J339" t="s">
        <v>1382</v>
      </c>
      <c r="K339" t="s">
        <v>993</v>
      </c>
      <c r="L339">
        <v>2138</v>
      </c>
      <c r="M339" t="s">
        <v>47</v>
      </c>
      <c r="N339" t="s">
        <v>47</v>
      </c>
      <c r="O339" t="s">
        <v>895</v>
      </c>
      <c r="Q339">
        <v>217</v>
      </c>
      <c r="R339" t="s">
        <v>1383</v>
      </c>
      <c r="AC339" t="s">
        <v>1384</v>
      </c>
      <c r="AE339" t="s">
        <v>67</v>
      </c>
      <c r="AF339" t="s">
        <v>918</v>
      </c>
      <c r="AG339" t="s">
        <v>895</v>
      </c>
      <c r="AH339" t="s">
        <v>993</v>
      </c>
    </row>
    <row r="340" spans="5:34">
      <c r="E340" s="87">
        <v>56</v>
      </c>
      <c r="F340" s="5">
        <v>1127</v>
      </c>
      <c r="G340" s="5" t="s">
        <v>1385</v>
      </c>
      <c r="H340" s="5" t="s">
        <v>901</v>
      </c>
      <c r="I340" s="5" t="s">
        <v>902</v>
      </c>
      <c r="J340" s="5" t="s">
        <v>53</v>
      </c>
      <c r="K340" t="s">
        <v>1386</v>
      </c>
      <c r="L340">
        <v>74</v>
      </c>
      <c r="M340">
        <v>0</v>
      </c>
      <c r="O340" t="s">
        <v>932</v>
      </c>
      <c r="P340" t="s">
        <v>1387</v>
      </c>
      <c r="Q340">
        <v>74</v>
      </c>
      <c r="R340" t="s">
        <v>1388</v>
      </c>
      <c r="S340">
        <v>20</v>
      </c>
      <c r="T340">
        <v>54</v>
      </c>
      <c r="W340">
        <v>0</v>
      </c>
      <c r="X340">
        <v>0</v>
      </c>
      <c r="Y340" t="s">
        <v>1389</v>
      </c>
      <c r="Z340">
        <v>44</v>
      </c>
      <c r="AC340" t="s">
        <v>1390</v>
      </c>
      <c r="AD340" s="6" t="s">
        <v>1391</v>
      </c>
      <c r="AE340" t="s">
        <v>67</v>
      </c>
      <c r="AF340" t="s">
        <v>1392</v>
      </c>
      <c r="AG340" t="s">
        <v>895</v>
      </c>
      <c r="AH340" t="s">
        <v>993</v>
      </c>
    </row>
    <row r="341" spans="5:34">
      <c r="E341" s="87">
        <v>57</v>
      </c>
      <c r="F341">
        <v>1725</v>
      </c>
      <c r="G341" t="s">
        <v>1393</v>
      </c>
      <c r="H341" t="s">
        <v>951</v>
      </c>
      <c r="I341" t="s">
        <v>1013</v>
      </c>
      <c r="J341" t="s">
        <v>720</v>
      </c>
      <c r="K341" t="s">
        <v>938</v>
      </c>
      <c r="L341">
        <v>64</v>
      </c>
      <c r="O341" t="s">
        <v>1306</v>
      </c>
      <c r="P341" t="s">
        <v>1394</v>
      </c>
      <c r="Q341" s="12">
        <v>64</v>
      </c>
      <c r="S341">
        <v>3</v>
      </c>
      <c r="V341">
        <v>10</v>
      </c>
      <c r="X341">
        <v>0</v>
      </c>
      <c r="Z341">
        <v>36</v>
      </c>
      <c r="AE341" t="s">
        <v>67</v>
      </c>
      <c r="AF341" t="s">
        <v>1234</v>
      </c>
      <c r="AG341" t="s">
        <v>932</v>
      </c>
      <c r="AH341" t="s">
        <v>993</v>
      </c>
    </row>
    <row r="342" spans="5:34">
      <c r="E342" s="87">
        <v>58</v>
      </c>
      <c r="F342" s="5">
        <v>1223</v>
      </c>
      <c r="G342" s="5" t="s">
        <v>1395</v>
      </c>
      <c r="H342" s="5" t="s">
        <v>951</v>
      </c>
      <c r="I342" s="5" t="s">
        <v>1013</v>
      </c>
      <c r="J342" s="5" t="s">
        <v>79</v>
      </c>
      <c r="K342" t="s">
        <v>1396</v>
      </c>
      <c r="L342">
        <v>27</v>
      </c>
      <c r="M342">
        <v>0</v>
      </c>
      <c r="N342">
        <v>18</v>
      </c>
      <c r="O342" t="s">
        <v>910</v>
      </c>
      <c r="P342" t="s">
        <v>1397</v>
      </c>
      <c r="Q342">
        <v>27</v>
      </c>
      <c r="R342" t="s">
        <v>1398</v>
      </c>
      <c r="S342">
        <v>4</v>
      </c>
      <c r="T342">
        <v>23</v>
      </c>
      <c r="V342">
        <v>27</v>
      </c>
      <c r="Y342" t="s">
        <v>1399</v>
      </c>
      <c r="Z342">
        <v>20</v>
      </c>
      <c r="AC342" t="s">
        <v>1400</v>
      </c>
      <c r="AE342" t="s">
        <v>67</v>
      </c>
      <c r="AF342" t="s">
        <v>1401</v>
      </c>
      <c r="AG342" t="s">
        <v>910</v>
      </c>
      <c r="AH342" t="s">
        <v>993</v>
      </c>
    </row>
    <row r="343" spans="5:34" ht="45">
      <c r="E343" s="87">
        <v>59</v>
      </c>
      <c r="F343" s="5">
        <v>1871</v>
      </c>
      <c r="G343" s="5" t="s">
        <v>1402</v>
      </c>
      <c r="H343" s="5" t="s">
        <v>951</v>
      </c>
      <c r="I343" s="5" t="s">
        <v>951</v>
      </c>
      <c r="J343" s="5" t="s">
        <v>110</v>
      </c>
      <c r="K343" t="s">
        <v>1088</v>
      </c>
      <c r="L343">
        <v>130</v>
      </c>
      <c r="M343">
        <v>0</v>
      </c>
      <c r="N343">
        <v>18</v>
      </c>
      <c r="O343" t="s">
        <v>910</v>
      </c>
      <c r="P343" t="s">
        <v>1403</v>
      </c>
      <c r="Q343">
        <v>130</v>
      </c>
      <c r="R343" t="s">
        <v>1404</v>
      </c>
      <c r="S343">
        <v>17</v>
      </c>
      <c r="T343">
        <v>113</v>
      </c>
      <c r="U343">
        <v>11</v>
      </c>
      <c r="V343">
        <v>75</v>
      </c>
      <c r="W343">
        <v>20</v>
      </c>
      <c r="X343">
        <v>0</v>
      </c>
      <c r="Y343" t="s">
        <v>1405</v>
      </c>
      <c r="Z343">
        <v>73</v>
      </c>
      <c r="AC343" s="5" t="s">
        <v>1406</v>
      </c>
      <c r="AD343" s="14" t="s">
        <v>1407</v>
      </c>
      <c r="AE343" t="s">
        <v>67</v>
      </c>
      <c r="AG343" t="s">
        <v>910</v>
      </c>
      <c r="AH343" t="s">
        <v>993</v>
      </c>
    </row>
    <row r="344" spans="5:34" ht="150">
      <c r="E344" s="87">
        <v>60</v>
      </c>
      <c r="F344">
        <v>2541</v>
      </c>
      <c r="G344" t="s">
        <v>1408</v>
      </c>
      <c r="H344" t="s">
        <v>951</v>
      </c>
      <c r="I344" t="s">
        <v>1013</v>
      </c>
      <c r="J344" s="5" t="s">
        <v>806</v>
      </c>
      <c r="K344" t="s">
        <v>1409</v>
      </c>
      <c r="L344">
        <v>35</v>
      </c>
      <c r="M344">
        <v>1</v>
      </c>
      <c r="N344">
        <v>16</v>
      </c>
      <c r="O344" t="s">
        <v>1410</v>
      </c>
      <c r="P344" t="s">
        <v>1411</v>
      </c>
      <c r="Q344">
        <v>31</v>
      </c>
      <c r="R344" t="s">
        <v>1412</v>
      </c>
      <c r="X344">
        <v>0</v>
      </c>
      <c r="Z344">
        <v>18</v>
      </c>
      <c r="AC344" s="5" t="s">
        <v>1413</v>
      </c>
      <c r="AD344" s="14"/>
      <c r="AE344" t="s">
        <v>622</v>
      </c>
      <c r="AG344" s="5" t="s">
        <v>1410</v>
      </c>
      <c r="AH344" t="s">
        <v>919</v>
      </c>
    </row>
    <row r="345" spans="5:34">
      <c r="E345" s="87">
        <v>61</v>
      </c>
      <c r="F345">
        <v>2670</v>
      </c>
      <c r="G345" t="s">
        <v>1414</v>
      </c>
      <c r="H345" t="s">
        <v>951</v>
      </c>
      <c r="I345" t="s">
        <v>1013</v>
      </c>
      <c r="J345" t="s">
        <v>815</v>
      </c>
      <c r="K345" t="s">
        <v>1409</v>
      </c>
      <c r="L345">
        <v>349</v>
      </c>
      <c r="M345">
        <v>0</v>
      </c>
      <c r="N345">
        <v>18</v>
      </c>
      <c r="O345" t="s">
        <v>1189</v>
      </c>
      <c r="P345" t="s">
        <v>1415</v>
      </c>
      <c r="Q345">
        <v>58</v>
      </c>
      <c r="R345" t="s">
        <v>1412</v>
      </c>
      <c r="T345">
        <v>58</v>
      </c>
      <c r="V345">
        <v>33</v>
      </c>
      <c r="W345">
        <v>3</v>
      </c>
      <c r="X345">
        <v>1</v>
      </c>
      <c r="AE345" t="s">
        <v>622</v>
      </c>
      <c r="AF345" t="s">
        <v>1416</v>
      </c>
      <c r="AG345" t="s">
        <v>1189</v>
      </c>
      <c r="AH345" t="s">
        <v>1073</v>
      </c>
    </row>
    <row r="346" spans="5:34" ht="75">
      <c r="E346" s="87">
        <v>62</v>
      </c>
      <c r="F346">
        <v>2302</v>
      </c>
      <c r="G346" t="s">
        <v>1417</v>
      </c>
      <c r="H346" t="s">
        <v>901</v>
      </c>
      <c r="I346" t="s">
        <v>951</v>
      </c>
      <c r="J346" t="s">
        <v>274</v>
      </c>
      <c r="K346" t="s">
        <v>1409</v>
      </c>
      <c r="L346">
        <v>10</v>
      </c>
      <c r="M346">
        <v>0.75</v>
      </c>
      <c r="N346">
        <v>14</v>
      </c>
      <c r="O346" t="s">
        <v>895</v>
      </c>
      <c r="Q346">
        <v>10</v>
      </c>
      <c r="R346" t="s">
        <v>1418</v>
      </c>
      <c r="S346">
        <v>5</v>
      </c>
      <c r="T346">
        <v>5</v>
      </c>
      <c r="Z346">
        <v>3</v>
      </c>
      <c r="AC346" s="5" t="s">
        <v>1419</v>
      </c>
      <c r="AD346" s="14" t="s">
        <v>1420</v>
      </c>
      <c r="AE346" t="s">
        <v>622</v>
      </c>
      <c r="AF346" t="s">
        <v>1421</v>
      </c>
      <c r="AG346" t="s">
        <v>895</v>
      </c>
      <c r="AH346" t="s">
        <v>967</v>
      </c>
    </row>
    <row r="347" spans="5:34">
      <c r="E347" s="87">
        <v>63</v>
      </c>
      <c r="F347">
        <v>1720</v>
      </c>
      <c r="G347" t="s">
        <v>1422</v>
      </c>
      <c r="H347" t="s">
        <v>951</v>
      </c>
      <c r="I347" t="s">
        <v>1013</v>
      </c>
      <c r="J347" t="s">
        <v>102</v>
      </c>
      <c r="K347" t="s">
        <v>1423</v>
      </c>
      <c r="L347">
        <v>18</v>
      </c>
      <c r="M347">
        <v>0</v>
      </c>
      <c r="N347">
        <v>19</v>
      </c>
      <c r="O347" t="s">
        <v>1256</v>
      </c>
      <c r="P347" t="s">
        <v>1424</v>
      </c>
      <c r="Q347">
        <v>18</v>
      </c>
      <c r="V347">
        <v>11</v>
      </c>
      <c r="Z347">
        <v>11</v>
      </c>
      <c r="AC347" t="s">
        <v>1425</v>
      </c>
      <c r="AE347" t="s">
        <v>67</v>
      </c>
      <c r="AG347" t="s">
        <v>1426</v>
      </c>
      <c r="AH347" t="s">
        <v>1427</v>
      </c>
    </row>
    <row r="348" spans="5:34">
      <c r="E348" s="92">
        <v>64</v>
      </c>
      <c r="F348">
        <v>2664</v>
      </c>
      <c r="G348" t="s">
        <v>1428</v>
      </c>
      <c r="H348" t="s">
        <v>901</v>
      </c>
      <c r="I348" t="s">
        <v>1013</v>
      </c>
      <c r="J348" t="s">
        <v>811</v>
      </c>
      <c r="K348" t="s">
        <v>1429</v>
      </c>
      <c r="L348">
        <v>499</v>
      </c>
      <c r="M348">
        <v>0</v>
      </c>
      <c r="N348">
        <v>17</v>
      </c>
      <c r="O348" t="s">
        <v>1298</v>
      </c>
      <c r="Q348">
        <v>23</v>
      </c>
      <c r="R348" t="s">
        <v>1430</v>
      </c>
      <c r="AE348" t="s">
        <v>622</v>
      </c>
      <c r="AF348" t="s">
        <v>954</v>
      </c>
      <c r="AG348" t="s">
        <v>1354</v>
      </c>
      <c r="AH348" t="s">
        <v>1427</v>
      </c>
    </row>
    <row r="349" spans="5:34">
      <c r="E349" s="92"/>
      <c r="F349">
        <v>2664</v>
      </c>
      <c r="G349" t="s">
        <v>1428</v>
      </c>
      <c r="H349" t="s">
        <v>901</v>
      </c>
      <c r="I349" t="s">
        <v>1013</v>
      </c>
      <c r="J349" t="s">
        <v>811</v>
      </c>
      <c r="K349" t="s">
        <v>1429</v>
      </c>
      <c r="L349">
        <v>666</v>
      </c>
      <c r="M349">
        <v>18</v>
      </c>
      <c r="N349">
        <v>39</v>
      </c>
      <c r="O349" t="s">
        <v>1298</v>
      </c>
      <c r="Q349">
        <v>84</v>
      </c>
      <c r="R349" t="s">
        <v>1430</v>
      </c>
      <c r="AE349" t="s">
        <v>881</v>
      </c>
    </row>
    <row r="350" spans="5:34">
      <c r="E350" s="92"/>
      <c r="F350">
        <v>2664</v>
      </c>
      <c r="G350" t="s">
        <v>1428</v>
      </c>
      <c r="H350" t="s">
        <v>901</v>
      </c>
      <c r="I350" t="s">
        <v>1013</v>
      </c>
      <c r="J350" t="s">
        <v>811</v>
      </c>
      <c r="K350" t="s">
        <v>1429</v>
      </c>
      <c r="L350">
        <v>1316</v>
      </c>
      <c r="M350">
        <v>40</v>
      </c>
      <c r="N350">
        <v>64</v>
      </c>
      <c r="O350" t="s">
        <v>1298</v>
      </c>
      <c r="Q350">
        <v>243</v>
      </c>
      <c r="R350" t="s">
        <v>1430</v>
      </c>
      <c r="AE350" t="s">
        <v>881</v>
      </c>
    </row>
    <row r="351" spans="5:34">
      <c r="E351" s="92"/>
      <c r="F351">
        <v>2664</v>
      </c>
      <c r="G351" t="s">
        <v>1428</v>
      </c>
      <c r="H351" t="s">
        <v>901</v>
      </c>
      <c r="I351" t="s">
        <v>1013</v>
      </c>
      <c r="J351" t="s">
        <v>811</v>
      </c>
      <c r="K351" t="s">
        <v>1429</v>
      </c>
      <c r="L351">
        <v>557</v>
      </c>
      <c r="M351">
        <v>65</v>
      </c>
      <c r="N351">
        <v>74</v>
      </c>
      <c r="O351" t="s">
        <v>1298</v>
      </c>
      <c r="Q351">
        <v>88</v>
      </c>
      <c r="R351" t="s">
        <v>1430</v>
      </c>
      <c r="AE351" t="s">
        <v>881</v>
      </c>
    </row>
    <row r="352" spans="5:34">
      <c r="E352" s="92"/>
      <c r="F352">
        <v>2664</v>
      </c>
      <c r="G352" t="s">
        <v>1428</v>
      </c>
      <c r="H352" t="s">
        <v>901</v>
      </c>
      <c r="I352" t="s">
        <v>1013</v>
      </c>
      <c r="J352" t="s">
        <v>811</v>
      </c>
      <c r="K352" t="s">
        <v>1429</v>
      </c>
      <c r="L352">
        <v>764</v>
      </c>
      <c r="M352">
        <v>75</v>
      </c>
      <c r="N352">
        <v>100</v>
      </c>
      <c r="O352" t="s">
        <v>1298</v>
      </c>
      <c r="Q352">
        <v>149</v>
      </c>
      <c r="R352" t="s">
        <v>1430</v>
      </c>
      <c r="AE352" t="s">
        <v>881</v>
      </c>
    </row>
    <row r="353" spans="2:34" s="10" customFormat="1">
      <c r="E353" s="80"/>
      <c r="F353" s="10">
        <v>2085</v>
      </c>
      <c r="G353" s="10" t="s">
        <v>1431</v>
      </c>
      <c r="H353" s="10" t="s">
        <v>1013</v>
      </c>
      <c r="I353" s="10" t="s">
        <v>1013</v>
      </c>
      <c r="J353" s="46" t="s">
        <v>786</v>
      </c>
      <c r="K353" s="10" t="s">
        <v>938</v>
      </c>
      <c r="L353" s="10">
        <v>20</v>
      </c>
      <c r="M353" s="10">
        <v>2.9</v>
      </c>
      <c r="N353" s="10">
        <v>15</v>
      </c>
      <c r="O353" s="10" t="s">
        <v>885</v>
      </c>
      <c r="P353" s="10" t="s">
        <v>1432</v>
      </c>
      <c r="Q353" s="10">
        <v>10</v>
      </c>
      <c r="R353" s="10" t="s">
        <v>1191</v>
      </c>
      <c r="V353" s="10">
        <v>20</v>
      </c>
      <c r="Z353" s="10">
        <v>10</v>
      </c>
      <c r="AA353" s="10">
        <v>15</v>
      </c>
      <c r="AC353" s="10" t="s">
        <v>1433</v>
      </c>
      <c r="AD353" s="40" t="s">
        <v>1434</v>
      </c>
    </row>
    <row r="354" spans="2:34">
      <c r="E354" s="86">
        <v>65</v>
      </c>
      <c r="F354">
        <v>2139</v>
      </c>
      <c r="G354" t="s">
        <v>1435</v>
      </c>
      <c r="H354" t="s">
        <v>951</v>
      </c>
      <c r="I354" t="s">
        <v>1230</v>
      </c>
      <c r="J354" s="5" t="s">
        <v>794</v>
      </c>
      <c r="K354" t="s">
        <v>1436</v>
      </c>
      <c r="L354">
        <v>50</v>
      </c>
      <c r="M354">
        <v>0</v>
      </c>
      <c r="N354">
        <v>18</v>
      </c>
      <c r="O354" t="s">
        <v>1189</v>
      </c>
      <c r="P354" t="s">
        <v>1437</v>
      </c>
      <c r="Q354">
        <v>50</v>
      </c>
      <c r="V354">
        <v>50</v>
      </c>
      <c r="W354">
        <v>14</v>
      </c>
      <c r="X354">
        <v>0</v>
      </c>
      <c r="Z354">
        <v>31</v>
      </c>
      <c r="AC354" t="s">
        <v>1438</v>
      </c>
      <c r="AE354" t="s">
        <v>622</v>
      </c>
      <c r="AF354" t="s">
        <v>954</v>
      </c>
      <c r="AG354" t="s">
        <v>1189</v>
      </c>
      <c r="AH354" t="s">
        <v>975</v>
      </c>
    </row>
    <row r="355" spans="2:34">
      <c r="E355" s="87">
        <v>66</v>
      </c>
      <c r="F355">
        <v>1304</v>
      </c>
      <c r="G355" t="s">
        <v>1439</v>
      </c>
      <c r="H355" t="s">
        <v>901</v>
      </c>
      <c r="I355" t="s">
        <v>951</v>
      </c>
      <c r="J355" t="s">
        <v>505</v>
      </c>
      <c r="K355" t="s">
        <v>1440</v>
      </c>
      <c r="L355">
        <v>36</v>
      </c>
      <c r="M355" s="33">
        <v>0.17</v>
      </c>
      <c r="N355">
        <v>1</v>
      </c>
      <c r="O355" t="s">
        <v>895</v>
      </c>
      <c r="Q355">
        <v>36</v>
      </c>
      <c r="R355" t="s">
        <v>1430</v>
      </c>
      <c r="S355">
        <v>1</v>
      </c>
      <c r="U355">
        <v>33</v>
      </c>
      <c r="V355">
        <v>36</v>
      </c>
      <c r="W355">
        <v>2</v>
      </c>
      <c r="X355">
        <v>1</v>
      </c>
      <c r="Y355" t="s">
        <v>1441</v>
      </c>
      <c r="Z355">
        <v>22</v>
      </c>
      <c r="AC355" t="s">
        <v>1442</v>
      </c>
      <c r="AE355" t="s">
        <v>67</v>
      </c>
      <c r="AF355" t="s">
        <v>918</v>
      </c>
      <c r="AG355" t="s">
        <v>895</v>
      </c>
      <c r="AH355" t="s">
        <v>993</v>
      </c>
    </row>
    <row r="356" spans="2:34">
      <c r="E356" s="87">
        <v>67</v>
      </c>
      <c r="F356">
        <v>2099</v>
      </c>
      <c r="G356" t="s">
        <v>1443</v>
      </c>
      <c r="H356" t="s">
        <v>901</v>
      </c>
      <c r="I356" t="s">
        <v>951</v>
      </c>
      <c r="J356" t="s">
        <v>136</v>
      </c>
      <c r="K356" t="s">
        <v>1440</v>
      </c>
      <c r="L356">
        <v>110</v>
      </c>
      <c r="M356">
        <v>0.17</v>
      </c>
      <c r="N356">
        <v>15</v>
      </c>
      <c r="O356" t="s">
        <v>895</v>
      </c>
      <c r="Q356">
        <v>110</v>
      </c>
      <c r="R356" t="s">
        <v>1430</v>
      </c>
      <c r="S356">
        <v>29</v>
      </c>
      <c r="T356">
        <v>81</v>
      </c>
      <c r="Z356">
        <v>59</v>
      </c>
      <c r="AC356" t="s">
        <v>1444</v>
      </c>
      <c r="AD356" s="6" t="s">
        <v>1445</v>
      </c>
      <c r="AE356" t="s">
        <v>622</v>
      </c>
      <c r="AF356" t="s">
        <v>918</v>
      </c>
      <c r="AG356" t="s">
        <v>895</v>
      </c>
      <c r="AH356" t="s">
        <v>1446</v>
      </c>
    </row>
    <row r="357" spans="2:34">
      <c r="E357" s="87">
        <v>68</v>
      </c>
      <c r="F357">
        <v>2215</v>
      </c>
      <c r="G357" t="s">
        <v>1447</v>
      </c>
      <c r="H357" t="s">
        <v>951</v>
      </c>
      <c r="I357" t="s">
        <v>1013</v>
      </c>
      <c r="J357" t="s">
        <v>728</v>
      </c>
      <c r="L357">
        <v>57</v>
      </c>
      <c r="M357">
        <v>0.1</v>
      </c>
      <c r="N357">
        <v>20.2</v>
      </c>
      <c r="O357" t="s">
        <v>932</v>
      </c>
      <c r="P357" t="s">
        <v>1104</v>
      </c>
      <c r="Q357">
        <v>57</v>
      </c>
      <c r="R357" t="s">
        <v>1430</v>
      </c>
      <c r="S357">
        <v>3</v>
      </c>
      <c r="X357">
        <v>0</v>
      </c>
      <c r="Z357">
        <v>32</v>
      </c>
      <c r="AC357" t="s">
        <v>1448</v>
      </c>
      <c r="AE357" t="s">
        <v>622</v>
      </c>
      <c r="AF357" t="s">
        <v>1449</v>
      </c>
      <c r="AG357" t="s">
        <v>932</v>
      </c>
      <c r="AH357" t="s">
        <v>993</v>
      </c>
    </row>
    <row r="358" spans="2:34" s="12" customFormat="1">
      <c r="E358" s="86">
        <v>69</v>
      </c>
      <c r="F358" s="12">
        <v>2585</v>
      </c>
      <c r="G358" s="12" t="s">
        <v>1450</v>
      </c>
      <c r="H358" s="12" t="s">
        <v>951</v>
      </c>
      <c r="I358" s="12" t="s">
        <v>1230</v>
      </c>
      <c r="J358" s="12" t="s">
        <v>478</v>
      </c>
      <c r="K358" s="12" t="s">
        <v>1440</v>
      </c>
      <c r="L358" s="12">
        <v>128</v>
      </c>
      <c r="M358" s="12">
        <v>0</v>
      </c>
      <c r="N358" s="12">
        <v>18</v>
      </c>
      <c r="O358" s="12" t="s">
        <v>892</v>
      </c>
      <c r="Q358" s="12">
        <v>128</v>
      </c>
      <c r="S358" s="12">
        <v>22</v>
      </c>
      <c r="V358" s="12">
        <v>128</v>
      </c>
      <c r="W358" s="12">
        <v>16</v>
      </c>
      <c r="AD358" s="17"/>
      <c r="AE358" s="12" t="s">
        <v>622</v>
      </c>
      <c r="AF358" s="63"/>
      <c r="AG358" s="63"/>
      <c r="AH358" s="63"/>
    </row>
    <row r="359" spans="2:34">
      <c r="E359" s="86">
        <v>70</v>
      </c>
      <c r="F359">
        <v>2342</v>
      </c>
      <c r="G359" t="s">
        <v>1451</v>
      </c>
      <c r="H359" t="s">
        <v>901</v>
      </c>
      <c r="I359" t="s">
        <v>951</v>
      </c>
      <c r="J359" t="s">
        <v>402</v>
      </c>
      <c r="K359" s="12" t="s">
        <v>1073</v>
      </c>
      <c r="L359">
        <v>32</v>
      </c>
      <c r="M359">
        <v>0.25</v>
      </c>
      <c r="N359">
        <v>18</v>
      </c>
      <c r="O359" t="s">
        <v>895</v>
      </c>
      <c r="Q359">
        <v>32</v>
      </c>
      <c r="R359" t="s">
        <v>905</v>
      </c>
      <c r="U359">
        <v>32</v>
      </c>
      <c r="W359">
        <v>0</v>
      </c>
      <c r="Z359">
        <v>21</v>
      </c>
      <c r="AC359" t="s">
        <v>1452</v>
      </c>
      <c r="AD359" s="6" t="s">
        <v>1453</v>
      </c>
      <c r="AE359" t="s">
        <v>881</v>
      </c>
      <c r="AF359" s="63"/>
      <c r="AG359" s="63"/>
      <c r="AH359" s="63"/>
    </row>
    <row r="360" spans="2:34" s="12" customFormat="1">
      <c r="E360" s="86">
        <v>71</v>
      </c>
      <c r="F360" s="12">
        <v>2303</v>
      </c>
      <c r="G360" s="12" t="s">
        <v>1454</v>
      </c>
      <c r="H360" s="12" t="s">
        <v>901</v>
      </c>
      <c r="I360" s="12" t="s">
        <v>902</v>
      </c>
      <c r="J360" s="12" t="s">
        <v>274</v>
      </c>
      <c r="K360" s="12" t="s">
        <v>1073</v>
      </c>
      <c r="L360" s="12">
        <v>182</v>
      </c>
      <c r="M360" s="12">
        <v>0</v>
      </c>
      <c r="N360" s="12">
        <v>15</v>
      </c>
      <c r="O360" s="12" t="s">
        <v>895</v>
      </c>
      <c r="P360" s="12" t="s">
        <v>1455</v>
      </c>
      <c r="Q360" s="12">
        <v>182</v>
      </c>
      <c r="R360" s="12" t="s">
        <v>905</v>
      </c>
      <c r="S360" s="12">
        <v>55</v>
      </c>
      <c r="V360" s="12">
        <v>182</v>
      </c>
      <c r="W360" s="12">
        <v>4</v>
      </c>
      <c r="X360" s="12">
        <v>1</v>
      </c>
      <c r="Z360" s="12">
        <v>120</v>
      </c>
      <c r="AC360" s="12" t="s">
        <v>1456</v>
      </c>
      <c r="AD360" s="17"/>
      <c r="AE360" s="12" t="s">
        <v>67</v>
      </c>
      <c r="AF360" s="12" t="s">
        <v>918</v>
      </c>
      <c r="AG360" s="12" t="s">
        <v>895</v>
      </c>
      <c r="AH360" s="12" t="s">
        <v>993</v>
      </c>
    </row>
    <row r="361" spans="2:34" s="10" customFormat="1">
      <c r="B361" s="10" t="s">
        <v>881</v>
      </c>
      <c r="E361" s="80"/>
      <c r="F361" s="46">
        <v>2651</v>
      </c>
      <c r="J361" s="10" t="s">
        <v>736</v>
      </c>
      <c r="K361" s="10" t="s">
        <v>938</v>
      </c>
      <c r="L361" s="10">
        <v>4</v>
      </c>
      <c r="AC361" s="10" t="s">
        <v>938</v>
      </c>
      <c r="AD361" s="40"/>
    </row>
    <row r="362" spans="2:34" s="10" customFormat="1">
      <c r="B362" s="10" t="s">
        <v>881</v>
      </c>
      <c r="E362" s="80"/>
      <c r="F362" s="10">
        <v>1904</v>
      </c>
      <c r="G362" s="10" t="s">
        <v>1457</v>
      </c>
      <c r="J362" s="10" t="s">
        <v>117</v>
      </c>
      <c r="K362" s="10" t="s">
        <v>1164</v>
      </c>
      <c r="L362" s="10">
        <v>4</v>
      </c>
      <c r="M362" s="10">
        <v>7</v>
      </c>
      <c r="N362" s="10">
        <v>13</v>
      </c>
      <c r="O362" s="10" t="s">
        <v>1458</v>
      </c>
      <c r="Q362" s="10">
        <v>4</v>
      </c>
      <c r="R362" s="10" t="s">
        <v>905</v>
      </c>
      <c r="S362" s="10">
        <v>4</v>
      </c>
      <c r="Y362" s="10" t="s">
        <v>1459</v>
      </c>
      <c r="Z362" s="10">
        <v>2</v>
      </c>
      <c r="AC362" s="10" t="s">
        <v>1460</v>
      </c>
      <c r="AD362" s="40" t="s">
        <v>1461</v>
      </c>
    </row>
    <row r="363" spans="2:34">
      <c r="E363" s="87">
        <v>72</v>
      </c>
      <c r="F363">
        <v>2406</v>
      </c>
      <c r="G363" t="s">
        <v>1462</v>
      </c>
      <c r="H363" t="s">
        <v>902</v>
      </c>
      <c r="I363" t="s">
        <v>1013</v>
      </c>
      <c r="J363" t="s">
        <v>534</v>
      </c>
      <c r="K363" t="s">
        <v>1463</v>
      </c>
      <c r="L363">
        <v>5</v>
      </c>
      <c r="M363">
        <v>0.3</v>
      </c>
      <c r="N363">
        <v>15.3</v>
      </c>
      <c r="O363" t="s">
        <v>1354</v>
      </c>
      <c r="P363" t="s">
        <v>1464</v>
      </c>
      <c r="Q363">
        <v>5</v>
      </c>
      <c r="R363" t="s">
        <v>905</v>
      </c>
      <c r="V363">
        <v>5</v>
      </c>
      <c r="W363">
        <v>2</v>
      </c>
      <c r="X363">
        <v>0</v>
      </c>
      <c r="Z363">
        <v>2</v>
      </c>
      <c r="AC363" t="s">
        <v>1465</v>
      </c>
      <c r="AD363" s="6" t="s">
        <v>1466</v>
      </c>
      <c r="AE363" t="s">
        <v>67</v>
      </c>
      <c r="AF363" t="s">
        <v>1467</v>
      </c>
      <c r="AG363" t="s">
        <v>1354</v>
      </c>
      <c r="AH363" t="s">
        <v>1223</v>
      </c>
    </row>
    <row r="364" spans="2:34" s="10" customFormat="1">
      <c r="E364" s="80"/>
      <c r="F364" s="10">
        <v>1821</v>
      </c>
      <c r="G364" s="10" t="s">
        <v>1468</v>
      </c>
      <c r="H364" s="10" t="s">
        <v>951</v>
      </c>
      <c r="I364" s="10" t="s">
        <v>951</v>
      </c>
      <c r="J364" s="10" t="s">
        <v>526</v>
      </c>
      <c r="K364" s="10" t="s">
        <v>1469</v>
      </c>
      <c r="L364" s="10">
        <v>30</v>
      </c>
      <c r="M364" s="10">
        <v>2</v>
      </c>
      <c r="N364" s="10">
        <v>84</v>
      </c>
      <c r="O364" s="10" t="s">
        <v>885</v>
      </c>
      <c r="P364" s="10" t="s">
        <v>1470</v>
      </c>
      <c r="Q364" s="10">
        <v>9</v>
      </c>
      <c r="R364" s="10" t="s">
        <v>1471</v>
      </c>
      <c r="S364" s="10">
        <v>1</v>
      </c>
      <c r="T364" s="10">
        <v>8</v>
      </c>
      <c r="U364" s="10">
        <v>1</v>
      </c>
      <c r="V364" s="10">
        <v>1</v>
      </c>
      <c r="W364" s="10">
        <v>1</v>
      </c>
      <c r="X364" s="10">
        <v>0</v>
      </c>
      <c r="Y364" s="10" t="s">
        <v>969</v>
      </c>
      <c r="Z364" s="10">
        <v>6</v>
      </c>
      <c r="AA364" s="10" t="s">
        <v>1472</v>
      </c>
      <c r="AB364" s="10" t="s">
        <v>1473</v>
      </c>
      <c r="AC364" s="10" t="s">
        <v>1474</v>
      </c>
      <c r="AD364" s="40"/>
      <c r="AE364" s="10" t="s">
        <v>67</v>
      </c>
      <c r="AG364" s="10" t="s">
        <v>885</v>
      </c>
      <c r="AH364" s="10" t="s">
        <v>1475</v>
      </c>
    </row>
    <row r="365" spans="2:34" s="12" customFormat="1" ht="15.75">
      <c r="E365" s="86">
        <v>73</v>
      </c>
      <c r="F365" s="12">
        <v>1808</v>
      </c>
      <c r="G365" s="51" t="s">
        <v>1476</v>
      </c>
      <c r="H365" s="12" t="s">
        <v>951</v>
      </c>
      <c r="I365" s="12" t="s">
        <v>1013</v>
      </c>
      <c r="J365" s="12" t="s">
        <v>519</v>
      </c>
      <c r="K365" s="12" t="s">
        <v>1164</v>
      </c>
      <c r="L365" s="12">
        <v>27</v>
      </c>
      <c r="M365" s="12">
        <v>6</v>
      </c>
      <c r="N365" s="12">
        <v>17</v>
      </c>
      <c r="O365" s="12" t="s">
        <v>1256</v>
      </c>
      <c r="P365" s="12" t="s">
        <v>1477</v>
      </c>
      <c r="Q365" s="12">
        <v>27</v>
      </c>
      <c r="R365" s="12" t="s">
        <v>905</v>
      </c>
      <c r="T365" s="12">
        <v>10</v>
      </c>
      <c r="U365" s="12">
        <v>7</v>
      </c>
      <c r="Z365" s="12">
        <v>6</v>
      </c>
      <c r="AC365" s="12" t="s">
        <v>1478</v>
      </c>
      <c r="AD365" s="17"/>
      <c r="AE365" s="12" t="s">
        <v>67</v>
      </c>
      <c r="AG365" s="12" t="s">
        <v>1479</v>
      </c>
      <c r="AH365" s="12" t="s">
        <v>993</v>
      </c>
    </row>
    <row r="366" spans="2:34" s="10" customFormat="1">
      <c r="E366" s="80"/>
      <c r="F366" s="10">
        <v>1835</v>
      </c>
      <c r="G366" s="10" t="s">
        <v>1480</v>
      </c>
      <c r="H366" s="10" t="s">
        <v>951</v>
      </c>
      <c r="I366" s="10" t="s">
        <v>1013</v>
      </c>
      <c r="J366" s="10" t="s">
        <v>528</v>
      </c>
      <c r="K366" s="10" t="s">
        <v>1164</v>
      </c>
      <c r="L366" s="10">
        <v>33</v>
      </c>
      <c r="O366" s="10" t="s">
        <v>932</v>
      </c>
      <c r="P366" s="10" t="s">
        <v>930</v>
      </c>
      <c r="Q366" s="10">
        <v>1</v>
      </c>
      <c r="R366" s="10" t="s">
        <v>1481</v>
      </c>
      <c r="W366" s="10" t="s">
        <v>1482</v>
      </c>
      <c r="X366" s="10">
        <v>0</v>
      </c>
      <c r="AC366" s="10" t="s">
        <v>1483</v>
      </c>
      <c r="AD366" s="40"/>
    </row>
    <row r="367" spans="2:34">
      <c r="E367" s="87">
        <v>74</v>
      </c>
      <c r="F367">
        <v>1399</v>
      </c>
      <c r="G367" t="s">
        <v>1484</v>
      </c>
      <c r="H367" t="s">
        <v>951</v>
      </c>
      <c r="I367" t="s">
        <v>1013</v>
      </c>
      <c r="J367" t="s">
        <v>516</v>
      </c>
      <c r="K367" t="s">
        <v>1485</v>
      </c>
      <c r="L367">
        <v>48</v>
      </c>
      <c r="M367">
        <v>0</v>
      </c>
      <c r="N367">
        <v>21</v>
      </c>
      <c r="O367" t="s">
        <v>932</v>
      </c>
      <c r="P367" t="s">
        <v>1486</v>
      </c>
      <c r="Q367">
        <v>48</v>
      </c>
      <c r="R367" t="s">
        <v>905</v>
      </c>
      <c r="S367">
        <v>1</v>
      </c>
      <c r="T367">
        <v>47</v>
      </c>
      <c r="U367">
        <v>14</v>
      </c>
      <c r="V367">
        <v>48</v>
      </c>
      <c r="W367" t="s">
        <v>1487</v>
      </c>
      <c r="X367">
        <v>2</v>
      </c>
      <c r="Z367">
        <v>25</v>
      </c>
      <c r="AE367" t="s">
        <v>67</v>
      </c>
      <c r="AG367" t="s">
        <v>1488</v>
      </c>
      <c r="AH367" t="s">
        <v>993</v>
      </c>
    </row>
    <row r="368" spans="2:34">
      <c r="E368" s="87">
        <v>75</v>
      </c>
      <c r="F368">
        <v>1083</v>
      </c>
      <c r="G368" t="s">
        <v>1489</v>
      </c>
      <c r="H368" t="s">
        <v>951</v>
      </c>
      <c r="I368" t="s">
        <v>1013</v>
      </c>
      <c r="J368" t="s">
        <v>68</v>
      </c>
      <c r="K368" t="s">
        <v>1164</v>
      </c>
      <c r="L368">
        <v>57</v>
      </c>
      <c r="M368">
        <v>0</v>
      </c>
      <c r="N368">
        <v>21</v>
      </c>
      <c r="O368" t="s">
        <v>932</v>
      </c>
      <c r="Q368">
        <v>57</v>
      </c>
      <c r="R368" t="s">
        <v>905</v>
      </c>
      <c r="T368">
        <v>57</v>
      </c>
      <c r="W368">
        <v>13</v>
      </c>
      <c r="AE368" t="s">
        <v>67</v>
      </c>
      <c r="AF368" t="s">
        <v>1311</v>
      </c>
      <c r="AG368" t="s">
        <v>932</v>
      </c>
      <c r="AH368" t="s">
        <v>993</v>
      </c>
    </row>
    <row r="369" spans="5:34">
      <c r="E369" s="87">
        <v>76</v>
      </c>
      <c r="F369">
        <v>1117</v>
      </c>
      <c r="G369" t="s">
        <v>1490</v>
      </c>
      <c r="H369" t="s">
        <v>901</v>
      </c>
      <c r="I369" t="s">
        <v>951</v>
      </c>
      <c r="J369" t="s">
        <v>245</v>
      </c>
      <c r="K369" t="s">
        <v>1164</v>
      </c>
      <c r="L369">
        <v>244</v>
      </c>
      <c r="M369">
        <v>0</v>
      </c>
      <c r="N369">
        <v>18</v>
      </c>
      <c r="O369" t="s">
        <v>895</v>
      </c>
      <c r="P369" t="s">
        <v>1491</v>
      </c>
      <c r="Q369">
        <v>244</v>
      </c>
      <c r="R369" t="s">
        <v>905</v>
      </c>
      <c r="S369">
        <v>85</v>
      </c>
      <c r="W369">
        <v>12</v>
      </c>
      <c r="Y369" t="s">
        <v>1492</v>
      </c>
      <c r="Z369">
        <v>150</v>
      </c>
      <c r="AE369" t="s">
        <v>622</v>
      </c>
      <c r="AF369" t="s">
        <v>918</v>
      </c>
      <c r="AG369" t="s">
        <v>895</v>
      </c>
      <c r="AH369" t="s">
        <v>1493</v>
      </c>
    </row>
    <row r="370" spans="5:34" s="12" customFormat="1" ht="15.75">
      <c r="E370" s="86">
        <v>77</v>
      </c>
      <c r="F370" s="12">
        <v>1334</v>
      </c>
      <c r="G370" s="12" t="s">
        <v>1494</v>
      </c>
      <c r="H370" s="12" t="s">
        <v>951</v>
      </c>
      <c r="I370" s="12" t="s">
        <v>1013</v>
      </c>
      <c r="J370" s="12" t="s">
        <v>452</v>
      </c>
      <c r="K370" s="12" t="s">
        <v>1495</v>
      </c>
      <c r="L370" s="12">
        <v>30</v>
      </c>
      <c r="M370" s="12">
        <v>0</v>
      </c>
      <c r="N370" s="12">
        <v>18</v>
      </c>
      <c r="O370" s="12" t="s">
        <v>1496</v>
      </c>
      <c r="Q370" s="12">
        <v>19</v>
      </c>
      <c r="R370" s="12" t="s">
        <v>905</v>
      </c>
      <c r="AD370" s="17"/>
      <c r="AE370" s="12" t="s">
        <v>67</v>
      </c>
      <c r="AF370" s="78" t="s">
        <v>1497</v>
      </c>
      <c r="AG370" s="12" t="s">
        <v>1496</v>
      </c>
      <c r="AH370" s="12" t="s">
        <v>993</v>
      </c>
    </row>
    <row r="371" spans="5:34" s="12" customFormat="1">
      <c r="E371" s="93">
        <v>78</v>
      </c>
      <c r="F371" s="12">
        <v>1332</v>
      </c>
      <c r="G371" s="12" t="s">
        <v>47</v>
      </c>
      <c r="H371" s="12" t="s">
        <v>47</v>
      </c>
      <c r="I371" s="12" t="s">
        <v>47</v>
      </c>
      <c r="J371" s="12" t="s">
        <v>448</v>
      </c>
      <c r="K371" s="12" t="s">
        <v>1498</v>
      </c>
      <c r="L371" s="12">
        <v>18</v>
      </c>
      <c r="M371" s="12">
        <v>0.5</v>
      </c>
      <c r="N371" s="12">
        <v>5</v>
      </c>
      <c r="O371" s="12" t="s">
        <v>1499</v>
      </c>
      <c r="Q371" s="12">
        <v>2</v>
      </c>
      <c r="R371" s="12" t="s">
        <v>905</v>
      </c>
      <c r="AD371" s="17"/>
      <c r="AE371" s="12" t="s">
        <v>67</v>
      </c>
      <c r="AF371" s="12" t="s">
        <v>1500</v>
      </c>
      <c r="AG371" s="12" t="s">
        <v>1499</v>
      </c>
      <c r="AH371" s="63"/>
    </row>
    <row r="372" spans="5:34" s="12" customFormat="1">
      <c r="E372" s="93"/>
      <c r="F372" s="12">
        <v>1332</v>
      </c>
      <c r="G372" s="12" t="s">
        <v>47</v>
      </c>
      <c r="H372" s="12" t="s">
        <v>47</v>
      </c>
      <c r="I372" s="12" t="s">
        <v>47</v>
      </c>
      <c r="J372" s="12" t="s">
        <v>448</v>
      </c>
      <c r="K372" s="12" t="s">
        <v>1498</v>
      </c>
      <c r="L372" s="12">
        <v>40</v>
      </c>
      <c r="M372" s="12">
        <v>5</v>
      </c>
      <c r="N372" s="12">
        <v>17</v>
      </c>
      <c r="O372" s="12" t="s">
        <v>1499</v>
      </c>
      <c r="Q372" s="12">
        <v>13</v>
      </c>
      <c r="R372" s="12" t="s">
        <v>905</v>
      </c>
      <c r="AD372" s="17"/>
      <c r="AE372" s="12" t="s">
        <v>881</v>
      </c>
    </row>
    <row r="373" spans="5:34" s="12" customFormat="1">
      <c r="E373" s="93"/>
      <c r="F373" s="12">
        <v>1332</v>
      </c>
      <c r="G373" s="12" t="s">
        <v>47</v>
      </c>
      <c r="H373" s="12" t="s">
        <v>47</v>
      </c>
      <c r="I373" s="12" t="s">
        <v>47</v>
      </c>
      <c r="J373" s="12" t="s">
        <v>448</v>
      </c>
      <c r="K373" s="12" t="s">
        <v>1498</v>
      </c>
      <c r="L373" s="12">
        <v>36</v>
      </c>
      <c r="M373" s="12">
        <v>18</v>
      </c>
      <c r="N373" s="12">
        <v>48</v>
      </c>
      <c r="O373" s="12" t="s">
        <v>1499</v>
      </c>
      <c r="Q373" s="12">
        <v>21</v>
      </c>
      <c r="R373" s="12" t="s">
        <v>905</v>
      </c>
      <c r="AD373" s="17"/>
      <c r="AE373" s="12" t="s">
        <v>881</v>
      </c>
    </row>
    <row r="374" spans="5:34" s="12" customFormat="1">
      <c r="E374" s="93">
        <v>79</v>
      </c>
      <c r="F374" s="12">
        <v>1052</v>
      </c>
      <c r="G374" s="12" t="s">
        <v>1501</v>
      </c>
      <c r="H374" s="12" t="s">
        <v>901</v>
      </c>
      <c r="I374" s="12" t="s">
        <v>902</v>
      </c>
      <c r="J374" s="12" t="s">
        <v>235</v>
      </c>
      <c r="K374" s="12" t="s">
        <v>1164</v>
      </c>
      <c r="L374" s="12">
        <v>7</v>
      </c>
      <c r="M374" s="12">
        <v>0</v>
      </c>
      <c r="N374" s="12">
        <v>12</v>
      </c>
      <c r="O374" s="12" t="s">
        <v>895</v>
      </c>
      <c r="Q374" s="12">
        <v>7</v>
      </c>
      <c r="U374" s="12">
        <v>7</v>
      </c>
      <c r="V374" s="12">
        <v>7</v>
      </c>
      <c r="W374" s="12">
        <v>0</v>
      </c>
      <c r="X374" s="12">
        <v>0</v>
      </c>
      <c r="Y374" s="12" t="s">
        <v>1502</v>
      </c>
      <c r="Z374" s="12">
        <v>2</v>
      </c>
      <c r="AD374" s="17"/>
      <c r="AE374" s="12" t="s">
        <v>67</v>
      </c>
      <c r="AF374" s="12" t="s">
        <v>1503</v>
      </c>
      <c r="AG374" s="12" t="s">
        <v>895</v>
      </c>
    </row>
    <row r="375" spans="5:34" s="12" customFormat="1">
      <c r="E375" s="93"/>
      <c r="F375" s="12">
        <v>1052</v>
      </c>
      <c r="G375" s="12" t="s">
        <v>1501</v>
      </c>
      <c r="H375" s="12" t="s">
        <v>901</v>
      </c>
      <c r="I375" s="12" t="s">
        <v>902</v>
      </c>
      <c r="J375" s="12" t="s">
        <v>235</v>
      </c>
      <c r="K375" s="12" t="s">
        <v>1164</v>
      </c>
      <c r="L375" s="12">
        <v>65</v>
      </c>
      <c r="M375" s="12">
        <v>18</v>
      </c>
      <c r="N375" s="12">
        <v>49</v>
      </c>
      <c r="O375" s="12" t="s">
        <v>895</v>
      </c>
      <c r="Q375" s="12">
        <v>65</v>
      </c>
      <c r="U375" s="12">
        <v>65</v>
      </c>
      <c r="V375" s="12">
        <v>65</v>
      </c>
      <c r="W375" s="12">
        <v>0</v>
      </c>
      <c r="X375" s="12">
        <v>0</v>
      </c>
      <c r="Z375" s="12">
        <v>31</v>
      </c>
      <c r="AD375" s="17"/>
      <c r="AE375" s="12" t="s">
        <v>881</v>
      </c>
    </row>
    <row r="376" spans="5:34" s="12" customFormat="1">
      <c r="E376" s="93"/>
      <c r="F376" s="12">
        <v>1052</v>
      </c>
      <c r="G376" s="12" t="s">
        <v>1501</v>
      </c>
      <c r="H376" s="12" t="s">
        <v>901</v>
      </c>
      <c r="I376" s="12" t="s">
        <v>902</v>
      </c>
      <c r="J376" s="12" t="s">
        <v>235</v>
      </c>
      <c r="K376" s="12" t="s">
        <v>1164</v>
      </c>
      <c r="L376" s="12">
        <v>64</v>
      </c>
      <c r="M376" s="12">
        <v>50</v>
      </c>
      <c r="N376" s="12">
        <v>85</v>
      </c>
      <c r="O376" s="12" t="s">
        <v>895</v>
      </c>
      <c r="Q376" s="12">
        <v>64</v>
      </c>
      <c r="U376" s="12">
        <v>53</v>
      </c>
      <c r="V376" s="12">
        <v>64</v>
      </c>
      <c r="W376" s="12">
        <v>11</v>
      </c>
      <c r="X376" s="12">
        <v>5</v>
      </c>
      <c r="Z376" s="12">
        <v>35</v>
      </c>
      <c r="AD376" s="17"/>
      <c r="AE376" s="12" t="s">
        <v>881</v>
      </c>
    </row>
    <row r="377" spans="5:34" s="12" customFormat="1">
      <c r="E377" s="93">
        <v>80</v>
      </c>
      <c r="F377" s="12">
        <v>2191</v>
      </c>
      <c r="G377" s="12" t="s">
        <v>1504</v>
      </c>
      <c r="H377" s="12" t="s">
        <v>901</v>
      </c>
      <c r="I377" s="12" t="s">
        <v>902</v>
      </c>
      <c r="J377" s="12" t="s">
        <v>148</v>
      </c>
      <c r="K377" s="12" t="s">
        <v>884</v>
      </c>
      <c r="L377" s="12">
        <v>7</v>
      </c>
      <c r="M377" s="12">
        <v>2</v>
      </c>
      <c r="N377" s="12">
        <v>18</v>
      </c>
      <c r="O377" s="12" t="s">
        <v>895</v>
      </c>
      <c r="Q377" s="12">
        <v>7</v>
      </c>
      <c r="R377" s="12" t="s">
        <v>905</v>
      </c>
      <c r="AC377" s="12" t="s">
        <v>1505</v>
      </c>
      <c r="AD377" s="17" t="s">
        <v>1506</v>
      </c>
      <c r="AE377" s="12" t="s">
        <v>622</v>
      </c>
      <c r="AF377" s="12" t="s">
        <v>1507</v>
      </c>
      <c r="AG377" s="12" t="s">
        <v>895</v>
      </c>
      <c r="AH377" s="12" t="s">
        <v>993</v>
      </c>
    </row>
    <row r="378" spans="5:34">
      <c r="E378" s="93"/>
      <c r="F378" s="12">
        <v>2191</v>
      </c>
      <c r="G378" s="12" t="s">
        <v>1508</v>
      </c>
      <c r="H378" s="12" t="s">
        <v>901</v>
      </c>
      <c r="I378" s="12" t="s">
        <v>902</v>
      </c>
      <c r="J378" s="12" t="s">
        <v>148</v>
      </c>
      <c r="K378" s="12" t="s">
        <v>884</v>
      </c>
      <c r="L378">
        <v>212</v>
      </c>
      <c r="M378">
        <v>19</v>
      </c>
      <c r="N378">
        <v>88</v>
      </c>
      <c r="O378" t="s">
        <v>895</v>
      </c>
      <c r="Q378">
        <v>212</v>
      </c>
      <c r="R378" t="s">
        <v>905</v>
      </c>
      <c r="AC378" s="12" t="s">
        <v>1505</v>
      </c>
      <c r="AE378" s="63" t="s">
        <v>881</v>
      </c>
      <c r="AF378" s="63"/>
      <c r="AG378" s="63"/>
      <c r="AH378" s="63"/>
    </row>
    <row r="379" spans="5:34">
      <c r="E379" s="92">
        <v>81</v>
      </c>
      <c r="F379" s="5">
        <v>1753</v>
      </c>
      <c r="G379" s="5" t="s">
        <v>1509</v>
      </c>
      <c r="H379" t="s">
        <v>901</v>
      </c>
      <c r="I379" t="s">
        <v>902</v>
      </c>
      <c r="J379" s="5" t="s">
        <v>600</v>
      </c>
      <c r="K379" t="s">
        <v>1510</v>
      </c>
      <c r="L379">
        <v>158</v>
      </c>
      <c r="M379">
        <v>0</v>
      </c>
      <c r="N379">
        <v>18</v>
      </c>
      <c r="O379" t="s">
        <v>895</v>
      </c>
      <c r="Q379">
        <v>50</v>
      </c>
      <c r="R379" t="s">
        <v>905</v>
      </c>
      <c r="AD379" s="6" t="s">
        <v>1511</v>
      </c>
      <c r="AE379" t="s">
        <v>67</v>
      </c>
      <c r="AF379" t="s">
        <v>918</v>
      </c>
      <c r="AG379" t="s">
        <v>895</v>
      </c>
      <c r="AH379" t="s">
        <v>993</v>
      </c>
    </row>
    <row r="380" spans="5:34">
      <c r="E380" s="92"/>
      <c r="F380" s="5">
        <v>1753</v>
      </c>
      <c r="G380" s="5" t="s">
        <v>1509</v>
      </c>
      <c r="H380" t="s">
        <v>901</v>
      </c>
      <c r="I380" t="s">
        <v>902</v>
      </c>
      <c r="J380" s="5" t="s">
        <v>600</v>
      </c>
      <c r="K380" t="s">
        <v>1510</v>
      </c>
      <c r="L380">
        <v>50</v>
      </c>
      <c r="M380">
        <v>0</v>
      </c>
      <c r="N380">
        <v>18</v>
      </c>
      <c r="O380" t="s">
        <v>895</v>
      </c>
      <c r="P380" t="s">
        <v>1512</v>
      </c>
      <c r="Q380">
        <v>50</v>
      </c>
      <c r="R380" t="s">
        <v>905</v>
      </c>
      <c r="S380">
        <v>2</v>
      </c>
      <c r="T380">
        <v>48</v>
      </c>
      <c r="U380">
        <v>46</v>
      </c>
      <c r="W380">
        <v>2</v>
      </c>
      <c r="X380">
        <v>0</v>
      </c>
      <c r="Z380">
        <v>28</v>
      </c>
      <c r="AD380" s="6" t="s">
        <v>1511</v>
      </c>
      <c r="AE380" t="s">
        <v>881</v>
      </c>
    </row>
    <row r="381" spans="5:34">
      <c r="E381" s="92">
        <v>82</v>
      </c>
      <c r="F381" s="5">
        <v>1749</v>
      </c>
      <c r="G381" s="5" t="s">
        <v>1513</v>
      </c>
      <c r="H381" t="s">
        <v>901</v>
      </c>
      <c r="I381" t="s">
        <v>902</v>
      </c>
      <c r="J381" s="5" t="s">
        <v>600</v>
      </c>
      <c r="K381" t="s">
        <v>1164</v>
      </c>
      <c r="L381">
        <v>47</v>
      </c>
      <c r="M381">
        <v>1</v>
      </c>
      <c r="N381">
        <v>60</v>
      </c>
      <c r="O381" t="s">
        <v>895</v>
      </c>
      <c r="P381" t="s">
        <v>1514</v>
      </c>
      <c r="Q381">
        <v>47</v>
      </c>
      <c r="R381" t="s">
        <v>905</v>
      </c>
      <c r="S381">
        <v>11</v>
      </c>
      <c r="T381">
        <v>36</v>
      </c>
      <c r="Z381">
        <v>20</v>
      </c>
      <c r="AD381" s="6" t="s">
        <v>1515</v>
      </c>
      <c r="AE381" t="s">
        <v>67</v>
      </c>
      <c r="AF381" t="s">
        <v>1516</v>
      </c>
      <c r="AG381" t="s">
        <v>895</v>
      </c>
      <c r="AH381" t="s">
        <v>993</v>
      </c>
    </row>
    <row r="382" spans="5:34">
      <c r="E382" s="92"/>
      <c r="F382" s="5">
        <v>1749</v>
      </c>
      <c r="G382" s="5" t="s">
        <v>1513</v>
      </c>
      <c r="H382" s="5" t="s">
        <v>901</v>
      </c>
      <c r="I382" s="5" t="s">
        <v>951</v>
      </c>
      <c r="J382" s="5" t="s">
        <v>600</v>
      </c>
      <c r="K382" t="s">
        <v>1164</v>
      </c>
      <c r="L382">
        <v>10</v>
      </c>
      <c r="M382">
        <v>1</v>
      </c>
      <c r="N382">
        <v>18</v>
      </c>
      <c r="O382" t="s">
        <v>895</v>
      </c>
      <c r="Q382">
        <v>10</v>
      </c>
      <c r="R382" t="s">
        <v>905</v>
      </c>
      <c r="S382">
        <v>5</v>
      </c>
      <c r="T382">
        <v>5</v>
      </c>
      <c r="AE382" t="s">
        <v>881</v>
      </c>
    </row>
    <row r="383" spans="5:34">
      <c r="E383" s="92"/>
      <c r="F383" s="5">
        <v>1749</v>
      </c>
      <c r="G383" s="5" t="s">
        <v>1513</v>
      </c>
      <c r="H383" s="5" t="s">
        <v>901</v>
      </c>
      <c r="I383" s="5" t="s">
        <v>951</v>
      </c>
      <c r="J383" s="5" t="s">
        <v>600</v>
      </c>
      <c r="K383" t="s">
        <v>1164</v>
      </c>
      <c r="L383">
        <v>37</v>
      </c>
      <c r="M383">
        <v>18</v>
      </c>
      <c r="N383">
        <v>60</v>
      </c>
      <c r="O383" t="s">
        <v>895</v>
      </c>
      <c r="Q383">
        <v>37</v>
      </c>
      <c r="R383" t="s">
        <v>905</v>
      </c>
      <c r="S383">
        <v>6</v>
      </c>
      <c r="T383">
        <v>31</v>
      </c>
      <c r="AE383" t="s">
        <v>881</v>
      </c>
    </row>
    <row r="384" spans="5:34" s="12" customFormat="1">
      <c r="E384" s="93">
        <v>83</v>
      </c>
      <c r="F384" s="8">
        <v>2582</v>
      </c>
      <c r="G384" s="8" t="s">
        <v>47</v>
      </c>
      <c r="H384" s="8" t="s">
        <v>47</v>
      </c>
      <c r="I384" s="8" t="s">
        <v>47</v>
      </c>
      <c r="J384" s="8" t="s">
        <v>618</v>
      </c>
      <c r="K384" s="12" t="s">
        <v>1517</v>
      </c>
      <c r="L384" s="12">
        <v>44672</v>
      </c>
      <c r="M384" s="12">
        <v>0</v>
      </c>
      <c r="O384" s="12" t="s">
        <v>895</v>
      </c>
      <c r="Q384" s="12">
        <v>44672</v>
      </c>
      <c r="AD384" s="17"/>
      <c r="AE384" s="12" t="s">
        <v>622</v>
      </c>
      <c r="AG384" s="12" t="s">
        <v>895</v>
      </c>
      <c r="AH384" s="12" t="s">
        <v>919</v>
      </c>
    </row>
    <row r="385" spans="5:34" s="12" customFormat="1">
      <c r="E385" s="93"/>
      <c r="F385" s="8">
        <v>2582</v>
      </c>
      <c r="G385" s="8" t="s">
        <v>47</v>
      </c>
      <c r="H385" s="8" t="s">
        <v>47</v>
      </c>
      <c r="I385" s="8" t="s">
        <v>47</v>
      </c>
      <c r="J385" s="8" t="s">
        <v>618</v>
      </c>
      <c r="K385" s="12" t="s">
        <v>1517</v>
      </c>
      <c r="L385" s="12">
        <v>416</v>
      </c>
      <c r="M385" s="12">
        <v>0</v>
      </c>
      <c r="N385" s="12">
        <v>9</v>
      </c>
      <c r="O385" s="12" t="s">
        <v>895</v>
      </c>
      <c r="Q385" s="12">
        <v>416</v>
      </c>
      <c r="X385" s="12">
        <v>0</v>
      </c>
      <c r="AD385" s="17"/>
      <c r="AE385" s="12" t="s">
        <v>881</v>
      </c>
    </row>
    <row r="386" spans="5:34" s="12" customFormat="1">
      <c r="E386" s="93"/>
      <c r="F386" s="8">
        <v>2582</v>
      </c>
      <c r="G386" s="8" t="s">
        <v>47</v>
      </c>
      <c r="H386" s="8" t="s">
        <v>47</v>
      </c>
      <c r="I386" s="8" t="s">
        <v>47</v>
      </c>
      <c r="J386" s="8" t="s">
        <v>618</v>
      </c>
      <c r="K386" s="12" t="s">
        <v>1517</v>
      </c>
      <c r="L386" s="12">
        <v>549</v>
      </c>
      <c r="M386" s="12">
        <v>10</v>
      </c>
      <c r="N386" s="12">
        <v>19</v>
      </c>
      <c r="O386" s="12" t="s">
        <v>895</v>
      </c>
      <c r="Q386" s="12">
        <v>549</v>
      </c>
      <c r="X386" s="12">
        <v>1</v>
      </c>
      <c r="AD386" s="17"/>
      <c r="AE386" s="12" t="s">
        <v>881</v>
      </c>
    </row>
    <row r="387" spans="5:34" s="12" customFormat="1">
      <c r="E387" s="93"/>
      <c r="F387" s="8">
        <v>2582</v>
      </c>
      <c r="G387" s="8" t="s">
        <v>47</v>
      </c>
      <c r="H387" s="8" t="s">
        <v>47</v>
      </c>
      <c r="I387" s="8" t="s">
        <v>47</v>
      </c>
      <c r="J387" s="8" t="s">
        <v>618</v>
      </c>
      <c r="K387" s="12" t="s">
        <v>1517</v>
      </c>
      <c r="L387" s="12">
        <v>3619</v>
      </c>
      <c r="M387" s="12">
        <v>20</v>
      </c>
      <c r="N387" s="12">
        <v>29</v>
      </c>
      <c r="O387" s="12" t="s">
        <v>895</v>
      </c>
      <c r="Q387" s="12">
        <v>3619</v>
      </c>
      <c r="X387" s="12">
        <v>7</v>
      </c>
      <c r="AD387" s="17"/>
      <c r="AE387" s="12" t="s">
        <v>881</v>
      </c>
    </row>
    <row r="388" spans="5:34" s="12" customFormat="1">
      <c r="E388" s="93"/>
      <c r="F388" s="8">
        <v>2582</v>
      </c>
      <c r="G388" s="8" t="s">
        <v>47</v>
      </c>
      <c r="H388" s="8" t="s">
        <v>47</v>
      </c>
      <c r="I388" s="8" t="s">
        <v>47</v>
      </c>
      <c r="J388" s="8" t="s">
        <v>618</v>
      </c>
      <c r="K388" s="12" t="s">
        <v>1517</v>
      </c>
      <c r="L388" s="12">
        <v>7600</v>
      </c>
      <c r="M388" s="12">
        <v>30</v>
      </c>
      <c r="N388" s="12">
        <v>39</v>
      </c>
      <c r="O388" s="12" t="s">
        <v>895</v>
      </c>
      <c r="Q388" s="12">
        <v>7600</v>
      </c>
      <c r="X388" s="12">
        <v>18</v>
      </c>
      <c r="AD388" s="17"/>
      <c r="AE388" s="12" t="s">
        <v>881</v>
      </c>
    </row>
    <row r="389" spans="5:34" s="12" customFormat="1">
      <c r="E389" s="93"/>
      <c r="F389" s="8">
        <v>2582</v>
      </c>
      <c r="G389" s="8" t="s">
        <v>47</v>
      </c>
      <c r="H389" s="8" t="s">
        <v>47</v>
      </c>
      <c r="I389" s="8" t="s">
        <v>47</v>
      </c>
      <c r="J389" s="8" t="s">
        <v>618</v>
      </c>
      <c r="K389" s="12" t="s">
        <v>1517</v>
      </c>
      <c r="L389" s="12">
        <v>8591</v>
      </c>
      <c r="M389" s="12">
        <v>40</v>
      </c>
      <c r="N389" s="12">
        <v>49</v>
      </c>
      <c r="O389" s="12" t="s">
        <v>895</v>
      </c>
      <c r="Q389" s="12">
        <v>8591</v>
      </c>
      <c r="X389" s="12">
        <v>38</v>
      </c>
      <c r="AD389" s="17"/>
      <c r="AE389" s="12" t="s">
        <v>881</v>
      </c>
    </row>
    <row r="390" spans="5:34" s="12" customFormat="1">
      <c r="E390" s="93"/>
      <c r="F390" s="8">
        <v>2582</v>
      </c>
      <c r="G390" s="8" t="s">
        <v>47</v>
      </c>
      <c r="H390" s="8" t="s">
        <v>47</v>
      </c>
      <c r="I390" s="8" t="s">
        <v>47</v>
      </c>
      <c r="J390" s="8" t="s">
        <v>618</v>
      </c>
      <c r="K390" s="12" t="s">
        <v>1517</v>
      </c>
      <c r="L390" s="12">
        <v>10008</v>
      </c>
      <c r="M390" s="12">
        <v>50</v>
      </c>
      <c r="N390" s="12">
        <v>59</v>
      </c>
      <c r="O390" s="12" t="s">
        <v>895</v>
      </c>
      <c r="Q390" s="12">
        <v>10008</v>
      </c>
      <c r="X390" s="12">
        <v>130</v>
      </c>
      <c r="AD390" s="17"/>
      <c r="AE390" s="12" t="s">
        <v>881</v>
      </c>
    </row>
    <row r="391" spans="5:34" s="12" customFormat="1">
      <c r="E391" s="93"/>
      <c r="F391" s="8">
        <v>2582</v>
      </c>
      <c r="G391" s="8" t="s">
        <v>47</v>
      </c>
      <c r="H391" s="8" t="s">
        <v>47</v>
      </c>
      <c r="I391" s="8" t="s">
        <v>47</v>
      </c>
      <c r="J391" s="8" t="s">
        <v>618</v>
      </c>
      <c r="K391" s="12" t="s">
        <v>1517</v>
      </c>
      <c r="L391" s="12">
        <v>8583</v>
      </c>
      <c r="M391" s="12">
        <v>60</v>
      </c>
      <c r="N391" s="12">
        <v>69</v>
      </c>
      <c r="O391" s="12" t="s">
        <v>895</v>
      </c>
      <c r="Q391" s="12">
        <v>8583</v>
      </c>
      <c r="X391" s="12">
        <v>309</v>
      </c>
      <c r="AD391" s="17"/>
      <c r="AE391" s="12" t="s">
        <v>881</v>
      </c>
    </row>
    <row r="392" spans="5:34" s="12" customFormat="1">
      <c r="E392" s="93"/>
      <c r="F392" s="8">
        <v>2582</v>
      </c>
      <c r="G392" s="8" t="s">
        <v>47</v>
      </c>
      <c r="H392" s="8" t="s">
        <v>47</v>
      </c>
      <c r="I392" s="8" t="s">
        <v>47</v>
      </c>
      <c r="J392" s="8" t="s">
        <v>618</v>
      </c>
      <c r="K392" s="12" t="s">
        <v>1517</v>
      </c>
      <c r="L392" s="12">
        <v>3918</v>
      </c>
      <c r="M392" s="12">
        <v>70</v>
      </c>
      <c r="N392" s="12">
        <v>79</v>
      </c>
      <c r="O392" s="12" t="s">
        <v>895</v>
      </c>
      <c r="Q392" s="12">
        <v>3918</v>
      </c>
      <c r="X392" s="12">
        <v>312</v>
      </c>
      <c r="AD392" s="17"/>
      <c r="AE392" s="12" t="s">
        <v>881</v>
      </c>
    </row>
    <row r="393" spans="5:34" s="12" customFormat="1">
      <c r="E393" s="93"/>
      <c r="F393" s="8">
        <v>2582</v>
      </c>
      <c r="G393" s="8" t="s">
        <v>47</v>
      </c>
      <c r="H393" s="8" t="s">
        <v>47</v>
      </c>
      <c r="I393" s="8" t="s">
        <v>47</v>
      </c>
      <c r="J393" s="8" t="s">
        <v>618</v>
      </c>
      <c r="K393" s="12" t="s">
        <v>1517</v>
      </c>
      <c r="L393" s="12">
        <v>1408</v>
      </c>
      <c r="M393" s="12">
        <v>80</v>
      </c>
      <c r="O393" s="12" t="s">
        <v>895</v>
      </c>
      <c r="Q393" s="12">
        <v>1408</v>
      </c>
      <c r="X393" s="12">
        <v>208</v>
      </c>
      <c r="AD393" s="17"/>
      <c r="AE393" s="12" t="s">
        <v>881</v>
      </c>
    </row>
    <row r="394" spans="5:34">
      <c r="E394" s="92">
        <v>84</v>
      </c>
      <c r="F394">
        <v>1074</v>
      </c>
      <c r="G394" t="s">
        <v>1518</v>
      </c>
      <c r="H394" t="s">
        <v>951</v>
      </c>
      <c r="I394" t="s">
        <v>951</v>
      </c>
      <c r="J394" t="s">
        <v>200</v>
      </c>
      <c r="K394" t="s">
        <v>1519</v>
      </c>
      <c r="L394">
        <v>46</v>
      </c>
      <c r="M394">
        <v>0</v>
      </c>
      <c r="N394">
        <v>18</v>
      </c>
      <c r="O394" t="s">
        <v>895</v>
      </c>
      <c r="P394" t="s">
        <v>1520</v>
      </c>
      <c r="Q394">
        <v>46</v>
      </c>
      <c r="R394" t="s">
        <v>905</v>
      </c>
      <c r="U394">
        <v>46</v>
      </c>
      <c r="W394">
        <v>0</v>
      </c>
      <c r="X394">
        <v>0</v>
      </c>
      <c r="Z394">
        <v>29</v>
      </c>
      <c r="AC394" t="s">
        <v>1521</v>
      </c>
      <c r="AD394" s="6" t="s">
        <v>1522</v>
      </c>
      <c r="AE394" t="s">
        <v>67</v>
      </c>
      <c r="AF394" t="s">
        <v>1523</v>
      </c>
      <c r="AG394" t="s">
        <v>895</v>
      </c>
      <c r="AH394" t="s">
        <v>993</v>
      </c>
    </row>
    <row r="395" spans="5:34">
      <c r="E395" s="92"/>
      <c r="F395">
        <v>1074</v>
      </c>
      <c r="G395" t="s">
        <v>1518</v>
      </c>
      <c r="H395" t="s">
        <v>951</v>
      </c>
      <c r="I395" t="s">
        <v>951</v>
      </c>
      <c r="J395" t="s">
        <v>200</v>
      </c>
      <c r="K395" t="s">
        <v>1519</v>
      </c>
      <c r="L395">
        <v>3</v>
      </c>
      <c r="M395">
        <v>0</v>
      </c>
      <c r="N395">
        <v>1</v>
      </c>
      <c r="O395" t="s">
        <v>895</v>
      </c>
      <c r="Q395">
        <v>3</v>
      </c>
      <c r="R395" t="s">
        <v>905</v>
      </c>
      <c r="U395">
        <v>3</v>
      </c>
      <c r="AE395" t="s">
        <v>881</v>
      </c>
    </row>
    <row r="396" spans="5:34">
      <c r="E396" s="92"/>
      <c r="F396">
        <v>1074</v>
      </c>
      <c r="G396" t="s">
        <v>1518</v>
      </c>
      <c r="H396" t="s">
        <v>951</v>
      </c>
      <c r="I396" t="s">
        <v>951</v>
      </c>
      <c r="J396" t="s">
        <v>200</v>
      </c>
      <c r="K396" t="s">
        <v>1519</v>
      </c>
      <c r="L396">
        <v>13</v>
      </c>
      <c r="M396">
        <v>1</v>
      </c>
      <c r="N396">
        <v>5</v>
      </c>
      <c r="O396" t="s">
        <v>895</v>
      </c>
      <c r="Q396">
        <v>13</v>
      </c>
      <c r="R396" t="s">
        <v>905</v>
      </c>
      <c r="U396">
        <v>13</v>
      </c>
      <c r="AE396" t="s">
        <v>881</v>
      </c>
    </row>
    <row r="397" spans="5:34">
      <c r="E397" s="92"/>
      <c r="F397">
        <v>1074</v>
      </c>
      <c r="G397" t="s">
        <v>1518</v>
      </c>
      <c r="H397" t="s">
        <v>951</v>
      </c>
      <c r="I397" t="s">
        <v>951</v>
      </c>
      <c r="J397" t="s">
        <v>200</v>
      </c>
      <c r="K397" t="s">
        <v>1519</v>
      </c>
      <c r="L397">
        <v>10</v>
      </c>
      <c r="M397">
        <v>6</v>
      </c>
      <c r="N397">
        <v>10</v>
      </c>
      <c r="O397" t="s">
        <v>895</v>
      </c>
      <c r="Q397">
        <v>10</v>
      </c>
      <c r="R397" t="s">
        <v>905</v>
      </c>
      <c r="U397">
        <v>10</v>
      </c>
      <c r="AE397" t="s">
        <v>881</v>
      </c>
    </row>
    <row r="398" spans="5:34">
      <c r="E398" s="92"/>
      <c r="F398">
        <v>1074</v>
      </c>
      <c r="G398" t="s">
        <v>1518</v>
      </c>
      <c r="H398" t="s">
        <v>951</v>
      </c>
      <c r="I398" t="s">
        <v>951</v>
      </c>
      <c r="J398" t="s">
        <v>200</v>
      </c>
      <c r="K398" t="s">
        <v>1519</v>
      </c>
      <c r="L398">
        <v>20</v>
      </c>
      <c r="M398">
        <v>11</v>
      </c>
      <c r="N398">
        <v>18</v>
      </c>
      <c r="O398" t="s">
        <v>895</v>
      </c>
      <c r="Q398">
        <v>20</v>
      </c>
      <c r="R398" t="s">
        <v>905</v>
      </c>
      <c r="U398">
        <v>20</v>
      </c>
      <c r="AE398" t="s">
        <v>881</v>
      </c>
    </row>
    <row r="399" spans="5:34">
      <c r="E399" s="87">
        <v>85</v>
      </c>
      <c r="F399">
        <v>1050</v>
      </c>
      <c r="G399" t="s">
        <v>1524</v>
      </c>
      <c r="H399" t="s">
        <v>901</v>
      </c>
      <c r="I399" t="s">
        <v>1013</v>
      </c>
      <c r="J399" t="s">
        <v>235</v>
      </c>
      <c r="K399" t="s">
        <v>1525</v>
      </c>
      <c r="L399">
        <v>14</v>
      </c>
      <c r="N399">
        <v>15</v>
      </c>
      <c r="O399" t="s">
        <v>895</v>
      </c>
      <c r="P399" t="s">
        <v>1526</v>
      </c>
      <c r="Q399">
        <v>14</v>
      </c>
      <c r="R399" t="s">
        <v>905</v>
      </c>
      <c r="S399">
        <v>2</v>
      </c>
      <c r="AC399" t="s">
        <v>1527</v>
      </c>
      <c r="AE399" t="s">
        <v>67</v>
      </c>
      <c r="AF399" t="s">
        <v>1161</v>
      </c>
      <c r="AG399" t="s">
        <v>895</v>
      </c>
      <c r="AH399" t="s">
        <v>993</v>
      </c>
    </row>
    <row r="400" spans="5:34">
      <c r="E400" s="92">
        <v>86</v>
      </c>
      <c r="F400">
        <v>1393</v>
      </c>
      <c r="G400" t="s">
        <v>1528</v>
      </c>
      <c r="H400" t="s">
        <v>901</v>
      </c>
      <c r="I400" t="s">
        <v>902</v>
      </c>
      <c r="J400" t="s">
        <v>247</v>
      </c>
      <c r="K400" t="s">
        <v>1164</v>
      </c>
      <c r="L400">
        <v>5630</v>
      </c>
      <c r="O400" t="s">
        <v>895</v>
      </c>
      <c r="Q400">
        <v>1952</v>
      </c>
      <c r="R400" t="s">
        <v>1169</v>
      </c>
      <c r="Z400">
        <v>955</v>
      </c>
      <c r="AC400" t="s">
        <v>1529</v>
      </c>
      <c r="AD400" s="6" t="s">
        <v>1530</v>
      </c>
      <c r="AE400" t="s">
        <v>67</v>
      </c>
      <c r="AF400" t="s">
        <v>918</v>
      </c>
      <c r="AG400" t="s">
        <v>895</v>
      </c>
      <c r="AH400" t="s">
        <v>1014</v>
      </c>
    </row>
    <row r="401" spans="5:34">
      <c r="E401" s="92"/>
      <c r="F401">
        <v>1393</v>
      </c>
      <c r="G401" t="s">
        <v>1528</v>
      </c>
      <c r="H401" t="s">
        <v>901</v>
      </c>
      <c r="I401" t="s">
        <v>902</v>
      </c>
      <c r="J401" t="s">
        <v>247</v>
      </c>
      <c r="K401" t="s">
        <v>1164</v>
      </c>
      <c r="L401">
        <v>66</v>
      </c>
      <c r="M401">
        <v>0</v>
      </c>
      <c r="N401">
        <v>14</v>
      </c>
      <c r="O401" t="s">
        <v>895</v>
      </c>
      <c r="Q401">
        <v>9</v>
      </c>
      <c r="R401" t="s">
        <v>1169</v>
      </c>
      <c r="AE401" t="s">
        <v>881</v>
      </c>
    </row>
    <row r="402" spans="5:34">
      <c r="E402" s="92"/>
      <c r="F402">
        <v>1393</v>
      </c>
      <c r="G402" t="s">
        <v>1528</v>
      </c>
      <c r="H402" t="s">
        <v>901</v>
      </c>
      <c r="I402" t="s">
        <v>902</v>
      </c>
      <c r="J402" t="s">
        <v>247</v>
      </c>
      <c r="K402" t="s">
        <v>1164</v>
      </c>
      <c r="L402">
        <v>2634</v>
      </c>
      <c r="M402">
        <v>15</v>
      </c>
      <c r="N402">
        <v>49</v>
      </c>
      <c r="O402" t="s">
        <v>895</v>
      </c>
      <c r="Q402">
        <v>710</v>
      </c>
      <c r="R402" t="s">
        <v>1169</v>
      </c>
      <c r="AE402" t="s">
        <v>881</v>
      </c>
    </row>
    <row r="403" spans="5:34">
      <c r="E403" s="92"/>
      <c r="F403">
        <v>1393</v>
      </c>
      <c r="G403" t="s">
        <v>1528</v>
      </c>
      <c r="H403" t="s">
        <v>901</v>
      </c>
      <c r="I403" t="s">
        <v>902</v>
      </c>
      <c r="J403" t="s">
        <v>247</v>
      </c>
      <c r="K403" t="s">
        <v>1164</v>
      </c>
      <c r="L403">
        <v>1706</v>
      </c>
      <c r="M403">
        <v>50</v>
      </c>
      <c r="N403">
        <v>64</v>
      </c>
      <c r="O403" t="s">
        <v>895</v>
      </c>
      <c r="Q403">
        <v>642</v>
      </c>
      <c r="R403" t="s">
        <v>1169</v>
      </c>
      <c r="AE403" t="s">
        <v>881</v>
      </c>
    </row>
    <row r="404" spans="5:34">
      <c r="E404" s="92"/>
      <c r="F404">
        <v>1393</v>
      </c>
      <c r="G404" t="s">
        <v>1528</v>
      </c>
      <c r="H404" t="s">
        <v>901</v>
      </c>
      <c r="I404" t="s">
        <v>902</v>
      </c>
      <c r="J404" t="s">
        <v>247</v>
      </c>
      <c r="K404" t="s">
        <v>1164</v>
      </c>
      <c r="L404">
        <v>1224</v>
      </c>
      <c r="M404">
        <v>65</v>
      </c>
      <c r="O404" t="s">
        <v>895</v>
      </c>
      <c r="Q404">
        <v>591</v>
      </c>
      <c r="R404" t="s">
        <v>1169</v>
      </c>
      <c r="AE404" t="s">
        <v>881</v>
      </c>
    </row>
    <row r="405" spans="5:34">
      <c r="E405" s="92">
        <v>87</v>
      </c>
      <c r="F405">
        <v>1294</v>
      </c>
      <c r="G405" t="s">
        <v>1531</v>
      </c>
      <c r="H405" s="5" t="s">
        <v>951</v>
      </c>
      <c r="I405" s="5" t="s">
        <v>1013</v>
      </c>
      <c r="J405" t="s">
        <v>778</v>
      </c>
      <c r="K405" t="s">
        <v>1164</v>
      </c>
      <c r="L405">
        <v>48</v>
      </c>
      <c r="M405">
        <v>0</v>
      </c>
      <c r="N405">
        <v>5</v>
      </c>
      <c r="O405" t="s">
        <v>910</v>
      </c>
      <c r="Q405">
        <v>1</v>
      </c>
      <c r="R405" t="s">
        <v>905</v>
      </c>
      <c r="AC405" t="s">
        <v>1532</v>
      </c>
      <c r="AE405" t="s">
        <v>67</v>
      </c>
      <c r="AF405" t="s">
        <v>1533</v>
      </c>
      <c r="AG405" t="s">
        <v>910</v>
      </c>
      <c r="AH405" t="s">
        <v>993</v>
      </c>
    </row>
    <row r="406" spans="5:34">
      <c r="E406" s="92"/>
      <c r="F406">
        <v>1294</v>
      </c>
      <c r="G406" t="s">
        <v>1531</v>
      </c>
      <c r="H406" s="5" t="s">
        <v>951</v>
      </c>
      <c r="I406" s="5" t="s">
        <v>1013</v>
      </c>
      <c r="J406" t="s">
        <v>778</v>
      </c>
      <c r="K406" t="s">
        <v>1164</v>
      </c>
      <c r="L406">
        <v>47</v>
      </c>
      <c r="M406">
        <v>6</v>
      </c>
      <c r="N406">
        <v>10</v>
      </c>
      <c r="O406" t="s">
        <v>910</v>
      </c>
      <c r="Q406">
        <v>2</v>
      </c>
      <c r="R406" t="s">
        <v>905</v>
      </c>
      <c r="AE406" t="s">
        <v>881</v>
      </c>
    </row>
    <row r="407" spans="5:34">
      <c r="E407" s="92"/>
      <c r="F407">
        <v>1294</v>
      </c>
      <c r="G407" t="s">
        <v>1531</v>
      </c>
      <c r="H407" s="5" t="s">
        <v>951</v>
      </c>
      <c r="I407" s="5" t="s">
        <v>1013</v>
      </c>
      <c r="J407" t="s">
        <v>778</v>
      </c>
      <c r="K407" t="s">
        <v>1164</v>
      </c>
      <c r="L407">
        <v>48</v>
      </c>
      <c r="M407">
        <v>11</v>
      </c>
      <c r="N407">
        <v>15</v>
      </c>
      <c r="O407" t="s">
        <v>910</v>
      </c>
      <c r="Q407">
        <v>4</v>
      </c>
      <c r="R407" t="s">
        <v>905</v>
      </c>
      <c r="AE407" t="s">
        <v>881</v>
      </c>
    </row>
    <row r="408" spans="5:34">
      <c r="E408" s="92"/>
      <c r="F408">
        <v>1294</v>
      </c>
      <c r="G408" t="s">
        <v>1531</v>
      </c>
      <c r="H408" s="5" t="s">
        <v>951</v>
      </c>
      <c r="I408" s="5" t="s">
        <v>1013</v>
      </c>
      <c r="J408" t="s">
        <v>778</v>
      </c>
      <c r="K408" t="s">
        <v>1164</v>
      </c>
      <c r="L408">
        <v>30</v>
      </c>
      <c r="M408">
        <v>16</v>
      </c>
      <c r="N408">
        <v>18</v>
      </c>
      <c r="O408" t="s">
        <v>910</v>
      </c>
      <c r="Q408">
        <v>3</v>
      </c>
      <c r="R408" t="s">
        <v>905</v>
      </c>
      <c r="AE408" t="s">
        <v>881</v>
      </c>
    </row>
    <row r="409" spans="5:34">
      <c r="E409" s="87">
        <v>88</v>
      </c>
      <c r="F409">
        <v>2654</v>
      </c>
      <c r="G409" t="s">
        <v>1534</v>
      </c>
      <c r="H409" s="5" t="s">
        <v>951</v>
      </c>
      <c r="I409" s="5" t="s">
        <v>1013</v>
      </c>
      <c r="J409" t="s">
        <v>263</v>
      </c>
      <c r="K409" t="s">
        <v>1535</v>
      </c>
      <c r="L409">
        <v>1804</v>
      </c>
      <c r="M409">
        <v>0</v>
      </c>
      <c r="N409">
        <v>34</v>
      </c>
      <c r="O409" t="s">
        <v>932</v>
      </c>
      <c r="P409" t="s">
        <v>1536</v>
      </c>
      <c r="Q409">
        <v>177</v>
      </c>
      <c r="V409">
        <v>44</v>
      </c>
      <c r="W409">
        <v>9</v>
      </c>
      <c r="Z409">
        <v>92</v>
      </c>
      <c r="AE409" t="s">
        <v>622</v>
      </c>
      <c r="AF409" t="s">
        <v>1537</v>
      </c>
      <c r="AG409" t="s">
        <v>932</v>
      </c>
      <c r="AH409" t="s">
        <v>993</v>
      </c>
    </row>
    <row r="410" spans="5:34">
      <c r="E410" s="87"/>
      <c r="F410">
        <v>2654</v>
      </c>
      <c r="G410" t="s">
        <v>1534</v>
      </c>
      <c r="H410" s="5" t="s">
        <v>951</v>
      </c>
      <c r="I410" s="5" t="s">
        <v>1013</v>
      </c>
      <c r="J410" t="s">
        <v>263</v>
      </c>
      <c r="K410" t="s">
        <v>1535</v>
      </c>
      <c r="M410">
        <v>0</v>
      </c>
      <c r="N410">
        <v>0</v>
      </c>
      <c r="O410" t="s">
        <v>932</v>
      </c>
      <c r="P410" t="s">
        <v>1536</v>
      </c>
      <c r="Q410">
        <v>43</v>
      </c>
      <c r="V410">
        <v>14</v>
      </c>
      <c r="W410">
        <v>1</v>
      </c>
      <c r="AE410" t="s">
        <v>881</v>
      </c>
    </row>
    <row r="411" spans="5:34">
      <c r="E411" s="87"/>
      <c r="F411">
        <v>2654</v>
      </c>
      <c r="G411" t="s">
        <v>1534</v>
      </c>
      <c r="H411" s="5" t="s">
        <v>951</v>
      </c>
      <c r="I411" s="5" t="s">
        <v>1013</v>
      </c>
      <c r="J411" t="s">
        <v>263</v>
      </c>
      <c r="K411" t="s">
        <v>1535</v>
      </c>
      <c r="M411">
        <v>1</v>
      </c>
      <c r="N411">
        <v>4</v>
      </c>
      <c r="O411" t="s">
        <v>932</v>
      </c>
      <c r="P411" t="s">
        <v>1536</v>
      </c>
      <c r="Q411">
        <v>26</v>
      </c>
      <c r="V411">
        <v>7</v>
      </c>
      <c r="W411">
        <v>1</v>
      </c>
      <c r="AE411" t="s">
        <v>881</v>
      </c>
    </row>
    <row r="412" spans="5:34">
      <c r="E412" s="87"/>
      <c r="F412">
        <v>2654</v>
      </c>
      <c r="G412" t="s">
        <v>1534</v>
      </c>
      <c r="H412" s="5" t="s">
        <v>951</v>
      </c>
      <c r="I412" s="5" t="s">
        <v>1013</v>
      </c>
      <c r="J412" t="s">
        <v>263</v>
      </c>
      <c r="K412" t="s">
        <v>1535</v>
      </c>
      <c r="M412">
        <v>5</v>
      </c>
      <c r="N412">
        <v>9</v>
      </c>
      <c r="O412" t="s">
        <v>932</v>
      </c>
      <c r="P412" t="s">
        <v>1536</v>
      </c>
      <c r="Q412">
        <v>23</v>
      </c>
      <c r="V412">
        <v>2</v>
      </c>
      <c r="W412">
        <v>0</v>
      </c>
      <c r="AE412" t="s">
        <v>881</v>
      </c>
    </row>
    <row r="413" spans="5:34">
      <c r="E413" s="87"/>
      <c r="F413">
        <v>2654</v>
      </c>
      <c r="G413" t="s">
        <v>1534</v>
      </c>
      <c r="H413" s="5" t="s">
        <v>951</v>
      </c>
      <c r="I413" s="5" t="s">
        <v>1013</v>
      </c>
      <c r="J413" t="s">
        <v>263</v>
      </c>
      <c r="K413" t="s">
        <v>1535</v>
      </c>
      <c r="M413">
        <v>10</v>
      </c>
      <c r="N413">
        <v>14</v>
      </c>
      <c r="O413" t="s">
        <v>932</v>
      </c>
      <c r="P413" t="s">
        <v>1536</v>
      </c>
      <c r="Q413">
        <v>36</v>
      </c>
      <c r="V413">
        <v>7</v>
      </c>
      <c r="W413">
        <v>1</v>
      </c>
      <c r="AE413" t="s">
        <v>881</v>
      </c>
    </row>
    <row r="414" spans="5:34">
      <c r="E414" s="87"/>
      <c r="F414">
        <v>2654</v>
      </c>
      <c r="G414" t="s">
        <v>1534</v>
      </c>
      <c r="H414" s="5" t="s">
        <v>951</v>
      </c>
      <c r="I414" s="5" t="s">
        <v>1013</v>
      </c>
      <c r="J414" t="s">
        <v>263</v>
      </c>
      <c r="K414" t="s">
        <v>1535</v>
      </c>
      <c r="M414">
        <v>15</v>
      </c>
      <c r="N414">
        <v>20</v>
      </c>
      <c r="O414" t="s">
        <v>932</v>
      </c>
      <c r="P414" t="s">
        <v>1536</v>
      </c>
      <c r="Q414">
        <v>37</v>
      </c>
      <c r="V414">
        <v>9</v>
      </c>
      <c r="W414">
        <v>3</v>
      </c>
      <c r="AE414" t="s">
        <v>881</v>
      </c>
    </row>
    <row r="415" spans="5:34">
      <c r="E415" s="87"/>
      <c r="F415">
        <v>2654</v>
      </c>
      <c r="G415" t="s">
        <v>1534</v>
      </c>
      <c r="H415" s="5" t="s">
        <v>951</v>
      </c>
      <c r="I415" s="5" t="s">
        <v>1013</v>
      </c>
      <c r="J415" t="s">
        <v>263</v>
      </c>
      <c r="K415" t="s">
        <v>1535</v>
      </c>
      <c r="M415">
        <v>20</v>
      </c>
      <c r="N415">
        <v>34</v>
      </c>
      <c r="O415" t="s">
        <v>932</v>
      </c>
      <c r="P415" t="s">
        <v>1536</v>
      </c>
      <c r="Q415">
        <v>12</v>
      </c>
      <c r="V415">
        <v>5</v>
      </c>
      <c r="W415">
        <v>3</v>
      </c>
      <c r="AE415" t="s">
        <v>881</v>
      </c>
    </row>
    <row r="416" spans="5:34">
      <c r="E416" s="87">
        <v>89</v>
      </c>
      <c r="F416">
        <v>2183</v>
      </c>
      <c r="G416" t="s">
        <v>1538</v>
      </c>
      <c r="H416" s="5" t="s">
        <v>951</v>
      </c>
      <c r="I416" s="5" t="s">
        <v>1013</v>
      </c>
      <c r="J416" t="s">
        <v>258</v>
      </c>
      <c r="K416" t="s">
        <v>1539</v>
      </c>
      <c r="L416">
        <v>11</v>
      </c>
      <c r="M416">
        <v>0</v>
      </c>
      <c r="N416">
        <v>13</v>
      </c>
      <c r="O416" t="s">
        <v>1189</v>
      </c>
      <c r="P416" t="s">
        <v>1540</v>
      </c>
      <c r="Q416">
        <v>7</v>
      </c>
      <c r="R416" t="s">
        <v>1541</v>
      </c>
      <c r="W416">
        <v>7</v>
      </c>
      <c r="Z416">
        <v>4</v>
      </c>
      <c r="AC416" t="s">
        <v>1542</v>
      </c>
      <c r="AD416" s="6" t="s">
        <v>1543</v>
      </c>
      <c r="AE416" t="s">
        <v>622</v>
      </c>
      <c r="AF416" t="s">
        <v>1416</v>
      </c>
      <c r="AG416" t="s">
        <v>1189</v>
      </c>
      <c r="AH416" t="s">
        <v>1110</v>
      </c>
    </row>
    <row r="417" spans="5:34">
      <c r="E417" s="92">
        <v>90</v>
      </c>
      <c r="F417">
        <v>1073</v>
      </c>
      <c r="G417" t="s">
        <v>1544</v>
      </c>
      <c r="H417" t="s">
        <v>902</v>
      </c>
      <c r="I417" t="s">
        <v>902</v>
      </c>
      <c r="J417" t="s">
        <v>200</v>
      </c>
      <c r="K417" t="s">
        <v>1545</v>
      </c>
      <c r="L417">
        <v>57</v>
      </c>
      <c r="M417">
        <v>0</v>
      </c>
      <c r="N417">
        <v>12</v>
      </c>
      <c r="O417" t="s">
        <v>895</v>
      </c>
      <c r="P417" t="s">
        <v>1546</v>
      </c>
      <c r="Q417">
        <v>34</v>
      </c>
      <c r="R417" t="s">
        <v>905</v>
      </c>
      <c r="U417">
        <v>28</v>
      </c>
      <c r="Z417">
        <v>14</v>
      </c>
      <c r="AD417" s="6" t="s">
        <v>1547</v>
      </c>
      <c r="AE417" t="s">
        <v>622</v>
      </c>
    </row>
    <row r="418" spans="5:34">
      <c r="E418" s="92"/>
      <c r="F418">
        <v>1073</v>
      </c>
      <c r="G418" t="s">
        <v>1544</v>
      </c>
      <c r="H418" t="s">
        <v>902</v>
      </c>
      <c r="I418" t="s">
        <v>902</v>
      </c>
      <c r="J418" t="s">
        <v>200</v>
      </c>
      <c r="K418" t="s">
        <v>1545</v>
      </c>
      <c r="M418">
        <v>0</v>
      </c>
      <c r="N418">
        <v>0</v>
      </c>
      <c r="O418" t="s">
        <v>895</v>
      </c>
      <c r="P418" t="s">
        <v>1546</v>
      </c>
      <c r="Q418">
        <v>10</v>
      </c>
      <c r="R418" t="s">
        <v>905</v>
      </c>
      <c r="U418">
        <v>10</v>
      </c>
      <c r="Z418">
        <v>6</v>
      </c>
      <c r="AE418" t="s">
        <v>622</v>
      </c>
    </row>
    <row r="419" spans="5:34">
      <c r="E419" s="92"/>
      <c r="F419">
        <v>1073</v>
      </c>
      <c r="G419" t="s">
        <v>1544</v>
      </c>
      <c r="H419" t="s">
        <v>902</v>
      </c>
      <c r="I419" t="s">
        <v>902</v>
      </c>
      <c r="J419" t="s">
        <v>200</v>
      </c>
      <c r="K419" t="s">
        <v>1545</v>
      </c>
      <c r="M419">
        <v>1</v>
      </c>
      <c r="N419">
        <v>5</v>
      </c>
      <c r="O419" t="s">
        <v>895</v>
      </c>
      <c r="P419" t="s">
        <v>1546</v>
      </c>
      <c r="Q419">
        <v>13</v>
      </c>
      <c r="R419" t="s">
        <v>905</v>
      </c>
      <c r="U419">
        <v>12</v>
      </c>
      <c r="Z419">
        <v>3</v>
      </c>
      <c r="AD419" s="6" t="s">
        <v>1548</v>
      </c>
      <c r="AE419" t="s">
        <v>622</v>
      </c>
    </row>
    <row r="420" spans="5:34">
      <c r="E420" s="92"/>
      <c r="F420">
        <v>1073</v>
      </c>
      <c r="G420" t="s">
        <v>1544</v>
      </c>
      <c r="H420" t="s">
        <v>902</v>
      </c>
      <c r="I420" t="s">
        <v>902</v>
      </c>
      <c r="J420" t="s">
        <v>200</v>
      </c>
      <c r="K420" t="s">
        <v>1545</v>
      </c>
      <c r="M420">
        <v>6</v>
      </c>
      <c r="N420">
        <v>12</v>
      </c>
      <c r="O420" t="s">
        <v>895</v>
      </c>
      <c r="P420" t="s">
        <v>1546</v>
      </c>
      <c r="Q420">
        <v>11</v>
      </c>
      <c r="R420" t="s">
        <v>905</v>
      </c>
      <c r="U420">
        <v>6</v>
      </c>
      <c r="Z420">
        <v>5</v>
      </c>
      <c r="AD420" s="6" t="s">
        <v>1549</v>
      </c>
      <c r="AE420" t="s">
        <v>622</v>
      </c>
      <c r="AF420" t="s">
        <v>1550</v>
      </c>
      <c r="AG420" t="s">
        <v>895</v>
      </c>
      <c r="AH420" t="s">
        <v>1116</v>
      </c>
    </row>
    <row r="421" spans="5:34">
      <c r="E421" s="92">
        <v>91</v>
      </c>
      <c r="F421" s="5">
        <v>2125</v>
      </c>
      <c r="G421" s="5" t="s">
        <v>1551</v>
      </c>
      <c r="H421" s="5" t="s">
        <v>901</v>
      </c>
      <c r="I421" s="5" t="s">
        <v>951</v>
      </c>
      <c r="J421" s="5" t="s">
        <v>141</v>
      </c>
      <c r="K421" t="s">
        <v>993</v>
      </c>
      <c r="L421" s="37">
        <v>11580</v>
      </c>
      <c r="M421">
        <v>0</v>
      </c>
      <c r="O421" t="s">
        <v>895</v>
      </c>
      <c r="Q421">
        <v>515</v>
      </c>
      <c r="R421" t="s">
        <v>1552</v>
      </c>
      <c r="S421">
        <v>66</v>
      </c>
      <c r="T421">
        <v>449</v>
      </c>
      <c r="U421">
        <v>300</v>
      </c>
      <c r="W421">
        <v>43</v>
      </c>
      <c r="X421">
        <v>2</v>
      </c>
      <c r="Y421" t="s">
        <v>1553</v>
      </c>
      <c r="Z421">
        <v>6183</v>
      </c>
      <c r="AB421" s="22">
        <v>7.8</v>
      </c>
      <c r="AC421" t="s">
        <v>1554</v>
      </c>
      <c r="AD421" s="6" t="s">
        <v>1555</v>
      </c>
      <c r="AE421" t="s">
        <v>67</v>
      </c>
      <c r="AG421" t="s">
        <v>895</v>
      </c>
      <c r="AH421" t="s">
        <v>993</v>
      </c>
    </row>
    <row r="422" spans="5:34">
      <c r="E422" s="92"/>
      <c r="F422" s="5">
        <v>2125</v>
      </c>
      <c r="G422" s="5" t="s">
        <v>1551</v>
      </c>
      <c r="H422" s="5" t="s">
        <v>901</v>
      </c>
      <c r="I422" s="5" t="s">
        <v>951</v>
      </c>
      <c r="J422" s="5" t="s">
        <v>141</v>
      </c>
      <c r="K422" t="s">
        <v>993</v>
      </c>
      <c r="L422">
        <v>1048</v>
      </c>
      <c r="M422">
        <v>0</v>
      </c>
      <c r="N422">
        <v>9</v>
      </c>
      <c r="O422" t="s">
        <v>895</v>
      </c>
      <c r="Q422">
        <v>60</v>
      </c>
      <c r="R422" t="s">
        <v>1552</v>
      </c>
      <c r="AB422">
        <v>5.7</v>
      </c>
      <c r="AC422" t="s">
        <v>1554</v>
      </c>
      <c r="AE422" t="s">
        <v>881</v>
      </c>
    </row>
    <row r="423" spans="5:34">
      <c r="E423" s="92"/>
      <c r="F423" s="5">
        <v>2125</v>
      </c>
      <c r="G423" s="5" t="s">
        <v>1551</v>
      </c>
      <c r="H423" s="5" t="s">
        <v>901</v>
      </c>
      <c r="I423" s="5" t="s">
        <v>951</v>
      </c>
      <c r="J423" s="5" t="s">
        <v>141</v>
      </c>
      <c r="K423" t="s">
        <v>993</v>
      </c>
      <c r="L423">
        <v>819</v>
      </c>
      <c r="M423">
        <v>10</v>
      </c>
      <c r="N423">
        <v>19</v>
      </c>
      <c r="O423" t="s">
        <v>895</v>
      </c>
      <c r="Q423">
        <v>33</v>
      </c>
      <c r="R423" t="s">
        <v>1552</v>
      </c>
      <c r="AB423">
        <v>4</v>
      </c>
      <c r="AC423" t="s">
        <v>1554</v>
      </c>
      <c r="AE423" t="s">
        <v>881</v>
      </c>
    </row>
    <row r="424" spans="5:34">
      <c r="E424" s="85">
        <v>92</v>
      </c>
      <c r="F424" s="5">
        <v>2098</v>
      </c>
      <c r="G424" s="5" t="s">
        <v>1556</v>
      </c>
      <c r="H424" s="5" t="s">
        <v>901</v>
      </c>
      <c r="I424" s="5" t="s">
        <v>902</v>
      </c>
      <c r="J424" s="5" t="s">
        <v>136</v>
      </c>
      <c r="K424" t="s">
        <v>884</v>
      </c>
      <c r="L424">
        <v>9</v>
      </c>
      <c r="M424">
        <v>0</v>
      </c>
      <c r="N424">
        <v>15</v>
      </c>
      <c r="O424" t="s">
        <v>895</v>
      </c>
      <c r="P424" t="s">
        <v>1557</v>
      </c>
      <c r="Q424">
        <v>9</v>
      </c>
      <c r="R424" t="s">
        <v>905</v>
      </c>
      <c r="S424">
        <v>1</v>
      </c>
      <c r="T424">
        <v>8</v>
      </c>
      <c r="V424">
        <v>9</v>
      </c>
      <c r="Y424" t="s">
        <v>1558</v>
      </c>
      <c r="Z424">
        <v>5</v>
      </c>
      <c r="AC424" t="s">
        <v>1559</v>
      </c>
      <c r="AE424" t="s">
        <v>67</v>
      </c>
      <c r="AF424" t="s">
        <v>1115</v>
      </c>
      <c r="AG424" t="s">
        <v>895</v>
      </c>
      <c r="AH424" t="s">
        <v>993</v>
      </c>
    </row>
    <row r="425" spans="5:34">
      <c r="E425" s="85">
        <v>93</v>
      </c>
      <c r="F425" s="5">
        <v>1934</v>
      </c>
      <c r="G425" s="5" t="s">
        <v>1560</v>
      </c>
      <c r="H425" s="5" t="s">
        <v>951</v>
      </c>
      <c r="I425" s="5" t="s">
        <v>1230</v>
      </c>
      <c r="J425" s="5" t="s">
        <v>122</v>
      </c>
      <c r="K425" t="s">
        <v>1561</v>
      </c>
      <c r="L425">
        <v>389</v>
      </c>
      <c r="M425">
        <v>0</v>
      </c>
      <c r="N425">
        <v>18</v>
      </c>
      <c r="O425" t="s">
        <v>1562</v>
      </c>
      <c r="P425" t="s">
        <v>1563</v>
      </c>
      <c r="Q425">
        <v>81</v>
      </c>
      <c r="R425" t="s">
        <v>1564</v>
      </c>
      <c r="S425">
        <v>7</v>
      </c>
      <c r="V425">
        <v>44</v>
      </c>
      <c r="Y425" t="s">
        <v>1565</v>
      </c>
      <c r="Z425">
        <v>48</v>
      </c>
      <c r="AC425" t="s">
        <v>1566</v>
      </c>
      <c r="AE425" t="s">
        <v>67</v>
      </c>
      <c r="AF425" t="s">
        <v>1567</v>
      </c>
      <c r="AG425" t="s">
        <v>1562</v>
      </c>
      <c r="AH425" t="s">
        <v>993</v>
      </c>
    </row>
    <row r="426" spans="5:34">
      <c r="E426" s="85">
        <v>94</v>
      </c>
      <c r="F426" s="5">
        <v>2062</v>
      </c>
      <c r="G426" s="5" t="s">
        <v>1568</v>
      </c>
      <c r="H426" s="5" t="s">
        <v>951</v>
      </c>
      <c r="I426" s="5" t="s">
        <v>1013</v>
      </c>
      <c r="J426" s="5" t="s">
        <v>126</v>
      </c>
      <c r="K426" t="s">
        <v>1569</v>
      </c>
      <c r="L426">
        <v>12</v>
      </c>
      <c r="M426">
        <v>0</v>
      </c>
      <c r="N426">
        <v>16</v>
      </c>
      <c r="O426" t="s">
        <v>976</v>
      </c>
      <c r="P426" t="s">
        <v>1570</v>
      </c>
      <c r="Q426">
        <v>12</v>
      </c>
      <c r="R426" t="s">
        <v>1571</v>
      </c>
      <c r="S426">
        <v>3</v>
      </c>
      <c r="T426">
        <v>9</v>
      </c>
      <c r="V426">
        <v>12</v>
      </c>
      <c r="Z426">
        <v>5</v>
      </c>
      <c r="AC426" t="s">
        <v>1572</v>
      </c>
      <c r="AD426" s="6" t="s">
        <v>1573</v>
      </c>
      <c r="AE426" t="s">
        <v>67</v>
      </c>
      <c r="AF426" t="s">
        <v>1574</v>
      </c>
      <c r="AG426" t="s">
        <v>976</v>
      </c>
      <c r="AH426" t="s">
        <v>993</v>
      </c>
    </row>
    <row r="427" spans="5:34" s="38" customFormat="1">
      <c r="E427" s="88">
        <v>95</v>
      </c>
      <c r="F427" s="38">
        <v>1068</v>
      </c>
      <c r="G427" s="38" t="s">
        <v>1575</v>
      </c>
      <c r="H427" s="38" t="s">
        <v>1011</v>
      </c>
      <c r="I427" s="38" t="s">
        <v>902</v>
      </c>
      <c r="J427" s="38" t="s">
        <v>200</v>
      </c>
      <c r="K427" s="38" t="s">
        <v>1164</v>
      </c>
      <c r="L427" s="38">
        <v>33</v>
      </c>
      <c r="M427" s="38">
        <v>0</v>
      </c>
      <c r="N427" s="38">
        <v>18</v>
      </c>
      <c r="O427" s="38" t="s">
        <v>1576</v>
      </c>
      <c r="P427" s="38" t="s">
        <v>1577</v>
      </c>
      <c r="Q427" s="38">
        <v>33</v>
      </c>
      <c r="R427" s="38" t="s">
        <v>905</v>
      </c>
      <c r="S427" s="38">
        <v>8</v>
      </c>
      <c r="T427" s="38">
        <v>25</v>
      </c>
      <c r="W427" s="38">
        <v>0</v>
      </c>
      <c r="Z427" s="38">
        <v>16</v>
      </c>
      <c r="AC427" s="38" t="s">
        <v>1578</v>
      </c>
      <c r="AD427" s="50"/>
      <c r="AE427" s="38" t="s">
        <v>622</v>
      </c>
      <c r="AF427" s="38" t="s">
        <v>1579</v>
      </c>
      <c r="AG427" s="38" t="s">
        <v>895</v>
      </c>
      <c r="AH427" t="s">
        <v>1580</v>
      </c>
    </row>
    <row r="428" spans="5:34">
      <c r="E428" s="85">
        <v>96</v>
      </c>
      <c r="F428">
        <v>2569</v>
      </c>
      <c r="G428" t="s">
        <v>1581</v>
      </c>
      <c r="H428" t="s">
        <v>901</v>
      </c>
      <c r="I428" t="s">
        <v>951</v>
      </c>
      <c r="J428" t="s">
        <v>536</v>
      </c>
      <c r="K428" t="s">
        <v>1582</v>
      </c>
      <c r="L428">
        <v>25</v>
      </c>
      <c r="M428">
        <v>0.6</v>
      </c>
      <c r="N428">
        <v>17</v>
      </c>
      <c r="O428" t="s">
        <v>895</v>
      </c>
      <c r="P428" t="s">
        <v>1583</v>
      </c>
      <c r="Q428">
        <v>25</v>
      </c>
      <c r="R428" t="s">
        <v>1584</v>
      </c>
      <c r="S428">
        <v>8</v>
      </c>
      <c r="T428">
        <v>17</v>
      </c>
      <c r="U428">
        <v>13</v>
      </c>
      <c r="V428">
        <v>25</v>
      </c>
      <c r="W428">
        <v>0</v>
      </c>
      <c r="X428">
        <v>0</v>
      </c>
      <c r="Y428" t="s">
        <v>1585</v>
      </c>
      <c r="Z428">
        <v>14</v>
      </c>
      <c r="AE428" t="s">
        <v>622</v>
      </c>
      <c r="AF428" t="s">
        <v>939</v>
      </c>
      <c r="AG428" t="s">
        <v>895</v>
      </c>
      <c r="AH428" t="s">
        <v>993</v>
      </c>
    </row>
    <row r="429" spans="5:34">
      <c r="E429" s="87">
        <v>97</v>
      </c>
      <c r="F429">
        <v>1550</v>
      </c>
      <c r="G429" t="s">
        <v>1586</v>
      </c>
      <c r="H429" t="s">
        <v>902</v>
      </c>
      <c r="I429" t="s">
        <v>1013</v>
      </c>
      <c r="J429" s="5" t="s">
        <v>251</v>
      </c>
      <c r="K429" t="s">
        <v>1587</v>
      </c>
      <c r="L429">
        <v>27</v>
      </c>
      <c r="M429">
        <v>0</v>
      </c>
      <c r="N429">
        <v>18</v>
      </c>
      <c r="O429" t="s">
        <v>885</v>
      </c>
      <c r="P429" t="s">
        <v>1588</v>
      </c>
      <c r="Q429">
        <v>24</v>
      </c>
      <c r="R429" t="s">
        <v>1589</v>
      </c>
      <c r="W429">
        <v>24</v>
      </c>
      <c r="X429">
        <v>5</v>
      </c>
      <c r="Y429" t="s">
        <v>252</v>
      </c>
      <c r="Z429">
        <v>10</v>
      </c>
      <c r="AC429" t="s">
        <v>1590</v>
      </c>
      <c r="AD429" s="6" t="s">
        <v>1591</v>
      </c>
      <c r="AE429" t="s">
        <v>67</v>
      </c>
      <c r="AF429" t="s">
        <v>1592</v>
      </c>
      <c r="AG429" t="s">
        <v>885</v>
      </c>
      <c r="AH429" t="s">
        <v>1593</v>
      </c>
    </row>
    <row r="430" spans="5:34">
      <c r="E430" s="92">
        <v>98</v>
      </c>
      <c r="F430">
        <v>1855</v>
      </c>
      <c r="G430" t="s">
        <v>1594</v>
      </c>
      <c r="H430" t="s">
        <v>1011</v>
      </c>
      <c r="I430" t="s">
        <v>902</v>
      </c>
      <c r="J430" t="s">
        <v>1595</v>
      </c>
      <c r="K430" t="s">
        <v>1073</v>
      </c>
      <c r="L430">
        <v>75</v>
      </c>
      <c r="M430">
        <v>0</v>
      </c>
      <c r="N430">
        <v>15</v>
      </c>
      <c r="O430" t="s">
        <v>895</v>
      </c>
      <c r="P430" t="s">
        <v>1596</v>
      </c>
      <c r="Q430">
        <v>75</v>
      </c>
      <c r="R430" t="s">
        <v>905</v>
      </c>
      <c r="S430">
        <v>7</v>
      </c>
      <c r="T430" t="s">
        <v>47</v>
      </c>
      <c r="U430" t="s">
        <v>47</v>
      </c>
      <c r="V430">
        <v>75</v>
      </c>
      <c r="W430">
        <v>2</v>
      </c>
      <c r="X430">
        <v>0</v>
      </c>
      <c r="Y430" t="s">
        <v>62</v>
      </c>
      <c r="Z430">
        <v>44</v>
      </c>
      <c r="AA430" t="s">
        <v>47</v>
      </c>
      <c r="AB430" t="s">
        <v>47</v>
      </c>
      <c r="AC430" t="s">
        <v>993</v>
      </c>
      <c r="AD430" s="6" t="s">
        <v>1597</v>
      </c>
      <c r="AE430" t="s">
        <v>67</v>
      </c>
      <c r="AF430" t="s">
        <v>918</v>
      </c>
      <c r="AG430" t="s">
        <v>895</v>
      </c>
      <c r="AH430" t="s">
        <v>993</v>
      </c>
    </row>
    <row r="431" spans="5:34">
      <c r="E431" s="92"/>
      <c r="F431">
        <v>1855</v>
      </c>
      <c r="G431" t="s">
        <v>1594</v>
      </c>
      <c r="H431" t="s">
        <v>1011</v>
      </c>
      <c r="I431" t="s">
        <v>902</v>
      </c>
      <c r="J431" t="s">
        <v>1595</v>
      </c>
      <c r="K431" t="s">
        <v>1073</v>
      </c>
      <c r="L431">
        <v>21</v>
      </c>
      <c r="M431">
        <v>0</v>
      </c>
      <c r="N431">
        <v>2</v>
      </c>
      <c r="O431" t="s">
        <v>895</v>
      </c>
      <c r="Q431">
        <v>21</v>
      </c>
      <c r="R431" t="s">
        <v>905</v>
      </c>
      <c r="X431">
        <v>0</v>
      </c>
      <c r="AE431" t="s">
        <v>881</v>
      </c>
    </row>
    <row r="432" spans="5:34">
      <c r="E432" s="92"/>
      <c r="F432">
        <v>1855</v>
      </c>
      <c r="G432" t="s">
        <v>1594</v>
      </c>
      <c r="H432" t="s">
        <v>1011</v>
      </c>
      <c r="I432" t="s">
        <v>902</v>
      </c>
      <c r="J432" t="s">
        <v>1595</v>
      </c>
      <c r="K432" t="s">
        <v>1073</v>
      </c>
      <c r="L432">
        <v>11</v>
      </c>
      <c r="M432">
        <v>2</v>
      </c>
      <c r="N432">
        <v>4</v>
      </c>
      <c r="O432" t="s">
        <v>895</v>
      </c>
      <c r="Q432">
        <v>11</v>
      </c>
      <c r="R432" t="s">
        <v>905</v>
      </c>
      <c r="X432">
        <v>0</v>
      </c>
      <c r="AE432" t="s">
        <v>881</v>
      </c>
    </row>
    <row r="433" spans="5:34">
      <c r="E433" s="92"/>
      <c r="F433">
        <v>1855</v>
      </c>
      <c r="G433" t="s">
        <v>1594</v>
      </c>
      <c r="H433" t="s">
        <v>1011</v>
      </c>
      <c r="I433" t="s">
        <v>902</v>
      </c>
      <c r="J433" t="s">
        <v>1595</v>
      </c>
      <c r="K433" t="s">
        <v>1073</v>
      </c>
      <c r="L433">
        <v>6</v>
      </c>
      <c r="M433">
        <v>4</v>
      </c>
      <c r="N433">
        <v>6</v>
      </c>
      <c r="O433" t="s">
        <v>895</v>
      </c>
      <c r="Q433">
        <v>6</v>
      </c>
      <c r="R433" t="s">
        <v>905</v>
      </c>
      <c r="X433">
        <v>0</v>
      </c>
      <c r="AE433" t="s">
        <v>881</v>
      </c>
    </row>
    <row r="434" spans="5:34">
      <c r="E434" s="92"/>
      <c r="F434">
        <v>1855</v>
      </c>
      <c r="G434" t="s">
        <v>1594</v>
      </c>
      <c r="H434" t="s">
        <v>1011</v>
      </c>
      <c r="I434" t="s">
        <v>902</v>
      </c>
      <c r="J434" t="s">
        <v>1595</v>
      </c>
      <c r="K434" t="s">
        <v>1073</v>
      </c>
      <c r="L434">
        <v>9</v>
      </c>
      <c r="M434">
        <v>6</v>
      </c>
      <c r="N434">
        <v>8</v>
      </c>
      <c r="O434" t="s">
        <v>895</v>
      </c>
      <c r="Q434">
        <v>9</v>
      </c>
      <c r="R434" t="s">
        <v>905</v>
      </c>
      <c r="X434">
        <v>0</v>
      </c>
      <c r="AE434" t="s">
        <v>881</v>
      </c>
    </row>
    <row r="435" spans="5:34">
      <c r="E435" s="92"/>
      <c r="F435">
        <v>1855</v>
      </c>
      <c r="G435" t="s">
        <v>1594</v>
      </c>
      <c r="H435" t="s">
        <v>1011</v>
      </c>
      <c r="I435" t="s">
        <v>902</v>
      </c>
      <c r="J435" t="s">
        <v>1595</v>
      </c>
      <c r="K435" t="s">
        <v>1073</v>
      </c>
      <c r="L435">
        <v>9</v>
      </c>
      <c r="M435">
        <v>8</v>
      </c>
      <c r="N435">
        <v>10</v>
      </c>
      <c r="O435" t="s">
        <v>895</v>
      </c>
      <c r="Q435">
        <v>9</v>
      </c>
      <c r="R435" t="s">
        <v>905</v>
      </c>
      <c r="X435">
        <v>0</v>
      </c>
      <c r="AE435" t="s">
        <v>881</v>
      </c>
    </row>
    <row r="436" spans="5:34">
      <c r="E436" s="92"/>
      <c r="F436">
        <v>1855</v>
      </c>
      <c r="G436" t="s">
        <v>1594</v>
      </c>
      <c r="H436" t="s">
        <v>1011</v>
      </c>
      <c r="I436" t="s">
        <v>902</v>
      </c>
      <c r="J436" t="s">
        <v>1595</v>
      </c>
      <c r="K436" t="s">
        <v>1073</v>
      </c>
      <c r="L436">
        <v>8</v>
      </c>
      <c r="M436">
        <v>10</v>
      </c>
      <c r="N436">
        <v>12</v>
      </c>
      <c r="O436" t="s">
        <v>895</v>
      </c>
      <c r="Q436">
        <v>8</v>
      </c>
      <c r="R436" t="s">
        <v>905</v>
      </c>
      <c r="X436">
        <v>0</v>
      </c>
      <c r="AE436" t="s">
        <v>881</v>
      </c>
    </row>
    <row r="437" spans="5:34">
      <c r="E437" s="92"/>
      <c r="F437">
        <v>1855</v>
      </c>
      <c r="G437" t="s">
        <v>1594</v>
      </c>
      <c r="H437" t="s">
        <v>1011</v>
      </c>
      <c r="I437" t="s">
        <v>902</v>
      </c>
      <c r="J437" t="s">
        <v>1595</v>
      </c>
      <c r="K437" t="s">
        <v>1073</v>
      </c>
      <c r="L437">
        <v>5</v>
      </c>
      <c r="M437">
        <v>12</v>
      </c>
      <c r="N437">
        <v>14</v>
      </c>
      <c r="O437" t="s">
        <v>895</v>
      </c>
      <c r="Q437">
        <v>5</v>
      </c>
      <c r="R437" t="s">
        <v>905</v>
      </c>
      <c r="X437">
        <v>0</v>
      </c>
      <c r="AE437" t="s">
        <v>881</v>
      </c>
    </row>
    <row r="438" spans="5:34">
      <c r="E438" s="92"/>
      <c r="F438">
        <v>1855</v>
      </c>
      <c r="G438" t="s">
        <v>1594</v>
      </c>
      <c r="H438" t="s">
        <v>1011</v>
      </c>
      <c r="I438" t="s">
        <v>902</v>
      </c>
      <c r="J438" t="s">
        <v>1595</v>
      </c>
      <c r="K438" t="s">
        <v>1073</v>
      </c>
      <c r="L438">
        <v>6</v>
      </c>
      <c r="M438">
        <v>14</v>
      </c>
      <c r="N438">
        <v>16</v>
      </c>
      <c r="O438" t="s">
        <v>895</v>
      </c>
      <c r="Q438">
        <v>6</v>
      </c>
      <c r="R438" t="s">
        <v>905</v>
      </c>
      <c r="X438">
        <v>0</v>
      </c>
      <c r="AE438" t="s">
        <v>881</v>
      </c>
    </row>
    <row r="439" spans="5:34">
      <c r="E439" s="92">
        <v>99</v>
      </c>
      <c r="F439">
        <v>1825</v>
      </c>
      <c r="G439" t="s">
        <v>1598</v>
      </c>
      <c r="H439" t="s">
        <v>951</v>
      </c>
      <c r="I439" t="s">
        <v>1013</v>
      </c>
      <c r="J439" s="5" t="s">
        <v>841</v>
      </c>
      <c r="L439">
        <v>4310</v>
      </c>
      <c r="M439" s="12"/>
      <c r="N439" s="12"/>
      <c r="O439" t="s">
        <v>1239</v>
      </c>
      <c r="Q439" s="12">
        <v>4310</v>
      </c>
      <c r="AE439" t="s">
        <v>67</v>
      </c>
      <c r="AF439" t="s">
        <v>1240</v>
      </c>
      <c r="AG439" t="s">
        <v>1239</v>
      </c>
      <c r="AH439" t="s">
        <v>993</v>
      </c>
    </row>
    <row r="440" spans="5:34">
      <c r="E440" s="92"/>
      <c r="F440">
        <v>1825</v>
      </c>
      <c r="G440" t="s">
        <v>1598</v>
      </c>
      <c r="H440" t="s">
        <v>951</v>
      </c>
      <c r="I440" t="s">
        <v>1013</v>
      </c>
      <c r="J440" s="5" t="s">
        <v>841</v>
      </c>
      <c r="L440">
        <v>39</v>
      </c>
      <c r="M440" s="12"/>
      <c r="N440" s="12">
        <v>16</v>
      </c>
      <c r="O440" t="s">
        <v>1239</v>
      </c>
      <c r="P440" t="s">
        <v>1599</v>
      </c>
      <c r="Q440">
        <v>40</v>
      </c>
      <c r="V440">
        <v>7</v>
      </c>
      <c r="W440">
        <v>0</v>
      </c>
      <c r="X440">
        <v>0</v>
      </c>
      <c r="Y440" t="s">
        <v>1600</v>
      </c>
      <c r="Z440">
        <v>17</v>
      </c>
      <c r="AE440" t="s">
        <v>881</v>
      </c>
    </row>
    <row r="441" spans="5:34" hidden="1">
      <c r="E441">
        <v>116</v>
      </c>
      <c r="F441" s="5">
        <v>2563</v>
      </c>
      <c r="G441" s="5" t="s">
        <v>1601</v>
      </c>
      <c r="H441" s="5" t="s">
        <v>951</v>
      </c>
      <c r="I441" s="5" t="s">
        <v>1013</v>
      </c>
      <c r="J441" s="5" t="s">
        <v>614</v>
      </c>
      <c r="K441" t="s">
        <v>1602</v>
      </c>
      <c r="L441">
        <v>474</v>
      </c>
      <c r="M441">
        <v>0</v>
      </c>
      <c r="N441">
        <v>18</v>
      </c>
      <c r="O441" t="s">
        <v>932</v>
      </c>
      <c r="Q441">
        <v>25</v>
      </c>
      <c r="R441" t="s">
        <v>905</v>
      </c>
      <c r="V441">
        <v>5</v>
      </c>
      <c r="W441">
        <v>3</v>
      </c>
      <c r="Z441">
        <v>255</v>
      </c>
      <c r="AD441" s="6" t="s">
        <v>1603</v>
      </c>
      <c r="AE441" t="s">
        <v>622</v>
      </c>
    </row>
    <row r="442" spans="5:34" hidden="1">
      <c r="E442">
        <v>117</v>
      </c>
      <c r="F442" s="5">
        <v>1045</v>
      </c>
      <c r="G442" s="5" t="s">
        <v>1604</v>
      </c>
      <c r="H442" s="5" t="s">
        <v>901</v>
      </c>
      <c r="I442" s="5" t="s">
        <v>902</v>
      </c>
      <c r="J442" s="5" t="s">
        <v>200</v>
      </c>
      <c r="K442" t="s">
        <v>1605</v>
      </c>
      <c r="L442">
        <v>52</v>
      </c>
      <c r="M442">
        <v>0</v>
      </c>
      <c r="N442">
        <v>18</v>
      </c>
      <c r="O442" t="s">
        <v>895</v>
      </c>
      <c r="P442" t="s">
        <v>1606</v>
      </c>
      <c r="Q442">
        <v>52</v>
      </c>
      <c r="R442" t="s">
        <v>1607</v>
      </c>
      <c r="S442">
        <v>13</v>
      </c>
      <c r="Y442" t="s">
        <v>1608</v>
      </c>
      <c r="Z442">
        <v>28</v>
      </c>
      <c r="AC442" t="s">
        <v>1609</v>
      </c>
      <c r="AE442" t="s">
        <v>67</v>
      </c>
      <c r="AG442" t="s">
        <v>895</v>
      </c>
      <c r="AH442" t="s">
        <v>993</v>
      </c>
    </row>
  </sheetData>
  <autoFilter ref="A1:AH442" xr:uid="{52EF3F57-F33D-4525-91C3-B3A19CEA7D07}">
    <filterColumn colId="1">
      <filters blank="1"/>
    </filterColumn>
    <filterColumn colId="10">
      <filters blank="1">
        <filter val="case series"/>
        <filter val="cluster tracing"/>
        <filter val="hopital discharges"/>
        <filter val="Hospital"/>
        <filter val="hospital based"/>
        <filter val="paediatric health centre based (prospective + retrospective)"/>
        <filter val="prospective observational cross-sectional study"/>
        <filter val="Prospective observational study"/>
        <filter val="retrospective"/>
        <filter val="retrospective cohort"/>
        <filter val="retrospective cohort (hospital-based)"/>
        <filter val="retrospective observational study"/>
        <filter val="retrospective single centre"/>
        <filter val="retrospective, observational study in hospital"/>
        <filter val="retrospective, single-center, observational study conducted"/>
        <filter val="school"/>
      </filters>
    </filterColumn>
    <filterColumn colId="30">
      <filters blank="1"/>
    </filterColumn>
  </autoFilter>
  <mergeCells count="50">
    <mergeCell ref="E318:E336"/>
    <mergeCell ref="E273:E278"/>
    <mergeCell ref="E244:E248"/>
    <mergeCell ref="E249:E257"/>
    <mergeCell ref="E259:E262"/>
    <mergeCell ref="E264:E267"/>
    <mergeCell ref="E268:E272"/>
    <mergeCell ref="E306:E307"/>
    <mergeCell ref="E308:E310"/>
    <mergeCell ref="E314:E316"/>
    <mergeCell ref="E281:E285"/>
    <mergeCell ref="E286:E288"/>
    <mergeCell ref="E294:E295"/>
    <mergeCell ref="E298:E302"/>
    <mergeCell ref="E303:E305"/>
    <mergeCell ref="E184:E201"/>
    <mergeCell ref="E212:E216"/>
    <mergeCell ref="E226:E234"/>
    <mergeCell ref="E235:E239"/>
    <mergeCell ref="E240:E243"/>
    <mergeCell ref="E113:E119"/>
    <mergeCell ref="E130:E133"/>
    <mergeCell ref="E157:E160"/>
    <mergeCell ref="E162:E163"/>
    <mergeCell ref="E169:E170"/>
    <mergeCell ref="E22:E37"/>
    <mergeCell ref="E50:E53"/>
    <mergeCell ref="E77:E78"/>
    <mergeCell ref="E86:E91"/>
    <mergeCell ref="E101:E106"/>
    <mergeCell ref="Z184:Z192"/>
    <mergeCell ref="Z193:Z201"/>
    <mergeCell ref="T184:T192"/>
    <mergeCell ref="T193:T201"/>
    <mergeCell ref="S184:S192"/>
    <mergeCell ref="S193:S201"/>
    <mergeCell ref="E348:E352"/>
    <mergeCell ref="E377:E378"/>
    <mergeCell ref="E421:E423"/>
    <mergeCell ref="E439:E440"/>
    <mergeCell ref="E400:E404"/>
    <mergeCell ref="E405:E408"/>
    <mergeCell ref="E417:E420"/>
    <mergeCell ref="E384:E393"/>
    <mergeCell ref="E430:E438"/>
    <mergeCell ref="E371:E373"/>
    <mergeCell ref="E374:E376"/>
    <mergeCell ref="E379:E380"/>
    <mergeCell ref="E381:E383"/>
    <mergeCell ref="E394:E398"/>
  </mergeCells>
  <conditionalFormatting sqref="Q120:Q129 Q54:Q74 Q207 Q290:Q317 Q134:Q156 Q280 Q164:Q168 Q217:Q223 Q258 Q76 Q78 Q80:Q84 Q92:Q112 Q161 Q173:Q181 Q183 Q202:Q205 Q209:Q210 Q225:Q244 Q268:Q272 Q286:Q288 Q337:Q357 Q1:Q49 Q360:Q1048576 Q171">
    <cfRule type="cellIs" dxfId="0" priority="1" operator="equal">
      <formula>" "</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B412C-A0EB-46F5-9C6E-890AB5A14E9B}">
  <dimension ref="A1:Q8"/>
  <sheetViews>
    <sheetView workbookViewId="0">
      <pane ySplit="1" topLeftCell="A6" activePane="bottomLeft" state="frozen"/>
      <selection pane="bottomLeft" activeCell="A6" sqref="A6"/>
    </sheetView>
  </sheetViews>
  <sheetFormatPr defaultColWidth="8.85546875" defaultRowHeight="15"/>
  <cols>
    <col min="2" max="2" width="30" customWidth="1"/>
    <col min="3" max="3" width="17.140625" customWidth="1"/>
    <col min="5" max="5" width="13.85546875" bestFit="1" customWidth="1"/>
    <col min="6" max="6" width="13.85546875" customWidth="1"/>
    <col min="7" max="7" width="39.85546875" customWidth="1"/>
    <col min="8" max="8" width="66.42578125" customWidth="1"/>
    <col min="9" max="9" width="27.42578125" customWidth="1"/>
    <col min="10" max="10" width="26.85546875" customWidth="1"/>
    <col min="11" max="11" width="18.7109375" customWidth="1"/>
    <col min="12" max="12" width="28.42578125" customWidth="1"/>
    <col min="14" max="14" width="43.28515625" customWidth="1"/>
    <col min="15" max="15" width="39.7109375" customWidth="1"/>
    <col min="16" max="16" width="41.85546875" customWidth="1"/>
    <col min="17" max="17" width="36.7109375" customWidth="1"/>
  </cols>
  <sheetData>
    <row r="1" spans="1:17" ht="45">
      <c r="A1" t="s">
        <v>0</v>
      </c>
      <c r="B1" t="s">
        <v>854</v>
      </c>
      <c r="C1" t="s">
        <v>1</v>
      </c>
      <c r="D1" t="s">
        <v>857</v>
      </c>
      <c r="E1" t="s">
        <v>858</v>
      </c>
      <c r="F1" t="s">
        <v>862</v>
      </c>
      <c r="G1" t="s">
        <v>1610</v>
      </c>
      <c r="H1" t="s">
        <v>1611</v>
      </c>
      <c r="I1" t="s">
        <v>1612</v>
      </c>
      <c r="J1" s="5" t="s">
        <v>3</v>
      </c>
      <c r="K1" s="5" t="s">
        <v>4</v>
      </c>
      <c r="L1" s="5" t="s">
        <v>5</v>
      </c>
      <c r="M1" s="5" t="s">
        <v>6</v>
      </c>
      <c r="N1" s="5" t="s">
        <v>7</v>
      </c>
      <c r="O1" s="5" t="s">
        <v>8</v>
      </c>
      <c r="P1" t="s">
        <v>1613</v>
      </c>
      <c r="Q1" t="s">
        <v>9</v>
      </c>
    </row>
    <row r="2" spans="1:17" ht="75">
      <c r="A2">
        <v>233</v>
      </c>
      <c r="B2" t="s">
        <v>1614</v>
      </c>
      <c r="C2" t="s">
        <v>628</v>
      </c>
      <c r="D2" t="s">
        <v>629</v>
      </c>
      <c r="E2" t="s">
        <v>1615</v>
      </c>
      <c r="F2" t="s">
        <v>885</v>
      </c>
      <c r="G2" t="s">
        <v>1616</v>
      </c>
      <c r="H2" s="5" t="s">
        <v>1617</v>
      </c>
      <c r="I2" t="s">
        <v>1618</v>
      </c>
      <c r="L2" s="5" t="s">
        <v>1619</v>
      </c>
      <c r="N2" s="5" t="s">
        <v>1620</v>
      </c>
    </row>
    <row r="3" spans="1:17" ht="180">
      <c r="A3">
        <v>700</v>
      </c>
      <c r="B3" t="s">
        <v>1621</v>
      </c>
      <c r="D3" t="s">
        <v>45</v>
      </c>
      <c r="E3" t="s">
        <v>1615</v>
      </c>
      <c r="F3" t="s">
        <v>1622</v>
      </c>
      <c r="G3" t="s">
        <v>1623</v>
      </c>
      <c r="H3" t="s">
        <v>1624</v>
      </c>
      <c r="I3" t="s">
        <v>1625</v>
      </c>
      <c r="J3" s="5" t="s">
        <v>46</v>
      </c>
      <c r="M3" t="s">
        <v>47</v>
      </c>
      <c r="N3" t="s">
        <v>48</v>
      </c>
      <c r="O3" t="s">
        <v>1626</v>
      </c>
    </row>
    <row r="4" spans="1:17" ht="105">
      <c r="A4">
        <v>680</v>
      </c>
      <c r="C4" t="s">
        <v>628</v>
      </c>
      <c r="D4" t="s">
        <v>685</v>
      </c>
      <c r="E4" t="s">
        <v>1615</v>
      </c>
      <c r="G4" s="5" t="s">
        <v>1627</v>
      </c>
      <c r="H4" s="5" t="s">
        <v>1628</v>
      </c>
      <c r="J4" s="5" t="s">
        <v>1629</v>
      </c>
      <c r="L4" s="5" t="s">
        <v>1630</v>
      </c>
      <c r="O4" s="5" t="s">
        <v>1631</v>
      </c>
      <c r="P4" s="5" t="s">
        <v>1632</v>
      </c>
      <c r="Q4" t="s">
        <v>1633</v>
      </c>
    </row>
    <row r="5" spans="1:17">
      <c r="A5">
        <v>484</v>
      </c>
      <c r="C5" t="s">
        <v>11</v>
      </c>
      <c r="D5" t="s">
        <v>25</v>
      </c>
      <c r="E5" t="s">
        <v>1634</v>
      </c>
      <c r="F5" t="s">
        <v>895</v>
      </c>
      <c r="G5" t="s">
        <v>1635</v>
      </c>
      <c r="H5" t="s">
        <v>1636</v>
      </c>
      <c r="I5" t="s">
        <v>1637</v>
      </c>
      <c r="J5" t="s">
        <v>1638</v>
      </c>
      <c r="L5" t="s">
        <v>1639</v>
      </c>
      <c r="M5" t="s">
        <v>47</v>
      </c>
      <c r="N5" t="s">
        <v>48</v>
      </c>
    </row>
    <row r="6" spans="1:17" s="22" customFormat="1" ht="135">
      <c r="A6" s="22">
        <v>510</v>
      </c>
      <c r="C6" s="22" t="s">
        <v>622</v>
      </c>
      <c r="D6" s="22" t="s">
        <v>658</v>
      </c>
      <c r="E6" s="22" t="s">
        <v>1615</v>
      </c>
      <c r="F6" s="22" t="s">
        <v>1640</v>
      </c>
      <c r="G6" s="21" t="s">
        <v>1641</v>
      </c>
      <c r="H6" s="21" t="s">
        <v>1642</v>
      </c>
      <c r="J6" s="21" t="s">
        <v>1643</v>
      </c>
      <c r="P6" s="21" t="s">
        <v>1644</v>
      </c>
      <c r="Q6" s="22" t="s">
        <v>1645</v>
      </c>
    </row>
    <row r="7" spans="1:17">
      <c r="A7">
        <v>500</v>
      </c>
      <c r="B7" t="s">
        <v>1646</v>
      </c>
      <c r="C7" t="s">
        <v>491</v>
      </c>
      <c r="D7" t="s">
        <v>538</v>
      </c>
      <c r="E7" t="s">
        <v>1615</v>
      </c>
      <c r="F7" t="s">
        <v>1647</v>
      </c>
      <c r="G7" t="s">
        <v>1648</v>
      </c>
      <c r="H7" t="s">
        <v>1649</v>
      </c>
      <c r="K7" t="s">
        <v>1650</v>
      </c>
    </row>
    <row r="8" spans="1:17" ht="93.75" customHeight="1">
      <c r="A8">
        <v>30</v>
      </c>
      <c r="C8" t="s">
        <v>57</v>
      </c>
      <c r="D8" t="s">
        <v>200</v>
      </c>
      <c r="E8" t="s">
        <v>1634</v>
      </c>
      <c r="F8" t="s">
        <v>1651</v>
      </c>
      <c r="G8" t="s">
        <v>1652</v>
      </c>
      <c r="H8" t="s">
        <v>975</v>
      </c>
      <c r="K8" t="s">
        <v>1653</v>
      </c>
      <c r="N8" t="s">
        <v>1654</v>
      </c>
      <c r="O8" t="s">
        <v>1655</v>
      </c>
      <c r="P8" t="s">
        <v>1656</v>
      </c>
    </row>
  </sheetData>
  <hyperlinks>
    <hyperlink ref="A2:F2" r:id="rId1" display="https://t.co/HOvdhC7bhZ" xr:uid="{594585E9-858A-415D-85FA-D825C9B805A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04B1-3958-48C5-B3D8-A9732C6ECB0A}">
  <dimension ref="A1:C25"/>
  <sheetViews>
    <sheetView topLeftCell="A6" workbookViewId="0">
      <selection activeCell="C17" sqref="C17"/>
    </sheetView>
  </sheetViews>
  <sheetFormatPr defaultColWidth="8.85546875" defaultRowHeight="15"/>
  <cols>
    <col min="1" max="1" width="14.42578125" bestFit="1" customWidth="1"/>
    <col min="2" max="2" width="10.28515625" bestFit="1" customWidth="1"/>
  </cols>
  <sheetData>
    <row r="1" spans="1:3">
      <c r="A1" s="24" t="s">
        <v>1657</v>
      </c>
      <c r="B1" s="24" t="s">
        <v>1658</v>
      </c>
      <c r="C1" s="24" t="s">
        <v>1659</v>
      </c>
    </row>
    <row r="2" spans="1:3">
      <c r="A2" t="s">
        <v>851</v>
      </c>
      <c r="B2" t="s">
        <v>1660</v>
      </c>
      <c r="C2" t="s">
        <v>1661</v>
      </c>
    </row>
    <row r="3" spans="1:3">
      <c r="A3" t="s">
        <v>0</v>
      </c>
      <c r="B3" t="s">
        <v>1662</v>
      </c>
    </row>
    <row r="4" spans="1:3">
      <c r="A4" t="s">
        <v>854</v>
      </c>
      <c r="B4" t="s">
        <v>1663</v>
      </c>
      <c r="C4" t="s">
        <v>1664</v>
      </c>
    </row>
    <row r="5" spans="1:3">
      <c r="A5" t="s">
        <v>857</v>
      </c>
      <c r="B5" t="s">
        <v>1663</v>
      </c>
      <c r="C5" t="s">
        <v>1665</v>
      </c>
    </row>
    <row r="6" spans="1:3">
      <c r="A6" t="s">
        <v>858</v>
      </c>
      <c r="B6" t="s">
        <v>1663</v>
      </c>
      <c r="C6" t="s">
        <v>1666</v>
      </c>
    </row>
    <row r="7" spans="1:3">
      <c r="A7" t="s">
        <v>859</v>
      </c>
      <c r="B7" t="s">
        <v>1663</v>
      </c>
      <c r="C7" t="s">
        <v>1667</v>
      </c>
    </row>
    <row r="8" spans="1:3">
      <c r="A8" t="s">
        <v>860</v>
      </c>
      <c r="B8" t="s">
        <v>1662</v>
      </c>
      <c r="C8" t="s">
        <v>1668</v>
      </c>
    </row>
    <row r="9" spans="1:3">
      <c r="A9" t="s">
        <v>861</v>
      </c>
      <c r="B9" t="s">
        <v>1662</v>
      </c>
      <c r="C9" t="s">
        <v>1668</v>
      </c>
    </row>
    <row r="10" spans="1:3">
      <c r="A10" t="s">
        <v>862</v>
      </c>
      <c r="B10" t="s">
        <v>1663</v>
      </c>
      <c r="C10" t="s">
        <v>1669</v>
      </c>
    </row>
    <row r="11" spans="1:3">
      <c r="A11" t="s">
        <v>864</v>
      </c>
      <c r="B11" t="s">
        <v>1670</v>
      </c>
      <c r="C11" t="s">
        <v>1671</v>
      </c>
    </row>
    <row r="12" spans="1:3">
      <c r="A12" t="s">
        <v>865</v>
      </c>
      <c r="B12" t="s">
        <v>1663</v>
      </c>
      <c r="C12" t="s">
        <v>1672</v>
      </c>
    </row>
    <row r="13" spans="1:3">
      <c r="A13" t="s">
        <v>863</v>
      </c>
      <c r="B13" t="s">
        <v>1663</v>
      </c>
      <c r="C13" t="s">
        <v>1673</v>
      </c>
    </row>
    <row r="14" spans="1:3">
      <c r="A14" t="s">
        <v>866</v>
      </c>
      <c r="B14" t="s">
        <v>1670</v>
      </c>
      <c r="C14" t="s">
        <v>1674</v>
      </c>
    </row>
    <row r="15" spans="1:3">
      <c r="A15" t="s">
        <v>867</v>
      </c>
      <c r="B15" t="s">
        <v>1670</v>
      </c>
      <c r="C15" t="s">
        <v>1675</v>
      </c>
    </row>
    <row r="16" spans="1:3">
      <c r="A16" t="s">
        <v>868</v>
      </c>
      <c r="B16" t="s">
        <v>1670</v>
      </c>
      <c r="C16" t="s">
        <v>1676</v>
      </c>
    </row>
    <row r="17" spans="1:3">
      <c r="A17" t="s">
        <v>869</v>
      </c>
      <c r="B17" t="s">
        <v>1670</v>
      </c>
      <c r="C17" t="s">
        <v>1677</v>
      </c>
    </row>
    <row r="18" spans="1:3">
      <c r="A18" t="s">
        <v>870</v>
      </c>
      <c r="B18" t="s">
        <v>1670</v>
      </c>
      <c r="C18" t="s">
        <v>1678</v>
      </c>
    </row>
    <row r="19" spans="1:3">
      <c r="A19" t="s">
        <v>871</v>
      </c>
      <c r="B19" t="s">
        <v>1670</v>
      </c>
      <c r="C19" t="s">
        <v>1679</v>
      </c>
    </row>
    <row r="20" spans="1:3">
      <c r="A20" t="s">
        <v>872</v>
      </c>
      <c r="B20" t="s">
        <v>1663</v>
      </c>
    </row>
    <row r="21" spans="1:3">
      <c r="A21" t="s">
        <v>873</v>
      </c>
      <c r="B21" t="s">
        <v>1670</v>
      </c>
      <c r="C21" t="s">
        <v>1680</v>
      </c>
    </row>
    <row r="22" spans="1:3">
      <c r="A22" t="s">
        <v>874</v>
      </c>
      <c r="B22" t="s">
        <v>1670</v>
      </c>
      <c r="C22" t="s">
        <v>1681</v>
      </c>
    </row>
    <row r="23" spans="1:3">
      <c r="A23" t="s">
        <v>875</v>
      </c>
      <c r="B23" t="s">
        <v>1670</v>
      </c>
    </row>
    <row r="24" spans="1:3">
      <c r="A24" t="s">
        <v>876</v>
      </c>
      <c r="B24" t="s">
        <v>1663</v>
      </c>
      <c r="C24" t="s">
        <v>1682</v>
      </c>
    </row>
    <row r="25" spans="1:3">
      <c r="A25" s="6" t="s">
        <v>9</v>
      </c>
      <c r="B25" t="s">
        <v>1663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8dc0456f-2036-4fc4-9de1-a80949446cb6" xsi:nil="true"/>
    <SharedWithUsers xmlns="012b7256-b6cf-40b6-b733-1f7ee20e4e65">
      <UserInfo>
        <DisplayName>Kont, Mara D</DisplayName>
        <AccountId>198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C02770DCAEC734E8EB73418E6EC8A3D" ma:contentTypeVersion="13" ma:contentTypeDescription="Create a new document." ma:contentTypeScope="" ma:versionID="af75934e04ab35782fcd810f9460f8d3">
  <xsd:schema xmlns:xsd="http://www.w3.org/2001/XMLSchema" xmlns:xs="http://www.w3.org/2001/XMLSchema" xmlns:p="http://schemas.microsoft.com/office/2006/metadata/properties" xmlns:ns2="012b7256-b6cf-40b6-b733-1f7ee20e4e65" xmlns:ns3="8dc0456f-2036-4fc4-9de1-a80949446cb6" targetNamespace="http://schemas.microsoft.com/office/2006/metadata/properties" ma:root="true" ma:fieldsID="23ebba3bffe71377838332d3133354f0" ns2:_="" ns3:_="">
    <xsd:import namespace="012b7256-b6cf-40b6-b733-1f7ee20e4e65"/>
    <xsd:import namespace="8dc0456f-2036-4fc4-9de1-a80949446cb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b7256-b6cf-40b6-b733-1f7ee20e4e6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c0456f-2036-4fc4-9de1-a80949446cb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Date" ma:index="20" nillable="true" ma:displayName="Date" ma:format="DateOnly" ma:internalName="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AC4D3A-49E2-4335-908F-DDD87707C76F}"/>
</file>

<file path=customXml/itemProps2.xml><?xml version="1.0" encoding="utf-8"?>
<ds:datastoreItem xmlns:ds="http://schemas.openxmlformats.org/officeDocument/2006/customXml" ds:itemID="{7E99EA7C-6B06-49CB-8F14-71077BCE72A7}"/>
</file>

<file path=customXml/itemProps3.xml><?xml version="1.0" encoding="utf-8"?>
<ds:datastoreItem xmlns:ds="http://schemas.openxmlformats.org/officeDocument/2006/customXml" ds:itemID="{F5DB223F-6F93-401B-A6EC-42F66745306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2020-05-01T11:10:47Z</dcterms:created>
  <dcterms:modified xsi:type="dcterms:W3CDTF">2020-09-23T08:36:19Z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0x0101000C02770DCAEC734E8EB73418E6EC8A3D</vt:lpwstr>
  </property>
</Properties>
</file>