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Y:\CEPI\SARS-3\data\"/>
    </mc:Choice>
  </mc:AlternateContent>
  <xr:revisionPtr revIDLastSave="0" documentId="13_ncr:1_{955235BB-A399-43C4-9A42-356D73F073FC}" xr6:coauthVersionLast="47" xr6:coauthVersionMax="47" xr10:uidLastSave="{00000000-0000-0000-0000-000000000000}"/>
  <bookViews>
    <workbookView xWindow="171" yWindow="540" windowWidth="28655" windowHeight="16877" xr2:uid="{284B3D5D-A2BE-479B-98E1-6CE21B1FF81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C2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C3" i="1"/>
  <c r="D3" i="1" s="1"/>
  <c r="I3" i="1" s="1"/>
  <c r="C4" i="1"/>
  <c r="C5" i="1"/>
  <c r="C6" i="1"/>
  <c r="D6" i="1" s="1"/>
  <c r="C7" i="1"/>
  <c r="D7" i="1" s="1"/>
  <c r="C8" i="1"/>
  <c r="D8" i="1" s="1"/>
  <c r="C9" i="1"/>
  <c r="D9" i="1" s="1"/>
  <c r="C10" i="1"/>
  <c r="C11" i="1"/>
  <c r="D11" i="1" s="1"/>
  <c r="C12" i="1"/>
  <c r="C13" i="1"/>
  <c r="D13" i="1" s="1"/>
  <c r="C14" i="1"/>
  <c r="D14" i="1" s="1"/>
  <c r="C15" i="1"/>
  <c r="D15" i="1" s="1"/>
  <c r="C16" i="1"/>
  <c r="D16" i="1" s="1"/>
  <c r="C17" i="1"/>
  <c r="D17" i="1" s="1"/>
  <c r="C18" i="1"/>
  <c r="H20" i="1"/>
  <c r="I2" i="1" l="1"/>
  <c r="J2" i="1" s="1"/>
  <c r="I16" i="1"/>
  <c r="I11" i="1"/>
  <c r="J11" i="1" s="1"/>
  <c r="I8" i="1"/>
  <c r="I15" i="1"/>
  <c r="J15" i="1" s="1"/>
  <c r="I7" i="1"/>
  <c r="I17" i="1"/>
  <c r="J17" i="1" s="1"/>
  <c r="I9" i="1"/>
  <c r="J9" i="1" s="1"/>
  <c r="D5" i="1"/>
  <c r="I5" i="1" s="1"/>
  <c r="J5" i="1" s="1"/>
  <c r="I14" i="1"/>
  <c r="J14" i="1" s="1"/>
  <c r="I6" i="1"/>
  <c r="J6" i="1" s="1"/>
  <c r="I13" i="1"/>
  <c r="J13" i="1" s="1"/>
  <c r="D12" i="1"/>
  <c r="I12" i="1" s="1"/>
  <c r="D4" i="1"/>
  <c r="I4" i="1" s="1"/>
  <c r="D18" i="1"/>
  <c r="I18" i="1" s="1"/>
  <c r="D10" i="1"/>
  <c r="J3" i="1"/>
  <c r="J4" i="1" l="1"/>
  <c r="J12" i="1"/>
  <c r="I10" i="1"/>
  <c r="J10" i="1" s="1"/>
  <c r="J7" i="1"/>
  <c r="J8" i="1"/>
  <c r="J18" i="1"/>
  <c r="J16" i="1"/>
  <c r="J20" i="1" l="1"/>
</calcChain>
</file>

<file path=xl/sharedStrings.xml><?xml version="1.0" encoding="utf-8"?>
<sst xmlns="http://schemas.openxmlformats.org/spreadsheetml/2006/main" count="33" uniqueCount="33">
  <si>
    <t>Age-group</t>
  </si>
  <si>
    <t>Ages</t>
  </si>
  <si>
    <t>0 to 4</t>
  </si>
  <si>
    <t>5 to 9</t>
  </si>
  <si>
    <t>10 to 14</t>
  </si>
  <si>
    <t>15 to 19</t>
  </si>
  <si>
    <t>20 to 24</t>
  </si>
  <si>
    <t>25 to 29</t>
  </si>
  <si>
    <t>30 to 34</t>
  </si>
  <si>
    <t>35 to 39</t>
  </si>
  <si>
    <t>40 to 44</t>
  </si>
  <si>
    <t>45 to 49</t>
  </si>
  <si>
    <t>50 to 54</t>
  </si>
  <si>
    <t>55 to 59</t>
  </si>
  <si>
    <t>60 to 64</t>
  </si>
  <si>
    <t>65 to 69</t>
  </si>
  <si>
    <t>70 to 74</t>
  </si>
  <si>
    <t>75 to 79</t>
  </si>
  <si>
    <t>80+</t>
  </si>
  <si>
    <t>Prob_hosp</t>
  </si>
  <si>
    <t>Prob_severe</t>
  </si>
  <si>
    <t>Prob_death_ns</t>
  </si>
  <si>
    <t>Prob_death_s</t>
  </si>
  <si>
    <t>UK pop</t>
  </si>
  <si>
    <t>IFR</t>
  </si>
  <si>
    <t>1% IFR</t>
  </si>
  <si>
    <t>Fix the distribution of probability of death from severe disease</t>
  </si>
  <si>
    <t>proportion of hospitalised patients that are severe</t>
  </si>
  <si>
    <t>ratio of deaths from severe disease to hospitalisation</t>
  </si>
  <si>
    <t>ratio of deaths from non-severe disease to deaths from severe disease</t>
  </si>
  <si>
    <t>0.5% IFR</t>
  </si>
  <si>
    <t>0.1% IFR</t>
  </si>
  <si>
    <t>2% IFR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</si>
</sst>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6"/>
      <color rgb="FF000000"/>
      <name val="Lucida Console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3" fillId="0" borderId="0" xfId="0" applyFont="1" applyAlignment="1">
      <alignment vertical="center"/>
    </xf>
    <xf numFmtId="10" fontId="0" fillId="0" borderId="0" xfId="1" applyNumberFormat="1" applyFont="1"/>
    <xf numFmtId="0" fontId="2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Prob_hosp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Sheet1!$B$2:$B$18</c:f>
              <c:strCache>
                <c:ptCount val="17"/>
                <c:pt idx="0">
                  <c:v>0 to 4</c:v>
                </c:pt>
                <c:pt idx="1">
                  <c:v>5 to 9</c:v>
                </c:pt>
                <c:pt idx="2">
                  <c:v>10 to 14</c:v>
                </c:pt>
                <c:pt idx="3">
                  <c:v>15 to 19</c:v>
                </c:pt>
                <c:pt idx="4">
                  <c:v>20 to 24</c:v>
                </c:pt>
                <c:pt idx="5">
                  <c:v>25 to 29</c:v>
                </c:pt>
                <c:pt idx="6">
                  <c:v>30 to 34</c:v>
                </c:pt>
                <c:pt idx="7">
                  <c:v>35 to 39</c:v>
                </c:pt>
                <c:pt idx="8">
                  <c:v>40 to 44</c:v>
                </c:pt>
                <c:pt idx="9">
                  <c:v>45 to 49</c:v>
                </c:pt>
                <c:pt idx="10">
                  <c:v>50 to 54</c:v>
                </c:pt>
                <c:pt idx="11">
                  <c:v>55 to 59</c:v>
                </c:pt>
                <c:pt idx="12">
                  <c:v>60 to 64</c:v>
                </c:pt>
                <c:pt idx="13">
                  <c:v>65 to 69</c:v>
                </c:pt>
                <c:pt idx="14">
                  <c:v>70 to 74</c:v>
                </c:pt>
                <c:pt idx="15">
                  <c:v>75 to 79</c:v>
                </c:pt>
                <c:pt idx="16">
                  <c:v>80+</c:v>
                </c:pt>
              </c:strCache>
            </c:strRef>
          </c:cat>
          <c:val>
            <c:numRef>
              <c:f>Sheet1!$C$2:$C$18</c:f>
              <c:numCache>
                <c:formatCode>General</c:formatCode>
                <c:ptCount val="17"/>
                <c:pt idx="0">
                  <c:v>1.1019999999999999E-3</c:v>
                </c:pt>
                <c:pt idx="1">
                  <c:v>1.1019999999999999E-3</c:v>
                </c:pt>
                <c:pt idx="2">
                  <c:v>1.1019999999999999E-3</c:v>
                </c:pt>
                <c:pt idx="3">
                  <c:v>1.1019999999999999E-3</c:v>
                </c:pt>
                <c:pt idx="4">
                  <c:v>2.2039999999999998E-3</c:v>
                </c:pt>
                <c:pt idx="5">
                  <c:v>3.3059999999999999E-3</c:v>
                </c:pt>
                <c:pt idx="6">
                  <c:v>4.4079999999999996E-3</c:v>
                </c:pt>
                <c:pt idx="7">
                  <c:v>6.6119999999999998E-3</c:v>
                </c:pt>
                <c:pt idx="8">
                  <c:v>8.8159999999999992E-3</c:v>
                </c:pt>
                <c:pt idx="9">
                  <c:v>1.1019999999999999E-2</c:v>
                </c:pt>
                <c:pt idx="10">
                  <c:v>2.2039999999999997E-2</c:v>
                </c:pt>
                <c:pt idx="11">
                  <c:v>4.4079999999999994E-2</c:v>
                </c:pt>
                <c:pt idx="12">
                  <c:v>6.6119999999999984E-2</c:v>
                </c:pt>
                <c:pt idx="13">
                  <c:v>8.8159999999999988E-2</c:v>
                </c:pt>
                <c:pt idx="14">
                  <c:v>0.11019999999999999</c:v>
                </c:pt>
                <c:pt idx="15">
                  <c:v>0.16529999999999997</c:v>
                </c:pt>
                <c:pt idx="16">
                  <c:v>0.27549999999999997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E7-43A3-9DBD-51107A4264EA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Prob_severe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Sheet1!$B$2:$B$18</c:f>
              <c:strCache>
                <c:ptCount val="17"/>
                <c:pt idx="0">
                  <c:v>0 to 4</c:v>
                </c:pt>
                <c:pt idx="1">
                  <c:v>5 to 9</c:v>
                </c:pt>
                <c:pt idx="2">
                  <c:v>10 to 14</c:v>
                </c:pt>
                <c:pt idx="3">
                  <c:v>15 to 19</c:v>
                </c:pt>
                <c:pt idx="4">
                  <c:v>20 to 24</c:v>
                </c:pt>
                <c:pt idx="5">
                  <c:v>25 to 29</c:v>
                </c:pt>
                <c:pt idx="6">
                  <c:v>30 to 34</c:v>
                </c:pt>
                <c:pt idx="7">
                  <c:v>35 to 39</c:v>
                </c:pt>
                <c:pt idx="8">
                  <c:v>40 to 44</c:v>
                </c:pt>
                <c:pt idx="9">
                  <c:v>45 to 49</c:v>
                </c:pt>
                <c:pt idx="10">
                  <c:v>50 to 54</c:v>
                </c:pt>
                <c:pt idx="11">
                  <c:v>55 to 59</c:v>
                </c:pt>
                <c:pt idx="12">
                  <c:v>60 to 64</c:v>
                </c:pt>
                <c:pt idx="13">
                  <c:v>65 to 69</c:v>
                </c:pt>
                <c:pt idx="14">
                  <c:v>70 to 74</c:v>
                </c:pt>
                <c:pt idx="15">
                  <c:v>75 to 79</c:v>
                </c:pt>
                <c:pt idx="16">
                  <c:v>80+</c:v>
                </c:pt>
              </c:strCache>
            </c:strRef>
          </c:cat>
          <c:val>
            <c:numRef>
              <c:f>Sheet1!$D$2:$D$18</c:f>
              <c:numCache>
                <c:formatCode>General</c:formatCode>
                <c:ptCount val="17"/>
                <c:pt idx="0">
                  <c:v>5.5099999999999995E-4</c:v>
                </c:pt>
                <c:pt idx="1">
                  <c:v>5.5099999999999995E-4</c:v>
                </c:pt>
                <c:pt idx="2">
                  <c:v>5.5099999999999995E-4</c:v>
                </c:pt>
                <c:pt idx="3">
                  <c:v>5.5099999999999995E-4</c:v>
                </c:pt>
                <c:pt idx="4">
                  <c:v>1.1019999999999999E-3</c:v>
                </c:pt>
                <c:pt idx="5">
                  <c:v>1.653E-3</c:v>
                </c:pt>
                <c:pt idx="6">
                  <c:v>2.2039999999999998E-3</c:v>
                </c:pt>
                <c:pt idx="7">
                  <c:v>3.3059999999999999E-3</c:v>
                </c:pt>
                <c:pt idx="8">
                  <c:v>4.4079999999999996E-3</c:v>
                </c:pt>
                <c:pt idx="9">
                  <c:v>5.5099999999999993E-3</c:v>
                </c:pt>
                <c:pt idx="10">
                  <c:v>1.1019999999999999E-2</c:v>
                </c:pt>
                <c:pt idx="11">
                  <c:v>2.2039999999999997E-2</c:v>
                </c:pt>
                <c:pt idx="12">
                  <c:v>3.3059999999999992E-2</c:v>
                </c:pt>
                <c:pt idx="13">
                  <c:v>4.4079999999999994E-2</c:v>
                </c:pt>
                <c:pt idx="14">
                  <c:v>5.5099999999999996E-2</c:v>
                </c:pt>
                <c:pt idx="15">
                  <c:v>8.2649999999999987E-2</c:v>
                </c:pt>
                <c:pt idx="16">
                  <c:v>0.13774999999999998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E7-43A3-9DBD-51107A4264EA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Prob_death_ns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Sheet1!$B$2:$B$18</c:f>
              <c:strCache>
                <c:ptCount val="17"/>
                <c:pt idx="0">
                  <c:v>0 to 4</c:v>
                </c:pt>
                <c:pt idx="1">
                  <c:v>5 to 9</c:v>
                </c:pt>
                <c:pt idx="2">
                  <c:v>10 to 14</c:v>
                </c:pt>
                <c:pt idx="3">
                  <c:v>15 to 19</c:v>
                </c:pt>
                <c:pt idx="4">
                  <c:v>20 to 24</c:v>
                </c:pt>
                <c:pt idx="5">
                  <c:v>25 to 29</c:v>
                </c:pt>
                <c:pt idx="6">
                  <c:v>30 to 34</c:v>
                </c:pt>
                <c:pt idx="7">
                  <c:v>35 to 39</c:v>
                </c:pt>
                <c:pt idx="8">
                  <c:v>40 to 44</c:v>
                </c:pt>
                <c:pt idx="9">
                  <c:v>45 to 49</c:v>
                </c:pt>
                <c:pt idx="10">
                  <c:v>50 to 54</c:v>
                </c:pt>
                <c:pt idx="11">
                  <c:v>55 to 59</c:v>
                </c:pt>
                <c:pt idx="12">
                  <c:v>60 to 64</c:v>
                </c:pt>
                <c:pt idx="13">
                  <c:v>65 to 69</c:v>
                </c:pt>
                <c:pt idx="14">
                  <c:v>70 to 74</c:v>
                </c:pt>
                <c:pt idx="15">
                  <c:v>75 to 79</c:v>
                </c:pt>
                <c:pt idx="16">
                  <c:v>80+</c:v>
                </c:pt>
              </c:strCache>
            </c:strRef>
          </c:cat>
          <c:val>
            <c:numRef>
              <c:f>Sheet1!$E$2:$E$18</c:f>
              <c:numCache>
                <c:formatCode>General</c:formatCode>
                <c:ptCount val="17"/>
                <c:pt idx="0">
                  <c:v>1.5200000000000001E-3</c:v>
                </c:pt>
                <c:pt idx="1">
                  <c:v>1.5200000000000001E-3</c:v>
                </c:pt>
                <c:pt idx="2">
                  <c:v>1.5200000000000001E-3</c:v>
                </c:pt>
                <c:pt idx="3">
                  <c:v>1.5200000000000001E-3</c:v>
                </c:pt>
                <c:pt idx="4">
                  <c:v>3.0400000000000002E-3</c:v>
                </c:pt>
                <c:pt idx="5">
                  <c:v>4.5600000000000007E-3</c:v>
                </c:pt>
                <c:pt idx="6">
                  <c:v>6.0800000000000003E-3</c:v>
                </c:pt>
                <c:pt idx="7">
                  <c:v>9.1200000000000014E-3</c:v>
                </c:pt>
                <c:pt idx="8">
                  <c:v>1.2160000000000001E-2</c:v>
                </c:pt>
                <c:pt idx="9">
                  <c:v>1.52E-2</c:v>
                </c:pt>
                <c:pt idx="10">
                  <c:v>3.04E-2</c:v>
                </c:pt>
                <c:pt idx="11">
                  <c:v>6.08E-2</c:v>
                </c:pt>
                <c:pt idx="12">
                  <c:v>9.1200000000000003E-2</c:v>
                </c:pt>
                <c:pt idx="13">
                  <c:v>0.1216</c:v>
                </c:pt>
                <c:pt idx="14">
                  <c:v>0.15200000000000002</c:v>
                </c:pt>
                <c:pt idx="15">
                  <c:v>0.22799999999999998</c:v>
                </c:pt>
                <c:pt idx="16">
                  <c:v>0.38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BE7-43A3-9DBD-51107A4264EA}"/>
            </c:ext>
          </c:extLst>
        </c:ser>
        <c:ser>
          <c:idx val="3"/>
          <c:order val="3"/>
          <c:tx>
            <c:strRef>
              <c:f>Sheet1!$F$1</c:f>
              <c:strCache>
                <c:ptCount val="1"/>
                <c:pt idx="0">
                  <c:v>Prob_death_s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Sheet1!$B$2:$B$18</c:f>
              <c:strCache>
                <c:ptCount val="17"/>
                <c:pt idx="0">
                  <c:v>0 to 4</c:v>
                </c:pt>
                <c:pt idx="1">
                  <c:v>5 to 9</c:v>
                </c:pt>
                <c:pt idx="2">
                  <c:v>10 to 14</c:v>
                </c:pt>
                <c:pt idx="3">
                  <c:v>15 to 19</c:v>
                </c:pt>
                <c:pt idx="4">
                  <c:v>20 to 24</c:v>
                </c:pt>
                <c:pt idx="5">
                  <c:v>25 to 29</c:v>
                </c:pt>
                <c:pt idx="6">
                  <c:v>30 to 34</c:v>
                </c:pt>
                <c:pt idx="7">
                  <c:v>35 to 39</c:v>
                </c:pt>
                <c:pt idx="8">
                  <c:v>40 to 44</c:v>
                </c:pt>
                <c:pt idx="9">
                  <c:v>45 to 49</c:v>
                </c:pt>
                <c:pt idx="10">
                  <c:v>50 to 54</c:v>
                </c:pt>
                <c:pt idx="11">
                  <c:v>55 to 59</c:v>
                </c:pt>
                <c:pt idx="12">
                  <c:v>60 to 64</c:v>
                </c:pt>
                <c:pt idx="13">
                  <c:v>65 to 69</c:v>
                </c:pt>
                <c:pt idx="14">
                  <c:v>70 to 74</c:v>
                </c:pt>
                <c:pt idx="15">
                  <c:v>75 to 79</c:v>
                </c:pt>
                <c:pt idx="16">
                  <c:v>80+</c:v>
                </c:pt>
              </c:strCache>
            </c:strRef>
          </c:cat>
          <c:val>
            <c:numRef>
              <c:f>Sheet1!$F$2:$F$18</c:f>
              <c:numCache>
                <c:formatCode>General</c:formatCode>
                <c:ptCount val="17"/>
                <c:pt idx="0">
                  <c:v>3.8E-3</c:v>
                </c:pt>
                <c:pt idx="1">
                  <c:v>3.8E-3</c:v>
                </c:pt>
                <c:pt idx="2">
                  <c:v>3.8E-3</c:v>
                </c:pt>
                <c:pt idx="3">
                  <c:v>3.8E-3</c:v>
                </c:pt>
                <c:pt idx="4">
                  <c:v>7.6E-3</c:v>
                </c:pt>
                <c:pt idx="5">
                  <c:v>1.14E-2</c:v>
                </c:pt>
                <c:pt idx="6">
                  <c:v>1.52E-2</c:v>
                </c:pt>
                <c:pt idx="7">
                  <c:v>2.2800000000000001E-2</c:v>
                </c:pt>
                <c:pt idx="8">
                  <c:v>3.04E-2</c:v>
                </c:pt>
                <c:pt idx="9">
                  <c:v>3.7999999999999999E-2</c:v>
                </c:pt>
                <c:pt idx="10">
                  <c:v>7.5999999999999998E-2</c:v>
                </c:pt>
                <c:pt idx="11">
                  <c:v>0.152</c:v>
                </c:pt>
                <c:pt idx="12">
                  <c:v>0.22799999999999998</c:v>
                </c:pt>
                <c:pt idx="13">
                  <c:v>0.30399999999999999</c:v>
                </c:pt>
                <c:pt idx="14">
                  <c:v>0.38</c:v>
                </c:pt>
                <c:pt idx="15">
                  <c:v>0.56999999999999995</c:v>
                </c:pt>
                <c:pt idx="16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BE7-43A3-9DBD-51107A4264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8589768"/>
        <c:axId val="838595344"/>
      </c:barChart>
      <c:catAx>
        <c:axId val="838589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595344"/>
        <c:crosses val="autoZero"/>
        <c:auto val="1"/>
        <c:lblAlgn val="ctr"/>
        <c:lblOffset val="100"/>
        <c:noMultiLvlLbl val="0"/>
      </c:catAx>
      <c:valAx>
        <c:axId val="8385953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589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1359</xdr:colOff>
      <xdr:row>8</xdr:row>
      <xdr:rowOff>10205</xdr:rowOff>
    </xdr:from>
    <xdr:to>
      <xdr:col>16</xdr:col>
      <xdr:colOff>180975</xdr:colOff>
      <xdr:row>23</xdr:row>
      <xdr:rowOff>136072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E622A-C19E-0092-49E9-3680BE975D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29454-52BC-42D6-85A2-3A1EE43797B3}">
  <dimension ref="A1:T33"/>
  <sheetViews>
    <sheetView tabSelected="1" workbookViewId="0">
      <selection activeCell="I25" sqref="I25"/>
    </sheetView>
  </sheetViews>
  <sheetFormatPr defaultRowHeight="15" x14ac:dyDescent="0.25"/>
  <cols>
    <col min="3" max="3" width="14.42578125" customWidth="1"/>
    <col min="4" max="4" width="13.140625" customWidth="1"/>
    <col min="5" max="5" width="14.140625" customWidth="1"/>
    <col min="6" max="7" width="14.42578125" customWidth="1"/>
    <col min="9" max="9" width="11.85546875" bestFit="1" customWidth="1"/>
    <col min="13" max="13" width="31.28515625" customWidth="1"/>
    <col min="14" max="14" width="15.7109375" customWidth="1"/>
  </cols>
  <sheetData>
    <row r="1" spans="1:20" x14ac:dyDescent="0.25">
      <c r="A1" t="s">
        <v>0</v>
      </c>
      <c r="B1" t="s">
        <v>1</v>
      </c>
      <c r="C1" t="s">
        <v>19</v>
      </c>
      <c r="D1" t="s">
        <v>20</v>
      </c>
      <c r="E1" t="s">
        <v>21</v>
      </c>
      <c r="F1" t="s">
        <v>22</v>
      </c>
      <c r="H1" t="s">
        <v>23</v>
      </c>
      <c r="I1" t="s">
        <v>24</v>
      </c>
      <c r="Q1" s="3" t="s">
        <v>25</v>
      </c>
      <c r="R1" s="3" t="s">
        <v>30</v>
      </c>
      <c r="S1" s="3" t="s">
        <v>31</v>
      </c>
      <c r="T1" s="3" t="s">
        <v>32</v>
      </c>
    </row>
    <row r="2" spans="1:20" x14ac:dyDescent="0.25">
      <c r="A2">
        <v>1</v>
      </c>
      <c r="B2" t="s">
        <v>2</v>
      </c>
      <c r="C2">
        <f>F2*$O$3</f>
        <v>1.1019999999999999E-3</v>
      </c>
      <c r="D2">
        <f>C2*$O$2</f>
        <v>5.5099999999999995E-4</v>
      </c>
      <c r="E2">
        <f>F2*$O$4</f>
        <v>1.5200000000000001E-3</v>
      </c>
      <c r="F2">
        <v>3.8E-3</v>
      </c>
      <c r="H2">
        <v>3924490</v>
      </c>
      <c r="I2">
        <f>C2*(D2*F2+(1-D2)*E2)</f>
        <v>1.67642442056E-6</v>
      </c>
      <c r="J2">
        <f>I2*H2</f>
        <v>6.579110874243514</v>
      </c>
      <c r="M2" t="s">
        <v>27</v>
      </c>
      <c r="O2">
        <v>0.5</v>
      </c>
      <c r="Q2" s="3">
        <v>0.5</v>
      </c>
      <c r="R2" s="3">
        <v>0.1</v>
      </c>
      <c r="S2" s="3">
        <v>0.1</v>
      </c>
      <c r="T2" s="3">
        <v>0.8</v>
      </c>
    </row>
    <row r="3" spans="1:20" x14ac:dyDescent="0.25">
      <c r="A3">
        <v>2</v>
      </c>
      <c r="B3" t="s">
        <v>3</v>
      </c>
      <c r="C3">
        <f t="shared" ref="C3:C18" si="0">F3*$O$3</f>
        <v>1.1019999999999999E-3</v>
      </c>
      <c r="D3">
        <f t="shared" ref="D2:D18" si="1">C3*$O$2</f>
        <v>5.5099999999999995E-4</v>
      </c>
      <c r="E3">
        <f t="shared" ref="E3:E18" si="2">F3*$O$4</f>
        <v>1.5200000000000001E-3</v>
      </c>
      <c r="F3">
        <v>3.8E-3</v>
      </c>
      <c r="H3">
        <v>4119566</v>
      </c>
      <c r="I3">
        <f t="shared" ref="I3:I18" si="3">C3*(D3*F3+(1-D3)*E3)</f>
        <v>1.67642442056E-6</v>
      </c>
      <c r="J3">
        <f t="shared" ref="J3:J18" si="4">I3*H3</f>
        <v>6.9061410445086766</v>
      </c>
      <c r="M3" t="s">
        <v>28</v>
      </c>
      <c r="O3">
        <v>0.28999999999999998</v>
      </c>
      <c r="Q3" s="3">
        <v>0.28999999999999998</v>
      </c>
      <c r="R3" s="3">
        <v>0.28999999999999998</v>
      </c>
      <c r="S3" s="3">
        <v>0.06</v>
      </c>
      <c r="T3" s="3">
        <v>0.39</v>
      </c>
    </row>
    <row r="4" spans="1:20" x14ac:dyDescent="0.25">
      <c r="A4">
        <v>3</v>
      </c>
      <c r="B4" t="s">
        <v>4</v>
      </c>
      <c r="C4">
        <f t="shared" si="0"/>
        <v>1.1019999999999999E-3</v>
      </c>
      <c r="D4">
        <f t="shared" si="1"/>
        <v>5.5099999999999995E-4</v>
      </c>
      <c r="E4">
        <f t="shared" si="2"/>
        <v>1.5200000000000001E-3</v>
      </c>
      <c r="F4">
        <v>3.8E-3</v>
      </c>
      <c r="H4">
        <v>3956340</v>
      </c>
      <c r="I4">
        <f t="shared" si="3"/>
        <v>1.67642442056E-6</v>
      </c>
      <c r="J4">
        <f t="shared" si="4"/>
        <v>6.6325049920383501</v>
      </c>
      <c r="M4" t="s">
        <v>29</v>
      </c>
      <c r="O4">
        <v>0.4</v>
      </c>
      <c r="Q4" s="3">
        <v>0.4</v>
      </c>
      <c r="R4" s="3">
        <v>0.215</v>
      </c>
      <c r="S4" s="3">
        <v>0.215</v>
      </c>
      <c r="T4" s="3">
        <v>0.6</v>
      </c>
    </row>
    <row r="5" spans="1:20" x14ac:dyDescent="0.25">
      <c r="A5">
        <v>4</v>
      </c>
      <c r="B5" t="s">
        <v>5</v>
      </c>
      <c r="C5">
        <f t="shared" si="0"/>
        <v>1.1019999999999999E-3</v>
      </c>
      <c r="D5">
        <f t="shared" si="1"/>
        <v>5.5099999999999995E-4</v>
      </c>
      <c r="E5">
        <f t="shared" si="2"/>
        <v>1.5200000000000001E-3</v>
      </c>
      <c r="F5">
        <v>3.8E-3</v>
      </c>
      <c r="H5">
        <v>3686133</v>
      </c>
      <c r="I5">
        <f t="shared" si="3"/>
        <v>1.67642442056E-6</v>
      </c>
      <c r="J5">
        <f t="shared" si="4"/>
        <v>6.1795233786320942</v>
      </c>
    </row>
    <row r="6" spans="1:20" x14ac:dyDescent="0.25">
      <c r="A6">
        <v>5</v>
      </c>
      <c r="B6" t="s">
        <v>6</v>
      </c>
      <c r="C6">
        <f t="shared" si="0"/>
        <v>2.2039999999999998E-3</v>
      </c>
      <c r="D6">
        <f t="shared" si="1"/>
        <v>1.1019999999999999E-3</v>
      </c>
      <c r="E6">
        <f t="shared" si="2"/>
        <v>3.0400000000000002E-3</v>
      </c>
      <c r="F6">
        <v>7.6E-3</v>
      </c>
      <c r="H6">
        <v>4074640</v>
      </c>
      <c r="I6">
        <f t="shared" si="3"/>
        <v>6.7112353644800002E-6</v>
      </c>
      <c r="J6">
        <f t="shared" si="4"/>
        <v>27.345868065524787</v>
      </c>
    </row>
    <row r="7" spans="1:20" x14ac:dyDescent="0.25">
      <c r="A7">
        <v>6</v>
      </c>
      <c r="B7" t="s">
        <v>7</v>
      </c>
      <c r="C7">
        <f t="shared" si="0"/>
        <v>3.3059999999999999E-3</v>
      </c>
      <c r="D7">
        <f t="shared" si="1"/>
        <v>1.653E-3</v>
      </c>
      <c r="E7">
        <f t="shared" si="2"/>
        <v>4.5600000000000007E-3</v>
      </c>
      <c r="F7">
        <v>1.14E-2</v>
      </c>
      <c r="H7">
        <v>4484067</v>
      </c>
      <c r="I7">
        <f t="shared" si="3"/>
        <v>1.511273935512E-5</v>
      </c>
      <c r="J7">
        <f t="shared" si="4"/>
        <v>67.766535821894877</v>
      </c>
    </row>
    <row r="8" spans="1:20" x14ac:dyDescent="0.25">
      <c r="A8">
        <v>7</v>
      </c>
      <c r="B8" t="s">
        <v>8</v>
      </c>
      <c r="C8">
        <f t="shared" si="0"/>
        <v>4.4079999999999996E-3</v>
      </c>
      <c r="D8">
        <f t="shared" si="1"/>
        <v>2.2039999999999998E-3</v>
      </c>
      <c r="E8">
        <f t="shared" si="2"/>
        <v>6.0800000000000003E-3</v>
      </c>
      <c r="F8">
        <v>1.52E-2</v>
      </c>
      <c r="H8">
        <v>4706828</v>
      </c>
      <c r="I8">
        <f t="shared" si="3"/>
        <v>2.688924291584E-5</v>
      </c>
      <c r="J8">
        <f t="shared" si="4"/>
        <v>126.56304145507735</v>
      </c>
    </row>
    <row r="9" spans="1:20" x14ac:dyDescent="0.25">
      <c r="A9">
        <v>8</v>
      </c>
      <c r="B9" t="s">
        <v>9</v>
      </c>
      <c r="C9">
        <f t="shared" si="0"/>
        <v>6.6119999999999998E-3</v>
      </c>
      <c r="D9">
        <f t="shared" si="1"/>
        <v>3.3059999999999999E-3</v>
      </c>
      <c r="E9">
        <f t="shared" si="2"/>
        <v>9.1200000000000014E-3</v>
      </c>
      <c r="F9">
        <v>2.2800000000000001E-2</v>
      </c>
      <c r="H9">
        <v>4588196</v>
      </c>
      <c r="I9">
        <f t="shared" si="3"/>
        <v>6.0600474840960012E-5</v>
      </c>
      <c r="J9">
        <f t="shared" si="4"/>
        <v>278.04685626339335</v>
      </c>
    </row>
    <row r="10" spans="1:20" x14ac:dyDescent="0.25">
      <c r="A10">
        <v>9</v>
      </c>
      <c r="B10" t="s">
        <v>10</v>
      </c>
      <c r="C10">
        <f t="shared" si="0"/>
        <v>8.8159999999999992E-3</v>
      </c>
      <c r="D10">
        <f t="shared" si="1"/>
        <v>4.4079999999999996E-3</v>
      </c>
      <c r="E10">
        <f t="shared" si="2"/>
        <v>1.2160000000000001E-2</v>
      </c>
      <c r="F10">
        <v>3.04E-2</v>
      </c>
      <c r="H10">
        <v>4308130</v>
      </c>
      <c r="I10">
        <f t="shared" si="3"/>
        <v>1.0791138332672001E-4</v>
      </c>
      <c r="J10">
        <f t="shared" si="4"/>
        <v>464.89626785134226</v>
      </c>
    </row>
    <row r="11" spans="1:20" x14ac:dyDescent="0.25">
      <c r="A11">
        <v>10</v>
      </c>
      <c r="B11" t="s">
        <v>11</v>
      </c>
      <c r="C11">
        <f t="shared" si="0"/>
        <v>1.1019999999999999E-2</v>
      </c>
      <c r="D11">
        <f t="shared" si="1"/>
        <v>5.5099999999999993E-3</v>
      </c>
      <c r="E11">
        <f t="shared" si="2"/>
        <v>1.52E-2</v>
      </c>
      <c r="F11">
        <v>3.7999999999999999E-2</v>
      </c>
      <c r="H11">
        <v>4296121</v>
      </c>
      <c r="I11">
        <f t="shared" si="3"/>
        <v>1.6888842055999998E-4</v>
      </c>
      <c r="J11">
        <f t="shared" si="4"/>
        <v>725.56509022464763</v>
      </c>
    </row>
    <row r="12" spans="1:20" x14ac:dyDescent="0.25">
      <c r="A12">
        <v>11</v>
      </c>
      <c r="B12" t="s">
        <v>12</v>
      </c>
      <c r="C12">
        <f t="shared" si="0"/>
        <v>2.2039999999999997E-2</v>
      </c>
      <c r="D12">
        <f t="shared" si="1"/>
        <v>1.1019999999999999E-2</v>
      </c>
      <c r="E12">
        <f t="shared" si="2"/>
        <v>3.04E-2</v>
      </c>
      <c r="F12">
        <v>7.5999999999999998E-2</v>
      </c>
      <c r="H12">
        <v>4634540</v>
      </c>
      <c r="I12">
        <f t="shared" si="3"/>
        <v>6.8109136447999988E-4</v>
      </c>
      <c r="J12">
        <f t="shared" si="4"/>
        <v>3156.5451723371389</v>
      </c>
    </row>
    <row r="13" spans="1:20" x14ac:dyDescent="0.25">
      <c r="A13">
        <v>12</v>
      </c>
      <c r="B13" t="s">
        <v>13</v>
      </c>
      <c r="C13">
        <f t="shared" si="0"/>
        <v>4.4079999999999994E-2</v>
      </c>
      <c r="D13">
        <f t="shared" si="1"/>
        <v>2.2039999999999997E-2</v>
      </c>
      <c r="E13">
        <f t="shared" si="2"/>
        <v>6.08E-2</v>
      </c>
      <c r="F13">
        <v>0.152</v>
      </c>
      <c r="H13">
        <v>4538925</v>
      </c>
      <c r="I13">
        <f t="shared" si="3"/>
        <v>2.7686669158400001E-3</v>
      </c>
      <c r="J13">
        <f t="shared" si="4"/>
        <v>12566.771480979072</v>
      </c>
    </row>
    <row r="14" spans="1:20" x14ac:dyDescent="0.25">
      <c r="A14">
        <v>13</v>
      </c>
      <c r="B14" t="s">
        <v>14</v>
      </c>
      <c r="C14">
        <f t="shared" si="0"/>
        <v>6.6119999999999984E-2</v>
      </c>
      <c r="D14">
        <f t="shared" si="1"/>
        <v>3.3059999999999992E-2</v>
      </c>
      <c r="E14">
        <f t="shared" si="2"/>
        <v>9.1200000000000003E-2</v>
      </c>
      <c r="F14">
        <v>0.22799999999999998</v>
      </c>
      <c r="H14">
        <v>3905016</v>
      </c>
      <c r="I14">
        <f t="shared" si="3"/>
        <v>6.3291788409599991E-3</v>
      </c>
      <c r="J14">
        <f t="shared" si="4"/>
        <v>24715.544640810251</v>
      </c>
    </row>
    <row r="15" spans="1:20" x14ac:dyDescent="0.25">
      <c r="A15">
        <v>14</v>
      </c>
      <c r="B15" t="s">
        <v>15</v>
      </c>
      <c r="C15">
        <f t="shared" si="0"/>
        <v>8.8159999999999988E-2</v>
      </c>
      <c r="D15">
        <f t="shared" si="1"/>
        <v>4.4079999999999994E-2</v>
      </c>
      <c r="E15">
        <f t="shared" si="2"/>
        <v>0.1216</v>
      </c>
      <c r="F15">
        <v>0.30399999999999999</v>
      </c>
      <c r="H15">
        <v>3381761</v>
      </c>
      <c r="I15">
        <f t="shared" si="3"/>
        <v>1.1429079326719997E-2</v>
      </c>
      <c r="J15">
        <f t="shared" si="4"/>
        <v>38650.414733007943</v>
      </c>
    </row>
    <row r="16" spans="1:20" x14ac:dyDescent="0.25">
      <c r="A16">
        <v>15</v>
      </c>
      <c r="B16" t="s">
        <v>16</v>
      </c>
      <c r="C16">
        <f t="shared" si="0"/>
        <v>0.11019999999999999</v>
      </c>
      <c r="D16">
        <f t="shared" si="1"/>
        <v>5.5099999999999996E-2</v>
      </c>
      <c r="E16">
        <f t="shared" si="2"/>
        <v>0.15200000000000002</v>
      </c>
      <c r="F16">
        <v>0.38</v>
      </c>
      <c r="H16">
        <v>3388488</v>
      </c>
      <c r="I16">
        <f t="shared" si="3"/>
        <v>1.8134820560000001E-2</v>
      </c>
      <c r="J16">
        <f t="shared" si="4"/>
        <v>61449.62184971328</v>
      </c>
    </row>
    <row r="17" spans="1:10" x14ac:dyDescent="0.25">
      <c r="A17">
        <v>16</v>
      </c>
      <c r="B17" t="s">
        <v>17</v>
      </c>
      <c r="C17">
        <f t="shared" si="0"/>
        <v>0.16529999999999997</v>
      </c>
      <c r="D17">
        <f t="shared" si="1"/>
        <v>8.2649999999999987E-2</v>
      </c>
      <c r="E17">
        <f t="shared" si="2"/>
        <v>0.22799999999999998</v>
      </c>
      <c r="F17">
        <v>0.56999999999999995</v>
      </c>
      <c r="H17">
        <v>2442147</v>
      </c>
      <c r="I17">
        <f t="shared" si="3"/>
        <v>4.2360819389999985E-2</v>
      </c>
      <c r="J17">
        <f t="shared" si="4"/>
        <v>103451.3479908303</v>
      </c>
    </row>
    <row r="18" spans="1:10" x14ac:dyDescent="0.25">
      <c r="A18">
        <v>17</v>
      </c>
      <c r="B18" t="s">
        <v>18</v>
      </c>
      <c r="C18">
        <f t="shared" si="0"/>
        <v>0.27549999999999997</v>
      </c>
      <c r="D18">
        <f t="shared" si="1"/>
        <v>0.13774999999999998</v>
      </c>
      <c r="E18">
        <f t="shared" si="2"/>
        <v>0.38</v>
      </c>
      <c r="F18">
        <v>0.95</v>
      </c>
      <c r="H18">
        <v>3450616</v>
      </c>
      <c r="I18">
        <f t="shared" si="3"/>
        <v>0.12632157124999996</v>
      </c>
      <c r="J18">
        <f t="shared" si="4"/>
        <v>435887.23490038986</v>
      </c>
    </row>
    <row r="20" spans="1:10" x14ac:dyDescent="0.25">
      <c r="H20">
        <f>SUM(H2:H18)</f>
        <v>67886004</v>
      </c>
      <c r="J20" s="2">
        <f>SUM(J2:J18)/H20</f>
        <v>1.004027224386398E-2</v>
      </c>
    </row>
    <row r="23" spans="1:10" x14ac:dyDescent="0.25">
      <c r="C23" t="s">
        <v>26</v>
      </c>
    </row>
    <row r="33" spans="3:3" x14ac:dyDescent="0.25">
      <c r="C33" s="1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Azra C. Ghani</dc:creator>
  <cp:lastModifiedBy>Azra C. Ghani</cp:lastModifiedBy>
  <dcterms:created xsi:type="dcterms:W3CDTF">2023-03-11T11:24:52Z</dcterms:created>
  <dcterms:modified xsi:type="dcterms:W3CDTF">2023-04-24T08:13:10Z</dcterms:modified>
</cp:coreProperties>
</file>